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955" windowHeight="12300" activeTab="0"/>
  </bookViews>
  <sheets>
    <sheet name="Stavba" sheetId="1" r:id="rId1"/>
    <sheet name="2_1 v KL" sheetId="2" r:id="rId2"/>
    <sheet name="2_1 v Rek" sheetId="3" r:id="rId3"/>
    <sheet name="2_1 v Pol" sheetId="4" r:id="rId4"/>
    <sheet name="2_1 v KL-1" sheetId="5" r:id="rId5"/>
    <sheet name="2_1 v Rek-1" sheetId="6" r:id="rId6"/>
    <sheet name="2_1 v Pol-1" sheetId="7" r:id="rId7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'2_1 v Pol'!$1:$6</definedName>
    <definedName name="_xlnm.Print_Titles" localSheetId="6">'2_1 v Pol-1'!$1:$6</definedName>
    <definedName name="_xlnm.Print_Titles" localSheetId="2">'2_1 v Rek'!$1:$6</definedName>
    <definedName name="_xlnm.Print_Titles" localSheetId="5">'2_1 v Rek-1'!$1:$6</definedName>
    <definedName name="Objednatel" localSheetId="0">'Stavba'!$D$11</definedName>
    <definedName name="Objekt" localSheetId="0">'Stavba'!$B$29</definedName>
    <definedName name="_xlnm.Print_Area" localSheetId="1">'2_1 v KL'!$A$1:$G$45</definedName>
    <definedName name="_xlnm.Print_Area" localSheetId="4">'2_1 v KL-1'!$A$1:$G$45</definedName>
    <definedName name="_xlnm.Print_Area" localSheetId="3">'2_1 v Pol'!$A$1:$K$81</definedName>
    <definedName name="_xlnm.Print_Area" localSheetId="6">'2_1 v Pol-1'!$A$1:$K$66</definedName>
    <definedName name="_xlnm.Print_Area" localSheetId="2">'2_1 v Rek'!$A$1:$I$32</definedName>
    <definedName name="_xlnm.Print_Area" localSheetId="5">'2_1 v Rek-1'!$A$1:$I$31</definedName>
    <definedName name="_xlnm.Print_Area" localSheetId="0">'Stavba'!$B$1:$J$78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'2_1 v Pol'!#REF!</definedName>
    <definedName name="solver_opt" localSheetId="6" hidden="1">'2_1 v Pol-1'!#REF!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'Stavba'!$F$59:$J$59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<sst xmlns="http://schemas.openxmlformats.org/spreadsheetml/2006/main" count="656" uniqueCount="250">
  <si>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</si>
  <si>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</si>
  <si>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</si>
  <si>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</si>
  <si>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</si>
  <si>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</si>
  <si>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</si>
  <si>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</si>
  <si>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</si>
  <si>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</si>
  <si>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</si>
  <si>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</si>
  <si>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</si>
  <si>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</si>
  <si>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</si>
  <si>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</si>
  <si>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</si>
  <si>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</si>
  <si>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</si>
  <si>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</si>
  <si>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</si>
  <si>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</si>
  <si>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</si>
  <si>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</si>
  <si>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</si>
  <si>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</si>
  <si>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</si>
  <si>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</si>
  <si>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</si>
  <si>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</si>
  <si>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</si>
  <si>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</si>
  <si>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</si>
  <si>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</si>
  <si>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</si>
  <si>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</si>
  <si>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</si>
  <si>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</si>
  <si>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</si>
  <si>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</si>
  <si>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</si>
  <si>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</si>
  <si>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</si>
  <si>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</si>
  <si>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</si>
  <si>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</si>
  <si>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</si>
  <si>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</si>
  <si>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</si>
  <si>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</si>
  <si>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</si>
  <si>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</si>
  <si>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</si>
  <si>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</si>
  <si>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</si>
  <si>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</si>
  <si>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</si>
  <si>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</si>
  <si>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</si>
  <si>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</si>
  <si>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</si>
  <si>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</si>
  <si>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</si>
  <si>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</si>
  <si>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</si>
  <si>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</si>
  <si>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</si>
  <si>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</si>
  <si>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</si>
  <si>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</si>
  <si>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</si>
  <si>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</si>
  <si>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</si>
  <si>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</si>
  <si>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</si>
  <si>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</si>
  <si>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</si>
  <si>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</si>
  <si>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</si>
  <si>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</si>
  <si>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</si>
  <si>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</si>
  <si>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</si>
  <si>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</si>
  <si>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</si>
  <si>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</si>
  <si>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</si>
  <si>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</si>
  <si>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</si>
  <si>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</si>
  <si>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</si>
  <si>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</si>
  <si>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</si>
  <si>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</si>
  <si>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</si>
  <si>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</si>
  <si>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</si>
  <si>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</si>
  <si>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</si>
  <si>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ks</t>
  </si>
  <si>
    <t>Celkem za</t>
  </si>
  <si>
    <t>SLEPÝ ROZPOČET</t>
  </si>
  <si>
    <t>Slepý rozpočet</t>
  </si>
  <si>
    <t>Z 13-184</t>
  </si>
  <si>
    <t>Opravy objektů MU 2014</t>
  </si>
  <si>
    <t>Z 13-184 Opravy objektů MU 2014</t>
  </si>
  <si>
    <t>2_1</t>
  </si>
  <si>
    <t>FF - OPRAVA SANAČNÍCH OMÍTEKV SUTERÉNU BUDOVY</t>
  </si>
  <si>
    <t>2_1 FF - OPRAVA SANAČNÍCH OMÍTEKV SUTERÉNU BUDOVY</t>
  </si>
  <si>
    <t>v</t>
  </si>
  <si>
    <t>PD- I. Etapa</t>
  </si>
  <si>
    <t>3</t>
  </si>
  <si>
    <t>Svislé a kompletní konstrukce</t>
  </si>
  <si>
    <t>3 Svislé a kompletní konstrukce</t>
  </si>
  <si>
    <t>310235241R00</t>
  </si>
  <si>
    <t xml:space="preserve">Zazdívka otvorů pl.0,0225 m2 cihlami, tl.zdi 30 cm </t>
  </si>
  <si>
    <t>kus</t>
  </si>
  <si>
    <t>61</t>
  </si>
  <si>
    <t>Upravy povrchů vnitřní</t>
  </si>
  <si>
    <t>61 Upravy povrchů vnitřní</t>
  </si>
  <si>
    <t>602022122RTX</t>
  </si>
  <si>
    <t>Omítka stěn vyrovnávací sanační, ručně tloušťka vrstvy do 40 mm</t>
  </si>
  <si>
    <t>m2</t>
  </si>
  <si>
    <t>C:2*2,7+2,7*0,4*2</t>
  </si>
  <si>
    <t>zapravení:1*12</t>
  </si>
  <si>
    <t>612421231R0X</t>
  </si>
  <si>
    <t>Oprava vápen.omítek stěn do 10 % pl. ukončení okolních ploch</t>
  </si>
  <si>
    <t>241,6980</t>
  </si>
  <si>
    <t>62</t>
  </si>
  <si>
    <t>Úpravy povrchů vnější</t>
  </si>
  <si>
    <t>62 Úpravy povrchů vnější</t>
  </si>
  <si>
    <t>216904212R00</t>
  </si>
  <si>
    <t xml:space="preserve">Očištění stlačeným vzduchem zdiva a rubu kleneb </t>
  </si>
  <si>
    <t>246,1980</t>
  </si>
  <si>
    <t>622901110R00</t>
  </si>
  <si>
    <t xml:space="preserve">Očištění po opravách,spárovaných ploch </t>
  </si>
  <si>
    <t>627452111R00</t>
  </si>
  <si>
    <t xml:space="preserve">Spárování maltou MCs rovné, zdí z cihel </t>
  </si>
  <si>
    <t>A, B, C:246,1980-4,5</t>
  </si>
  <si>
    <t>627452141R00</t>
  </si>
  <si>
    <t xml:space="preserve">Spárování maltou MCs zapušt. rovné, kleneb z cihel </t>
  </si>
  <si>
    <t>4,5</t>
  </si>
  <si>
    <t>622471321RUX</t>
  </si>
  <si>
    <t>Nátěr nebo nástřik stěn vnitřních paropropustný</t>
  </si>
  <si>
    <t>622471321RUY</t>
  </si>
  <si>
    <t>Nátěr nebo nástřik stěn vnitřních příplatek za nerovnost povrchu</t>
  </si>
  <si>
    <t>9</t>
  </si>
  <si>
    <t>Ostatní konstrukce, bourání</t>
  </si>
  <si>
    <t>9 Ostatní konstrukce, bourání</t>
  </si>
  <si>
    <t>619991011U0X</t>
  </si>
  <si>
    <t xml:space="preserve">Zakrytí konstrukcí fólie+páska </t>
  </si>
  <si>
    <t>26+20*3</t>
  </si>
  <si>
    <t>94</t>
  </si>
  <si>
    <t>Lešení a stavební výtahy</t>
  </si>
  <si>
    <t>94 Lešení a stavební výtahy</t>
  </si>
  <si>
    <t>941955001R00</t>
  </si>
  <si>
    <t xml:space="preserve">Lešení lehké pomocné, výška podlahy do 1,2 m </t>
  </si>
  <si>
    <t>A:1,2*(22,1+10,1+6,9+6,3)</t>
  </si>
  <si>
    <t>1,2*10,1+1,2*(7,5+3,3+2)</t>
  </si>
  <si>
    <t>B:1,2*1,2*14</t>
  </si>
  <si>
    <t>C:2*1,2</t>
  </si>
  <si>
    <t>941955004R00</t>
  </si>
  <si>
    <t xml:space="preserve">Lešení lehké pomocné, výška podlahy do 3,5 m </t>
  </si>
  <si>
    <t>9,3*3,5</t>
  </si>
  <si>
    <t>95</t>
  </si>
  <si>
    <t>Dokončovací konstrukce na pozemních stavbách</t>
  </si>
  <si>
    <t>95 Dokončovací konstrukce na pozemních stavbách</t>
  </si>
  <si>
    <t>952901221R00</t>
  </si>
  <si>
    <t xml:space="preserve">Vyčištění průmyslových budov a objektů výrobních </t>
  </si>
  <si>
    <t>135*2+28*2+17+14+35</t>
  </si>
  <si>
    <t>96</t>
  </si>
  <si>
    <t>Bourání konstrukcí</t>
  </si>
  <si>
    <t>96 Bourání konstrukcí</t>
  </si>
  <si>
    <t>978011191R00</t>
  </si>
  <si>
    <t xml:space="preserve">Otlučení omítek vnitřních vápenných stropů do 100% </t>
  </si>
  <si>
    <t>A:4,5</t>
  </si>
  <si>
    <t>978013191R00</t>
  </si>
  <si>
    <t xml:space="preserve">Otlučení omítek vnitřních stěn v rozsahu do 100 % </t>
  </si>
  <si>
    <t>A:2,1*(22,1+10,1+6,9+6,3)</t>
  </si>
  <si>
    <t>5,5*9,3+2,0*10,1+2,3*(7,5+3,3+2)</t>
  </si>
  <si>
    <t>0,55*2*3,5</t>
  </si>
  <si>
    <t>B:2,7*0,4*14+0,6*1,0*14+1,5*8,9</t>
  </si>
  <si>
    <t>C:2*2,1+0,4*2,7*0,6*1,0</t>
  </si>
  <si>
    <t>978023411R00</t>
  </si>
  <si>
    <t xml:space="preserve">Vysekání a úprava spár zdiva cihelného mimo komín. </t>
  </si>
  <si>
    <t>A, B, C:241,6980+4,5</t>
  </si>
  <si>
    <t>979082111R00</t>
  </si>
  <si>
    <t xml:space="preserve">Vnitrostaveništní doprava suti do 10 m </t>
  </si>
  <si>
    <t>t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</si>
  <si>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</si>
  <si>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</si>
  <si>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</si>
  <si>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</si>
  <si>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</si>
  <si>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</si>
  <si>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979087113R00</t>
  </si>
  <si>
    <t xml:space="preserve">Nakládání vybouraných hmot na dopravní prostředky </t>
  </si>
  <si>
    <t>979093111R00</t>
  </si>
  <si>
    <t xml:space="preserve">Uložení suti na skládku bez zhutnění 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</si>
  <si>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</si>
  <si>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</si>
  <si>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</si>
  <si>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</si>
  <si>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</si>
  <si>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000</t>
  </si>
  <si>
    <t>Vedlejší náklady</t>
  </si>
  <si>
    <t>000 Vedlejší náklady</t>
  </si>
  <si>
    <t>900      RT1X</t>
  </si>
  <si>
    <t>HZS-dokončovací a kompletační práce Práce v tarifní třídě 4</t>
  </si>
  <si>
    <t>h</t>
  </si>
  <si>
    <t>8*8</t>
  </si>
  <si>
    <t>735</t>
  </si>
  <si>
    <t>Otopná tělesa</t>
  </si>
  <si>
    <t>735 Otopná tělesa</t>
  </si>
  <si>
    <t>735151821R0X</t>
  </si>
  <si>
    <t xml:space="preserve">Demontáž otopných těles </t>
  </si>
  <si>
    <t>735191910R0X</t>
  </si>
  <si>
    <t xml:space="preserve">Napuštění vody do otopného systému - bez kotle </t>
  </si>
  <si>
    <t>735192925R0X</t>
  </si>
  <si>
    <t xml:space="preserve">Zpětná montáž otop.těles </t>
  </si>
  <si>
    <t>799</t>
  </si>
  <si>
    <t>Ostatní</t>
  </si>
  <si>
    <t>799 Ostatní</t>
  </si>
  <si>
    <t>79900002010X</t>
  </si>
  <si>
    <t>Zábor veřejného prostranství, 2 měsíce vč. zabezpečení plochy-ohrazení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</si>
  <si>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</si>
  <si>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</si>
  <si>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</si>
  <si>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</si>
  <si>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</si>
  <si>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</si>
  <si>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</si>
  <si>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</si>
  <si>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Poznámka: Nedílnou součástí výkazu výměr a rozpočtu je PD (textové a obrazové části)
Textová, výkresová i tabulková část projekt. dokumentace tvoří jeden vzájemně se doplňující a provázaný celek. Jednotliví účastníci výběrového řízení se musí seznámit s projekt.dokumentací v návaznosti na soupis prací a na základě těchto informací části díla nacenit. 
Dále je potřeba při stanovení ceny dle vykázané výměry započítat všechny předpokládané doplňkové prvky a činnosti s touto položkou související tak, aby cena byla kompletní a prvek funkční a to včetně prořezového, zbytkového a odpadového materiálu.
Výkaz výměr: výpočet pomocí PC (SW/CAD). Cenová soustava RTS
Položky soupisu prací částečně označené na konci v čísle položky písmeny X, Y a Z nejsou zařazeny v cenové soustavě RTS.</t>
  </si>
  <si>
    <t>v PD- I. Etapa</t>
  </si>
  <si>
    <t>PD- II. Etapa</t>
  </si>
  <si>
    <t>zapravení:1*8</t>
  </si>
  <si>
    <t>69,8450</t>
  </si>
  <si>
    <t>5*4</t>
  </si>
  <si>
    <t>1,2*(6,8)</t>
  </si>
  <si>
    <t>16+52+28+17+14+13</t>
  </si>
  <si>
    <t>D:1,5*(4,2+2,8)</t>
  </si>
  <si>
    <t>1,0*(3,0+5,7+2,8+3,8)</t>
  </si>
  <si>
    <t>2,3*(6,8)</t>
  </si>
  <si>
    <t>2,3*(2,0+2,5+1,2+1,2+2,55+2,9)</t>
  </si>
  <si>
    <t>8*2</t>
  </si>
  <si>
    <t>79900002010Y</t>
  </si>
  <si>
    <t>Zábor veřejného prostranství, 1 měsíce vč. zabezpečení plochy-ohrazení</t>
  </si>
  <si>
    <t>v PD- II. Etapa</t>
  </si>
  <si>
    <t>Slepý rozpočet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</si>
</sst>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" fontId="2" fillId="0" borderId="14" xfId="46" applyNumberFormat="1" applyFont="1" applyBorder="1">
      <alignment/>
      <protection/>
    </xf>
    <xf numFmtId="0" fontId="14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5" fillId="36" borderId="63" xfId="46" applyNumberFormat="1" applyFont="1" applyFill="1" applyBorder="1" applyAlignment="1">
      <alignment horizontal="right" wrapText="1"/>
      <protection/>
    </xf>
    <xf numFmtId="0" fontId="15" fillId="36" borderId="13" xfId="46" applyFont="1" applyFill="1" applyBorder="1" applyAlignment="1">
      <alignment horizontal="left" wrapText="1"/>
      <protection/>
    </xf>
    <xf numFmtId="0" fontId="15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7" fillId="33" borderId="21" xfId="46" applyNumberFormat="1" applyFont="1" applyFill="1" applyBorder="1" applyAlignment="1">
      <alignment horizontal="left"/>
      <protection/>
    </xf>
    <xf numFmtId="0" fontId="17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3" fontId="14" fillId="0" borderId="0" xfId="46" applyNumberFormat="1" applyFont="1" applyAlignment="1">
      <alignment wrapText="1"/>
      <protection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49" fontId="15" fillId="36" borderId="73" xfId="46" applyNumberFormat="1" applyFont="1" applyFill="1" applyBorder="1" applyAlignment="1">
      <alignment horizontal="left" wrapText="1"/>
      <protection/>
    </xf>
    <xf numFmtId="49" fontId="16" fillId="0" borderId="74" xfId="0" applyNumberFormat="1" applyFont="1" applyBorder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8"/>
  <sheetViews>
    <sheetView showGridLines="0" tabSelected="1" zoomScaleSheetLayoutView="75" zoomScalePageLayoutView="0" workbookViewId="0" topLeftCell="B52">
      <selection activeCell="I2" sqref="I2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249</v>
      </c>
      <c r="E2" s="5"/>
      <c r="F2" s="4"/>
      <c r="G2" s="6"/>
      <c r="H2" s="7" t="s">
        <v>0</v>
      </c>
      <c r="I2" s="8"/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8">
        <f>ROUND(G31,0)</f>
        <v>0</v>
      </c>
      <c r="J19" s="299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0">
        <f>ROUND(I19*D20/100,0)</f>
        <v>0</v>
      </c>
      <c r="J20" s="301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0">
        <f>ROUND(H31,0)</f>
        <v>0</v>
      </c>
      <c r="J21" s="301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2">
        <f>ROUND(I21*D21/100,0)</f>
        <v>0</v>
      </c>
      <c r="J22" s="303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4">
        <f>SUM(I19:I22)</f>
        <v>0</v>
      </c>
      <c r="J23" s="305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106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7.25" customHeight="1">
      <c r="B31" s="67" t="s">
        <v>19</v>
      </c>
      <c r="C31" s="68"/>
      <c r="D31" s="69"/>
      <c r="E31" s="70"/>
      <c r="F31" s="71">
        <f>SUM(F30:F30)</f>
        <v>0</v>
      </c>
      <c r="G31" s="71">
        <f>SUM(G30:G30)</f>
        <v>0</v>
      </c>
      <c r="H31" s="71">
        <f>SUM(H30:H30)</f>
        <v>0</v>
      </c>
      <c r="I31" s="71">
        <f>SUM(I30:I30)</f>
        <v>0</v>
      </c>
      <c r="J31" s="72">
        <f>IF(CelkemObjekty=0,"",F31/CelkemObjekty*100)</f>
      </c>
    </row>
    <row r="32" spans="2:11" ht="12.75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 ht="9.75" customHeight="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18">
      <c r="B35" s="13" t="s">
        <v>20</v>
      </c>
      <c r="C35" s="45"/>
      <c r="D35" s="45"/>
      <c r="E35" s="45"/>
      <c r="F35" s="45"/>
      <c r="G35" s="45"/>
      <c r="H35" s="45"/>
      <c r="I35" s="45"/>
      <c r="J35" s="45"/>
      <c r="K35" s="73"/>
    </row>
    <row r="36" ht="12.75">
      <c r="K36" s="73"/>
    </row>
    <row r="37" spans="2:10" ht="25.5">
      <c r="B37" s="74" t="s">
        <v>21</v>
      </c>
      <c r="C37" s="75" t="s">
        <v>22</v>
      </c>
      <c r="D37" s="48"/>
      <c r="E37" s="49"/>
      <c r="F37" s="50" t="s">
        <v>17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18</v>
      </c>
      <c r="J37" s="50" t="s">
        <v>12</v>
      </c>
    </row>
    <row r="38" spans="2:10" ht="12.75">
      <c r="B38" s="76" t="s">
        <v>106</v>
      </c>
      <c r="C38" s="77" t="s">
        <v>234</v>
      </c>
      <c r="D38" s="54"/>
      <c r="E38" s="55"/>
      <c r="F38" s="56">
        <f>G38+H38+I38</f>
        <v>0</v>
      </c>
      <c r="G38" s="57">
        <v>0</v>
      </c>
      <c r="H38" s="58">
        <v>0</v>
      </c>
      <c r="I38" s="65">
        <f>(G38*SazbaDPH1)/100+(H38*SazbaDPH2)/100</f>
        <v>0</v>
      </c>
      <c r="J38" s="59">
        <f>IF(CelkemObjekty=0,"",F38/CelkemObjekty*100)</f>
      </c>
    </row>
    <row r="39" spans="2:10" ht="12.75">
      <c r="B39" s="78" t="s">
        <v>106</v>
      </c>
      <c r="C39" s="79" t="s">
        <v>248</v>
      </c>
      <c r="D39" s="62"/>
      <c r="E39" s="63"/>
      <c r="F39" s="64">
        <f>G39+H39+I39</f>
        <v>0</v>
      </c>
      <c r="G39" s="65">
        <v>0</v>
      </c>
      <c r="H39" s="66"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67" t="s">
        <v>19</v>
      </c>
      <c r="C40" s="68"/>
      <c r="D40" s="69"/>
      <c r="E40" s="70"/>
      <c r="F40" s="71">
        <f>SUM(F38:F39)</f>
        <v>0</v>
      </c>
      <c r="G40" s="80">
        <f>SUM(G38:G39)</f>
        <v>0</v>
      </c>
      <c r="H40" s="71">
        <f>SUM(H38:H39)</f>
        <v>0</v>
      </c>
      <c r="I40" s="80">
        <f>SUM(I38:I39)</f>
        <v>0</v>
      </c>
      <c r="J40" s="72">
        <f>IF(CelkemObjekty=0,"",F40/CelkemObjekty*100)</f>
      </c>
    </row>
    <row r="41" ht="9" customHeight="1"/>
    <row r="42" ht="6" customHeight="1"/>
    <row r="43" ht="3" customHeight="1"/>
    <row r="44" ht="6.75" customHeight="1"/>
    <row r="45" spans="2:10" ht="20.25" customHeight="1">
      <c r="B45" s="13" t="s">
        <v>23</v>
      </c>
      <c r="C45" s="45"/>
      <c r="D45" s="45"/>
      <c r="E45" s="45"/>
      <c r="F45" s="45"/>
      <c r="G45" s="45"/>
      <c r="H45" s="45"/>
      <c r="I45" s="45"/>
      <c r="J45" s="45"/>
    </row>
    <row r="46" ht="9" customHeight="1"/>
    <row r="47" spans="2:10" ht="12.75">
      <c r="B47" s="47" t="s">
        <v>24</v>
      </c>
      <c r="C47" s="48"/>
      <c r="D47" s="48"/>
      <c r="E47" s="50" t="s">
        <v>12</v>
      </c>
      <c r="F47" s="50" t="s">
        <v>25</v>
      </c>
      <c r="G47" s="51" t="s">
        <v>26</v>
      </c>
      <c r="H47" s="50" t="s">
        <v>27</v>
      </c>
      <c r="I47" s="51" t="s">
        <v>28</v>
      </c>
      <c r="J47" s="81" t="s">
        <v>29</v>
      </c>
    </row>
    <row r="48" spans="2:10" ht="12.75">
      <c r="B48" s="52" t="s">
        <v>204</v>
      </c>
      <c r="C48" s="53" t="s">
        <v>205</v>
      </c>
      <c r="D48" s="54"/>
      <c r="E48" s="82">
        <f aca="true" t="shared" si="0" ref="E48:E59">IF(SUM(SoucetDilu)=0,"",SUM(F48:J48)/SUM(SoucetDilu)*100)</f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</row>
    <row r="49" spans="2:10" ht="12.75">
      <c r="B49" s="60" t="s">
        <v>111</v>
      </c>
      <c r="C49" s="61" t="s">
        <v>112</v>
      </c>
      <c r="D49" s="62"/>
      <c r="E49" s="83">
        <f t="shared" si="0"/>
      </c>
      <c r="F49" s="66">
        <v>0</v>
      </c>
      <c r="G49" s="65">
        <v>0</v>
      </c>
      <c r="H49" s="66">
        <v>0</v>
      </c>
      <c r="I49" s="65">
        <v>0</v>
      </c>
      <c r="J49" s="66">
        <v>0</v>
      </c>
    </row>
    <row r="50" spans="2:10" ht="12.75">
      <c r="B50" s="60" t="s">
        <v>117</v>
      </c>
      <c r="C50" s="61" t="s">
        <v>118</v>
      </c>
      <c r="D50" s="62"/>
      <c r="E50" s="83">
        <f t="shared" si="0"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128</v>
      </c>
      <c r="C51" s="61" t="s">
        <v>129</v>
      </c>
      <c r="D51" s="62"/>
      <c r="E51" s="83">
        <f t="shared" si="0"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211</v>
      </c>
      <c r="C52" s="61" t="s">
        <v>212</v>
      </c>
      <c r="D52" s="62"/>
      <c r="E52" s="83">
        <f t="shared" si="0"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220</v>
      </c>
      <c r="C53" s="61" t="s">
        <v>221</v>
      </c>
      <c r="D53" s="62"/>
      <c r="E53" s="83">
        <f t="shared" si="0"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146</v>
      </c>
      <c r="C54" s="61" t="s">
        <v>147</v>
      </c>
      <c r="D54" s="62"/>
      <c r="E54" s="83">
        <f t="shared" si="0"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152</v>
      </c>
      <c r="C55" s="61" t="s">
        <v>153</v>
      </c>
      <c r="D55" s="62"/>
      <c r="E55" s="83">
        <f t="shared" si="0"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164</v>
      </c>
      <c r="C56" s="61" t="s">
        <v>165</v>
      </c>
      <c r="D56" s="62"/>
      <c r="E56" s="83">
        <f t="shared" si="0"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170</v>
      </c>
      <c r="C57" s="61" t="s">
        <v>171</v>
      </c>
      <c r="D57" s="62"/>
      <c r="E57" s="83">
        <f t="shared" si="0"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199</v>
      </c>
      <c r="C58" s="61" t="s">
        <v>200</v>
      </c>
      <c r="D58" s="62"/>
      <c r="E58" s="83">
        <f t="shared" si="0"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7" t="s">
        <v>19</v>
      </c>
      <c r="C59" s="68"/>
      <c r="D59" s="69"/>
      <c r="E59" s="84">
        <f t="shared" si="0"/>
      </c>
      <c r="F59" s="71">
        <f>SUM(F48:F58)</f>
        <v>0</v>
      </c>
      <c r="G59" s="80">
        <f>SUM(G48:G58)</f>
        <v>0</v>
      </c>
      <c r="H59" s="71">
        <f>SUM(H48:H58)</f>
        <v>0</v>
      </c>
      <c r="I59" s="80">
        <f>SUM(I48:I58)</f>
        <v>0</v>
      </c>
      <c r="J59" s="71">
        <f>SUM(J48:J58)</f>
        <v>0</v>
      </c>
    </row>
    <row r="61" ht="2.25" customHeight="1"/>
    <row r="62" ht="1.5" customHeight="1"/>
    <row r="63" ht="0.75" customHeight="1"/>
    <row r="64" ht="0.75" customHeight="1"/>
    <row r="65" ht="0.75" customHeight="1"/>
    <row r="66" spans="2:10" ht="18">
      <c r="B66" s="13" t="s">
        <v>30</v>
      </c>
      <c r="C66" s="45"/>
      <c r="D66" s="45"/>
      <c r="E66" s="45"/>
      <c r="F66" s="45"/>
      <c r="G66" s="45"/>
      <c r="H66" s="45"/>
      <c r="I66" s="45"/>
      <c r="J66" s="45"/>
    </row>
    <row r="68" spans="2:10" ht="12.75">
      <c r="B68" s="47" t="s">
        <v>31</v>
      </c>
      <c r="C68" s="48"/>
      <c r="D68" s="48"/>
      <c r="E68" s="85"/>
      <c r="F68" s="86"/>
      <c r="G68" s="51"/>
      <c r="H68" s="50" t="s">
        <v>17</v>
      </c>
      <c r="I68" s="1"/>
      <c r="J68" s="1"/>
    </row>
    <row r="69" spans="2:10" ht="12.75">
      <c r="B69" s="52" t="s">
        <v>225</v>
      </c>
      <c r="C69" s="53"/>
      <c r="D69" s="54"/>
      <c r="E69" s="87"/>
      <c r="F69" s="88"/>
      <c r="G69" s="57"/>
      <c r="H69" s="58">
        <v>0</v>
      </c>
      <c r="I69" s="1"/>
      <c r="J69" s="1"/>
    </row>
    <row r="70" spans="2:10" ht="12.75">
      <c r="B70" s="60" t="s">
        <v>226</v>
      </c>
      <c r="C70" s="61"/>
      <c r="D70" s="62"/>
      <c r="E70" s="89"/>
      <c r="F70" s="90"/>
      <c r="G70" s="65"/>
      <c r="H70" s="66">
        <v>0</v>
      </c>
      <c r="I70" s="1"/>
      <c r="J70" s="1"/>
    </row>
    <row r="71" spans="2:10" ht="12.75">
      <c r="B71" s="60" t="s">
        <v>227</v>
      </c>
      <c r="C71" s="61"/>
      <c r="D71" s="62"/>
      <c r="E71" s="89"/>
      <c r="F71" s="90"/>
      <c r="G71" s="65"/>
      <c r="H71" s="66">
        <v>0</v>
      </c>
      <c r="I71" s="1"/>
      <c r="J71" s="1"/>
    </row>
    <row r="72" spans="2:10" ht="12.75">
      <c r="B72" s="60" t="s">
        <v>228</v>
      </c>
      <c r="C72" s="61"/>
      <c r="D72" s="62"/>
      <c r="E72" s="89"/>
      <c r="F72" s="90"/>
      <c r="G72" s="65"/>
      <c r="H72" s="66">
        <v>0</v>
      </c>
      <c r="I72" s="1"/>
      <c r="J72" s="1"/>
    </row>
    <row r="73" spans="2:10" ht="12.75">
      <c r="B73" s="60" t="s">
        <v>229</v>
      </c>
      <c r="C73" s="61"/>
      <c r="D73" s="62"/>
      <c r="E73" s="89"/>
      <c r="F73" s="90"/>
      <c r="G73" s="65"/>
      <c r="H73" s="66">
        <v>0</v>
      </c>
      <c r="I73" s="1"/>
      <c r="J73" s="1"/>
    </row>
    <row r="74" spans="2:10" ht="12.75">
      <c r="B74" s="60" t="s">
        <v>230</v>
      </c>
      <c r="C74" s="61"/>
      <c r="D74" s="62"/>
      <c r="E74" s="89"/>
      <c r="F74" s="90"/>
      <c r="G74" s="65"/>
      <c r="H74" s="66">
        <v>0</v>
      </c>
      <c r="I74" s="1"/>
      <c r="J74" s="1"/>
    </row>
    <row r="75" spans="2:10" ht="12.75">
      <c r="B75" s="60" t="s">
        <v>231</v>
      </c>
      <c r="C75" s="61"/>
      <c r="D75" s="62"/>
      <c r="E75" s="89"/>
      <c r="F75" s="90"/>
      <c r="G75" s="65"/>
      <c r="H75" s="66">
        <v>0</v>
      </c>
      <c r="I75" s="1"/>
      <c r="J75" s="1"/>
    </row>
    <row r="76" spans="2:10" ht="12.75">
      <c r="B76" s="60" t="s">
        <v>232</v>
      </c>
      <c r="C76" s="61"/>
      <c r="D76" s="62"/>
      <c r="E76" s="89"/>
      <c r="F76" s="90"/>
      <c r="G76" s="65"/>
      <c r="H76" s="66">
        <v>0</v>
      </c>
      <c r="I76" s="1"/>
      <c r="J76" s="1"/>
    </row>
    <row r="77" spans="2:10" ht="12.75">
      <c r="B77" s="67" t="s">
        <v>19</v>
      </c>
      <c r="C77" s="68"/>
      <c r="D77" s="69"/>
      <c r="E77" s="91"/>
      <c r="F77" s="92"/>
      <c r="G77" s="80"/>
      <c r="H77" s="71">
        <f>SUM(H69:H76)</f>
        <v>0</v>
      </c>
      <c r="I77" s="1"/>
      <c r="J77" s="1"/>
    </row>
    <row r="78" spans="9:10" ht="12.75">
      <c r="I78" s="1"/>
      <c r="J78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106</v>
      </c>
      <c r="B5" s="110"/>
      <c r="C5" s="111" t="s">
        <v>107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/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/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/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'2_1 v Rek'!E18</f>
        <v>0</v>
      </c>
      <c r="D15" s="149" t="str">
        <f>'2_1 v Rek'!A23</f>
        <v>Ztížené výrobní podmínky</v>
      </c>
      <c r="E15" s="150"/>
      <c r="F15" s="151"/>
      <c r="G15" s="148">
        <f>'2_1 v Rek'!I23</f>
        <v>0</v>
      </c>
    </row>
    <row r="16" spans="1:7" ht="15.75" customHeight="1">
      <c r="A16" s="146" t="s">
        <v>52</v>
      </c>
      <c r="B16" s="147" t="s">
        <v>53</v>
      </c>
      <c r="C16" s="148">
        <f>'2_1 v Rek'!F18</f>
        <v>0</v>
      </c>
      <c r="D16" s="101" t="str">
        <f>'2_1 v Rek'!A24</f>
        <v>Oborová přirážka</v>
      </c>
      <c r="E16" s="152"/>
      <c r="F16" s="153"/>
      <c r="G16" s="148">
        <f>'2_1 v Rek'!I24</f>
        <v>0</v>
      </c>
    </row>
    <row r="17" spans="1:7" ht="15.75" customHeight="1">
      <c r="A17" s="146" t="s">
        <v>54</v>
      </c>
      <c r="B17" s="147" t="s">
        <v>55</v>
      </c>
      <c r="C17" s="148">
        <f>'2_1 v Rek'!H18</f>
        <v>0</v>
      </c>
      <c r="D17" s="101" t="str">
        <f>'2_1 v Rek'!A25</f>
        <v>Přesun stavebních kapacit</v>
      </c>
      <c r="E17" s="152"/>
      <c r="F17" s="153"/>
      <c r="G17" s="148">
        <f>'2_1 v Rek'!I25</f>
        <v>0</v>
      </c>
    </row>
    <row r="18" spans="1:7" ht="15.75" customHeight="1">
      <c r="A18" s="154" t="s">
        <v>56</v>
      </c>
      <c r="B18" s="155" t="s">
        <v>57</v>
      </c>
      <c r="C18" s="148">
        <f>'2_1 v Rek'!G18</f>
        <v>0</v>
      </c>
      <c r="D18" s="101" t="str">
        <f>'2_1 v Rek'!A26</f>
        <v>Mimostaveništní doprava</v>
      </c>
      <c r="E18" s="152"/>
      <c r="F18" s="153"/>
      <c r="G18" s="148">
        <f>'2_1 v Rek'!I26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'2_1 v Rek'!A27</f>
        <v>Zařízení staveniště</v>
      </c>
      <c r="E19" s="152"/>
      <c r="F19" s="153"/>
      <c r="G19" s="148">
        <f>'2_1 v Rek'!I27</f>
        <v>0</v>
      </c>
    </row>
    <row r="20" spans="1:7" ht="15.75" customHeight="1">
      <c r="A20" s="156"/>
      <c r="B20" s="147"/>
      <c r="C20" s="148"/>
      <c r="D20" s="101" t="str">
        <f>'2_1 v Rek'!A28</f>
        <v>Provoz investora</v>
      </c>
      <c r="E20" s="152"/>
      <c r="F20" s="153"/>
      <c r="G20" s="148">
        <f>'2_1 v Rek'!I28</f>
        <v>0</v>
      </c>
    </row>
    <row r="21" spans="1:7" ht="15.75" customHeight="1">
      <c r="A21" s="156" t="s">
        <v>29</v>
      </c>
      <c r="B21" s="147"/>
      <c r="C21" s="148">
        <f>'2_1 v Rek'!I18</f>
        <v>0</v>
      </c>
      <c r="D21" s="101" t="str">
        <f>'2_1 v Rek'!A29</f>
        <v>Kompletační činnost (IČD)</v>
      </c>
      <c r="E21" s="152"/>
      <c r="F21" s="153"/>
      <c r="G21" s="148">
        <f>'2_1 v Rek'!I29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'2_1 v Rek'!H31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 t="s">
        <v>233</v>
      </c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9" ht="13.5" thickBot="1">
      <c r="A2" s="319" t="s">
        <v>76</v>
      </c>
      <c r="B2" s="320"/>
      <c r="C2" s="192" t="s">
        <v>108</v>
      </c>
      <c r="D2" s="193"/>
      <c r="E2" s="194"/>
      <c r="F2" s="193"/>
      <c r="G2" s="321" t="s">
        <v>110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'2_1 v Pol'!B7</f>
        <v>3</v>
      </c>
      <c r="B7" s="62" t="str">
        <f>'2_1 v Pol'!C7</f>
        <v>Svislé a kompletní konstrukce</v>
      </c>
      <c r="D7" s="204"/>
      <c r="E7" s="294">
        <f>'2_1 v Pol'!BA10</f>
        <v>0</v>
      </c>
      <c r="F7" s="295">
        <f>'2_1 v Pol'!BB10</f>
        <v>0</v>
      </c>
      <c r="G7" s="295">
        <f>'2_1 v Pol'!BC10</f>
        <v>0</v>
      </c>
      <c r="H7" s="295">
        <f>'2_1 v Pol'!BD10</f>
        <v>0</v>
      </c>
      <c r="I7" s="296">
        <f>'2_1 v Pol'!BE10</f>
        <v>0</v>
      </c>
    </row>
    <row r="8" spans="1:9" s="127" customFormat="1" ht="12.75">
      <c r="A8" s="293" t="str">
        <f>'2_1 v Pol'!B11</f>
        <v>61</v>
      </c>
      <c r="B8" s="62" t="str">
        <f>'2_1 v Pol'!C11</f>
        <v>Upravy povrchů vnitřní</v>
      </c>
      <c r="D8" s="204"/>
      <c r="E8" s="294">
        <f>'2_1 v Pol'!BA17</f>
        <v>0</v>
      </c>
      <c r="F8" s="295">
        <f>'2_1 v Pol'!BB17</f>
        <v>0</v>
      </c>
      <c r="G8" s="295">
        <f>'2_1 v Pol'!BC17</f>
        <v>0</v>
      </c>
      <c r="H8" s="295">
        <f>'2_1 v Pol'!BD17</f>
        <v>0</v>
      </c>
      <c r="I8" s="296">
        <f>'2_1 v Pol'!BE17</f>
        <v>0</v>
      </c>
    </row>
    <row r="9" spans="1:9" s="127" customFormat="1" ht="12.75">
      <c r="A9" s="293" t="str">
        <f>'2_1 v Pol'!B18</f>
        <v>62</v>
      </c>
      <c r="B9" s="62" t="str">
        <f>'2_1 v Pol'!C18</f>
        <v>Úpravy povrchů vnější</v>
      </c>
      <c r="D9" s="204"/>
      <c r="E9" s="294">
        <f>'2_1 v Pol'!BA31</f>
        <v>0</v>
      </c>
      <c r="F9" s="295">
        <f>'2_1 v Pol'!BB31</f>
        <v>0</v>
      </c>
      <c r="G9" s="295">
        <f>'2_1 v Pol'!BC31</f>
        <v>0</v>
      </c>
      <c r="H9" s="295">
        <f>'2_1 v Pol'!BD31</f>
        <v>0</v>
      </c>
      <c r="I9" s="296">
        <f>'2_1 v Pol'!BE31</f>
        <v>0</v>
      </c>
    </row>
    <row r="10" spans="1:9" s="127" customFormat="1" ht="12.75">
      <c r="A10" s="293" t="str">
        <f>'2_1 v Pol'!B32</f>
        <v>9</v>
      </c>
      <c r="B10" s="62" t="str">
        <f>'2_1 v Pol'!C32</f>
        <v>Ostatní konstrukce, bourání</v>
      </c>
      <c r="D10" s="204"/>
      <c r="E10" s="294">
        <f>'2_1 v Pol'!BA35</f>
        <v>0</v>
      </c>
      <c r="F10" s="295">
        <f>'2_1 v Pol'!BB35</f>
        <v>0</v>
      </c>
      <c r="G10" s="295">
        <f>'2_1 v Pol'!BC35</f>
        <v>0</v>
      </c>
      <c r="H10" s="295">
        <f>'2_1 v Pol'!BD35</f>
        <v>0</v>
      </c>
      <c r="I10" s="296">
        <f>'2_1 v Pol'!BE35</f>
        <v>0</v>
      </c>
    </row>
    <row r="11" spans="1:9" s="127" customFormat="1" ht="12.75">
      <c r="A11" s="293" t="str">
        <f>'2_1 v Pol'!B36</f>
        <v>94</v>
      </c>
      <c r="B11" s="62" t="str">
        <f>'2_1 v Pol'!C36</f>
        <v>Lešení a stavební výtahy</v>
      </c>
      <c r="D11" s="204"/>
      <c r="E11" s="294">
        <f>'2_1 v Pol'!BA44</f>
        <v>0</v>
      </c>
      <c r="F11" s="295">
        <f>'2_1 v Pol'!BB44</f>
        <v>0</v>
      </c>
      <c r="G11" s="295">
        <f>'2_1 v Pol'!BC44</f>
        <v>0</v>
      </c>
      <c r="H11" s="295">
        <f>'2_1 v Pol'!BD44</f>
        <v>0</v>
      </c>
      <c r="I11" s="296">
        <f>'2_1 v Pol'!BE44</f>
        <v>0</v>
      </c>
    </row>
    <row r="12" spans="1:9" s="127" customFormat="1" ht="12.75">
      <c r="A12" s="293" t="str">
        <f>'2_1 v Pol'!B45</f>
        <v>95</v>
      </c>
      <c r="B12" s="62" t="str">
        <f>'2_1 v Pol'!C45</f>
        <v>Dokončovací konstrukce na pozemních stavbách</v>
      </c>
      <c r="D12" s="204"/>
      <c r="E12" s="294">
        <f>'2_1 v Pol'!BA48</f>
        <v>0</v>
      </c>
      <c r="F12" s="295">
        <f>'2_1 v Pol'!BB48</f>
        <v>0</v>
      </c>
      <c r="G12" s="295">
        <f>'2_1 v Pol'!BC48</f>
        <v>0</v>
      </c>
      <c r="H12" s="295">
        <f>'2_1 v Pol'!BD48</f>
        <v>0</v>
      </c>
      <c r="I12" s="296">
        <f>'2_1 v Pol'!BE48</f>
        <v>0</v>
      </c>
    </row>
    <row r="13" spans="1:9" s="127" customFormat="1" ht="12.75">
      <c r="A13" s="293" t="str">
        <f>'2_1 v Pol'!B49</f>
        <v>96</v>
      </c>
      <c r="B13" s="62" t="str">
        <f>'2_1 v Pol'!C49</f>
        <v>Bourání konstrukcí</v>
      </c>
      <c r="D13" s="204"/>
      <c r="E13" s="294">
        <f>'2_1 v Pol'!BA66</f>
        <v>0</v>
      </c>
      <c r="F13" s="295">
        <f>'2_1 v Pol'!BB66</f>
        <v>0</v>
      </c>
      <c r="G13" s="295">
        <f>'2_1 v Pol'!BC66</f>
        <v>0</v>
      </c>
      <c r="H13" s="295">
        <f>'2_1 v Pol'!BD66</f>
        <v>0</v>
      </c>
      <c r="I13" s="296">
        <f>'2_1 v Pol'!BE66</f>
        <v>0</v>
      </c>
    </row>
    <row r="14" spans="1:9" s="127" customFormat="1" ht="12.75">
      <c r="A14" s="293" t="str">
        <f>'2_1 v Pol'!B67</f>
        <v>99</v>
      </c>
      <c r="B14" s="62" t="str">
        <f>'2_1 v Pol'!C67</f>
        <v>Staveništní přesun hmot</v>
      </c>
      <c r="D14" s="204"/>
      <c r="E14" s="294">
        <f>'2_1 v Pol'!BA69</f>
        <v>0</v>
      </c>
      <c r="F14" s="295">
        <f>'2_1 v Pol'!BB69</f>
        <v>0</v>
      </c>
      <c r="G14" s="295">
        <f>'2_1 v Pol'!BC69</f>
        <v>0</v>
      </c>
      <c r="H14" s="295">
        <f>'2_1 v Pol'!BD69</f>
        <v>0</v>
      </c>
      <c r="I14" s="296">
        <f>'2_1 v Pol'!BE69</f>
        <v>0</v>
      </c>
    </row>
    <row r="15" spans="1:9" s="127" customFormat="1" ht="12.75">
      <c r="A15" s="293" t="str">
        <f>'2_1 v Pol'!B70</f>
        <v>000</v>
      </c>
      <c r="B15" s="62" t="str">
        <f>'2_1 v Pol'!C70</f>
        <v>Vedlejší náklady</v>
      </c>
      <c r="D15" s="204"/>
      <c r="E15" s="294">
        <f>'2_1 v Pol'!BA73</f>
        <v>0</v>
      </c>
      <c r="F15" s="295">
        <f>'2_1 v Pol'!BB73</f>
        <v>0</v>
      </c>
      <c r="G15" s="295">
        <f>'2_1 v Pol'!BC73</f>
        <v>0</v>
      </c>
      <c r="H15" s="295">
        <f>'2_1 v Pol'!BD73</f>
        <v>0</v>
      </c>
      <c r="I15" s="296">
        <f>'2_1 v Pol'!BE73</f>
        <v>0</v>
      </c>
    </row>
    <row r="16" spans="1:9" s="127" customFormat="1" ht="12.75">
      <c r="A16" s="293" t="str">
        <f>'2_1 v Pol'!B74</f>
        <v>735</v>
      </c>
      <c r="B16" s="62" t="str">
        <f>'2_1 v Pol'!C74</f>
        <v>Otopná tělesa</v>
      </c>
      <c r="D16" s="204"/>
      <c r="E16" s="294">
        <f>'2_1 v Pol'!BA78</f>
        <v>0</v>
      </c>
      <c r="F16" s="295">
        <f>'2_1 v Pol'!BB78</f>
        <v>0</v>
      </c>
      <c r="G16" s="295">
        <f>'2_1 v Pol'!BC78</f>
        <v>0</v>
      </c>
      <c r="H16" s="295">
        <f>'2_1 v Pol'!BD78</f>
        <v>0</v>
      </c>
      <c r="I16" s="296">
        <f>'2_1 v Pol'!BE78</f>
        <v>0</v>
      </c>
    </row>
    <row r="17" spans="1:9" s="127" customFormat="1" ht="13.5" thickBot="1">
      <c r="A17" s="293" t="str">
        <f>'2_1 v Pol'!B79</f>
        <v>799</v>
      </c>
      <c r="B17" s="62" t="str">
        <f>'2_1 v Pol'!C79</f>
        <v>Ostatní</v>
      </c>
      <c r="D17" s="204"/>
      <c r="E17" s="294">
        <f>'2_1 v Pol'!BA81</f>
        <v>0</v>
      </c>
      <c r="F17" s="295">
        <f>'2_1 v Pol'!BB81</f>
        <v>0</v>
      </c>
      <c r="G17" s="295">
        <f>'2_1 v Pol'!BC81</f>
        <v>0</v>
      </c>
      <c r="H17" s="295">
        <f>'2_1 v Pol'!BD81</f>
        <v>0</v>
      </c>
      <c r="I17" s="296">
        <f>'2_1 v Pol'!BE81</f>
        <v>0</v>
      </c>
    </row>
    <row r="18" spans="1:9" s="14" customFormat="1" ht="13.5" thickBot="1">
      <c r="A18" s="205"/>
      <c r="B18" s="206" t="s">
        <v>79</v>
      </c>
      <c r="C18" s="206"/>
      <c r="D18" s="207"/>
      <c r="E18" s="208">
        <f>SUM(E7:E17)</f>
        <v>0</v>
      </c>
      <c r="F18" s="209">
        <f>SUM(F7:F17)</f>
        <v>0</v>
      </c>
      <c r="G18" s="209">
        <f>SUM(G7:G17)</f>
        <v>0</v>
      </c>
      <c r="H18" s="209">
        <f>SUM(H7:H17)</f>
        <v>0</v>
      </c>
      <c r="I18" s="210">
        <f>SUM(I7:I17)</f>
        <v>0</v>
      </c>
    </row>
    <row r="19" spans="1:9" ht="12.75">
      <c r="A19" s="127"/>
      <c r="B19" s="127"/>
      <c r="C19" s="127"/>
      <c r="D19" s="127"/>
      <c r="E19" s="127"/>
      <c r="F19" s="127"/>
      <c r="G19" s="127"/>
      <c r="H19" s="127"/>
      <c r="I19" s="127"/>
    </row>
    <row r="20" spans="1:57" ht="19.5" customHeight="1">
      <c r="A20" s="196" t="s">
        <v>80</v>
      </c>
      <c r="B20" s="196"/>
      <c r="C20" s="196"/>
      <c r="D20" s="196"/>
      <c r="E20" s="196"/>
      <c r="F20" s="196"/>
      <c r="G20" s="211"/>
      <c r="H20" s="196"/>
      <c r="I20" s="196"/>
      <c r="BA20" s="133"/>
      <c r="BB20" s="133"/>
      <c r="BC20" s="133"/>
      <c r="BD20" s="133"/>
      <c r="BE20" s="133"/>
    </row>
    <row r="21" ht="13.5" thickBot="1"/>
    <row r="22" spans="1:9" ht="12.75">
      <c r="A22" s="162" t="s">
        <v>81</v>
      </c>
      <c r="B22" s="163"/>
      <c r="C22" s="163"/>
      <c r="D22" s="212"/>
      <c r="E22" s="213" t="s">
        <v>82</v>
      </c>
      <c r="F22" s="214" t="s">
        <v>12</v>
      </c>
      <c r="G22" s="215" t="s">
        <v>83</v>
      </c>
      <c r="H22" s="216"/>
      <c r="I22" s="217" t="s">
        <v>82</v>
      </c>
    </row>
    <row r="23" spans="1:53" ht="12.75">
      <c r="A23" s="156" t="s">
        <v>225</v>
      </c>
      <c r="B23" s="147"/>
      <c r="C23" s="147"/>
      <c r="D23" s="218"/>
      <c r="E23" s="219"/>
      <c r="F23" s="220"/>
      <c r="G23" s="221">
        <v>0</v>
      </c>
      <c r="H23" s="222"/>
      <c r="I23" s="223">
        <f aca="true" t="shared" si="0" ref="I23:I30">E23+F23*G23/100</f>
        <v>0</v>
      </c>
      <c r="BA23" s="1">
        <v>0</v>
      </c>
    </row>
    <row r="24" spans="1:53" ht="12.75">
      <c r="A24" s="156" t="s">
        <v>226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0</v>
      </c>
    </row>
    <row r="25" spans="1:53" ht="12.75">
      <c r="A25" s="156" t="s">
        <v>227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0</v>
      </c>
    </row>
    <row r="26" spans="1:53" ht="12.75">
      <c r="A26" s="156" t="s">
        <v>228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0</v>
      </c>
    </row>
    <row r="27" spans="1:53" ht="12.75">
      <c r="A27" s="156" t="s">
        <v>229</v>
      </c>
      <c r="B27" s="147"/>
      <c r="C27" s="147"/>
      <c r="D27" s="218"/>
      <c r="E27" s="219"/>
      <c r="F27" s="220"/>
      <c r="G27" s="221">
        <v>0</v>
      </c>
      <c r="H27" s="222"/>
      <c r="I27" s="223">
        <f t="shared" si="0"/>
        <v>0</v>
      </c>
      <c r="BA27" s="1">
        <v>1</v>
      </c>
    </row>
    <row r="28" spans="1:53" ht="12.75">
      <c r="A28" s="156" t="s">
        <v>230</v>
      </c>
      <c r="B28" s="147"/>
      <c r="C28" s="147"/>
      <c r="D28" s="218"/>
      <c r="E28" s="219"/>
      <c r="F28" s="220"/>
      <c r="G28" s="221">
        <v>0</v>
      </c>
      <c r="H28" s="222"/>
      <c r="I28" s="223">
        <f t="shared" si="0"/>
        <v>0</v>
      </c>
      <c r="BA28" s="1">
        <v>1</v>
      </c>
    </row>
    <row r="29" spans="1:53" ht="12.75">
      <c r="A29" s="156" t="s">
        <v>231</v>
      </c>
      <c r="B29" s="147"/>
      <c r="C29" s="147"/>
      <c r="D29" s="218"/>
      <c r="E29" s="219"/>
      <c r="F29" s="220"/>
      <c r="G29" s="221">
        <v>0</v>
      </c>
      <c r="H29" s="222"/>
      <c r="I29" s="223">
        <f t="shared" si="0"/>
        <v>0</v>
      </c>
      <c r="BA29" s="1">
        <v>2</v>
      </c>
    </row>
    <row r="30" spans="1:53" ht="12.75">
      <c r="A30" s="156" t="s">
        <v>232</v>
      </c>
      <c r="B30" s="147"/>
      <c r="C30" s="147"/>
      <c r="D30" s="218"/>
      <c r="E30" s="219"/>
      <c r="F30" s="220"/>
      <c r="G30" s="221">
        <v>0</v>
      </c>
      <c r="H30" s="222"/>
      <c r="I30" s="223">
        <f t="shared" si="0"/>
        <v>0</v>
      </c>
      <c r="BA30" s="1">
        <v>2</v>
      </c>
    </row>
    <row r="31" spans="1:9" ht="13.5" thickBot="1">
      <c r="A31" s="224"/>
      <c r="B31" s="225" t="s">
        <v>84</v>
      </c>
      <c r="C31" s="226"/>
      <c r="D31" s="227"/>
      <c r="E31" s="228"/>
      <c r="F31" s="229"/>
      <c r="G31" s="229"/>
      <c r="H31" s="324">
        <f>SUM(I23:I30)</f>
        <v>0</v>
      </c>
      <c r="I31" s="325"/>
    </row>
    <row r="33" spans="2:9" ht="12.75">
      <c r="B33" s="14"/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  <row r="82" spans="6:9" ht="12.75">
      <c r="F82" s="230"/>
      <c r="G82" s="231"/>
      <c r="H82" s="231"/>
      <c r="I82" s="46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54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8" t="s">
        <v>102</v>
      </c>
      <c r="B1" s="328"/>
      <c r="C1" s="328"/>
      <c r="D1" s="328"/>
      <c r="E1" s="328"/>
      <c r="F1" s="328"/>
      <c r="G1" s="328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105</v>
      </c>
      <c r="D3" s="236"/>
      <c r="E3" s="237" t="s">
        <v>85</v>
      </c>
      <c r="F3" s="238" t="str">
        <f>'2_1 v Rek'!H1</f>
        <v>v</v>
      </c>
      <c r="G3" s="239"/>
    </row>
    <row r="4" spans="1:7" ht="13.5" thickBot="1">
      <c r="A4" s="329" t="s">
        <v>76</v>
      </c>
      <c r="B4" s="320"/>
      <c r="C4" s="192" t="s">
        <v>108</v>
      </c>
      <c r="D4" s="240"/>
      <c r="E4" s="330" t="str">
        <f>'2_1 v Rek'!G2</f>
        <v>PD- I. Etapa</v>
      </c>
      <c r="F4" s="331"/>
      <c r="G4" s="332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111</v>
      </c>
      <c r="C7" s="251" t="s">
        <v>112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114</v>
      </c>
      <c r="C8" s="262" t="s">
        <v>115</v>
      </c>
      <c r="D8" s="263" t="s">
        <v>116</v>
      </c>
      <c r="E8" s="264">
        <v>1</v>
      </c>
      <c r="F8" s="264">
        <v>0</v>
      </c>
      <c r="G8" s="265">
        <f>E8*F8</f>
        <v>0</v>
      </c>
      <c r="H8" s="266">
        <v>0.01469</v>
      </c>
      <c r="I8" s="267">
        <f>E8*H8</f>
        <v>0.01469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26" t="s">
        <v>98</v>
      </c>
      <c r="D9" s="327"/>
      <c r="E9" s="272">
        <v>1</v>
      </c>
      <c r="F9" s="273"/>
      <c r="G9" s="274"/>
      <c r="H9" s="275"/>
      <c r="I9" s="269"/>
      <c r="J9" s="276"/>
      <c r="K9" s="269"/>
      <c r="M9" s="270">
        <v>1</v>
      </c>
      <c r="O9" s="259"/>
    </row>
    <row r="10" spans="1:57" ht="12.75">
      <c r="A10" s="277"/>
      <c r="B10" s="278" t="s">
        <v>100</v>
      </c>
      <c r="C10" s="279" t="s">
        <v>113</v>
      </c>
      <c r="D10" s="280"/>
      <c r="E10" s="281"/>
      <c r="F10" s="282"/>
      <c r="G10" s="283">
        <f>SUM(G7:G9)</f>
        <v>0</v>
      </c>
      <c r="H10" s="284"/>
      <c r="I10" s="285">
        <f>SUM(I7:I9)</f>
        <v>0.01469</v>
      </c>
      <c r="J10" s="284"/>
      <c r="K10" s="285">
        <f>SUM(K7:K9)</f>
        <v>0</v>
      </c>
      <c r="O10" s="259">
        <v>4</v>
      </c>
      <c r="BA10" s="286">
        <f>SUM(BA7:BA9)</f>
        <v>0</v>
      </c>
      <c r="BB10" s="286">
        <f>SUM(BB7:BB9)</f>
        <v>0</v>
      </c>
      <c r="BC10" s="286">
        <f>SUM(BC7:BC9)</f>
        <v>0</v>
      </c>
      <c r="BD10" s="286">
        <f>SUM(BD7:BD9)</f>
        <v>0</v>
      </c>
      <c r="BE10" s="286">
        <f>SUM(BE7:BE9)</f>
        <v>0</v>
      </c>
    </row>
    <row r="11" spans="1:15" ht="12.75">
      <c r="A11" s="249" t="s">
        <v>97</v>
      </c>
      <c r="B11" s="250" t="s">
        <v>117</v>
      </c>
      <c r="C11" s="251" t="s">
        <v>118</v>
      </c>
      <c r="D11" s="252"/>
      <c r="E11" s="253"/>
      <c r="F11" s="253"/>
      <c r="G11" s="254"/>
      <c r="H11" s="255"/>
      <c r="I11" s="256"/>
      <c r="J11" s="257"/>
      <c r="K11" s="258"/>
      <c r="O11" s="259">
        <v>1</v>
      </c>
    </row>
    <row r="12" spans="1:80" ht="22.5">
      <c r="A12" s="260">
        <v>2</v>
      </c>
      <c r="B12" s="261" t="s">
        <v>120</v>
      </c>
      <c r="C12" s="262" t="s">
        <v>121</v>
      </c>
      <c r="D12" s="263" t="s">
        <v>122</v>
      </c>
      <c r="E12" s="264">
        <v>19.56</v>
      </c>
      <c r="F12" s="264">
        <v>0</v>
      </c>
      <c r="G12" s="265">
        <f>E12*F12</f>
        <v>0</v>
      </c>
      <c r="H12" s="266">
        <v>0.0525</v>
      </c>
      <c r="I12" s="267">
        <f>E12*H12</f>
        <v>1.0269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15" ht="12.75">
      <c r="A13" s="268"/>
      <c r="B13" s="271"/>
      <c r="C13" s="326" t="s">
        <v>123</v>
      </c>
      <c r="D13" s="327"/>
      <c r="E13" s="272">
        <v>7.56</v>
      </c>
      <c r="F13" s="273"/>
      <c r="G13" s="274"/>
      <c r="H13" s="275"/>
      <c r="I13" s="269"/>
      <c r="J13" s="276"/>
      <c r="K13" s="269"/>
      <c r="M13" s="270" t="s">
        <v>123</v>
      </c>
      <c r="O13" s="259"/>
    </row>
    <row r="14" spans="1:15" ht="12.75">
      <c r="A14" s="268"/>
      <c r="B14" s="271"/>
      <c r="C14" s="326" t="s">
        <v>124</v>
      </c>
      <c r="D14" s="327"/>
      <c r="E14" s="272">
        <v>12</v>
      </c>
      <c r="F14" s="273"/>
      <c r="G14" s="274"/>
      <c r="H14" s="275"/>
      <c r="I14" s="269"/>
      <c r="J14" s="276"/>
      <c r="K14" s="269"/>
      <c r="M14" s="270" t="s">
        <v>124</v>
      </c>
      <c r="O14" s="259"/>
    </row>
    <row r="15" spans="1:80" ht="22.5">
      <c r="A15" s="260">
        <v>3</v>
      </c>
      <c r="B15" s="261" t="s">
        <v>125</v>
      </c>
      <c r="C15" s="262" t="s">
        <v>126</v>
      </c>
      <c r="D15" s="263" t="s">
        <v>122</v>
      </c>
      <c r="E15" s="264">
        <v>241.698</v>
      </c>
      <c r="F15" s="264">
        <v>0</v>
      </c>
      <c r="G15" s="265">
        <f>E15*F15</f>
        <v>0</v>
      </c>
      <c r="H15" s="266">
        <v>0.00579</v>
      </c>
      <c r="I15" s="267">
        <f>E15*H15</f>
        <v>1.39943142</v>
      </c>
      <c r="J15" s="266"/>
      <c r="K15" s="267">
        <f>E15*J15</f>
        <v>0</v>
      </c>
      <c r="O15" s="259">
        <v>2</v>
      </c>
      <c r="AA15" s="232">
        <v>12</v>
      </c>
      <c r="AB15" s="232">
        <v>0</v>
      </c>
      <c r="AC15" s="232">
        <v>35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12</v>
      </c>
      <c r="CB15" s="259">
        <v>0</v>
      </c>
    </row>
    <row r="16" spans="1:15" ht="12.75">
      <c r="A16" s="268"/>
      <c r="B16" s="271"/>
      <c r="C16" s="326" t="s">
        <v>127</v>
      </c>
      <c r="D16" s="327"/>
      <c r="E16" s="272">
        <v>241.698</v>
      </c>
      <c r="F16" s="273"/>
      <c r="G16" s="274"/>
      <c r="H16" s="275"/>
      <c r="I16" s="269"/>
      <c r="J16" s="276"/>
      <c r="K16" s="269"/>
      <c r="M16" s="297">
        <v>2416980</v>
      </c>
      <c r="O16" s="259"/>
    </row>
    <row r="17" spans="1:57" ht="12.75">
      <c r="A17" s="277"/>
      <c r="B17" s="278" t="s">
        <v>100</v>
      </c>
      <c r="C17" s="279" t="s">
        <v>119</v>
      </c>
      <c r="D17" s="280"/>
      <c r="E17" s="281"/>
      <c r="F17" s="282"/>
      <c r="G17" s="283">
        <f>SUM(G11:G16)</f>
        <v>0</v>
      </c>
      <c r="H17" s="284"/>
      <c r="I17" s="285">
        <f>SUM(I11:I16)</f>
        <v>2.42633142</v>
      </c>
      <c r="J17" s="284"/>
      <c r="K17" s="285">
        <f>SUM(K11:K16)</f>
        <v>0</v>
      </c>
      <c r="O17" s="259">
        <v>4</v>
      </c>
      <c r="BA17" s="286">
        <f>SUM(BA11:BA16)</f>
        <v>0</v>
      </c>
      <c r="BB17" s="286">
        <f>SUM(BB11:BB16)</f>
        <v>0</v>
      </c>
      <c r="BC17" s="286">
        <f>SUM(BC11:BC16)</f>
        <v>0</v>
      </c>
      <c r="BD17" s="286">
        <f>SUM(BD11:BD16)</f>
        <v>0</v>
      </c>
      <c r="BE17" s="286">
        <f>SUM(BE11:BE16)</f>
        <v>0</v>
      </c>
    </row>
    <row r="18" spans="1:15" ht="12.75">
      <c r="A18" s="249" t="s">
        <v>97</v>
      </c>
      <c r="B18" s="250" t="s">
        <v>128</v>
      </c>
      <c r="C18" s="251" t="s">
        <v>129</v>
      </c>
      <c r="D18" s="252"/>
      <c r="E18" s="253"/>
      <c r="F18" s="253"/>
      <c r="G18" s="254"/>
      <c r="H18" s="255"/>
      <c r="I18" s="256"/>
      <c r="J18" s="257"/>
      <c r="K18" s="258"/>
      <c r="O18" s="259">
        <v>1</v>
      </c>
    </row>
    <row r="19" spans="1:80" ht="12.75">
      <c r="A19" s="260">
        <v>4</v>
      </c>
      <c r="B19" s="261" t="s">
        <v>131</v>
      </c>
      <c r="C19" s="262" t="s">
        <v>132</v>
      </c>
      <c r="D19" s="263" t="s">
        <v>122</v>
      </c>
      <c r="E19" s="264">
        <v>246.198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>
        <v>0</v>
      </c>
      <c r="K19" s="267">
        <f>E19*J19</f>
        <v>0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15" ht="12.75">
      <c r="A20" s="268"/>
      <c r="B20" s="271"/>
      <c r="C20" s="326" t="s">
        <v>133</v>
      </c>
      <c r="D20" s="327"/>
      <c r="E20" s="272">
        <v>246.198</v>
      </c>
      <c r="F20" s="273"/>
      <c r="G20" s="274"/>
      <c r="H20" s="275"/>
      <c r="I20" s="269"/>
      <c r="J20" s="276"/>
      <c r="K20" s="269"/>
      <c r="M20" s="297">
        <v>2461980</v>
      </c>
      <c r="O20" s="259"/>
    </row>
    <row r="21" spans="1:80" ht="12.75">
      <c r="A21" s="260">
        <v>5</v>
      </c>
      <c r="B21" s="261" t="s">
        <v>134</v>
      </c>
      <c r="C21" s="262" t="s">
        <v>135</v>
      </c>
      <c r="D21" s="263" t="s">
        <v>122</v>
      </c>
      <c r="E21" s="264">
        <v>246.198</v>
      </c>
      <c r="F21" s="264">
        <v>0</v>
      </c>
      <c r="G21" s="265">
        <f>E21*F21</f>
        <v>0</v>
      </c>
      <c r="H21" s="266">
        <v>0</v>
      </c>
      <c r="I21" s="267">
        <f>E21*H21</f>
        <v>0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15" ht="12.75">
      <c r="A22" s="268"/>
      <c r="B22" s="271"/>
      <c r="C22" s="326" t="s">
        <v>133</v>
      </c>
      <c r="D22" s="327"/>
      <c r="E22" s="272">
        <v>246.198</v>
      </c>
      <c r="F22" s="273"/>
      <c r="G22" s="274"/>
      <c r="H22" s="275"/>
      <c r="I22" s="269"/>
      <c r="J22" s="276"/>
      <c r="K22" s="269"/>
      <c r="M22" s="297">
        <v>2461980</v>
      </c>
      <c r="O22" s="259"/>
    </row>
    <row r="23" spans="1:80" ht="12.75">
      <c r="A23" s="260">
        <v>6</v>
      </c>
      <c r="B23" s="261" t="s">
        <v>136</v>
      </c>
      <c r="C23" s="262" t="s">
        <v>137</v>
      </c>
      <c r="D23" s="263" t="s">
        <v>122</v>
      </c>
      <c r="E23" s="264">
        <v>241.698</v>
      </c>
      <c r="F23" s="264">
        <v>0</v>
      </c>
      <c r="G23" s="265">
        <f>E23*F23</f>
        <v>0</v>
      </c>
      <c r="H23" s="266">
        <v>0.01722</v>
      </c>
      <c r="I23" s="267">
        <f>E23*H23</f>
        <v>4.16203956</v>
      </c>
      <c r="J23" s="266">
        <v>0</v>
      </c>
      <c r="K23" s="267">
        <f>E23*J23</f>
        <v>0</v>
      </c>
      <c r="O23" s="259">
        <v>2</v>
      </c>
      <c r="AA23" s="232">
        <v>1</v>
      </c>
      <c r="AB23" s="232">
        <v>1</v>
      </c>
      <c r="AC23" s="232">
        <v>1</v>
      </c>
      <c r="AZ23" s="232">
        <v>1</v>
      </c>
      <c r="BA23" s="232">
        <f>IF(AZ23=1,G23,0)</f>
        <v>0</v>
      </c>
      <c r="BB23" s="232">
        <f>IF(AZ23=2,G23,0)</f>
        <v>0</v>
      </c>
      <c r="BC23" s="232">
        <f>IF(AZ23=3,G23,0)</f>
        <v>0</v>
      </c>
      <c r="BD23" s="232">
        <f>IF(AZ23=4,G23,0)</f>
        <v>0</v>
      </c>
      <c r="BE23" s="232">
        <f>IF(AZ23=5,G23,0)</f>
        <v>0</v>
      </c>
      <c r="CA23" s="259">
        <v>1</v>
      </c>
      <c r="CB23" s="259">
        <v>1</v>
      </c>
    </row>
    <row r="24" spans="1:15" ht="12.75">
      <c r="A24" s="268"/>
      <c r="B24" s="271"/>
      <c r="C24" s="326" t="s">
        <v>138</v>
      </c>
      <c r="D24" s="327"/>
      <c r="E24" s="272">
        <v>241.698</v>
      </c>
      <c r="F24" s="273"/>
      <c r="G24" s="274"/>
      <c r="H24" s="275"/>
      <c r="I24" s="269"/>
      <c r="J24" s="276"/>
      <c r="K24" s="269"/>
      <c r="M24" s="270" t="s">
        <v>138</v>
      </c>
      <c r="O24" s="259"/>
    </row>
    <row r="25" spans="1:80" ht="12.75">
      <c r="A25" s="260">
        <v>7</v>
      </c>
      <c r="B25" s="261" t="s">
        <v>139</v>
      </c>
      <c r="C25" s="262" t="s">
        <v>140</v>
      </c>
      <c r="D25" s="263" t="s">
        <v>122</v>
      </c>
      <c r="E25" s="264">
        <v>4.5</v>
      </c>
      <c r="F25" s="264">
        <v>0</v>
      </c>
      <c r="G25" s="265">
        <f>E25*F25</f>
        <v>0</v>
      </c>
      <c r="H25" s="266">
        <v>0.01968</v>
      </c>
      <c r="I25" s="267">
        <f>E25*H25</f>
        <v>0.08856</v>
      </c>
      <c r="J25" s="266">
        <v>0</v>
      </c>
      <c r="K25" s="267">
        <f>E25*J25</f>
        <v>0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1</v>
      </c>
    </row>
    <row r="26" spans="1:15" ht="12.75">
      <c r="A26" s="268"/>
      <c r="B26" s="271"/>
      <c r="C26" s="326" t="s">
        <v>141</v>
      </c>
      <c r="D26" s="327"/>
      <c r="E26" s="272">
        <v>4.5</v>
      </c>
      <c r="F26" s="273"/>
      <c r="G26" s="274"/>
      <c r="H26" s="275"/>
      <c r="I26" s="269"/>
      <c r="J26" s="276"/>
      <c r="K26" s="269"/>
      <c r="M26" s="270" t="s">
        <v>141</v>
      </c>
      <c r="O26" s="259"/>
    </row>
    <row r="27" spans="1:80" ht="12.75">
      <c r="A27" s="260">
        <v>8</v>
      </c>
      <c r="B27" s="261" t="s">
        <v>142</v>
      </c>
      <c r="C27" s="262" t="s">
        <v>143</v>
      </c>
      <c r="D27" s="263" t="s">
        <v>122</v>
      </c>
      <c r="E27" s="264">
        <v>246.198</v>
      </c>
      <c r="F27" s="264">
        <v>0</v>
      </c>
      <c r="G27" s="265">
        <f>E27*F27</f>
        <v>0</v>
      </c>
      <c r="H27" s="266">
        <v>0.00126</v>
      </c>
      <c r="I27" s="267">
        <f>E27*H27</f>
        <v>0.31020948000000004</v>
      </c>
      <c r="J27" s="266"/>
      <c r="K27" s="267">
        <f>E27*J27</f>
        <v>0</v>
      </c>
      <c r="O27" s="259">
        <v>2</v>
      </c>
      <c r="AA27" s="232">
        <v>12</v>
      </c>
      <c r="AB27" s="232">
        <v>0</v>
      </c>
      <c r="AC27" s="232">
        <v>31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12</v>
      </c>
      <c r="CB27" s="259">
        <v>0</v>
      </c>
    </row>
    <row r="28" spans="1:15" ht="12.75">
      <c r="A28" s="268"/>
      <c r="B28" s="271"/>
      <c r="C28" s="326" t="s">
        <v>133</v>
      </c>
      <c r="D28" s="327"/>
      <c r="E28" s="272">
        <v>246.198</v>
      </c>
      <c r="F28" s="273"/>
      <c r="G28" s="274"/>
      <c r="H28" s="275"/>
      <c r="I28" s="269"/>
      <c r="J28" s="276"/>
      <c r="K28" s="269"/>
      <c r="M28" s="297">
        <v>2461980</v>
      </c>
      <c r="O28" s="259"/>
    </row>
    <row r="29" spans="1:80" ht="22.5">
      <c r="A29" s="260">
        <v>9</v>
      </c>
      <c r="B29" s="261" t="s">
        <v>144</v>
      </c>
      <c r="C29" s="262" t="s">
        <v>145</v>
      </c>
      <c r="D29" s="263" t="s">
        <v>122</v>
      </c>
      <c r="E29" s="264">
        <v>246.198</v>
      </c>
      <c r="F29" s="264">
        <v>0</v>
      </c>
      <c r="G29" s="265">
        <f>E29*F29</f>
        <v>0</v>
      </c>
      <c r="H29" s="266">
        <v>0.00126</v>
      </c>
      <c r="I29" s="267">
        <f>E29*H29</f>
        <v>0.31020948000000004</v>
      </c>
      <c r="J29" s="266"/>
      <c r="K29" s="267">
        <f>E29*J29</f>
        <v>0</v>
      </c>
      <c r="O29" s="259">
        <v>2</v>
      </c>
      <c r="AA29" s="232">
        <v>12</v>
      </c>
      <c r="AB29" s="232">
        <v>0</v>
      </c>
      <c r="AC29" s="232">
        <v>37</v>
      </c>
      <c r="AZ29" s="232">
        <v>1</v>
      </c>
      <c r="BA29" s="232">
        <f>IF(AZ29=1,G29,0)</f>
        <v>0</v>
      </c>
      <c r="BB29" s="232">
        <f>IF(AZ29=2,G29,0)</f>
        <v>0</v>
      </c>
      <c r="BC29" s="232">
        <f>IF(AZ29=3,G29,0)</f>
        <v>0</v>
      </c>
      <c r="BD29" s="232">
        <f>IF(AZ29=4,G29,0)</f>
        <v>0</v>
      </c>
      <c r="BE29" s="232">
        <f>IF(AZ29=5,G29,0)</f>
        <v>0</v>
      </c>
      <c r="CA29" s="259">
        <v>12</v>
      </c>
      <c r="CB29" s="259">
        <v>0</v>
      </c>
    </row>
    <row r="30" spans="1:15" ht="12.75">
      <c r="A30" s="268"/>
      <c r="B30" s="271"/>
      <c r="C30" s="326" t="s">
        <v>133</v>
      </c>
      <c r="D30" s="327"/>
      <c r="E30" s="272">
        <v>246.198</v>
      </c>
      <c r="F30" s="273"/>
      <c r="G30" s="274"/>
      <c r="H30" s="275"/>
      <c r="I30" s="269"/>
      <c r="J30" s="276"/>
      <c r="K30" s="269"/>
      <c r="M30" s="297">
        <v>2461980</v>
      </c>
      <c r="O30" s="259"/>
    </row>
    <row r="31" spans="1:57" ht="12.75">
      <c r="A31" s="277"/>
      <c r="B31" s="278" t="s">
        <v>100</v>
      </c>
      <c r="C31" s="279" t="s">
        <v>130</v>
      </c>
      <c r="D31" s="280"/>
      <c r="E31" s="281"/>
      <c r="F31" s="282"/>
      <c r="G31" s="283">
        <f>SUM(G18:G30)</f>
        <v>0</v>
      </c>
      <c r="H31" s="284"/>
      <c r="I31" s="285">
        <f>SUM(I18:I30)</f>
        <v>4.871018520000001</v>
      </c>
      <c r="J31" s="284"/>
      <c r="K31" s="285">
        <f>SUM(K18:K30)</f>
        <v>0</v>
      </c>
      <c r="O31" s="259">
        <v>4</v>
      </c>
      <c r="BA31" s="286">
        <f>SUM(BA18:BA30)</f>
        <v>0</v>
      </c>
      <c r="BB31" s="286">
        <f>SUM(BB18:BB30)</f>
        <v>0</v>
      </c>
      <c r="BC31" s="286">
        <f>SUM(BC18:BC30)</f>
        <v>0</v>
      </c>
      <c r="BD31" s="286">
        <f>SUM(BD18:BD30)</f>
        <v>0</v>
      </c>
      <c r="BE31" s="286">
        <f>SUM(BE18:BE30)</f>
        <v>0</v>
      </c>
    </row>
    <row r="32" spans="1:15" ht="12.75">
      <c r="A32" s="249" t="s">
        <v>97</v>
      </c>
      <c r="B32" s="250" t="s">
        <v>146</v>
      </c>
      <c r="C32" s="251" t="s">
        <v>147</v>
      </c>
      <c r="D32" s="252"/>
      <c r="E32" s="253"/>
      <c r="F32" s="253"/>
      <c r="G32" s="254"/>
      <c r="H32" s="255"/>
      <c r="I32" s="256"/>
      <c r="J32" s="257"/>
      <c r="K32" s="258"/>
      <c r="O32" s="259">
        <v>1</v>
      </c>
    </row>
    <row r="33" spans="1:80" ht="12.75">
      <c r="A33" s="260">
        <v>10</v>
      </c>
      <c r="B33" s="261" t="s">
        <v>149</v>
      </c>
      <c r="C33" s="262" t="s">
        <v>150</v>
      </c>
      <c r="D33" s="263" t="s">
        <v>122</v>
      </c>
      <c r="E33" s="264">
        <v>86</v>
      </c>
      <c r="F33" s="264">
        <v>0</v>
      </c>
      <c r="G33" s="265">
        <f>E33*F33</f>
        <v>0</v>
      </c>
      <c r="H33" s="266">
        <v>0.00024</v>
      </c>
      <c r="I33" s="267">
        <f>E33*H33</f>
        <v>0.020640000000000002</v>
      </c>
      <c r="J33" s="266"/>
      <c r="K33" s="267">
        <f>E33*J33</f>
        <v>0</v>
      </c>
      <c r="O33" s="259">
        <v>2</v>
      </c>
      <c r="AA33" s="232">
        <v>12</v>
      </c>
      <c r="AB33" s="232">
        <v>0</v>
      </c>
      <c r="AC33" s="232">
        <v>28</v>
      </c>
      <c r="AZ33" s="232">
        <v>1</v>
      </c>
      <c r="BA33" s="232">
        <f>IF(AZ33=1,G33,0)</f>
        <v>0</v>
      </c>
      <c r="BB33" s="232">
        <f>IF(AZ33=2,G33,0)</f>
        <v>0</v>
      </c>
      <c r="BC33" s="232">
        <f>IF(AZ33=3,G33,0)</f>
        <v>0</v>
      </c>
      <c r="BD33" s="232">
        <f>IF(AZ33=4,G33,0)</f>
        <v>0</v>
      </c>
      <c r="BE33" s="232">
        <f>IF(AZ33=5,G33,0)</f>
        <v>0</v>
      </c>
      <c r="CA33" s="259">
        <v>12</v>
      </c>
      <c r="CB33" s="259">
        <v>0</v>
      </c>
    </row>
    <row r="34" spans="1:15" ht="12.75">
      <c r="A34" s="268"/>
      <c r="B34" s="271"/>
      <c r="C34" s="326" t="s">
        <v>151</v>
      </c>
      <c r="D34" s="327"/>
      <c r="E34" s="272">
        <v>86</v>
      </c>
      <c r="F34" s="273"/>
      <c r="G34" s="274"/>
      <c r="H34" s="275"/>
      <c r="I34" s="269"/>
      <c r="J34" s="276"/>
      <c r="K34" s="269"/>
      <c r="M34" s="270" t="s">
        <v>151</v>
      </c>
      <c r="O34" s="259"/>
    </row>
    <row r="35" spans="1:57" ht="12.75">
      <c r="A35" s="277"/>
      <c r="B35" s="278" t="s">
        <v>100</v>
      </c>
      <c r="C35" s="279" t="s">
        <v>148</v>
      </c>
      <c r="D35" s="280"/>
      <c r="E35" s="281"/>
      <c r="F35" s="282"/>
      <c r="G35" s="283">
        <f>SUM(G32:G34)</f>
        <v>0</v>
      </c>
      <c r="H35" s="284"/>
      <c r="I35" s="285">
        <f>SUM(I32:I34)</f>
        <v>0.020640000000000002</v>
      </c>
      <c r="J35" s="284"/>
      <c r="K35" s="285">
        <f>SUM(K32:K34)</f>
        <v>0</v>
      </c>
      <c r="O35" s="259">
        <v>4</v>
      </c>
      <c r="BA35" s="286">
        <f>SUM(BA32:BA34)</f>
        <v>0</v>
      </c>
      <c r="BB35" s="286">
        <f>SUM(BB32:BB34)</f>
        <v>0</v>
      </c>
      <c r="BC35" s="286">
        <f>SUM(BC32:BC34)</f>
        <v>0</v>
      </c>
      <c r="BD35" s="286">
        <f>SUM(BD32:BD34)</f>
        <v>0</v>
      </c>
      <c r="BE35" s="286">
        <f>SUM(BE32:BE34)</f>
        <v>0</v>
      </c>
    </row>
    <row r="36" spans="1:15" ht="12.75">
      <c r="A36" s="249" t="s">
        <v>97</v>
      </c>
      <c r="B36" s="250" t="s">
        <v>152</v>
      </c>
      <c r="C36" s="251" t="s">
        <v>153</v>
      </c>
      <c r="D36" s="252"/>
      <c r="E36" s="253"/>
      <c r="F36" s="253"/>
      <c r="G36" s="254"/>
      <c r="H36" s="255"/>
      <c r="I36" s="256"/>
      <c r="J36" s="257"/>
      <c r="K36" s="258"/>
      <c r="O36" s="259">
        <v>1</v>
      </c>
    </row>
    <row r="37" spans="1:80" ht="12.75">
      <c r="A37" s="260">
        <v>11</v>
      </c>
      <c r="B37" s="261" t="s">
        <v>155</v>
      </c>
      <c r="C37" s="262" t="s">
        <v>156</v>
      </c>
      <c r="D37" s="263" t="s">
        <v>122</v>
      </c>
      <c r="E37" s="264">
        <v>104.52</v>
      </c>
      <c r="F37" s="264">
        <v>0</v>
      </c>
      <c r="G37" s="265">
        <f>E37*F37</f>
        <v>0</v>
      </c>
      <c r="H37" s="266">
        <v>0.00121</v>
      </c>
      <c r="I37" s="267">
        <f>E37*H37</f>
        <v>0.12646919999999998</v>
      </c>
      <c r="J37" s="266">
        <v>0</v>
      </c>
      <c r="K37" s="267">
        <f>E37*J37</f>
        <v>0</v>
      </c>
      <c r="O37" s="259">
        <v>2</v>
      </c>
      <c r="AA37" s="232">
        <v>1</v>
      </c>
      <c r="AB37" s="232">
        <v>1</v>
      </c>
      <c r="AC37" s="232">
        <v>1</v>
      </c>
      <c r="AZ37" s="232">
        <v>1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1</v>
      </c>
      <c r="CB37" s="259">
        <v>1</v>
      </c>
    </row>
    <row r="38" spans="1:15" ht="12.75">
      <c r="A38" s="268"/>
      <c r="B38" s="271"/>
      <c r="C38" s="326" t="s">
        <v>157</v>
      </c>
      <c r="D38" s="327"/>
      <c r="E38" s="272">
        <v>54.48</v>
      </c>
      <c r="F38" s="273"/>
      <c r="G38" s="274"/>
      <c r="H38" s="275"/>
      <c r="I38" s="269"/>
      <c r="J38" s="276"/>
      <c r="K38" s="269"/>
      <c r="M38" s="270" t="s">
        <v>157</v>
      </c>
      <c r="O38" s="259"/>
    </row>
    <row r="39" spans="1:15" ht="12.75">
      <c r="A39" s="268"/>
      <c r="B39" s="271"/>
      <c r="C39" s="326" t="s">
        <v>158</v>
      </c>
      <c r="D39" s="327"/>
      <c r="E39" s="272">
        <v>27.48</v>
      </c>
      <c r="F39" s="273"/>
      <c r="G39" s="274"/>
      <c r="H39" s="275"/>
      <c r="I39" s="269"/>
      <c r="J39" s="276"/>
      <c r="K39" s="269"/>
      <c r="M39" s="270" t="s">
        <v>158</v>
      </c>
      <c r="O39" s="259"/>
    </row>
    <row r="40" spans="1:15" ht="12.75">
      <c r="A40" s="268"/>
      <c r="B40" s="271"/>
      <c r="C40" s="326" t="s">
        <v>159</v>
      </c>
      <c r="D40" s="327"/>
      <c r="E40" s="272">
        <v>20.16</v>
      </c>
      <c r="F40" s="273"/>
      <c r="G40" s="274"/>
      <c r="H40" s="275"/>
      <c r="I40" s="269"/>
      <c r="J40" s="276"/>
      <c r="K40" s="269"/>
      <c r="M40" s="270" t="s">
        <v>159</v>
      </c>
      <c r="O40" s="259"/>
    </row>
    <row r="41" spans="1:15" ht="12.75">
      <c r="A41" s="268"/>
      <c r="B41" s="271"/>
      <c r="C41" s="326" t="s">
        <v>160</v>
      </c>
      <c r="D41" s="327"/>
      <c r="E41" s="272">
        <v>2.4</v>
      </c>
      <c r="F41" s="273"/>
      <c r="G41" s="274"/>
      <c r="H41" s="275"/>
      <c r="I41" s="269"/>
      <c r="J41" s="276"/>
      <c r="K41" s="269"/>
      <c r="M41" s="270" t="s">
        <v>160</v>
      </c>
      <c r="O41" s="259"/>
    </row>
    <row r="42" spans="1:80" ht="12.75">
      <c r="A42" s="260">
        <v>12</v>
      </c>
      <c r="B42" s="261" t="s">
        <v>161</v>
      </c>
      <c r="C42" s="262" t="s">
        <v>162</v>
      </c>
      <c r="D42" s="263" t="s">
        <v>122</v>
      </c>
      <c r="E42" s="264">
        <v>32.55</v>
      </c>
      <c r="F42" s="264">
        <v>0</v>
      </c>
      <c r="G42" s="265">
        <f>E42*F42</f>
        <v>0</v>
      </c>
      <c r="H42" s="266">
        <v>0.00592</v>
      </c>
      <c r="I42" s="267">
        <f>E42*H42</f>
        <v>0.19269599999999998</v>
      </c>
      <c r="J42" s="266">
        <v>0</v>
      </c>
      <c r="K42" s="267">
        <f>E42*J42</f>
        <v>0</v>
      </c>
      <c r="O42" s="259">
        <v>2</v>
      </c>
      <c r="AA42" s="232">
        <v>1</v>
      </c>
      <c r="AB42" s="232">
        <v>1</v>
      </c>
      <c r="AC42" s="232">
        <v>1</v>
      </c>
      <c r="AZ42" s="232">
        <v>1</v>
      </c>
      <c r="BA42" s="232">
        <f>IF(AZ42=1,G42,0)</f>
        <v>0</v>
      </c>
      <c r="BB42" s="232">
        <f>IF(AZ42=2,G42,0)</f>
        <v>0</v>
      </c>
      <c r="BC42" s="232">
        <f>IF(AZ42=3,G42,0)</f>
        <v>0</v>
      </c>
      <c r="BD42" s="232">
        <f>IF(AZ42=4,G42,0)</f>
        <v>0</v>
      </c>
      <c r="BE42" s="232">
        <f>IF(AZ42=5,G42,0)</f>
        <v>0</v>
      </c>
      <c r="CA42" s="259">
        <v>1</v>
      </c>
      <c r="CB42" s="259">
        <v>1</v>
      </c>
    </row>
    <row r="43" spans="1:15" ht="12.75">
      <c r="A43" s="268"/>
      <c r="B43" s="271"/>
      <c r="C43" s="326" t="s">
        <v>163</v>
      </c>
      <c r="D43" s="327"/>
      <c r="E43" s="272">
        <v>32.55</v>
      </c>
      <c r="F43" s="273"/>
      <c r="G43" s="274"/>
      <c r="H43" s="275"/>
      <c r="I43" s="269"/>
      <c r="J43" s="276"/>
      <c r="K43" s="269"/>
      <c r="M43" s="270" t="s">
        <v>163</v>
      </c>
      <c r="O43" s="259"/>
    </row>
    <row r="44" spans="1:57" ht="12.75">
      <c r="A44" s="277"/>
      <c r="B44" s="278" t="s">
        <v>100</v>
      </c>
      <c r="C44" s="279" t="s">
        <v>154</v>
      </c>
      <c r="D44" s="280"/>
      <c r="E44" s="281"/>
      <c r="F44" s="282"/>
      <c r="G44" s="283">
        <f>SUM(G36:G43)</f>
        <v>0</v>
      </c>
      <c r="H44" s="284"/>
      <c r="I44" s="285">
        <f>SUM(I36:I43)</f>
        <v>0.3191651999999999</v>
      </c>
      <c r="J44" s="284"/>
      <c r="K44" s="285">
        <f>SUM(K36:K43)</f>
        <v>0</v>
      </c>
      <c r="O44" s="259">
        <v>4</v>
      </c>
      <c r="BA44" s="286">
        <f>SUM(BA36:BA43)</f>
        <v>0</v>
      </c>
      <c r="BB44" s="286">
        <f>SUM(BB36:BB43)</f>
        <v>0</v>
      </c>
      <c r="BC44" s="286">
        <f>SUM(BC36:BC43)</f>
        <v>0</v>
      </c>
      <c r="BD44" s="286">
        <f>SUM(BD36:BD43)</f>
        <v>0</v>
      </c>
      <c r="BE44" s="286">
        <f>SUM(BE36:BE43)</f>
        <v>0</v>
      </c>
    </row>
    <row r="45" spans="1:15" ht="12.75">
      <c r="A45" s="249" t="s">
        <v>97</v>
      </c>
      <c r="B45" s="250" t="s">
        <v>164</v>
      </c>
      <c r="C45" s="251" t="s">
        <v>165</v>
      </c>
      <c r="D45" s="252"/>
      <c r="E45" s="253"/>
      <c r="F45" s="253"/>
      <c r="G45" s="254"/>
      <c r="H45" s="255"/>
      <c r="I45" s="256"/>
      <c r="J45" s="257"/>
      <c r="K45" s="258"/>
      <c r="O45" s="259">
        <v>1</v>
      </c>
    </row>
    <row r="46" spans="1:80" ht="12.75">
      <c r="A46" s="260">
        <v>13</v>
      </c>
      <c r="B46" s="261" t="s">
        <v>167</v>
      </c>
      <c r="C46" s="262" t="s">
        <v>168</v>
      </c>
      <c r="D46" s="263" t="s">
        <v>122</v>
      </c>
      <c r="E46" s="264">
        <v>392</v>
      </c>
      <c r="F46" s="264">
        <v>0</v>
      </c>
      <c r="G46" s="265">
        <f>E46*F46</f>
        <v>0</v>
      </c>
      <c r="H46" s="266">
        <v>0</v>
      </c>
      <c r="I46" s="267">
        <f>E46*H46</f>
        <v>0</v>
      </c>
      <c r="J46" s="266">
        <v>0</v>
      </c>
      <c r="K46" s="267">
        <f>E46*J46</f>
        <v>0</v>
      </c>
      <c r="O46" s="259">
        <v>2</v>
      </c>
      <c r="AA46" s="232">
        <v>1</v>
      </c>
      <c r="AB46" s="232">
        <v>1</v>
      </c>
      <c r="AC46" s="232">
        <v>1</v>
      </c>
      <c r="AZ46" s="232">
        <v>1</v>
      </c>
      <c r="BA46" s="232">
        <f>IF(AZ46=1,G46,0)</f>
        <v>0</v>
      </c>
      <c r="BB46" s="232">
        <f>IF(AZ46=2,G46,0)</f>
        <v>0</v>
      </c>
      <c r="BC46" s="232">
        <f>IF(AZ46=3,G46,0)</f>
        <v>0</v>
      </c>
      <c r="BD46" s="232">
        <f>IF(AZ46=4,G46,0)</f>
        <v>0</v>
      </c>
      <c r="BE46" s="232">
        <f>IF(AZ46=5,G46,0)</f>
        <v>0</v>
      </c>
      <c r="CA46" s="259">
        <v>1</v>
      </c>
      <c r="CB46" s="259">
        <v>1</v>
      </c>
    </row>
    <row r="47" spans="1:15" ht="12.75">
      <c r="A47" s="268"/>
      <c r="B47" s="271"/>
      <c r="C47" s="326" t="s">
        <v>169</v>
      </c>
      <c r="D47" s="327"/>
      <c r="E47" s="272">
        <v>392</v>
      </c>
      <c r="F47" s="273"/>
      <c r="G47" s="274"/>
      <c r="H47" s="275"/>
      <c r="I47" s="269"/>
      <c r="J47" s="276"/>
      <c r="K47" s="269"/>
      <c r="M47" s="270" t="s">
        <v>169</v>
      </c>
      <c r="O47" s="259"/>
    </row>
    <row r="48" spans="1:57" ht="12.75">
      <c r="A48" s="277"/>
      <c r="B48" s="278" t="s">
        <v>100</v>
      </c>
      <c r="C48" s="279" t="s">
        <v>166</v>
      </c>
      <c r="D48" s="280"/>
      <c r="E48" s="281"/>
      <c r="F48" s="282"/>
      <c r="G48" s="283">
        <f>SUM(G45:G47)</f>
        <v>0</v>
      </c>
      <c r="H48" s="284"/>
      <c r="I48" s="285">
        <f>SUM(I45:I47)</f>
        <v>0</v>
      </c>
      <c r="J48" s="284"/>
      <c r="K48" s="285">
        <f>SUM(K45:K47)</f>
        <v>0</v>
      </c>
      <c r="O48" s="259">
        <v>4</v>
      </c>
      <c r="BA48" s="286">
        <f>SUM(BA45:BA47)</f>
        <v>0</v>
      </c>
      <c r="BB48" s="286">
        <f>SUM(BB45:BB47)</f>
        <v>0</v>
      </c>
      <c r="BC48" s="286">
        <f>SUM(BC45:BC47)</f>
        <v>0</v>
      </c>
      <c r="BD48" s="286">
        <f>SUM(BD45:BD47)</f>
        <v>0</v>
      </c>
      <c r="BE48" s="286">
        <f>SUM(BE45:BE47)</f>
        <v>0</v>
      </c>
    </row>
    <row r="49" spans="1:15" ht="12.75">
      <c r="A49" s="249" t="s">
        <v>97</v>
      </c>
      <c r="B49" s="250" t="s">
        <v>170</v>
      </c>
      <c r="C49" s="251" t="s">
        <v>171</v>
      </c>
      <c r="D49" s="252"/>
      <c r="E49" s="253"/>
      <c r="F49" s="253"/>
      <c r="G49" s="254"/>
      <c r="H49" s="255"/>
      <c r="I49" s="256"/>
      <c r="J49" s="257"/>
      <c r="K49" s="258"/>
      <c r="O49" s="259">
        <v>1</v>
      </c>
    </row>
    <row r="50" spans="1:80" ht="12.75">
      <c r="A50" s="260">
        <v>14</v>
      </c>
      <c r="B50" s="261" t="s">
        <v>173</v>
      </c>
      <c r="C50" s="262" t="s">
        <v>174</v>
      </c>
      <c r="D50" s="263" t="s">
        <v>122</v>
      </c>
      <c r="E50" s="264">
        <v>4.5</v>
      </c>
      <c r="F50" s="264">
        <v>0</v>
      </c>
      <c r="G50" s="265">
        <f>E50*F50</f>
        <v>0</v>
      </c>
      <c r="H50" s="266">
        <v>0</v>
      </c>
      <c r="I50" s="267">
        <f>E50*H50</f>
        <v>0</v>
      </c>
      <c r="J50" s="266">
        <v>-0.05</v>
      </c>
      <c r="K50" s="267">
        <f>E50*J50</f>
        <v>-0.225</v>
      </c>
      <c r="O50" s="259">
        <v>2</v>
      </c>
      <c r="AA50" s="232">
        <v>1</v>
      </c>
      <c r="AB50" s="232">
        <v>1</v>
      </c>
      <c r="AC50" s="232">
        <v>1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</v>
      </c>
      <c r="CB50" s="259">
        <v>1</v>
      </c>
    </row>
    <row r="51" spans="1:15" ht="12.75">
      <c r="A51" s="268"/>
      <c r="B51" s="271"/>
      <c r="C51" s="326" t="s">
        <v>175</v>
      </c>
      <c r="D51" s="327"/>
      <c r="E51" s="272">
        <v>4.5</v>
      </c>
      <c r="F51" s="273"/>
      <c r="G51" s="274"/>
      <c r="H51" s="275"/>
      <c r="I51" s="269"/>
      <c r="J51" s="276"/>
      <c r="K51" s="269"/>
      <c r="M51" s="270" t="s">
        <v>175</v>
      </c>
      <c r="O51" s="259"/>
    </row>
    <row r="52" spans="1:80" ht="12.75">
      <c r="A52" s="260">
        <v>15</v>
      </c>
      <c r="B52" s="261" t="s">
        <v>176</v>
      </c>
      <c r="C52" s="262" t="s">
        <v>177</v>
      </c>
      <c r="D52" s="263" t="s">
        <v>122</v>
      </c>
      <c r="E52" s="264">
        <v>241.698</v>
      </c>
      <c r="F52" s="264">
        <v>0</v>
      </c>
      <c r="G52" s="265">
        <f>E52*F52</f>
        <v>0</v>
      </c>
      <c r="H52" s="266">
        <v>0</v>
      </c>
      <c r="I52" s="267">
        <f>E52*H52</f>
        <v>0</v>
      </c>
      <c r="J52" s="266">
        <v>-0.046</v>
      </c>
      <c r="K52" s="267">
        <f>E52*J52</f>
        <v>-11.118108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15" ht="12.75">
      <c r="A53" s="268"/>
      <c r="B53" s="271"/>
      <c r="C53" s="326" t="s">
        <v>178</v>
      </c>
      <c r="D53" s="327"/>
      <c r="E53" s="272">
        <v>95.34</v>
      </c>
      <c r="F53" s="273"/>
      <c r="G53" s="274"/>
      <c r="H53" s="275"/>
      <c r="I53" s="269"/>
      <c r="J53" s="276"/>
      <c r="K53" s="269"/>
      <c r="M53" s="270" t="s">
        <v>178</v>
      </c>
      <c r="O53" s="259"/>
    </row>
    <row r="54" spans="1:15" ht="12.75">
      <c r="A54" s="268"/>
      <c r="B54" s="271"/>
      <c r="C54" s="326" t="s">
        <v>179</v>
      </c>
      <c r="D54" s="327"/>
      <c r="E54" s="272">
        <v>100.79</v>
      </c>
      <c r="F54" s="273"/>
      <c r="G54" s="274"/>
      <c r="H54" s="275"/>
      <c r="I54" s="269"/>
      <c r="J54" s="276"/>
      <c r="K54" s="269"/>
      <c r="M54" s="270" t="s">
        <v>179</v>
      </c>
      <c r="O54" s="259"/>
    </row>
    <row r="55" spans="1:15" ht="12.75">
      <c r="A55" s="268"/>
      <c r="B55" s="271"/>
      <c r="C55" s="326" t="s">
        <v>180</v>
      </c>
      <c r="D55" s="327"/>
      <c r="E55" s="272">
        <v>3.85</v>
      </c>
      <c r="F55" s="273"/>
      <c r="G55" s="274"/>
      <c r="H55" s="275"/>
      <c r="I55" s="269"/>
      <c r="J55" s="276"/>
      <c r="K55" s="269"/>
      <c r="M55" s="270" t="s">
        <v>180</v>
      </c>
      <c r="O55" s="259"/>
    </row>
    <row r="56" spans="1:15" ht="12.75">
      <c r="A56" s="268"/>
      <c r="B56" s="271"/>
      <c r="C56" s="326" t="s">
        <v>181</v>
      </c>
      <c r="D56" s="327"/>
      <c r="E56" s="272">
        <v>36.87</v>
      </c>
      <c r="F56" s="273"/>
      <c r="G56" s="274"/>
      <c r="H56" s="275"/>
      <c r="I56" s="269"/>
      <c r="J56" s="276"/>
      <c r="K56" s="269"/>
      <c r="M56" s="270" t="s">
        <v>181</v>
      </c>
      <c r="O56" s="259"/>
    </row>
    <row r="57" spans="1:15" ht="12.75">
      <c r="A57" s="268"/>
      <c r="B57" s="271"/>
      <c r="C57" s="326" t="s">
        <v>182</v>
      </c>
      <c r="D57" s="327"/>
      <c r="E57" s="272">
        <v>4.848</v>
      </c>
      <c r="F57" s="273"/>
      <c r="G57" s="274"/>
      <c r="H57" s="275"/>
      <c r="I57" s="269"/>
      <c r="J57" s="276"/>
      <c r="K57" s="269"/>
      <c r="M57" s="270" t="s">
        <v>182</v>
      </c>
      <c r="O57" s="259"/>
    </row>
    <row r="58" spans="1:80" ht="12.75">
      <c r="A58" s="260">
        <v>16</v>
      </c>
      <c r="B58" s="261" t="s">
        <v>183</v>
      </c>
      <c r="C58" s="262" t="s">
        <v>184</v>
      </c>
      <c r="D58" s="263" t="s">
        <v>122</v>
      </c>
      <c r="E58" s="264">
        <v>246.198</v>
      </c>
      <c r="F58" s="264">
        <v>0</v>
      </c>
      <c r="G58" s="265">
        <f>E58*F58</f>
        <v>0</v>
      </c>
      <c r="H58" s="266">
        <v>0</v>
      </c>
      <c r="I58" s="267">
        <f>E58*H58</f>
        <v>0</v>
      </c>
      <c r="J58" s="266">
        <v>-0.014</v>
      </c>
      <c r="K58" s="267">
        <f>E58*J58</f>
        <v>-3.446772</v>
      </c>
      <c r="O58" s="259">
        <v>2</v>
      </c>
      <c r="AA58" s="232">
        <v>1</v>
      </c>
      <c r="AB58" s="232">
        <v>1</v>
      </c>
      <c r="AC58" s="232">
        <v>1</v>
      </c>
      <c r="AZ58" s="232">
        <v>1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1</v>
      </c>
      <c r="CB58" s="259">
        <v>1</v>
      </c>
    </row>
    <row r="59" spans="1:15" ht="12.75">
      <c r="A59" s="268"/>
      <c r="B59" s="271"/>
      <c r="C59" s="326" t="s">
        <v>185</v>
      </c>
      <c r="D59" s="327"/>
      <c r="E59" s="272">
        <v>246.198</v>
      </c>
      <c r="F59" s="273"/>
      <c r="G59" s="274"/>
      <c r="H59" s="275"/>
      <c r="I59" s="269"/>
      <c r="J59" s="276"/>
      <c r="K59" s="269"/>
      <c r="M59" s="270" t="s">
        <v>185</v>
      </c>
      <c r="O59" s="259"/>
    </row>
    <row r="60" spans="1:80" ht="12.75">
      <c r="A60" s="260">
        <v>17</v>
      </c>
      <c r="B60" s="261" t="s">
        <v>186</v>
      </c>
      <c r="C60" s="262" t="s">
        <v>187</v>
      </c>
      <c r="D60" s="263" t="s">
        <v>188</v>
      </c>
      <c r="E60" s="264">
        <v>14.78988</v>
      </c>
      <c r="F60" s="264">
        <v>0</v>
      </c>
      <c r="G60" s="265">
        <f aca="true" t="shared" si="0" ref="G60:G65">E60*F60</f>
        <v>0</v>
      </c>
      <c r="H60" s="266">
        <v>0</v>
      </c>
      <c r="I60" s="267">
        <f aca="true" t="shared" si="1" ref="I60:I65">E60*H60</f>
        <v>0</v>
      </c>
      <c r="J60" s="266"/>
      <c r="K60" s="267">
        <f aca="true" t="shared" si="2" ref="K60:K65">E60*J60</f>
        <v>0</v>
      </c>
      <c r="O60" s="259">
        <v>2</v>
      </c>
      <c r="AA60" s="232">
        <v>8</v>
      </c>
      <c r="AB60" s="232">
        <v>0</v>
      </c>
      <c r="AC60" s="232">
        <v>3</v>
      </c>
      <c r="AZ60" s="232">
        <v>1</v>
      </c>
      <c r="BA60" s="232">
        <f aca="true" t="shared" si="3" ref="BA60:BA65">IF(AZ60=1,G60,0)</f>
        <v>0</v>
      </c>
      <c r="BB60" s="232">
        <f aca="true" t="shared" si="4" ref="BB60:BB65">IF(AZ60=2,G60,0)</f>
        <v>0</v>
      </c>
      <c r="BC60" s="232">
        <f aca="true" t="shared" si="5" ref="BC60:BC65">IF(AZ60=3,G60,0)</f>
        <v>0</v>
      </c>
      <c r="BD60" s="232">
        <f aca="true" t="shared" si="6" ref="BD60:BD65">IF(AZ60=4,G60,0)</f>
        <v>0</v>
      </c>
      <c r="BE60" s="232">
        <f aca="true" t="shared" si="7" ref="BE60:BE65">IF(AZ60=5,G60,0)</f>
        <v>0</v>
      </c>
      <c r="CA60" s="259">
        <v>8</v>
      </c>
      <c r="CB60" s="259">
        <v>0</v>
      </c>
    </row>
    <row r="61" spans="1:80" ht="12.75">
      <c r="A61" s="260">
        <v>18</v>
      </c>
      <c r="B61" s="261" t="s">
        <v>189</v>
      </c>
      <c r="C61" s="262" t="s">
        <v>190</v>
      </c>
      <c r="D61" s="263" t="s">
        <v>188</v>
      </c>
      <c r="E61" s="264">
        <v>88.73928</v>
      </c>
      <c r="F61" s="264">
        <v>0</v>
      </c>
      <c r="G61" s="265">
        <f t="shared" si="0"/>
        <v>0</v>
      </c>
      <c r="H61" s="266">
        <v>0</v>
      </c>
      <c r="I61" s="267">
        <f t="shared" si="1"/>
        <v>0</v>
      </c>
      <c r="J61" s="266"/>
      <c r="K61" s="267">
        <f t="shared" si="2"/>
        <v>0</v>
      </c>
      <c r="O61" s="259">
        <v>2</v>
      </c>
      <c r="AA61" s="232">
        <v>8</v>
      </c>
      <c r="AB61" s="232">
        <v>0</v>
      </c>
      <c r="AC61" s="232">
        <v>3</v>
      </c>
      <c r="AZ61" s="232">
        <v>1</v>
      </c>
      <c r="BA61" s="232">
        <f t="shared" si="3"/>
        <v>0</v>
      </c>
      <c r="BB61" s="232">
        <f t="shared" si="4"/>
        <v>0</v>
      </c>
      <c r="BC61" s="232">
        <f t="shared" si="5"/>
        <v>0</v>
      </c>
      <c r="BD61" s="232">
        <f t="shared" si="6"/>
        <v>0</v>
      </c>
      <c r="BE61" s="232">
        <f t="shared" si="7"/>
        <v>0</v>
      </c>
      <c r="CA61" s="259">
        <v>8</v>
      </c>
      <c r="CB61" s="259">
        <v>0</v>
      </c>
    </row>
    <row r="62" spans="1:80" ht="12.75">
      <c r="A62" s="260">
        <v>19</v>
      </c>
      <c r="B62" s="261" t="s">
        <v>191</v>
      </c>
      <c r="C62" s="262" t="s">
        <v>192</v>
      </c>
      <c r="D62" s="263" t="s">
        <v>188</v>
      </c>
      <c r="E62" s="264">
        <v>14.78988</v>
      </c>
      <c r="F62" s="264">
        <v>0</v>
      </c>
      <c r="G62" s="265">
        <f t="shared" si="0"/>
        <v>0</v>
      </c>
      <c r="H62" s="266">
        <v>0</v>
      </c>
      <c r="I62" s="267">
        <f t="shared" si="1"/>
        <v>0</v>
      </c>
      <c r="J62" s="266"/>
      <c r="K62" s="267">
        <f t="shared" si="2"/>
        <v>0</v>
      </c>
      <c r="O62" s="259">
        <v>2</v>
      </c>
      <c r="AA62" s="232">
        <v>8</v>
      </c>
      <c r="AB62" s="232">
        <v>0</v>
      </c>
      <c r="AC62" s="232">
        <v>3</v>
      </c>
      <c r="AZ62" s="232">
        <v>1</v>
      </c>
      <c r="BA62" s="232">
        <f t="shared" si="3"/>
        <v>0</v>
      </c>
      <c r="BB62" s="232">
        <f t="shared" si="4"/>
        <v>0</v>
      </c>
      <c r="BC62" s="232">
        <f t="shared" si="5"/>
        <v>0</v>
      </c>
      <c r="BD62" s="232">
        <f t="shared" si="6"/>
        <v>0</v>
      </c>
      <c r="BE62" s="232">
        <f t="shared" si="7"/>
        <v>0</v>
      </c>
      <c r="CA62" s="259">
        <v>8</v>
      </c>
      <c r="CB62" s="259">
        <v>0</v>
      </c>
    </row>
    <row r="63" spans="1:80" ht="12.75">
      <c r="A63" s="260">
        <v>20</v>
      </c>
      <c r="B63" s="261" t="s">
        <v>193</v>
      </c>
      <c r="C63" s="262" t="s">
        <v>194</v>
      </c>
      <c r="D63" s="263" t="s">
        <v>188</v>
      </c>
      <c r="E63" s="264">
        <v>59.15952</v>
      </c>
      <c r="F63" s="264">
        <v>0</v>
      </c>
      <c r="G63" s="265">
        <f t="shared" si="0"/>
        <v>0</v>
      </c>
      <c r="H63" s="266">
        <v>0</v>
      </c>
      <c r="I63" s="267">
        <f t="shared" si="1"/>
        <v>0</v>
      </c>
      <c r="J63" s="266"/>
      <c r="K63" s="267">
        <f t="shared" si="2"/>
        <v>0</v>
      </c>
      <c r="O63" s="259">
        <v>2</v>
      </c>
      <c r="AA63" s="232">
        <v>8</v>
      </c>
      <c r="AB63" s="232">
        <v>0</v>
      </c>
      <c r="AC63" s="232">
        <v>3</v>
      </c>
      <c r="AZ63" s="232">
        <v>1</v>
      </c>
      <c r="BA63" s="232">
        <f t="shared" si="3"/>
        <v>0</v>
      </c>
      <c r="BB63" s="232">
        <f t="shared" si="4"/>
        <v>0</v>
      </c>
      <c r="BC63" s="232">
        <f t="shared" si="5"/>
        <v>0</v>
      </c>
      <c r="BD63" s="232">
        <f t="shared" si="6"/>
        <v>0</v>
      </c>
      <c r="BE63" s="232">
        <f t="shared" si="7"/>
        <v>0</v>
      </c>
      <c r="CA63" s="259">
        <v>8</v>
      </c>
      <c r="CB63" s="259">
        <v>0</v>
      </c>
    </row>
    <row r="64" spans="1:80" ht="12.75">
      <c r="A64" s="260">
        <v>21</v>
      </c>
      <c r="B64" s="261" t="s">
        <v>195</v>
      </c>
      <c r="C64" s="262" t="s">
        <v>196</v>
      </c>
      <c r="D64" s="263" t="s">
        <v>188</v>
      </c>
      <c r="E64" s="264">
        <v>14.78988</v>
      </c>
      <c r="F64" s="264">
        <v>0</v>
      </c>
      <c r="G64" s="265">
        <f t="shared" si="0"/>
        <v>0</v>
      </c>
      <c r="H64" s="266">
        <v>0</v>
      </c>
      <c r="I64" s="267">
        <f t="shared" si="1"/>
        <v>0</v>
      </c>
      <c r="J64" s="266"/>
      <c r="K64" s="267">
        <f t="shared" si="2"/>
        <v>0</v>
      </c>
      <c r="O64" s="259">
        <v>2</v>
      </c>
      <c r="AA64" s="232">
        <v>8</v>
      </c>
      <c r="AB64" s="232">
        <v>0</v>
      </c>
      <c r="AC64" s="232">
        <v>3</v>
      </c>
      <c r="AZ64" s="232">
        <v>1</v>
      </c>
      <c r="BA64" s="232">
        <f t="shared" si="3"/>
        <v>0</v>
      </c>
      <c r="BB64" s="232">
        <f t="shared" si="4"/>
        <v>0</v>
      </c>
      <c r="BC64" s="232">
        <f t="shared" si="5"/>
        <v>0</v>
      </c>
      <c r="BD64" s="232">
        <f t="shared" si="6"/>
        <v>0</v>
      </c>
      <c r="BE64" s="232">
        <f t="shared" si="7"/>
        <v>0</v>
      </c>
      <c r="CA64" s="259">
        <v>8</v>
      </c>
      <c r="CB64" s="259">
        <v>0</v>
      </c>
    </row>
    <row r="65" spans="1:80" ht="12.75">
      <c r="A65" s="260">
        <v>22</v>
      </c>
      <c r="B65" s="261" t="s">
        <v>197</v>
      </c>
      <c r="C65" s="262" t="s">
        <v>198</v>
      </c>
      <c r="D65" s="263" t="s">
        <v>188</v>
      </c>
      <c r="E65" s="264">
        <v>14.78988</v>
      </c>
      <c r="F65" s="264">
        <v>0</v>
      </c>
      <c r="G65" s="265">
        <f t="shared" si="0"/>
        <v>0</v>
      </c>
      <c r="H65" s="266">
        <v>0</v>
      </c>
      <c r="I65" s="267">
        <f t="shared" si="1"/>
        <v>0</v>
      </c>
      <c r="J65" s="266"/>
      <c r="K65" s="267">
        <f t="shared" si="2"/>
        <v>0</v>
      </c>
      <c r="O65" s="259">
        <v>2</v>
      </c>
      <c r="AA65" s="232">
        <v>8</v>
      </c>
      <c r="AB65" s="232">
        <v>0</v>
      </c>
      <c r="AC65" s="232">
        <v>3</v>
      </c>
      <c r="AZ65" s="232">
        <v>1</v>
      </c>
      <c r="BA65" s="232">
        <f t="shared" si="3"/>
        <v>0</v>
      </c>
      <c r="BB65" s="232">
        <f t="shared" si="4"/>
        <v>0</v>
      </c>
      <c r="BC65" s="232">
        <f t="shared" si="5"/>
        <v>0</v>
      </c>
      <c r="BD65" s="232">
        <f t="shared" si="6"/>
        <v>0</v>
      </c>
      <c r="BE65" s="232">
        <f t="shared" si="7"/>
        <v>0</v>
      </c>
      <c r="CA65" s="259">
        <v>8</v>
      </c>
      <c r="CB65" s="259">
        <v>0</v>
      </c>
    </row>
    <row r="66" spans="1:57" ht="12.75">
      <c r="A66" s="277"/>
      <c r="B66" s="278" t="s">
        <v>100</v>
      </c>
      <c r="C66" s="279" t="s">
        <v>172</v>
      </c>
      <c r="D66" s="280"/>
      <c r="E66" s="281"/>
      <c r="F66" s="282"/>
      <c r="G66" s="283">
        <f>SUM(G49:G65)</f>
        <v>0</v>
      </c>
      <c r="H66" s="284"/>
      <c r="I66" s="285">
        <f>SUM(I49:I65)</f>
        <v>0</v>
      </c>
      <c r="J66" s="284"/>
      <c r="K66" s="285">
        <f>SUM(K49:K65)</f>
        <v>-14.78988</v>
      </c>
      <c r="O66" s="259">
        <v>4</v>
      </c>
      <c r="BA66" s="286">
        <f>SUM(BA49:BA65)</f>
        <v>0</v>
      </c>
      <c r="BB66" s="286">
        <f>SUM(BB49:BB65)</f>
        <v>0</v>
      </c>
      <c r="BC66" s="286">
        <f>SUM(BC49:BC65)</f>
        <v>0</v>
      </c>
      <c r="BD66" s="286">
        <f>SUM(BD49:BD65)</f>
        <v>0</v>
      </c>
      <c r="BE66" s="286">
        <f>SUM(BE49:BE65)</f>
        <v>0</v>
      </c>
    </row>
    <row r="67" spans="1:15" ht="12.75">
      <c r="A67" s="249" t="s">
        <v>97</v>
      </c>
      <c r="B67" s="250" t="s">
        <v>199</v>
      </c>
      <c r="C67" s="251" t="s">
        <v>200</v>
      </c>
      <c r="D67" s="252"/>
      <c r="E67" s="253"/>
      <c r="F67" s="253"/>
      <c r="G67" s="254"/>
      <c r="H67" s="255"/>
      <c r="I67" s="256"/>
      <c r="J67" s="257"/>
      <c r="K67" s="258"/>
      <c r="O67" s="259">
        <v>1</v>
      </c>
    </row>
    <row r="68" spans="1:80" ht="12.75">
      <c r="A68" s="260">
        <v>23</v>
      </c>
      <c r="B68" s="261" t="s">
        <v>202</v>
      </c>
      <c r="C68" s="262" t="s">
        <v>203</v>
      </c>
      <c r="D68" s="263" t="s">
        <v>188</v>
      </c>
      <c r="E68" s="264">
        <v>7.65184514</v>
      </c>
      <c r="F68" s="264">
        <v>0</v>
      </c>
      <c r="G68" s="265">
        <f>E68*F68</f>
        <v>0</v>
      </c>
      <c r="H68" s="266">
        <v>0</v>
      </c>
      <c r="I68" s="267">
        <f>E68*H68</f>
        <v>0</v>
      </c>
      <c r="J68" s="266"/>
      <c r="K68" s="267">
        <f>E68*J68</f>
        <v>0</v>
      </c>
      <c r="O68" s="259">
        <v>2</v>
      </c>
      <c r="AA68" s="232">
        <v>7</v>
      </c>
      <c r="AB68" s="232">
        <v>1</v>
      </c>
      <c r="AC68" s="232">
        <v>2</v>
      </c>
      <c r="AZ68" s="232">
        <v>1</v>
      </c>
      <c r="BA68" s="232">
        <f>IF(AZ68=1,G68,0)</f>
        <v>0</v>
      </c>
      <c r="BB68" s="232">
        <f>IF(AZ68=2,G68,0)</f>
        <v>0</v>
      </c>
      <c r="BC68" s="232">
        <f>IF(AZ68=3,G68,0)</f>
        <v>0</v>
      </c>
      <c r="BD68" s="232">
        <f>IF(AZ68=4,G68,0)</f>
        <v>0</v>
      </c>
      <c r="BE68" s="232">
        <f>IF(AZ68=5,G68,0)</f>
        <v>0</v>
      </c>
      <c r="CA68" s="259">
        <v>7</v>
      </c>
      <c r="CB68" s="259">
        <v>1</v>
      </c>
    </row>
    <row r="69" spans="1:57" ht="12.75">
      <c r="A69" s="277"/>
      <c r="B69" s="278" t="s">
        <v>100</v>
      </c>
      <c r="C69" s="279" t="s">
        <v>201</v>
      </c>
      <c r="D69" s="280"/>
      <c r="E69" s="281"/>
      <c r="F69" s="282"/>
      <c r="G69" s="283">
        <f>SUM(G67:G68)</f>
        <v>0</v>
      </c>
      <c r="H69" s="284"/>
      <c r="I69" s="285">
        <f>SUM(I67:I68)</f>
        <v>0</v>
      </c>
      <c r="J69" s="284"/>
      <c r="K69" s="285">
        <f>SUM(K67:K68)</f>
        <v>0</v>
      </c>
      <c r="O69" s="259">
        <v>4</v>
      </c>
      <c r="BA69" s="286">
        <f>SUM(BA67:BA68)</f>
        <v>0</v>
      </c>
      <c r="BB69" s="286">
        <f>SUM(BB67:BB68)</f>
        <v>0</v>
      </c>
      <c r="BC69" s="286">
        <f>SUM(BC67:BC68)</f>
        <v>0</v>
      </c>
      <c r="BD69" s="286">
        <f>SUM(BD67:BD68)</f>
        <v>0</v>
      </c>
      <c r="BE69" s="286">
        <f>SUM(BE67:BE68)</f>
        <v>0</v>
      </c>
    </row>
    <row r="70" spans="1:15" ht="12.75">
      <c r="A70" s="249" t="s">
        <v>97</v>
      </c>
      <c r="B70" s="250" t="s">
        <v>204</v>
      </c>
      <c r="C70" s="251" t="s">
        <v>205</v>
      </c>
      <c r="D70" s="252"/>
      <c r="E70" s="253"/>
      <c r="F70" s="253"/>
      <c r="G70" s="254"/>
      <c r="H70" s="255"/>
      <c r="I70" s="256"/>
      <c r="J70" s="257"/>
      <c r="K70" s="258"/>
      <c r="O70" s="259">
        <v>1</v>
      </c>
    </row>
    <row r="71" spans="1:80" ht="22.5">
      <c r="A71" s="260">
        <v>24</v>
      </c>
      <c r="B71" s="261" t="s">
        <v>207</v>
      </c>
      <c r="C71" s="262" t="s">
        <v>208</v>
      </c>
      <c r="D71" s="263" t="s">
        <v>209</v>
      </c>
      <c r="E71" s="264">
        <v>64</v>
      </c>
      <c r="F71" s="264">
        <v>0</v>
      </c>
      <c r="G71" s="265">
        <f>E71*F71</f>
        <v>0</v>
      </c>
      <c r="H71" s="266">
        <v>0</v>
      </c>
      <c r="I71" s="267">
        <f>E71*H71</f>
        <v>0</v>
      </c>
      <c r="J71" s="266"/>
      <c r="K71" s="267">
        <f>E71*J71</f>
        <v>0</v>
      </c>
      <c r="O71" s="259">
        <v>2</v>
      </c>
      <c r="AA71" s="232">
        <v>12</v>
      </c>
      <c r="AB71" s="232">
        <v>0</v>
      </c>
      <c r="AC71" s="232">
        <v>23</v>
      </c>
      <c r="AZ71" s="232">
        <v>2</v>
      </c>
      <c r="BA71" s="232">
        <f>IF(AZ71=1,G71,0)</f>
        <v>0</v>
      </c>
      <c r="BB71" s="232">
        <f>IF(AZ71=2,G71,0)</f>
        <v>0</v>
      </c>
      <c r="BC71" s="232">
        <f>IF(AZ71=3,G71,0)</f>
        <v>0</v>
      </c>
      <c r="BD71" s="232">
        <f>IF(AZ71=4,G71,0)</f>
        <v>0</v>
      </c>
      <c r="BE71" s="232">
        <f>IF(AZ71=5,G71,0)</f>
        <v>0</v>
      </c>
      <c r="CA71" s="259">
        <v>12</v>
      </c>
      <c r="CB71" s="259">
        <v>0</v>
      </c>
    </row>
    <row r="72" spans="1:15" ht="12.75">
      <c r="A72" s="268"/>
      <c r="B72" s="271"/>
      <c r="C72" s="326" t="s">
        <v>210</v>
      </c>
      <c r="D72" s="327"/>
      <c r="E72" s="272">
        <v>64</v>
      </c>
      <c r="F72" s="273"/>
      <c r="G72" s="274"/>
      <c r="H72" s="275"/>
      <c r="I72" s="269"/>
      <c r="J72" s="276"/>
      <c r="K72" s="269"/>
      <c r="M72" s="270" t="s">
        <v>210</v>
      </c>
      <c r="O72" s="259"/>
    </row>
    <row r="73" spans="1:57" ht="12.75">
      <c r="A73" s="277"/>
      <c r="B73" s="278" t="s">
        <v>100</v>
      </c>
      <c r="C73" s="279" t="s">
        <v>206</v>
      </c>
      <c r="D73" s="280"/>
      <c r="E73" s="281"/>
      <c r="F73" s="282"/>
      <c r="G73" s="283">
        <f>SUM(G70:G72)</f>
        <v>0</v>
      </c>
      <c r="H73" s="284"/>
      <c r="I73" s="285">
        <f>SUM(I70:I72)</f>
        <v>0</v>
      </c>
      <c r="J73" s="284"/>
      <c r="K73" s="285">
        <f>SUM(K70:K72)</f>
        <v>0</v>
      </c>
      <c r="O73" s="259">
        <v>4</v>
      </c>
      <c r="BA73" s="286">
        <f>SUM(BA70:BA72)</f>
        <v>0</v>
      </c>
      <c r="BB73" s="286">
        <f>SUM(BB70:BB72)</f>
        <v>0</v>
      </c>
      <c r="BC73" s="286">
        <f>SUM(BC70:BC72)</f>
        <v>0</v>
      </c>
      <c r="BD73" s="286">
        <f>SUM(BD70:BD72)</f>
        <v>0</v>
      </c>
      <c r="BE73" s="286">
        <f>SUM(BE70:BE72)</f>
        <v>0</v>
      </c>
    </row>
    <row r="74" spans="1:15" ht="12.75">
      <c r="A74" s="249" t="s">
        <v>97</v>
      </c>
      <c r="B74" s="250" t="s">
        <v>211</v>
      </c>
      <c r="C74" s="251" t="s">
        <v>212</v>
      </c>
      <c r="D74" s="252"/>
      <c r="E74" s="253"/>
      <c r="F74" s="253"/>
      <c r="G74" s="254"/>
      <c r="H74" s="255"/>
      <c r="I74" s="256"/>
      <c r="J74" s="257"/>
      <c r="K74" s="258"/>
      <c r="O74" s="259">
        <v>1</v>
      </c>
    </row>
    <row r="75" spans="1:80" ht="12.75">
      <c r="A75" s="260">
        <v>25</v>
      </c>
      <c r="B75" s="261" t="s">
        <v>214</v>
      </c>
      <c r="C75" s="262" t="s">
        <v>215</v>
      </c>
      <c r="D75" s="263" t="s">
        <v>116</v>
      </c>
      <c r="E75" s="264">
        <v>2</v>
      </c>
      <c r="F75" s="264">
        <v>0</v>
      </c>
      <c r="G75" s="265">
        <f>E75*F75</f>
        <v>0</v>
      </c>
      <c r="H75" s="266">
        <v>8E-05</v>
      </c>
      <c r="I75" s="267">
        <f>E75*H75</f>
        <v>0.00016</v>
      </c>
      <c r="J75" s="266"/>
      <c r="K75" s="267">
        <f>E75*J75</f>
        <v>0</v>
      </c>
      <c r="O75" s="259">
        <v>2</v>
      </c>
      <c r="AA75" s="232">
        <v>12</v>
      </c>
      <c r="AB75" s="232">
        <v>0</v>
      </c>
      <c r="AC75" s="232">
        <v>32</v>
      </c>
      <c r="AZ75" s="232">
        <v>2</v>
      </c>
      <c r="BA75" s="232">
        <f>IF(AZ75=1,G75,0)</f>
        <v>0</v>
      </c>
      <c r="BB75" s="232">
        <f>IF(AZ75=2,G75,0)</f>
        <v>0</v>
      </c>
      <c r="BC75" s="232">
        <f>IF(AZ75=3,G75,0)</f>
        <v>0</v>
      </c>
      <c r="BD75" s="232">
        <f>IF(AZ75=4,G75,0)</f>
        <v>0</v>
      </c>
      <c r="BE75" s="232">
        <f>IF(AZ75=5,G75,0)</f>
        <v>0</v>
      </c>
      <c r="CA75" s="259">
        <v>12</v>
      </c>
      <c r="CB75" s="259">
        <v>0</v>
      </c>
    </row>
    <row r="76" spans="1:80" ht="12.75">
      <c r="A76" s="260">
        <v>26</v>
      </c>
      <c r="B76" s="261" t="s">
        <v>216</v>
      </c>
      <c r="C76" s="262" t="s">
        <v>217</v>
      </c>
      <c r="D76" s="263" t="s">
        <v>99</v>
      </c>
      <c r="E76" s="264">
        <v>1</v>
      </c>
      <c r="F76" s="264">
        <v>0</v>
      </c>
      <c r="G76" s="265">
        <f>E76*F76</f>
        <v>0</v>
      </c>
      <c r="H76" s="266">
        <v>0</v>
      </c>
      <c r="I76" s="267">
        <f>E76*H76</f>
        <v>0</v>
      </c>
      <c r="J76" s="266"/>
      <c r="K76" s="267">
        <f>E76*J76</f>
        <v>0</v>
      </c>
      <c r="O76" s="259">
        <v>2</v>
      </c>
      <c r="AA76" s="232">
        <v>12</v>
      </c>
      <c r="AB76" s="232">
        <v>0</v>
      </c>
      <c r="AC76" s="232">
        <v>34</v>
      </c>
      <c r="AZ76" s="232">
        <v>2</v>
      </c>
      <c r="BA76" s="232">
        <f>IF(AZ76=1,G76,0)</f>
        <v>0</v>
      </c>
      <c r="BB76" s="232">
        <f>IF(AZ76=2,G76,0)</f>
        <v>0</v>
      </c>
      <c r="BC76" s="232">
        <f>IF(AZ76=3,G76,0)</f>
        <v>0</v>
      </c>
      <c r="BD76" s="232">
        <f>IF(AZ76=4,G76,0)</f>
        <v>0</v>
      </c>
      <c r="BE76" s="232">
        <f>IF(AZ76=5,G76,0)</f>
        <v>0</v>
      </c>
      <c r="CA76" s="259">
        <v>12</v>
      </c>
      <c r="CB76" s="259">
        <v>0</v>
      </c>
    </row>
    <row r="77" spans="1:80" ht="12.75">
      <c r="A77" s="260">
        <v>27</v>
      </c>
      <c r="B77" s="261" t="s">
        <v>218</v>
      </c>
      <c r="C77" s="262" t="s">
        <v>219</v>
      </c>
      <c r="D77" s="263" t="s">
        <v>116</v>
      </c>
      <c r="E77" s="264">
        <v>2</v>
      </c>
      <c r="F77" s="264">
        <v>0</v>
      </c>
      <c r="G77" s="265">
        <f>E77*F77</f>
        <v>0</v>
      </c>
      <c r="H77" s="266">
        <v>0.00013</v>
      </c>
      <c r="I77" s="267">
        <f>E77*H77</f>
        <v>0.00026</v>
      </c>
      <c r="J77" s="266"/>
      <c r="K77" s="267">
        <f>E77*J77</f>
        <v>0</v>
      </c>
      <c r="O77" s="259">
        <v>2</v>
      </c>
      <c r="AA77" s="232">
        <v>12</v>
      </c>
      <c r="AB77" s="232">
        <v>0</v>
      </c>
      <c r="AC77" s="232">
        <v>33</v>
      </c>
      <c r="AZ77" s="232">
        <v>2</v>
      </c>
      <c r="BA77" s="232">
        <f>IF(AZ77=1,G77,0)</f>
        <v>0</v>
      </c>
      <c r="BB77" s="232">
        <f>IF(AZ77=2,G77,0)</f>
        <v>0</v>
      </c>
      <c r="BC77" s="232">
        <f>IF(AZ77=3,G77,0)</f>
        <v>0</v>
      </c>
      <c r="BD77" s="232">
        <f>IF(AZ77=4,G77,0)</f>
        <v>0</v>
      </c>
      <c r="BE77" s="232">
        <f>IF(AZ77=5,G77,0)</f>
        <v>0</v>
      </c>
      <c r="CA77" s="259">
        <v>12</v>
      </c>
      <c r="CB77" s="259">
        <v>0</v>
      </c>
    </row>
    <row r="78" spans="1:57" ht="12.75">
      <c r="A78" s="277"/>
      <c r="B78" s="278" t="s">
        <v>100</v>
      </c>
      <c r="C78" s="279" t="s">
        <v>213</v>
      </c>
      <c r="D78" s="280"/>
      <c r="E78" s="281"/>
      <c r="F78" s="282"/>
      <c r="G78" s="283">
        <f>SUM(G74:G77)</f>
        <v>0</v>
      </c>
      <c r="H78" s="284"/>
      <c r="I78" s="285">
        <f>SUM(I74:I77)</f>
        <v>0.00042</v>
      </c>
      <c r="J78" s="284"/>
      <c r="K78" s="285">
        <f>SUM(K74:K77)</f>
        <v>0</v>
      </c>
      <c r="O78" s="259">
        <v>4</v>
      </c>
      <c r="BA78" s="286">
        <f>SUM(BA74:BA77)</f>
        <v>0</v>
      </c>
      <c r="BB78" s="286">
        <f>SUM(BB74:BB77)</f>
        <v>0</v>
      </c>
      <c r="BC78" s="286">
        <f>SUM(BC74:BC77)</f>
        <v>0</v>
      </c>
      <c r="BD78" s="286">
        <f>SUM(BD74:BD77)</f>
        <v>0</v>
      </c>
      <c r="BE78" s="286">
        <f>SUM(BE74:BE77)</f>
        <v>0</v>
      </c>
    </row>
    <row r="79" spans="1:15" ht="12.75">
      <c r="A79" s="249" t="s">
        <v>97</v>
      </c>
      <c r="B79" s="250" t="s">
        <v>220</v>
      </c>
      <c r="C79" s="251" t="s">
        <v>221</v>
      </c>
      <c r="D79" s="252"/>
      <c r="E79" s="253"/>
      <c r="F79" s="253"/>
      <c r="G79" s="254"/>
      <c r="H79" s="255"/>
      <c r="I79" s="256"/>
      <c r="J79" s="257"/>
      <c r="K79" s="258"/>
      <c r="O79" s="259">
        <v>1</v>
      </c>
    </row>
    <row r="80" spans="1:80" ht="22.5">
      <c r="A80" s="260">
        <v>28</v>
      </c>
      <c r="B80" s="261" t="s">
        <v>223</v>
      </c>
      <c r="C80" s="262" t="s">
        <v>224</v>
      </c>
      <c r="D80" s="263" t="s">
        <v>122</v>
      </c>
      <c r="E80" s="264">
        <v>30</v>
      </c>
      <c r="F80" s="264">
        <v>0</v>
      </c>
      <c r="G80" s="265">
        <f>E80*F80</f>
        <v>0</v>
      </c>
      <c r="H80" s="266">
        <v>0</v>
      </c>
      <c r="I80" s="267">
        <f>E80*H80</f>
        <v>0</v>
      </c>
      <c r="J80" s="266"/>
      <c r="K80" s="267">
        <f>E80*J80</f>
        <v>0</v>
      </c>
      <c r="O80" s="259">
        <v>2</v>
      </c>
      <c r="AA80" s="232">
        <v>12</v>
      </c>
      <c r="AB80" s="232">
        <v>0</v>
      </c>
      <c r="AC80" s="232">
        <v>36</v>
      </c>
      <c r="AZ80" s="232">
        <v>2</v>
      </c>
      <c r="BA80" s="232">
        <f>IF(AZ80=1,G80,0)</f>
        <v>0</v>
      </c>
      <c r="BB80" s="232">
        <f>IF(AZ80=2,G80,0)</f>
        <v>0</v>
      </c>
      <c r="BC80" s="232">
        <f>IF(AZ80=3,G80,0)</f>
        <v>0</v>
      </c>
      <c r="BD80" s="232">
        <f>IF(AZ80=4,G80,0)</f>
        <v>0</v>
      </c>
      <c r="BE80" s="232">
        <f>IF(AZ80=5,G80,0)</f>
        <v>0</v>
      </c>
      <c r="CA80" s="259">
        <v>12</v>
      </c>
      <c r="CB80" s="259">
        <v>0</v>
      </c>
    </row>
    <row r="81" spans="1:57" ht="12.75">
      <c r="A81" s="277"/>
      <c r="B81" s="278" t="s">
        <v>100</v>
      </c>
      <c r="C81" s="279" t="s">
        <v>222</v>
      </c>
      <c r="D81" s="280"/>
      <c r="E81" s="281"/>
      <c r="F81" s="282"/>
      <c r="G81" s="283">
        <f>SUM(G79:G80)</f>
        <v>0</v>
      </c>
      <c r="H81" s="284"/>
      <c r="I81" s="285">
        <f>SUM(I79:I80)</f>
        <v>0</v>
      </c>
      <c r="J81" s="284"/>
      <c r="K81" s="285">
        <f>SUM(K79:K80)</f>
        <v>0</v>
      </c>
      <c r="O81" s="259">
        <v>4</v>
      </c>
      <c r="BA81" s="286">
        <f>SUM(BA79:BA80)</f>
        <v>0</v>
      </c>
      <c r="BB81" s="286">
        <f>SUM(BB79:BB80)</f>
        <v>0</v>
      </c>
      <c r="BC81" s="286">
        <f>SUM(BC79:BC80)</f>
        <v>0</v>
      </c>
      <c r="BD81" s="286">
        <f>SUM(BD79:BD80)</f>
        <v>0</v>
      </c>
      <c r="BE81" s="286">
        <f>SUM(BE79:BE80)</f>
        <v>0</v>
      </c>
    </row>
    <row r="82" ht="12.75">
      <c r="E82" s="232"/>
    </row>
    <row r="83" ht="12.75">
      <c r="E83" s="232"/>
    </row>
    <row r="84" ht="12.75">
      <c r="E84" s="232"/>
    </row>
    <row r="85" ht="12.75">
      <c r="E85" s="232"/>
    </row>
    <row r="86" ht="12.75">
      <c r="E86" s="232"/>
    </row>
    <row r="87" ht="12.75">
      <c r="E87" s="232"/>
    </row>
    <row r="88" ht="12.75">
      <c r="E88" s="232"/>
    </row>
    <row r="89" ht="12.75">
      <c r="E89" s="232"/>
    </row>
    <row r="90" ht="12.75">
      <c r="E90" s="232"/>
    </row>
    <row r="91" ht="12.75">
      <c r="E91" s="232"/>
    </row>
    <row r="92" ht="12.75">
      <c r="E92" s="232"/>
    </row>
    <row r="93" ht="12.75">
      <c r="E93" s="232"/>
    </row>
    <row r="94" ht="12.75">
      <c r="E94" s="232"/>
    </row>
    <row r="95" ht="12.75">
      <c r="E95" s="232"/>
    </row>
    <row r="96" ht="12.75">
      <c r="E96" s="232"/>
    </row>
    <row r="97" ht="12.75">
      <c r="E97" s="232"/>
    </row>
    <row r="98" ht="12.75">
      <c r="E98" s="232"/>
    </row>
    <row r="99" ht="12.75">
      <c r="E99" s="232"/>
    </row>
    <row r="100" ht="12.75">
      <c r="E100" s="232"/>
    </row>
    <row r="101" ht="12.75">
      <c r="E101" s="232"/>
    </row>
    <row r="102" ht="12.75">
      <c r="E102" s="232"/>
    </row>
    <row r="103" ht="12.75">
      <c r="E103" s="232"/>
    </row>
    <row r="104" ht="12.75">
      <c r="E104" s="232"/>
    </row>
    <row r="105" spans="1:7" ht="12.75">
      <c r="A105" s="276"/>
      <c r="B105" s="276"/>
      <c r="C105" s="276"/>
      <c r="D105" s="276"/>
      <c r="E105" s="276"/>
      <c r="F105" s="276"/>
      <c r="G105" s="276"/>
    </row>
    <row r="106" spans="1:7" ht="12.75">
      <c r="A106" s="276"/>
      <c r="B106" s="276"/>
      <c r="C106" s="276"/>
      <c r="D106" s="276"/>
      <c r="E106" s="276"/>
      <c r="F106" s="276"/>
      <c r="G106" s="276"/>
    </row>
    <row r="107" spans="1:7" ht="12.75">
      <c r="A107" s="276"/>
      <c r="B107" s="276"/>
      <c r="C107" s="276"/>
      <c r="D107" s="276"/>
      <c r="E107" s="276"/>
      <c r="F107" s="276"/>
      <c r="G107" s="276"/>
    </row>
    <row r="108" spans="1:7" ht="12.75">
      <c r="A108" s="276"/>
      <c r="B108" s="276"/>
      <c r="C108" s="276"/>
      <c r="D108" s="276"/>
      <c r="E108" s="276"/>
      <c r="F108" s="276"/>
      <c r="G108" s="276"/>
    </row>
    <row r="109" ht="12.75">
      <c r="E109" s="232"/>
    </row>
    <row r="110" ht="12.75">
      <c r="E110" s="232"/>
    </row>
    <row r="111" ht="12.75">
      <c r="E111" s="232"/>
    </row>
    <row r="112" ht="12.75">
      <c r="E112" s="232"/>
    </row>
    <row r="113" ht="12.75">
      <c r="E113" s="232"/>
    </row>
    <row r="114" ht="12.75">
      <c r="E114" s="232"/>
    </row>
    <row r="115" ht="12.75">
      <c r="E115" s="232"/>
    </row>
    <row r="116" ht="12.75">
      <c r="E116" s="232"/>
    </row>
    <row r="117" ht="12.75">
      <c r="E117" s="232"/>
    </row>
    <row r="118" ht="12.75">
      <c r="E118" s="232"/>
    </row>
    <row r="119" ht="12.75">
      <c r="E119" s="232"/>
    </row>
    <row r="120" ht="12.75">
      <c r="E120" s="232"/>
    </row>
    <row r="121" ht="12.75">
      <c r="E121" s="232"/>
    </row>
    <row r="122" ht="12.75">
      <c r="E122" s="232"/>
    </row>
    <row r="123" ht="12.75">
      <c r="E123" s="232"/>
    </row>
    <row r="124" ht="12.75">
      <c r="E124" s="232"/>
    </row>
    <row r="125" ht="12.75">
      <c r="E125" s="232"/>
    </row>
    <row r="126" ht="12.75">
      <c r="E126" s="232"/>
    </row>
    <row r="127" ht="12.75">
      <c r="E127" s="232"/>
    </row>
    <row r="128" ht="12.75">
      <c r="E128" s="232"/>
    </row>
    <row r="129" ht="12.75">
      <c r="E129" s="232"/>
    </row>
    <row r="130" ht="12.75">
      <c r="E130" s="232"/>
    </row>
    <row r="131" ht="12.75">
      <c r="E131" s="232"/>
    </row>
    <row r="132" ht="12.75">
      <c r="E132" s="232"/>
    </row>
    <row r="133" ht="12.75">
      <c r="E133" s="232"/>
    </row>
    <row r="134" ht="12.75">
      <c r="E134" s="232"/>
    </row>
    <row r="135" ht="12.75">
      <c r="E135" s="232"/>
    </row>
    <row r="136" ht="12.75">
      <c r="E136" s="232"/>
    </row>
    <row r="137" ht="12.75">
      <c r="E137" s="232"/>
    </row>
    <row r="138" ht="12.75">
      <c r="E138" s="232"/>
    </row>
    <row r="139" ht="12.75">
      <c r="E139" s="232"/>
    </row>
    <row r="140" spans="1:2" ht="12.75">
      <c r="A140" s="287"/>
      <c r="B140" s="287"/>
    </row>
    <row r="141" spans="1:7" ht="12.75">
      <c r="A141" s="276"/>
      <c r="B141" s="276"/>
      <c r="C141" s="288"/>
      <c r="D141" s="288"/>
      <c r="E141" s="289"/>
      <c r="F141" s="288"/>
      <c r="G141" s="290"/>
    </row>
    <row r="142" spans="1:7" ht="12.75">
      <c r="A142" s="291"/>
      <c r="B142" s="291"/>
      <c r="C142" s="276"/>
      <c r="D142" s="276"/>
      <c r="E142" s="292"/>
      <c r="F142" s="276"/>
      <c r="G142" s="276"/>
    </row>
    <row r="143" spans="1:7" ht="12.75">
      <c r="A143" s="276"/>
      <c r="B143" s="276"/>
      <c r="C143" s="276"/>
      <c r="D143" s="276"/>
      <c r="E143" s="292"/>
      <c r="F143" s="276"/>
      <c r="G143" s="276"/>
    </row>
    <row r="144" spans="1:7" ht="12.75">
      <c r="A144" s="276"/>
      <c r="B144" s="276"/>
      <c r="C144" s="276"/>
      <c r="D144" s="276"/>
      <c r="E144" s="292"/>
      <c r="F144" s="276"/>
      <c r="G144" s="276"/>
    </row>
    <row r="145" spans="1:7" ht="12.75">
      <c r="A145" s="276"/>
      <c r="B145" s="276"/>
      <c r="C145" s="276"/>
      <c r="D145" s="276"/>
      <c r="E145" s="292"/>
      <c r="F145" s="276"/>
      <c r="G145" s="276"/>
    </row>
    <row r="146" spans="1:7" ht="12.75">
      <c r="A146" s="276"/>
      <c r="B146" s="276"/>
      <c r="C146" s="276"/>
      <c r="D146" s="276"/>
      <c r="E146" s="292"/>
      <c r="F146" s="276"/>
      <c r="G146" s="276"/>
    </row>
    <row r="147" spans="1:7" ht="12.75">
      <c r="A147" s="276"/>
      <c r="B147" s="276"/>
      <c r="C147" s="276"/>
      <c r="D147" s="276"/>
      <c r="E147" s="292"/>
      <c r="F147" s="276"/>
      <c r="G147" s="276"/>
    </row>
    <row r="148" spans="1:7" ht="12.75">
      <c r="A148" s="276"/>
      <c r="B148" s="276"/>
      <c r="C148" s="276"/>
      <c r="D148" s="276"/>
      <c r="E148" s="292"/>
      <c r="F148" s="276"/>
      <c r="G148" s="276"/>
    </row>
    <row r="149" spans="1:7" ht="12.75">
      <c r="A149" s="276"/>
      <c r="B149" s="276"/>
      <c r="C149" s="276"/>
      <c r="D149" s="276"/>
      <c r="E149" s="292"/>
      <c r="F149" s="276"/>
      <c r="G149" s="276"/>
    </row>
    <row r="150" spans="1:7" ht="12.75">
      <c r="A150" s="276"/>
      <c r="B150" s="276"/>
      <c r="C150" s="276"/>
      <c r="D150" s="276"/>
      <c r="E150" s="292"/>
      <c r="F150" s="276"/>
      <c r="G150" s="276"/>
    </row>
    <row r="151" spans="1:7" ht="12.75">
      <c r="A151" s="276"/>
      <c r="B151" s="276"/>
      <c r="C151" s="276"/>
      <c r="D151" s="276"/>
      <c r="E151" s="292"/>
      <c r="F151" s="276"/>
      <c r="G151" s="276"/>
    </row>
    <row r="152" spans="1:7" ht="12.75">
      <c r="A152" s="276"/>
      <c r="B152" s="276"/>
      <c r="C152" s="276"/>
      <c r="D152" s="276"/>
      <c r="E152" s="292"/>
      <c r="F152" s="276"/>
      <c r="G152" s="276"/>
    </row>
    <row r="153" spans="1:7" ht="12.75">
      <c r="A153" s="276"/>
      <c r="B153" s="276"/>
      <c r="C153" s="276"/>
      <c r="D153" s="276"/>
      <c r="E153" s="292"/>
      <c r="F153" s="276"/>
      <c r="G153" s="276"/>
    </row>
    <row r="154" spans="1:7" ht="12.75">
      <c r="A154" s="276"/>
      <c r="B154" s="276"/>
      <c r="C154" s="276"/>
      <c r="D154" s="276"/>
      <c r="E154" s="292"/>
      <c r="F154" s="276"/>
      <c r="G154" s="276"/>
    </row>
  </sheetData>
  <sheetProtection/>
  <mergeCells count="29">
    <mergeCell ref="C13:D13"/>
    <mergeCell ref="C14:D14"/>
    <mergeCell ref="C16:D16"/>
    <mergeCell ref="A1:G1"/>
    <mergeCell ref="A3:B3"/>
    <mergeCell ref="A4:B4"/>
    <mergeCell ref="E4:G4"/>
    <mergeCell ref="C9:D9"/>
    <mergeCell ref="C20:D20"/>
    <mergeCell ref="C22:D22"/>
    <mergeCell ref="C24:D24"/>
    <mergeCell ref="C26:D26"/>
    <mergeCell ref="C28:D28"/>
    <mergeCell ref="C30:D30"/>
    <mergeCell ref="C34:D34"/>
    <mergeCell ref="C38:D38"/>
    <mergeCell ref="C39:D39"/>
    <mergeCell ref="C40:D40"/>
    <mergeCell ref="C41:D41"/>
    <mergeCell ref="C43:D43"/>
    <mergeCell ref="C57:D57"/>
    <mergeCell ref="C59:D59"/>
    <mergeCell ref="C72:D72"/>
    <mergeCell ref="C47:D47"/>
    <mergeCell ref="C51:D51"/>
    <mergeCell ref="C53:D53"/>
    <mergeCell ref="C54:D54"/>
    <mergeCell ref="C55:D55"/>
    <mergeCell ref="C56:D5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34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235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106</v>
      </c>
      <c r="B5" s="110"/>
      <c r="C5" s="111" t="s">
        <v>107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2"/>
      <c r="D8" s="312"/>
      <c r="E8" s="313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2"/>
      <c r="D9" s="312"/>
      <c r="E9" s="313"/>
      <c r="F9" s="105"/>
      <c r="G9" s="126"/>
      <c r="H9" s="127"/>
    </row>
    <row r="10" spans="1:8" ht="12.75">
      <c r="A10" s="121" t="s">
        <v>43</v>
      </c>
      <c r="B10" s="105"/>
      <c r="C10" s="312"/>
      <c r="D10" s="312"/>
      <c r="E10" s="312"/>
      <c r="F10" s="128"/>
      <c r="G10" s="129"/>
      <c r="H10" s="130"/>
    </row>
    <row r="11" spans="1:57" ht="13.5" customHeight="1">
      <c r="A11" s="121" t="s">
        <v>44</v>
      </c>
      <c r="B11" s="105"/>
      <c r="C11" s="312"/>
      <c r="D11" s="312"/>
      <c r="E11" s="312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'2_1 v Rek-1'!E17</f>
        <v>0</v>
      </c>
      <c r="D15" s="149" t="str">
        <f>'2_1 v Rek-1'!A22</f>
        <v>Ztížené výrobní podmínky</v>
      </c>
      <c r="E15" s="150"/>
      <c r="F15" s="151"/>
      <c r="G15" s="148">
        <f>'2_1 v Rek-1'!I22</f>
        <v>0</v>
      </c>
    </row>
    <row r="16" spans="1:7" ht="15.75" customHeight="1">
      <c r="A16" s="146" t="s">
        <v>52</v>
      </c>
      <c r="B16" s="147" t="s">
        <v>53</v>
      </c>
      <c r="C16" s="148">
        <f>'2_1 v Rek-1'!F17</f>
        <v>0</v>
      </c>
      <c r="D16" s="101" t="str">
        <f>'2_1 v Rek-1'!A23</f>
        <v>Oborová přirážka</v>
      </c>
      <c r="E16" s="152"/>
      <c r="F16" s="153"/>
      <c r="G16" s="148">
        <f>'2_1 v Rek-1'!I23</f>
        <v>0</v>
      </c>
    </row>
    <row r="17" spans="1:7" ht="15.75" customHeight="1">
      <c r="A17" s="146" t="s">
        <v>54</v>
      </c>
      <c r="B17" s="147" t="s">
        <v>55</v>
      </c>
      <c r="C17" s="148">
        <f>'2_1 v Rek-1'!H17</f>
        <v>0</v>
      </c>
      <c r="D17" s="101" t="str">
        <f>'2_1 v Rek-1'!A24</f>
        <v>Přesun stavebních kapacit</v>
      </c>
      <c r="E17" s="152"/>
      <c r="F17" s="153"/>
      <c r="G17" s="148">
        <f>'2_1 v Rek-1'!I24</f>
        <v>0</v>
      </c>
    </row>
    <row r="18" spans="1:7" ht="15.75" customHeight="1">
      <c r="A18" s="154" t="s">
        <v>56</v>
      </c>
      <c r="B18" s="155" t="s">
        <v>57</v>
      </c>
      <c r="C18" s="148">
        <f>'2_1 v Rek-1'!G17</f>
        <v>0</v>
      </c>
      <c r="D18" s="101" t="str">
        <f>'2_1 v Rek-1'!A25</f>
        <v>Mimostaveništní doprava</v>
      </c>
      <c r="E18" s="152"/>
      <c r="F18" s="153"/>
      <c r="G18" s="148">
        <f>'2_1 v Rek-1'!I25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'2_1 v Rek-1'!A26</f>
        <v>Zařízení staveniště</v>
      </c>
      <c r="E19" s="152"/>
      <c r="F19" s="153"/>
      <c r="G19" s="148">
        <f>'2_1 v Rek-1'!I26</f>
        <v>0</v>
      </c>
    </row>
    <row r="20" spans="1:7" ht="15.75" customHeight="1">
      <c r="A20" s="156"/>
      <c r="B20" s="147"/>
      <c r="C20" s="148"/>
      <c r="D20" s="101" t="str">
        <f>'2_1 v Rek-1'!A27</f>
        <v>Provoz investora</v>
      </c>
      <c r="E20" s="152"/>
      <c r="F20" s="153"/>
      <c r="G20" s="148">
        <f>'2_1 v Rek-1'!I27</f>
        <v>0</v>
      </c>
    </row>
    <row r="21" spans="1:7" ht="15.75" customHeight="1">
      <c r="A21" s="156" t="s">
        <v>29</v>
      </c>
      <c r="B21" s="147"/>
      <c r="C21" s="148">
        <f>'2_1 v Rek-1'!I17</f>
        <v>0</v>
      </c>
      <c r="D21" s="101" t="str">
        <f>'2_1 v Rek-1'!A28</f>
        <v>Kompletační činnost (IČD)</v>
      </c>
      <c r="E21" s="152"/>
      <c r="F21" s="153"/>
      <c r="G21" s="148">
        <f>'2_1 v Rek-1'!I28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'2_1 v Rek-1'!H30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7">
        <f>C23-F32</f>
        <v>0</v>
      </c>
      <c r="G30" s="308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7">
        <f>ROUND(PRODUCT(F30,C31/100),0)</f>
        <v>0</v>
      </c>
      <c r="G31" s="308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7">
        <v>0</v>
      </c>
      <c r="G32" s="308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7">
        <f>ROUND(PRODUCT(F32,C33/100),0)</f>
        <v>0</v>
      </c>
      <c r="G33" s="308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9">
        <f>ROUND(SUM(F30:F33),0)</f>
        <v>0</v>
      </c>
      <c r="G34" s="31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1" t="s">
        <v>233</v>
      </c>
      <c r="C37" s="311"/>
      <c r="D37" s="311"/>
      <c r="E37" s="311"/>
      <c r="F37" s="311"/>
      <c r="G37" s="311"/>
      <c r="H37" s="1" t="s">
        <v>1</v>
      </c>
    </row>
    <row r="38" spans="1:8" ht="12.75" customHeight="1">
      <c r="A38" s="185"/>
      <c r="B38" s="311"/>
      <c r="C38" s="311"/>
      <c r="D38" s="311"/>
      <c r="E38" s="311"/>
      <c r="F38" s="311"/>
      <c r="G38" s="311"/>
      <c r="H38" s="1" t="s">
        <v>1</v>
      </c>
    </row>
    <row r="39" spans="1:8" ht="12.75">
      <c r="A39" s="185"/>
      <c r="B39" s="311"/>
      <c r="C39" s="311"/>
      <c r="D39" s="311"/>
      <c r="E39" s="311"/>
      <c r="F39" s="311"/>
      <c r="G39" s="311"/>
      <c r="H39" s="1" t="s">
        <v>1</v>
      </c>
    </row>
    <row r="40" spans="1:8" ht="12.75">
      <c r="A40" s="185"/>
      <c r="B40" s="311"/>
      <c r="C40" s="311"/>
      <c r="D40" s="311"/>
      <c r="E40" s="311"/>
      <c r="F40" s="311"/>
      <c r="G40" s="311"/>
      <c r="H40" s="1" t="s">
        <v>1</v>
      </c>
    </row>
    <row r="41" spans="1:8" ht="12.75">
      <c r="A41" s="185"/>
      <c r="B41" s="311"/>
      <c r="C41" s="311"/>
      <c r="D41" s="311"/>
      <c r="E41" s="311"/>
      <c r="F41" s="311"/>
      <c r="G41" s="311"/>
      <c r="H41" s="1" t="s">
        <v>1</v>
      </c>
    </row>
    <row r="42" spans="1:8" ht="12.75">
      <c r="A42" s="185"/>
      <c r="B42" s="311"/>
      <c r="C42" s="311"/>
      <c r="D42" s="311"/>
      <c r="E42" s="311"/>
      <c r="F42" s="311"/>
      <c r="G42" s="311"/>
      <c r="H42" s="1" t="s">
        <v>1</v>
      </c>
    </row>
    <row r="43" spans="1:8" ht="12.75">
      <c r="A43" s="185"/>
      <c r="B43" s="311"/>
      <c r="C43" s="311"/>
      <c r="D43" s="311"/>
      <c r="E43" s="311"/>
      <c r="F43" s="311"/>
      <c r="G43" s="311"/>
      <c r="H43" s="1" t="s">
        <v>1</v>
      </c>
    </row>
    <row r="44" spans="1:8" ht="12.75" customHeight="1">
      <c r="A44" s="185"/>
      <c r="B44" s="311"/>
      <c r="C44" s="311"/>
      <c r="D44" s="311"/>
      <c r="E44" s="311"/>
      <c r="F44" s="311"/>
      <c r="G44" s="311"/>
      <c r="H44" s="1" t="s">
        <v>1</v>
      </c>
    </row>
    <row r="45" spans="1:8" ht="12.75" customHeight="1">
      <c r="A45" s="185"/>
      <c r="B45" s="311"/>
      <c r="C45" s="311"/>
      <c r="D45" s="311"/>
      <c r="E45" s="311"/>
      <c r="F45" s="311"/>
      <c r="G45" s="311"/>
      <c r="H45" s="1" t="s">
        <v>1</v>
      </c>
    </row>
    <row r="46" spans="2:7" ht="12.75">
      <c r="B46" s="306"/>
      <c r="C46" s="306"/>
      <c r="D46" s="306"/>
      <c r="E46" s="306"/>
      <c r="F46" s="306"/>
      <c r="G46" s="306"/>
    </row>
    <row r="47" spans="2:7" ht="12.75">
      <c r="B47" s="306"/>
      <c r="C47" s="306"/>
      <c r="D47" s="306"/>
      <c r="E47" s="306"/>
      <c r="F47" s="306"/>
      <c r="G47" s="306"/>
    </row>
    <row r="48" spans="2:7" ht="12.75">
      <c r="B48" s="306"/>
      <c r="C48" s="306"/>
      <c r="D48" s="306"/>
      <c r="E48" s="306"/>
      <c r="F48" s="306"/>
      <c r="G48" s="306"/>
    </row>
    <row r="49" spans="2:7" ht="12.75">
      <c r="B49" s="306"/>
      <c r="C49" s="306"/>
      <c r="D49" s="306"/>
      <c r="E49" s="306"/>
      <c r="F49" s="306"/>
      <c r="G49" s="306"/>
    </row>
    <row r="50" spans="2:7" ht="12.75">
      <c r="B50" s="306"/>
      <c r="C50" s="306"/>
      <c r="D50" s="306"/>
      <c r="E50" s="306"/>
      <c r="F50" s="306"/>
      <c r="G50" s="306"/>
    </row>
    <row r="51" spans="2:7" ht="12.75">
      <c r="B51" s="306"/>
      <c r="C51" s="306"/>
      <c r="D51" s="306"/>
      <c r="E51" s="306"/>
      <c r="F51" s="306"/>
      <c r="G51" s="306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8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7" t="s">
        <v>2</v>
      </c>
      <c r="B1" s="318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9" ht="13.5" thickBot="1">
      <c r="A2" s="319" t="s">
        <v>76</v>
      </c>
      <c r="B2" s="320"/>
      <c r="C2" s="192" t="s">
        <v>108</v>
      </c>
      <c r="D2" s="193"/>
      <c r="E2" s="194"/>
      <c r="F2" s="193"/>
      <c r="G2" s="321" t="s">
        <v>235</v>
      </c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'2_1 v Pol-1'!B7</f>
        <v>61</v>
      </c>
      <c r="B7" s="62" t="str">
        <f>'2_1 v Pol-1'!C7</f>
        <v>Upravy povrchů vnitřní</v>
      </c>
      <c r="D7" s="204"/>
      <c r="E7" s="294">
        <f>'2_1 v Pol-1'!BA12</f>
        <v>0</v>
      </c>
      <c r="F7" s="295">
        <f>'2_1 v Pol-1'!BB12</f>
        <v>0</v>
      </c>
      <c r="G7" s="295">
        <f>'2_1 v Pol-1'!BC12</f>
        <v>0</v>
      </c>
      <c r="H7" s="295">
        <f>'2_1 v Pol-1'!BD12</f>
        <v>0</v>
      </c>
      <c r="I7" s="296">
        <f>'2_1 v Pol-1'!BE12</f>
        <v>0</v>
      </c>
    </row>
    <row r="8" spans="1:9" s="127" customFormat="1" ht="12.75">
      <c r="A8" s="293" t="str">
        <f>'2_1 v Pol-1'!B13</f>
        <v>62</v>
      </c>
      <c r="B8" s="62" t="str">
        <f>'2_1 v Pol-1'!C13</f>
        <v>Úpravy povrchů vnější</v>
      </c>
      <c r="D8" s="204"/>
      <c r="E8" s="294">
        <f>'2_1 v Pol-1'!BA24</f>
        <v>0</v>
      </c>
      <c r="F8" s="295">
        <f>'2_1 v Pol-1'!BB24</f>
        <v>0</v>
      </c>
      <c r="G8" s="295">
        <f>'2_1 v Pol-1'!BC24</f>
        <v>0</v>
      </c>
      <c r="H8" s="295">
        <f>'2_1 v Pol-1'!BD24</f>
        <v>0</v>
      </c>
      <c r="I8" s="296">
        <f>'2_1 v Pol-1'!BE24</f>
        <v>0</v>
      </c>
    </row>
    <row r="9" spans="1:9" s="127" customFormat="1" ht="12.75">
      <c r="A9" s="293" t="str">
        <f>'2_1 v Pol-1'!B25</f>
        <v>9</v>
      </c>
      <c r="B9" s="62" t="str">
        <f>'2_1 v Pol-1'!C25</f>
        <v>Ostatní konstrukce, bourání</v>
      </c>
      <c r="D9" s="204"/>
      <c r="E9" s="294">
        <f>'2_1 v Pol-1'!BA28</f>
        <v>0</v>
      </c>
      <c r="F9" s="295">
        <f>'2_1 v Pol-1'!BB28</f>
        <v>0</v>
      </c>
      <c r="G9" s="295">
        <f>'2_1 v Pol-1'!BC28</f>
        <v>0</v>
      </c>
      <c r="H9" s="295">
        <f>'2_1 v Pol-1'!BD28</f>
        <v>0</v>
      </c>
      <c r="I9" s="296">
        <f>'2_1 v Pol-1'!BE28</f>
        <v>0</v>
      </c>
    </row>
    <row r="10" spans="1:9" s="127" customFormat="1" ht="12.75">
      <c r="A10" s="293" t="str">
        <f>'2_1 v Pol-1'!B29</f>
        <v>94</v>
      </c>
      <c r="B10" s="62" t="str">
        <f>'2_1 v Pol-1'!C29</f>
        <v>Lešení a stavební výtahy</v>
      </c>
      <c r="D10" s="204"/>
      <c r="E10" s="294">
        <f>'2_1 v Pol-1'!BA32</f>
        <v>0</v>
      </c>
      <c r="F10" s="295">
        <f>'2_1 v Pol-1'!BB32</f>
        <v>0</v>
      </c>
      <c r="G10" s="295">
        <f>'2_1 v Pol-1'!BC32</f>
        <v>0</v>
      </c>
      <c r="H10" s="295">
        <f>'2_1 v Pol-1'!BD32</f>
        <v>0</v>
      </c>
      <c r="I10" s="296">
        <f>'2_1 v Pol-1'!BE32</f>
        <v>0</v>
      </c>
    </row>
    <row r="11" spans="1:9" s="127" customFormat="1" ht="12.75">
      <c r="A11" s="293" t="str">
        <f>'2_1 v Pol-1'!B33</f>
        <v>95</v>
      </c>
      <c r="B11" s="62" t="str">
        <f>'2_1 v Pol-1'!C33</f>
        <v>Dokončovací konstrukce na pozemních stavbách</v>
      </c>
      <c r="D11" s="204"/>
      <c r="E11" s="294">
        <f>'2_1 v Pol-1'!BA36</f>
        <v>0</v>
      </c>
      <c r="F11" s="295">
        <f>'2_1 v Pol-1'!BB36</f>
        <v>0</v>
      </c>
      <c r="G11" s="295">
        <f>'2_1 v Pol-1'!BC36</f>
        <v>0</v>
      </c>
      <c r="H11" s="295">
        <f>'2_1 v Pol-1'!BD36</f>
        <v>0</v>
      </c>
      <c r="I11" s="296">
        <f>'2_1 v Pol-1'!BE36</f>
        <v>0</v>
      </c>
    </row>
    <row r="12" spans="1:9" s="127" customFormat="1" ht="12.75">
      <c r="A12" s="293" t="str">
        <f>'2_1 v Pol-1'!B37</f>
        <v>96</v>
      </c>
      <c r="B12" s="62" t="str">
        <f>'2_1 v Pol-1'!C37</f>
        <v>Bourání konstrukcí</v>
      </c>
      <c r="D12" s="204"/>
      <c r="E12" s="294">
        <f>'2_1 v Pol-1'!BA51</f>
        <v>0</v>
      </c>
      <c r="F12" s="295">
        <f>'2_1 v Pol-1'!BB51</f>
        <v>0</v>
      </c>
      <c r="G12" s="295">
        <f>'2_1 v Pol-1'!BC51</f>
        <v>0</v>
      </c>
      <c r="H12" s="295">
        <f>'2_1 v Pol-1'!BD51</f>
        <v>0</v>
      </c>
      <c r="I12" s="296">
        <f>'2_1 v Pol-1'!BE51</f>
        <v>0</v>
      </c>
    </row>
    <row r="13" spans="1:9" s="127" customFormat="1" ht="12.75">
      <c r="A13" s="293" t="str">
        <f>'2_1 v Pol-1'!B52</f>
        <v>99</v>
      </c>
      <c r="B13" s="62" t="str">
        <f>'2_1 v Pol-1'!C52</f>
        <v>Staveništní přesun hmot</v>
      </c>
      <c r="D13" s="204"/>
      <c r="E13" s="294">
        <f>'2_1 v Pol-1'!BA54</f>
        <v>0</v>
      </c>
      <c r="F13" s="295">
        <f>'2_1 v Pol-1'!BB54</f>
        <v>0</v>
      </c>
      <c r="G13" s="295">
        <f>'2_1 v Pol-1'!BC54</f>
        <v>0</v>
      </c>
      <c r="H13" s="295">
        <f>'2_1 v Pol-1'!BD54</f>
        <v>0</v>
      </c>
      <c r="I13" s="296">
        <f>'2_1 v Pol-1'!BE54</f>
        <v>0</v>
      </c>
    </row>
    <row r="14" spans="1:9" s="127" customFormat="1" ht="12.75">
      <c r="A14" s="293" t="str">
        <f>'2_1 v Pol-1'!B55</f>
        <v>000</v>
      </c>
      <c r="B14" s="62" t="str">
        <f>'2_1 v Pol-1'!C55</f>
        <v>Vedlejší náklady</v>
      </c>
      <c r="D14" s="204"/>
      <c r="E14" s="294">
        <f>'2_1 v Pol-1'!BA58</f>
        <v>0</v>
      </c>
      <c r="F14" s="295">
        <f>'2_1 v Pol-1'!BB58</f>
        <v>0</v>
      </c>
      <c r="G14" s="295">
        <f>'2_1 v Pol-1'!BC58</f>
        <v>0</v>
      </c>
      <c r="H14" s="295">
        <f>'2_1 v Pol-1'!BD58</f>
        <v>0</v>
      </c>
      <c r="I14" s="296">
        <f>'2_1 v Pol-1'!BE58</f>
        <v>0</v>
      </c>
    </row>
    <row r="15" spans="1:9" s="127" customFormat="1" ht="12.75">
      <c r="A15" s="293" t="str">
        <f>'2_1 v Pol-1'!B59</f>
        <v>735</v>
      </c>
      <c r="B15" s="62" t="str">
        <f>'2_1 v Pol-1'!C59</f>
        <v>Otopná tělesa</v>
      </c>
      <c r="D15" s="204"/>
      <c r="E15" s="294">
        <f>'2_1 v Pol-1'!BA63</f>
        <v>0</v>
      </c>
      <c r="F15" s="295">
        <f>'2_1 v Pol-1'!BB63</f>
        <v>0</v>
      </c>
      <c r="G15" s="295">
        <f>'2_1 v Pol-1'!BC63</f>
        <v>0</v>
      </c>
      <c r="H15" s="295">
        <f>'2_1 v Pol-1'!BD63</f>
        <v>0</v>
      </c>
      <c r="I15" s="296">
        <f>'2_1 v Pol-1'!BE63</f>
        <v>0</v>
      </c>
    </row>
    <row r="16" spans="1:9" s="127" customFormat="1" ht="13.5" thickBot="1">
      <c r="A16" s="293" t="str">
        <f>'2_1 v Pol-1'!B64</f>
        <v>799</v>
      </c>
      <c r="B16" s="62" t="str">
        <f>'2_1 v Pol-1'!C64</f>
        <v>Ostatní</v>
      </c>
      <c r="D16" s="204"/>
      <c r="E16" s="294">
        <f>'2_1 v Pol-1'!BA66</f>
        <v>0</v>
      </c>
      <c r="F16" s="295">
        <f>'2_1 v Pol-1'!BB66</f>
        <v>0</v>
      </c>
      <c r="G16" s="295">
        <f>'2_1 v Pol-1'!BC66</f>
        <v>0</v>
      </c>
      <c r="H16" s="295">
        <f>'2_1 v Pol-1'!BD66</f>
        <v>0</v>
      </c>
      <c r="I16" s="296">
        <f>'2_1 v Pol-1'!BE66</f>
        <v>0</v>
      </c>
    </row>
    <row r="17" spans="1:9" s="14" customFormat="1" ht="13.5" thickBot="1">
      <c r="A17" s="205"/>
      <c r="B17" s="206" t="s">
        <v>79</v>
      </c>
      <c r="C17" s="206"/>
      <c r="D17" s="207"/>
      <c r="E17" s="208">
        <f>SUM(E7:E16)</f>
        <v>0</v>
      </c>
      <c r="F17" s="209">
        <f>SUM(F7:F16)</f>
        <v>0</v>
      </c>
      <c r="G17" s="209">
        <f>SUM(G7:G16)</f>
        <v>0</v>
      </c>
      <c r="H17" s="209">
        <f>SUM(H7:H16)</f>
        <v>0</v>
      </c>
      <c r="I17" s="210">
        <f>SUM(I7:I16)</f>
        <v>0</v>
      </c>
    </row>
    <row r="18" spans="1:9" ht="12.75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57" ht="19.5" customHeight="1">
      <c r="A19" s="196" t="s">
        <v>80</v>
      </c>
      <c r="B19" s="196"/>
      <c r="C19" s="196"/>
      <c r="D19" s="196"/>
      <c r="E19" s="196"/>
      <c r="F19" s="196"/>
      <c r="G19" s="211"/>
      <c r="H19" s="196"/>
      <c r="I19" s="196"/>
      <c r="BA19" s="133"/>
      <c r="BB19" s="133"/>
      <c r="BC19" s="133"/>
      <c r="BD19" s="133"/>
      <c r="BE19" s="133"/>
    </row>
    <row r="20" ht="13.5" thickBot="1"/>
    <row r="21" spans="1:9" ht="12.75">
      <c r="A21" s="162" t="s">
        <v>81</v>
      </c>
      <c r="B21" s="163"/>
      <c r="C21" s="163"/>
      <c r="D21" s="212"/>
      <c r="E21" s="213" t="s">
        <v>82</v>
      </c>
      <c r="F21" s="214" t="s">
        <v>12</v>
      </c>
      <c r="G21" s="215" t="s">
        <v>83</v>
      </c>
      <c r="H21" s="216"/>
      <c r="I21" s="217" t="s">
        <v>82</v>
      </c>
    </row>
    <row r="22" spans="1:53" ht="12.75">
      <c r="A22" s="156" t="s">
        <v>225</v>
      </c>
      <c r="B22" s="147"/>
      <c r="C22" s="147"/>
      <c r="D22" s="218"/>
      <c r="E22" s="219"/>
      <c r="F22" s="220"/>
      <c r="G22" s="221">
        <v>0</v>
      </c>
      <c r="H22" s="222"/>
      <c r="I22" s="223">
        <f aca="true" t="shared" si="0" ref="I22:I29">E22+F22*G22/100</f>
        <v>0</v>
      </c>
      <c r="BA22" s="1">
        <v>0</v>
      </c>
    </row>
    <row r="23" spans="1:53" ht="12.75">
      <c r="A23" s="156" t="s">
        <v>226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0</v>
      </c>
    </row>
    <row r="24" spans="1:53" ht="12.75">
      <c r="A24" s="156" t="s">
        <v>227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0</v>
      </c>
    </row>
    <row r="25" spans="1:53" ht="12.75">
      <c r="A25" s="156" t="s">
        <v>228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0</v>
      </c>
    </row>
    <row r="26" spans="1:53" ht="12.75">
      <c r="A26" s="156" t="s">
        <v>229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1</v>
      </c>
    </row>
    <row r="27" spans="1:53" ht="12.75">
      <c r="A27" s="156" t="s">
        <v>230</v>
      </c>
      <c r="B27" s="147"/>
      <c r="C27" s="147"/>
      <c r="D27" s="218"/>
      <c r="E27" s="219"/>
      <c r="F27" s="220"/>
      <c r="G27" s="221">
        <v>0</v>
      </c>
      <c r="H27" s="222"/>
      <c r="I27" s="223">
        <f t="shared" si="0"/>
        <v>0</v>
      </c>
      <c r="BA27" s="1">
        <v>1</v>
      </c>
    </row>
    <row r="28" spans="1:53" ht="12.75">
      <c r="A28" s="156" t="s">
        <v>231</v>
      </c>
      <c r="B28" s="147"/>
      <c r="C28" s="147"/>
      <c r="D28" s="218"/>
      <c r="E28" s="219"/>
      <c r="F28" s="220"/>
      <c r="G28" s="221">
        <v>0</v>
      </c>
      <c r="H28" s="222"/>
      <c r="I28" s="223">
        <f t="shared" si="0"/>
        <v>0</v>
      </c>
      <c r="BA28" s="1">
        <v>2</v>
      </c>
    </row>
    <row r="29" spans="1:53" ht="12.75">
      <c r="A29" s="156" t="s">
        <v>232</v>
      </c>
      <c r="B29" s="147"/>
      <c r="C29" s="147"/>
      <c r="D29" s="218"/>
      <c r="E29" s="219"/>
      <c r="F29" s="220"/>
      <c r="G29" s="221">
        <v>0</v>
      </c>
      <c r="H29" s="222"/>
      <c r="I29" s="223">
        <f t="shared" si="0"/>
        <v>0</v>
      </c>
      <c r="BA29" s="1">
        <v>2</v>
      </c>
    </row>
    <row r="30" spans="1:9" ht="13.5" thickBot="1">
      <c r="A30" s="224"/>
      <c r="B30" s="225" t="s">
        <v>84</v>
      </c>
      <c r="C30" s="226"/>
      <c r="D30" s="227"/>
      <c r="E30" s="228"/>
      <c r="F30" s="229"/>
      <c r="G30" s="229"/>
      <c r="H30" s="324">
        <f>SUM(I22:I29)</f>
        <v>0</v>
      </c>
      <c r="I30" s="325"/>
    </row>
    <row r="32" spans="2:9" ht="12.75">
      <c r="B32" s="14"/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139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8" t="s">
        <v>102</v>
      </c>
      <c r="B1" s="328"/>
      <c r="C1" s="328"/>
      <c r="D1" s="328"/>
      <c r="E1" s="328"/>
      <c r="F1" s="328"/>
      <c r="G1" s="328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7" t="s">
        <v>2</v>
      </c>
      <c r="B3" s="318"/>
      <c r="C3" s="186" t="s">
        <v>105</v>
      </c>
      <c r="D3" s="236"/>
      <c r="E3" s="237" t="s">
        <v>85</v>
      </c>
      <c r="F3" s="238" t="str">
        <f>'2_1 v Rek-1'!H1</f>
        <v>v</v>
      </c>
      <c r="G3" s="239"/>
    </row>
    <row r="4" spans="1:7" ht="13.5" thickBot="1">
      <c r="A4" s="329" t="s">
        <v>76</v>
      </c>
      <c r="B4" s="320"/>
      <c r="C4" s="192" t="s">
        <v>108</v>
      </c>
      <c r="D4" s="240"/>
      <c r="E4" s="330" t="str">
        <f>'2_1 v Rek-1'!G2</f>
        <v>PD- II. Etapa</v>
      </c>
      <c r="F4" s="331"/>
      <c r="G4" s="332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117</v>
      </c>
      <c r="C7" s="251" t="s">
        <v>118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22.5">
      <c r="A8" s="260">
        <v>1</v>
      </c>
      <c r="B8" s="261" t="s">
        <v>120</v>
      </c>
      <c r="C8" s="262" t="s">
        <v>121</v>
      </c>
      <c r="D8" s="263" t="s">
        <v>122</v>
      </c>
      <c r="E8" s="264">
        <v>8</v>
      </c>
      <c r="F8" s="264">
        <v>0</v>
      </c>
      <c r="G8" s="265">
        <f>E8*F8</f>
        <v>0</v>
      </c>
      <c r="H8" s="266">
        <v>0.0525</v>
      </c>
      <c r="I8" s="267">
        <f>E8*H8</f>
        <v>0.42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26" t="s">
        <v>236</v>
      </c>
      <c r="D9" s="327"/>
      <c r="E9" s="272">
        <v>8</v>
      </c>
      <c r="F9" s="273"/>
      <c r="G9" s="274"/>
      <c r="H9" s="275"/>
      <c r="I9" s="269"/>
      <c r="J9" s="276"/>
      <c r="K9" s="269"/>
      <c r="M9" s="270" t="s">
        <v>236</v>
      </c>
      <c r="O9" s="259"/>
    </row>
    <row r="10" spans="1:80" ht="22.5">
      <c r="A10" s="260">
        <v>2</v>
      </c>
      <c r="B10" s="261" t="s">
        <v>125</v>
      </c>
      <c r="C10" s="262" t="s">
        <v>126</v>
      </c>
      <c r="D10" s="263" t="s">
        <v>122</v>
      </c>
      <c r="E10" s="264">
        <v>69.845</v>
      </c>
      <c r="F10" s="264">
        <v>0</v>
      </c>
      <c r="G10" s="265">
        <f>E10*F10</f>
        <v>0</v>
      </c>
      <c r="H10" s="266">
        <v>0.00579</v>
      </c>
      <c r="I10" s="267">
        <f>E10*H10</f>
        <v>0.40440254999999997</v>
      </c>
      <c r="J10" s="266"/>
      <c r="K10" s="267">
        <f>E10*J10</f>
        <v>0</v>
      </c>
      <c r="O10" s="259">
        <v>2</v>
      </c>
      <c r="AA10" s="232">
        <v>12</v>
      </c>
      <c r="AB10" s="232">
        <v>0</v>
      </c>
      <c r="AC10" s="232">
        <v>35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12</v>
      </c>
      <c r="CB10" s="259">
        <v>0</v>
      </c>
    </row>
    <row r="11" spans="1:15" ht="12.75">
      <c r="A11" s="268"/>
      <c r="B11" s="271"/>
      <c r="C11" s="326" t="s">
        <v>237</v>
      </c>
      <c r="D11" s="327"/>
      <c r="E11" s="272">
        <v>69.845</v>
      </c>
      <c r="F11" s="273"/>
      <c r="G11" s="274"/>
      <c r="H11" s="275"/>
      <c r="I11" s="269"/>
      <c r="J11" s="276"/>
      <c r="K11" s="269"/>
      <c r="M11" s="297">
        <v>698450</v>
      </c>
      <c r="O11" s="259"/>
    </row>
    <row r="12" spans="1:57" ht="12.75">
      <c r="A12" s="277"/>
      <c r="B12" s="278" t="s">
        <v>100</v>
      </c>
      <c r="C12" s="279" t="s">
        <v>119</v>
      </c>
      <c r="D12" s="280"/>
      <c r="E12" s="281"/>
      <c r="F12" s="282"/>
      <c r="G12" s="283">
        <f>SUM(G7:G11)</f>
        <v>0</v>
      </c>
      <c r="H12" s="284"/>
      <c r="I12" s="285">
        <f>SUM(I7:I11)</f>
        <v>0.82440255</v>
      </c>
      <c r="J12" s="284"/>
      <c r="K12" s="285">
        <f>SUM(K7:K11)</f>
        <v>0</v>
      </c>
      <c r="O12" s="259">
        <v>4</v>
      </c>
      <c r="BA12" s="286">
        <f>SUM(BA7:BA11)</f>
        <v>0</v>
      </c>
      <c r="BB12" s="286">
        <f>SUM(BB7:BB11)</f>
        <v>0</v>
      </c>
      <c r="BC12" s="286">
        <f>SUM(BC7:BC11)</f>
        <v>0</v>
      </c>
      <c r="BD12" s="286">
        <f>SUM(BD7:BD11)</f>
        <v>0</v>
      </c>
      <c r="BE12" s="286">
        <f>SUM(BE7:BE11)</f>
        <v>0</v>
      </c>
    </row>
    <row r="13" spans="1:15" ht="12.75">
      <c r="A13" s="249" t="s">
        <v>97</v>
      </c>
      <c r="B13" s="250" t="s">
        <v>128</v>
      </c>
      <c r="C13" s="251" t="s">
        <v>129</v>
      </c>
      <c r="D13" s="252"/>
      <c r="E13" s="253"/>
      <c r="F13" s="253"/>
      <c r="G13" s="254"/>
      <c r="H13" s="255"/>
      <c r="I13" s="256"/>
      <c r="J13" s="257"/>
      <c r="K13" s="258"/>
      <c r="O13" s="259">
        <v>1</v>
      </c>
    </row>
    <row r="14" spans="1:80" ht="12.75">
      <c r="A14" s="260">
        <v>3</v>
      </c>
      <c r="B14" s="261" t="s">
        <v>131</v>
      </c>
      <c r="C14" s="262" t="s">
        <v>132</v>
      </c>
      <c r="D14" s="263" t="s">
        <v>122</v>
      </c>
      <c r="E14" s="264">
        <v>69.845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15" ht="12.75">
      <c r="A15" s="268"/>
      <c r="B15" s="271"/>
      <c r="C15" s="326" t="s">
        <v>237</v>
      </c>
      <c r="D15" s="327"/>
      <c r="E15" s="272">
        <v>69.845</v>
      </c>
      <c r="F15" s="273"/>
      <c r="G15" s="274"/>
      <c r="H15" s="275"/>
      <c r="I15" s="269"/>
      <c r="J15" s="276"/>
      <c r="K15" s="269"/>
      <c r="M15" s="297">
        <v>698450</v>
      </c>
      <c r="O15" s="259"/>
    </row>
    <row r="16" spans="1:80" ht="12.75">
      <c r="A16" s="260">
        <v>4</v>
      </c>
      <c r="B16" s="261" t="s">
        <v>134</v>
      </c>
      <c r="C16" s="262" t="s">
        <v>135</v>
      </c>
      <c r="D16" s="263" t="s">
        <v>122</v>
      </c>
      <c r="E16" s="264">
        <v>69.845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15" ht="12.75">
      <c r="A17" s="268"/>
      <c r="B17" s="271"/>
      <c r="C17" s="326" t="s">
        <v>237</v>
      </c>
      <c r="D17" s="327"/>
      <c r="E17" s="272">
        <v>69.845</v>
      </c>
      <c r="F17" s="273"/>
      <c r="G17" s="274"/>
      <c r="H17" s="275"/>
      <c r="I17" s="269"/>
      <c r="J17" s="276"/>
      <c r="K17" s="269"/>
      <c r="M17" s="297">
        <v>698450</v>
      </c>
      <c r="O17" s="259"/>
    </row>
    <row r="18" spans="1:80" ht="12.75">
      <c r="A18" s="260">
        <v>5</v>
      </c>
      <c r="B18" s="261" t="s">
        <v>136</v>
      </c>
      <c r="C18" s="262" t="s">
        <v>137</v>
      </c>
      <c r="D18" s="263" t="s">
        <v>122</v>
      </c>
      <c r="E18" s="264">
        <v>69.845</v>
      </c>
      <c r="F18" s="264">
        <v>0</v>
      </c>
      <c r="G18" s="265">
        <f>E18*F18</f>
        <v>0</v>
      </c>
      <c r="H18" s="266">
        <v>0.01722</v>
      </c>
      <c r="I18" s="267">
        <f>E18*H18</f>
        <v>1.2027309</v>
      </c>
      <c r="J18" s="266">
        <v>0</v>
      </c>
      <c r="K18" s="267">
        <f>E18*J18</f>
        <v>0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15" ht="12.75">
      <c r="A19" s="268"/>
      <c r="B19" s="271"/>
      <c r="C19" s="326" t="s">
        <v>237</v>
      </c>
      <c r="D19" s="327"/>
      <c r="E19" s="272">
        <v>69.845</v>
      </c>
      <c r="F19" s="273"/>
      <c r="G19" s="274"/>
      <c r="H19" s="275"/>
      <c r="I19" s="269"/>
      <c r="J19" s="276"/>
      <c r="K19" s="269"/>
      <c r="M19" s="297">
        <v>698450</v>
      </c>
      <c r="O19" s="259"/>
    </row>
    <row r="20" spans="1:80" ht="12.75">
      <c r="A20" s="260">
        <v>6</v>
      </c>
      <c r="B20" s="261" t="s">
        <v>142</v>
      </c>
      <c r="C20" s="262" t="s">
        <v>143</v>
      </c>
      <c r="D20" s="263" t="s">
        <v>122</v>
      </c>
      <c r="E20" s="264">
        <v>69.845</v>
      </c>
      <c r="F20" s="264">
        <v>0</v>
      </c>
      <c r="G20" s="265">
        <f>E20*F20</f>
        <v>0</v>
      </c>
      <c r="H20" s="266">
        <v>0.00126</v>
      </c>
      <c r="I20" s="267">
        <f>E20*H20</f>
        <v>0.0880047</v>
      </c>
      <c r="J20" s="266"/>
      <c r="K20" s="267">
        <f>E20*J20</f>
        <v>0</v>
      </c>
      <c r="O20" s="259">
        <v>2</v>
      </c>
      <c r="AA20" s="232">
        <v>12</v>
      </c>
      <c r="AB20" s="232">
        <v>0</v>
      </c>
      <c r="AC20" s="232">
        <v>31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12</v>
      </c>
      <c r="CB20" s="259">
        <v>0</v>
      </c>
    </row>
    <row r="21" spans="1:15" ht="12.75">
      <c r="A21" s="268"/>
      <c r="B21" s="271"/>
      <c r="C21" s="326" t="s">
        <v>237</v>
      </c>
      <c r="D21" s="327"/>
      <c r="E21" s="272">
        <v>69.845</v>
      </c>
      <c r="F21" s="273"/>
      <c r="G21" s="274"/>
      <c r="H21" s="275"/>
      <c r="I21" s="269"/>
      <c r="J21" s="276"/>
      <c r="K21" s="269"/>
      <c r="M21" s="297">
        <v>698450</v>
      </c>
      <c r="O21" s="259"/>
    </row>
    <row r="22" spans="1:80" ht="22.5">
      <c r="A22" s="260">
        <v>7</v>
      </c>
      <c r="B22" s="261" t="s">
        <v>144</v>
      </c>
      <c r="C22" s="262" t="s">
        <v>145</v>
      </c>
      <c r="D22" s="263" t="s">
        <v>122</v>
      </c>
      <c r="E22" s="264">
        <v>69.845</v>
      </c>
      <c r="F22" s="264">
        <v>0</v>
      </c>
      <c r="G22" s="265">
        <f>E22*F22</f>
        <v>0</v>
      </c>
      <c r="H22" s="266">
        <v>0.00126</v>
      </c>
      <c r="I22" s="267">
        <f>E22*H22</f>
        <v>0.0880047</v>
      </c>
      <c r="J22" s="266"/>
      <c r="K22" s="267">
        <f>E22*J22</f>
        <v>0</v>
      </c>
      <c r="O22" s="259">
        <v>2</v>
      </c>
      <c r="AA22" s="232">
        <v>12</v>
      </c>
      <c r="AB22" s="232">
        <v>0</v>
      </c>
      <c r="AC22" s="232">
        <v>37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12</v>
      </c>
      <c r="CB22" s="259">
        <v>0</v>
      </c>
    </row>
    <row r="23" spans="1:15" ht="12.75">
      <c r="A23" s="268"/>
      <c r="B23" s="271"/>
      <c r="C23" s="326" t="s">
        <v>237</v>
      </c>
      <c r="D23" s="327"/>
      <c r="E23" s="272">
        <v>69.845</v>
      </c>
      <c r="F23" s="273"/>
      <c r="G23" s="274"/>
      <c r="H23" s="275"/>
      <c r="I23" s="269"/>
      <c r="J23" s="276"/>
      <c r="K23" s="269"/>
      <c r="M23" s="297">
        <v>698450</v>
      </c>
      <c r="O23" s="259"/>
    </row>
    <row r="24" spans="1:57" ht="12.75">
      <c r="A24" s="277"/>
      <c r="B24" s="278" t="s">
        <v>100</v>
      </c>
      <c r="C24" s="279" t="s">
        <v>130</v>
      </c>
      <c r="D24" s="280"/>
      <c r="E24" s="281"/>
      <c r="F24" s="282"/>
      <c r="G24" s="283">
        <f>SUM(G13:G23)</f>
        <v>0</v>
      </c>
      <c r="H24" s="284"/>
      <c r="I24" s="285">
        <f>SUM(I13:I23)</f>
        <v>1.3787402999999998</v>
      </c>
      <c r="J24" s="284"/>
      <c r="K24" s="285">
        <f>SUM(K13:K23)</f>
        <v>0</v>
      </c>
      <c r="O24" s="259">
        <v>4</v>
      </c>
      <c r="BA24" s="286">
        <f>SUM(BA13:BA23)</f>
        <v>0</v>
      </c>
      <c r="BB24" s="286">
        <f>SUM(BB13:BB23)</f>
        <v>0</v>
      </c>
      <c r="BC24" s="286">
        <f>SUM(BC13:BC23)</f>
        <v>0</v>
      </c>
      <c r="BD24" s="286">
        <f>SUM(BD13:BD23)</f>
        <v>0</v>
      </c>
      <c r="BE24" s="286">
        <f>SUM(BE13:BE23)</f>
        <v>0</v>
      </c>
    </row>
    <row r="25" spans="1:15" ht="12.75">
      <c r="A25" s="249" t="s">
        <v>97</v>
      </c>
      <c r="B25" s="250" t="s">
        <v>146</v>
      </c>
      <c r="C25" s="251" t="s">
        <v>147</v>
      </c>
      <c r="D25" s="252"/>
      <c r="E25" s="253"/>
      <c r="F25" s="253"/>
      <c r="G25" s="254"/>
      <c r="H25" s="255"/>
      <c r="I25" s="256"/>
      <c r="J25" s="257"/>
      <c r="K25" s="258"/>
      <c r="O25" s="259">
        <v>1</v>
      </c>
    </row>
    <row r="26" spans="1:80" ht="12.75">
      <c r="A26" s="260">
        <v>8</v>
      </c>
      <c r="B26" s="261" t="s">
        <v>149</v>
      </c>
      <c r="C26" s="262" t="s">
        <v>150</v>
      </c>
      <c r="D26" s="263" t="s">
        <v>122</v>
      </c>
      <c r="E26" s="264">
        <v>20</v>
      </c>
      <c r="F26" s="264">
        <v>0</v>
      </c>
      <c r="G26" s="265">
        <f>E26*F26</f>
        <v>0</v>
      </c>
      <c r="H26" s="266">
        <v>0.00024</v>
      </c>
      <c r="I26" s="267">
        <f>E26*H26</f>
        <v>0.0048000000000000004</v>
      </c>
      <c r="J26" s="266"/>
      <c r="K26" s="267">
        <f>E26*J26</f>
        <v>0</v>
      </c>
      <c r="O26" s="259">
        <v>2</v>
      </c>
      <c r="AA26" s="232">
        <v>12</v>
      </c>
      <c r="AB26" s="232">
        <v>0</v>
      </c>
      <c r="AC26" s="232">
        <v>28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12</v>
      </c>
      <c r="CB26" s="259">
        <v>0</v>
      </c>
    </row>
    <row r="27" spans="1:15" ht="12.75">
      <c r="A27" s="268"/>
      <c r="B27" s="271"/>
      <c r="C27" s="326" t="s">
        <v>238</v>
      </c>
      <c r="D27" s="327"/>
      <c r="E27" s="272">
        <v>20</v>
      </c>
      <c r="F27" s="273"/>
      <c r="G27" s="274"/>
      <c r="H27" s="275"/>
      <c r="I27" s="269"/>
      <c r="J27" s="276"/>
      <c r="K27" s="269"/>
      <c r="M27" s="270" t="s">
        <v>238</v>
      </c>
      <c r="O27" s="259"/>
    </row>
    <row r="28" spans="1:57" ht="12.75">
      <c r="A28" s="277"/>
      <c r="B28" s="278" t="s">
        <v>100</v>
      </c>
      <c r="C28" s="279" t="s">
        <v>148</v>
      </c>
      <c r="D28" s="280"/>
      <c r="E28" s="281"/>
      <c r="F28" s="282"/>
      <c r="G28" s="283">
        <f>SUM(G25:G27)</f>
        <v>0</v>
      </c>
      <c r="H28" s="284"/>
      <c r="I28" s="285">
        <f>SUM(I25:I27)</f>
        <v>0.0048000000000000004</v>
      </c>
      <c r="J28" s="284"/>
      <c r="K28" s="285">
        <f>SUM(K25:K27)</f>
        <v>0</v>
      </c>
      <c r="O28" s="259">
        <v>4</v>
      </c>
      <c r="BA28" s="286">
        <f>SUM(BA25:BA27)</f>
        <v>0</v>
      </c>
      <c r="BB28" s="286">
        <f>SUM(BB25:BB27)</f>
        <v>0</v>
      </c>
      <c r="BC28" s="286">
        <f>SUM(BC25:BC27)</f>
        <v>0</v>
      </c>
      <c r="BD28" s="286">
        <f>SUM(BD25:BD27)</f>
        <v>0</v>
      </c>
      <c r="BE28" s="286">
        <f>SUM(BE25:BE27)</f>
        <v>0</v>
      </c>
    </row>
    <row r="29" spans="1:15" ht="12.75">
      <c r="A29" s="249" t="s">
        <v>97</v>
      </c>
      <c r="B29" s="250" t="s">
        <v>152</v>
      </c>
      <c r="C29" s="251" t="s">
        <v>153</v>
      </c>
      <c r="D29" s="252"/>
      <c r="E29" s="253"/>
      <c r="F29" s="253"/>
      <c r="G29" s="254"/>
      <c r="H29" s="255"/>
      <c r="I29" s="256"/>
      <c r="J29" s="257"/>
      <c r="K29" s="258"/>
      <c r="O29" s="259">
        <v>1</v>
      </c>
    </row>
    <row r="30" spans="1:80" ht="12.75">
      <c r="A30" s="260">
        <v>9</v>
      </c>
      <c r="B30" s="261" t="s">
        <v>155</v>
      </c>
      <c r="C30" s="262" t="s">
        <v>156</v>
      </c>
      <c r="D30" s="263" t="s">
        <v>122</v>
      </c>
      <c r="E30" s="264">
        <v>8.16</v>
      </c>
      <c r="F30" s="264">
        <v>0</v>
      </c>
      <c r="G30" s="265">
        <f>E30*F30</f>
        <v>0</v>
      </c>
      <c r="H30" s="266">
        <v>0.00121</v>
      </c>
      <c r="I30" s="267">
        <f>E30*H30</f>
        <v>0.0098736</v>
      </c>
      <c r="J30" s="266">
        <v>0</v>
      </c>
      <c r="K30" s="267">
        <f>E30*J30</f>
        <v>0</v>
      </c>
      <c r="O30" s="259">
        <v>2</v>
      </c>
      <c r="AA30" s="232">
        <v>1</v>
      </c>
      <c r="AB30" s="232">
        <v>1</v>
      </c>
      <c r="AC30" s="232">
        <v>1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</v>
      </c>
      <c r="CB30" s="259">
        <v>1</v>
      </c>
    </row>
    <row r="31" spans="1:15" ht="12.75">
      <c r="A31" s="268"/>
      <c r="B31" s="271"/>
      <c r="C31" s="326" t="s">
        <v>239</v>
      </c>
      <c r="D31" s="327"/>
      <c r="E31" s="272">
        <v>8.16</v>
      </c>
      <c r="F31" s="273"/>
      <c r="G31" s="274"/>
      <c r="H31" s="275"/>
      <c r="I31" s="269"/>
      <c r="J31" s="276"/>
      <c r="K31" s="269"/>
      <c r="M31" s="270" t="s">
        <v>239</v>
      </c>
      <c r="O31" s="259"/>
    </row>
    <row r="32" spans="1:57" ht="12.75">
      <c r="A32" s="277"/>
      <c r="B32" s="278" t="s">
        <v>100</v>
      </c>
      <c r="C32" s="279" t="s">
        <v>154</v>
      </c>
      <c r="D32" s="280"/>
      <c r="E32" s="281"/>
      <c r="F32" s="282"/>
      <c r="G32" s="283">
        <f>SUM(G29:G31)</f>
        <v>0</v>
      </c>
      <c r="H32" s="284"/>
      <c r="I32" s="285">
        <f>SUM(I29:I31)</f>
        <v>0.0098736</v>
      </c>
      <c r="J32" s="284"/>
      <c r="K32" s="285">
        <f>SUM(K29:K31)</f>
        <v>0</v>
      </c>
      <c r="O32" s="259">
        <v>4</v>
      </c>
      <c r="BA32" s="286">
        <f>SUM(BA29:BA31)</f>
        <v>0</v>
      </c>
      <c r="BB32" s="286">
        <f>SUM(BB29:BB31)</f>
        <v>0</v>
      </c>
      <c r="BC32" s="286">
        <f>SUM(BC29:BC31)</f>
        <v>0</v>
      </c>
      <c r="BD32" s="286">
        <f>SUM(BD29:BD31)</f>
        <v>0</v>
      </c>
      <c r="BE32" s="286">
        <f>SUM(BE29:BE31)</f>
        <v>0</v>
      </c>
    </row>
    <row r="33" spans="1:15" ht="12.75">
      <c r="A33" s="249" t="s">
        <v>97</v>
      </c>
      <c r="B33" s="250" t="s">
        <v>164</v>
      </c>
      <c r="C33" s="251" t="s">
        <v>165</v>
      </c>
      <c r="D33" s="252"/>
      <c r="E33" s="253"/>
      <c r="F33" s="253"/>
      <c r="G33" s="254"/>
      <c r="H33" s="255"/>
      <c r="I33" s="256"/>
      <c r="J33" s="257"/>
      <c r="K33" s="258"/>
      <c r="O33" s="259">
        <v>1</v>
      </c>
    </row>
    <row r="34" spans="1:80" ht="12.75">
      <c r="A34" s="260">
        <v>10</v>
      </c>
      <c r="B34" s="261" t="s">
        <v>167</v>
      </c>
      <c r="C34" s="262" t="s">
        <v>168</v>
      </c>
      <c r="D34" s="263" t="s">
        <v>122</v>
      </c>
      <c r="E34" s="264">
        <v>140</v>
      </c>
      <c r="F34" s="264">
        <v>0</v>
      </c>
      <c r="G34" s="265">
        <f>E34*F34</f>
        <v>0</v>
      </c>
      <c r="H34" s="266">
        <v>0</v>
      </c>
      <c r="I34" s="267">
        <f>E34*H34</f>
        <v>0</v>
      </c>
      <c r="J34" s="266">
        <v>0</v>
      </c>
      <c r="K34" s="267">
        <f>E34*J34</f>
        <v>0</v>
      </c>
      <c r="O34" s="259">
        <v>2</v>
      </c>
      <c r="AA34" s="232">
        <v>1</v>
      </c>
      <c r="AB34" s="232">
        <v>1</v>
      </c>
      <c r="AC34" s="232">
        <v>1</v>
      </c>
      <c r="AZ34" s="232">
        <v>1</v>
      </c>
      <c r="BA34" s="232">
        <f>IF(AZ34=1,G34,0)</f>
        <v>0</v>
      </c>
      <c r="BB34" s="232">
        <f>IF(AZ34=2,G34,0)</f>
        <v>0</v>
      </c>
      <c r="BC34" s="232">
        <f>IF(AZ34=3,G34,0)</f>
        <v>0</v>
      </c>
      <c r="BD34" s="232">
        <f>IF(AZ34=4,G34,0)</f>
        <v>0</v>
      </c>
      <c r="BE34" s="232">
        <f>IF(AZ34=5,G34,0)</f>
        <v>0</v>
      </c>
      <c r="CA34" s="259">
        <v>1</v>
      </c>
      <c r="CB34" s="259">
        <v>1</v>
      </c>
    </row>
    <row r="35" spans="1:15" ht="12.75">
      <c r="A35" s="268"/>
      <c r="B35" s="271"/>
      <c r="C35" s="326" t="s">
        <v>240</v>
      </c>
      <c r="D35" s="327"/>
      <c r="E35" s="272">
        <v>140</v>
      </c>
      <c r="F35" s="273"/>
      <c r="G35" s="274"/>
      <c r="H35" s="275"/>
      <c r="I35" s="269"/>
      <c r="J35" s="276"/>
      <c r="K35" s="269"/>
      <c r="M35" s="270" t="s">
        <v>240</v>
      </c>
      <c r="O35" s="259"/>
    </row>
    <row r="36" spans="1:57" ht="12.75">
      <c r="A36" s="277"/>
      <c r="B36" s="278" t="s">
        <v>100</v>
      </c>
      <c r="C36" s="279" t="s">
        <v>166</v>
      </c>
      <c r="D36" s="280"/>
      <c r="E36" s="281"/>
      <c r="F36" s="282"/>
      <c r="G36" s="283">
        <f>SUM(G33:G35)</f>
        <v>0</v>
      </c>
      <c r="H36" s="284"/>
      <c r="I36" s="285">
        <f>SUM(I33:I35)</f>
        <v>0</v>
      </c>
      <c r="J36" s="284"/>
      <c r="K36" s="285">
        <f>SUM(K33:K35)</f>
        <v>0</v>
      </c>
      <c r="O36" s="259">
        <v>4</v>
      </c>
      <c r="BA36" s="286">
        <f>SUM(BA33:BA35)</f>
        <v>0</v>
      </c>
      <c r="BB36" s="286">
        <f>SUM(BB33:BB35)</f>
        <v>0</v>
      </c>
      <c r="BC36" s="286">
        <f>SUM(BC33:BC35)</f>
        <v>0</v>
      </c>
      <c r="BD36" s="286">
        <f>SUM(BD33:BD35)</f>
        <v>0</v>
      </c>
      <c r="BE36" s="286">
        <f>SUM(BE33:BE35)</f>
        <v>0</v>
      </c>
    </row>
    <row r="37" spans="1:15" ht="12.75">
      <c r="A37" s="249" t="s">
        <v>97</v>
      </c>
      <c r="B37" s="250" t="s">
        <v>170</v>
      </c>
      <c r="C37" s="251" t="s">
        <v>171</v>
      </c>
      <c r="D37" s="252"/>
      <c r="E37" s="253"/>
      <c r="F37" s="253"/>
      <c r="G37" s="254"/>
      <c r="H37" s="255"/>
      <c r="I37" s="256"/>
      <c r="J37" s="257"/>
      <c r="K37" s="258"/>
      <c r="O37" s="259">
        <v>1</v>
      </c>
    </row>
    <row r="38" spans="1:80" ht="12.75">
      <c r="A38" s="260">
        <v>11</v>
      </c>
      <c r="B38" s="261" t="s">
        <v>176</v>
      </c>
      <c r="C38" s="262" t="s">
        <v>177</v>
      </c>
      <c r="D38" s="263" t="s">
        <v>122</v>
      </c>
      <c r="E38" s="264">
        <v>69.845</v>
      </c>
      <c r="F38" s="264">
        <v>0</v>
      </c>
      <c r="G38" s="265">
        <f>E38*F38</f>
        <v>0</v>
      </c>
      <c r="H38" s="266">
        <v>0</v>
      </c>
      <c r="I38" s="267">
        <f>E38*H38</f>
        <v>0</v>
      </c>
      <c r="J38" s="266">
        <v>-0.046</v>
      </c>
      <c r="K38" s="267">
        <f>E38*J38</f>
        <v>-3.21287</v>
      </c>
      <c r="O38" s="259">
        <v>2</v>
      </c>
      <c r="AA38" s="232">
        <v>1</v>
      </c>
      <c r="AB38" s="232">
        <v>1</v>
      </c>
      <c r="AC38" s="232">
        <v>1</v>
      </c>
      <c r="AZ38" s="232">
        <v>1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1</v>
      </c>
      <c r="CB38" s="259">
        <v>1</v>
      </c>
    </row>
    <row r="39" spans="1:15" ht="12.75">
      <c r="A39" s="268"/>
      <c r="B39" s="271"/>
      <c r="C39" s="326" t="s">
        <v>241</v>
      </c>
      <c r="D39" s="327"/>
      <c r="E39" s="272">
        <v>10.5</v>
      </c>
      <c r="F39" s="273"/>
      <c r="G39" s="274"/>
      <c r="H39" s="275"/>
      <c r="I39" s="269"/>
      <c r="J39" s="276"/>
      <c r="K39" s="269"/>
      <c r="M39" s="270" t="s">
        <v>241</v>
      </c>
      <c r="O39" s="259"/>
    </row>
    <row r="40" spans="1:15" ht="12.75">
      <c r="A40" s="268"/>
      <c r="B40" s="271"/>
      <c r="C40" s="326" t="s">
        <v>242</v>
      </c>
      <c r="D40" s="327"/>
      <c r="E40" s="272">
        <v>15.3</v>
      </c>
      <c r="F40" s="273"/>
      <c r="G40" s="274"/>
      <c r="H40" s="275"/>
      <c r="I40" s="269"/>
      <c r="J40" s="276"/>
      <c r="K40" s="269"/>
      <c r="M40" s="270" t="s">
        <v>242</v>
      </c>
      <c r="O40" s="259"/>
    </row>
    <row r="41" spans="1:15" ht="12.75">
      <c r="A41" s="268"/>
      <c r="B41" s="271"/>
      <c r="C41" s="326" t="s">
        <v>243</v>
      </c>
      <c r="D41" s="327"/>
      <c r="E41" s="272">
        <v>15.64</v>
      </c>
      <c r="F41" s="273"/>
      <c r="G41" s="274"/>
      <c r="H41" s="275"/>
      <c r="I41" s="269"/>
      <c r="J41" s="276"/>
      <c r="K41" s="269"/>
      <c r="M41" s="270" t="s">
        <v>243</v>
      </c>
      <c r="O41" s="259"/>
    </row>
    <row r="42" spans="1:15" ht="12.75">
      <c r="A42" s="268"/>
      <c r="B42" s="271"/>
      <c r="C42" s="326" t="s">
        <v>244</v>
      </c>
      <c r="D42" s="327"/>
      <c r="E42" s="272">
        <v>28.405</v>
      </c>
      <c r="F42" s="273"/>
      <c r="G42" s="274"/>
      <c r="H42" s="275"/>
      <c r="I42" s="269"/>
      <c r="J42" s="276"/>
      <c r="K42" s="269"/>
      <c r="M42" s="270" t="s">
        <v>244</v>
      </c>
      <c r="O42" s="259"/>
    </row>
    <row r="43" spans="1:80" ht="12.75">
      <c r="A43" s="260">
        <v>12</v>
      </c>
      <c r="B43" s="261" t="s">
        <v>183</v>
      </c>
      <c r="C43" s="262" t="s">
        <v>184</v>
      </c>
      <c r="D43" s="263" t="s">
        <v>122</v>
      </c>
      <c r="E43" s="264">
        <v>69.845</v>
      </c>
      <c r="F43" s="264">
        <v>0</v>
      </c>
      <c r="G43" s="265">
        <f>E43*F43</f>
        <v>0</v>
      </c>
      <c r="H43" s="266">
        <v>0</v>
      </c>
      <c r="I43" s="267">
        <f>E43*H43</f>
        <v>0</v>
      </c>
      <c r="J43" s="266">
        <v>-0.014</v>
      </c>
      <c r="K43" s="267">
        <f>E43*J43</f>
        <v>-0.97783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15" ht="12.75">
      <c r="A44" s="268"/>
      <c r="B44" s="271"/>
      <c r="C44" s="326" t="s">
        <v>237</v>
      </c>
      <c r="D44" s="327"/>
      <c r="E44" s="272">
        <v>69.845</v>
      </c>
      <c r="F44" s="273"/>
      <c r="G44" s="274"/>
      <c r="H44" s="275"/>
      <c r="I44" s="269"/>
      <c r="J44" s="276"/>
      <c r="K44" s="269"/>
      <c r="M44" s="297">
        <v>698450</v>
      </c>
      <c r="O44" s="259"/>
    </row>
    <row r="45" spans="1:80" ht="12.75">
      <c r="A45" s="260">
        <v>13</v>
      </c>
      <c r="B45" s="261" t="s">
        <v>186</v>
      </c>
      <c r="C45" s="262" t="s">
        <v>187</v>
      </c>
      <c r="D45" s="263" t="s">
        <v>188</v>
      </c>
      <c r="E45" s="264">
        <v>4.1907</v>
      </c>
      <c r="F45" s="264">
        <v>0</v>
      </c>
      <c r="G45" s="265">
        <f aca="true" t="shared" si="0" ref="G45:G50">E45*F45</f>
        <v>0</v>
      </c>
      <c r="H45" s="266">
        <v>0</v>
      </c>
      <c r="I45" s="267">
        <f aca="true" t="shared" si="1" ref="I45:I50">E45*H45</f>
        <v>0</v>
      </c>
      <c r="J45" s="266"/>
      <c r="K45" s="267">
        <f aca="true" t="shared" si="2" ref="K45:K50">E45*J45</f>
        <v>0</v>
      </c>
      <c r="O45" s="259">
        <v>2</v>
      </c>
      <c r="AA45" s="232">
        <v>8</v>
      </c>
      <c r="AB45" s="232">
        <v>0</v>
      </c>
      <c r="AC45" s="232">
        <v>3</v>
      </c>
      <c r="AZ45" s="232">
        <v>1</v>
      </c>
      <c r="BA45" s="232">
        <f aca="true" t="shared" si="3" ref="BA45:BA50">IF(AZ45=1,G45,0)</f>
        <v>0</v>
      </c>
      <c r="BB45" s="232">
        <f aca="true" t="shared" si="4" ref="BB45:BB50">IF(AZ45=2,G45,0)</f>
        <v>0</v>
      </c>
      <c r="BC45" s="232">
        <f aca="true" t="shared" si="5" ref="BC45:BC50">IF(AZ45=3,G45,0)</f>
        <v>0</v>
      </c>
      <c r="BD45" s="232">
        <f aca="true" t="shared" si="6" ref="BD45:BD50">IF(AZ45=4,G45,0)</f>
        <v>0</v>
      </c>
      <c r="BE45" s="232">
        <f aca="true" t="shared" si="7" ref="BE45:BE50">IF(AZ45=5,G45,0)</f>
        <v>0</v>
      </c>
      <c r="CA45" s="259">
        <v>8</v>
      </c>
      <c r="CB45" s="259">
        <v>0</v>
      </c>
    </row>
    <row r="46" spans="1:80" ht="12.75">
      <c r="A46" s="260">
        <v>14</v>
      </c>
      <c r="B46" s="261" t="s">
        <v>189</v>
      </c>
      <c r="C46" s="262" t="s">
        <v>190</v>
      </c>
      <c r="D46" s="263" t="s">
        <v>188</v>
      </c>
      <c r="E46" s="264">
        <v>25.1442</v>
      </c>
      <c r="F46" s="264">
        <v>0</v>
      </c>
      <c r="G46" s="265">
        <f t="shared" si="0"/>
        <v>0</v>
      </c>
      <c r="H46" s="266">
        <v>0</v>
      </c>
      <c r="I46" s="267">
        <f t="shared" si="1"/>
        <v>0</v>
      </c>
      <c r="J46" s="266"/>
      <c r="K46" s="267">
        <f t="shared" si="2"/>
        <v>0</v>
      </c>
      <c r="O46" s="259">
        <v>2</v>
      </c>
      <c r="AA46" s="232">
        <v>8</v>
      </c>
      <c r="AB46" s="232">
        <v>0</v>
      </c>
      <c r="AC46" s="232">
        <v>3</v>
      </c>
      <c r="AZ46" s="232">
        <v>1</v>
      </c>
      <c r="BA46" s="232">
        <f t="shared" si="3"/>
        <v>0</v>
      </c>
      <c r="BB46" s="232">
        <f t="shared" si="4"/>
        <v>0</v>
      </c>
      <c r="BC46" s="232">
        <f t="shared" si="5"/>
        <v>0</v>
      </c>
      <c r="BD46" s="232">
        <f t="shared" si="6"/>
        <v>0</v>
      </c>
      <c r="BE46" s="232">
        <f t="shared" si="7"/>
        <v>0</v>
      </c>
      <c r="CA46" s="259">
        <v>8</v>
      </c>
      <c r="CB46" s="259">
        <v>0</v>
      </c>
    </row>
    <row r="47" spans="1:80" ht="12.75">
      <c r="A47" s="260">
        <v>15</v>
      </c>
      <c r="B47" s="261" t="s">
        <v>191</v>
      </c>
      <c r="C47" s="262" t="s">
        <v>192</v>
      </c>
      <c r="D47" s="263" t="s">
        <v>188</v>
      </c>
      <c r="E47" s="264">
        <v>4.1907</v>
      </c>
      <c r="F47" s="264">
        <v>0</v>
      </c>
      <c r="G47" s="265">
        <f t="shared" si="0"/>
        <v>0</v>
      </c>
      <c r="H47" s="266">
        <v>0</v>
      </c>
      <c r="I47" s="267">
        <f t="shared" si="1"/>
        <v>0</v>
      </c>
      <c r="J47" s="266"/>
      <c r="K47" s="267">
        <f t="shared" si="2"/>
        <v>0</v>
      </c>
      <c r="O47" s="259">
        <v>2</v>
      </c>
      <c r="AA47" s="232">
        <v>8</v>
      </c>
      <c r="AB47" s="232">
        <v>0</v>
      </c>
      <c r="AC47" s="232">
        <v>3</v>
      </c>
      <c r="AZ47" s="232">
        <v>1</v>
      </c>
      <c r="BA47" s="232">
        <f t="shared" si="3"/>
        <v>0</v>
      </c>
      <c r="BB47" s="232">
        <f t="shared" si="4"/>
        <v>0</v>
      </c>
      <c r="BC47" s="232">
        <f t="shared" si="5"/>
        <v>0</v>
      </c>
      <c r="BD47" s="232">
        <f t="shared" si="6"/>
        <v>0</v>
      </c>
      <c r="BE47" s="232">
        <f t="shared" si="7"/>
        <v>0</v>
      </c>
      <c r="CA47" s="259">
        <v>8</v>
      </c>
      <c r="CB47" s="259">
        <v>0</v>
      </c>
    </row>
    <row r="48" spans="1:80" ht="12.75">
      <c r="A48" s="260">
        <v>16</v>
      </c>
      <c r="B48" s="261" t="s">
        <v>193</v>
      </c>
      <c r="C48" s="262" t="s">
        <v>194</v>
      </c>
      <c r="D48" s="263" t="s">
        <v>188</v>
      </c>
      <c r="E48" s="264">
        <v>16.7628</v>
      </c>
      <c r="F48" s="264">
        <v>0</v>
      </c>
      <c r="G48" s="265">
        <f t="shared" si="0"/>
        <v>0</v>
      </c>
      <c r="H48" s="266">
        <v>0</v>
      </c>
      <c r="I48" s="267">
        <f t="shared" si="1"/>
        <v>0</v>
      </c>
      <c r="J48" s="266"/>
      <c r="K48" s="267">
        <f t="shared" si="2"/>
        <v>0</v>
      </c>
      <c r="O48" s="259">
        <v>2</v>
      </c>
      <c r="AA48" s="232">
        <v>8</v>
      </c>
      <c r="AB48" s="232">
        <v>0</v>
      </c>
      <c r="AC48" s="232">
        <v>3</v>
      </c>
      <c r="AZ48" s="232">
        <v>1</v>
      </c>
      <c r="BA48" s="232">
        <f t="shared" si="3"/>
        <v>0</v>
      </c>
      <c r="BB48" s="232">
        <f t="shared" si="4"/>
        <v>0</v>
      </c>
      <c r="BC48" s="232">
        <f t="shared" si="5"/>
        <v>0</v>
      </c>
      <c r="BD48" s="232">
        <f t="shared" si="6"/>
        <v>0</v>
      </c>
      <c r="BE48" s="232">
        <f t="shared" si="7"/>
        <v>0</v>
      </c>
      <c r="CA48" s="259">
        <v>8</v>
      </c>
      <c r="CB48" s="259">
        <v>0</v>
      </c>
    </row>
    <row r="49" spans="1:80" ht="12.75">
      <c r="A49" s="260">
        <v>17</v>
      </c>
      <c r="B49" s="261" t="s">
        <v>195</v>
      </c>
      <c r="C49" s="262" t="s">
        <v>196</v>
      </c>
      <c r="D49" s="263" t="s">
        <v>188</v>
      </c>
      <c r="E49" s="264">
        <v>4.1907</v>
      </c>
      <c r="F49" s="264">
        <v>0</v>
      </c>
      <c r="G49" s="265">
        <f t="shared" si="0"/>
        <v>0</v>
      </c>
      <c r="H49" s="266">
        <v>0</v>
      </c>
      <c r="I49" s="267">
        <f t="shared" si="1"/>
        <v>0</v>
      </c>
      <c r="J49" s="266"/>
      <c r="K49" s="267">
        <f t="shared" si="2"/>
        <v>0</v>
      </c>
      <c r="O49" s="259">
        <v>2</v>
      </c>
      <c r="AA49" s="232">
        <v>8</v>
      </c>
      <c r="AB49" s="232">
        <v>0</v>
      </c>
      <c r="AC49" s="232">
        <v>3</v>
      </c>
      <c r="AZ49" s="232">
        <v>1</v>
      </c>
      <c r="BA49" s="232">
        <f t="shared" si="3"/>
        <v>0</v>
      </c>
      <c r="BB49" s="232">
        <f t="shared" si="4"/>
        <v>0</v>
      </c>
      <c r="BC49" s="232">
        <f t="shared" si="5"/>
        <v>0</v>
      </c>
      <c r="BD49" s="232">
        <f t="shared" si="6"/>
        <v>0</v>
      </c>
      <c r="BE49" s="232">
        <f t="shared" si="7"/>
        <v>0</v>
      </c>
      <c r="CA49" s="259">
        <v>8</v>
      </c>
      <c r="CB49" s="259">
        <v>0</v>
      </c>
    </row>
    <row r="50" spans="1:80" ht="12.75">
      <c r="A50" s="260">
        <v>18</v>
      </c>
      <c r="B50" s="261" t="s">
        <v>197</v>
      </c>
      <c r="C50" s="262" t="s">
        <v>198</v>
      </c>
      <c r="D50" s="263" t="s">
        <v>188</v>
      </c>
      <c r="E50" s="264">
        <v>4.1907</v>
      </c>
      <c r="F50" s="264">
        <v>0</v>
      </c>
      <c r="G50" s="265">
        <f t="shared" si="0"/>
        <v>0</v>
      </c>
      <c r="H50" s="266">
        <v>0</v>
      </c>
      <c r="I50" s="267">
        <f t="shared" si="1"/>
        <v>0</v>
      </c>
      <c r="J50" s="266"/>
      <c r="K50" s="267">
        <f t="shared" si="2"/>
        <v>0</v>
      </c>
      <c r="O50" s="259">
        <v>2</v>
      </c>
      <c r="AA50" s="232">
        <v>8</v>
      </c>
      <c r="AB50" s="232">
        <v>0</v>
      </c>
      <c r="AC50" s="232">
        <v>3</v>
      </c>
      <c r="AZ50" s="232">
        <v>1</v>
      </c>
      <c r="BA50" s="232">
        <f t="shared" si="3"/>
        <v>0</v>
      </c>
      <c r="BB50" s="232">
        <f t="shared" si="4"/>
        <v>0</v>
      </c>
      <c r="BC50" s="232">
        <f t="shared" si="5"/>
        <v>0</v>
      </c>
      <c r="BD50" s="232">
        <f t="shared" si="6"/>
        <v>0</v>
      </c>
      <c r="BE50" s="232">
        <f t="shared" si="7"/>
        <v>0</v>
      </c>
      <c r="CA50" s="259">
        <v>8</v>
      </c>
      <c r="CB50" s="259">
        <v>0</v>
      </c>
    </row>
    <row r="51" spans="1:57" ht="12.75">
      <c r="A51" s="277"/>
      <c r="B51" s="278" t="s">
        <v>100</v>
      </c>
      <c r="C51" s="279" t="s">
        <v>172</v>
      </c>
      <c r="D51" s="280"/>
      <c r="E51" s="281"/>
      <c r="F51" s="282"/>
      <c r="G51" s="283">
        <f>SUM(G37:G50)</f>
        <v>0</v>
      </c>
      <c r="H51" s="284"/>
      <c r="I51" s="285">
        <f>SUM(I37:I50)</f>
        <v>0</v>
      </c>
      <c r="J51" s="284"/>
      <c r="K51" s="285">
        <f>SUM(K37:K50)</f>
        <v>-4.1907</v>
      </c>
      <c r="O51" s="259">
        <v>4</v>
      </c>
      <c r="BA51" s="286">
        <f>SUM(BA37:BA50)</f>
        <v>0</v>
      </c>
      <c r="BB51" s="286">
        <f>SUM(BB37:BB50)</f>
        <v>0</v>
      </c>
      <c r="BC51" s="286">
        <f>SUM(BC37:BC50)</f>
        <v>0</v>
      </c>
      <c r="BD51" s="286">
        <f>SUM(BD37:BD50)</f>
        <v>0</v>
      </c>
      <c r="BE51" s="286">
        <f>SUM(BE37:BE50)</f>
        <v>0</v>
      </c>
    </row>
    <row r="52" spans="1:15" ht="12.75">
      <c r="A52" s="249" t="s">
        <v>97</v>
      </c>
      <c r="B52" s="250" t="s">
        <v>199</v>
      </c>
      <c r="C52" s="251" t="s">
        <v>200</v>
      </c>
      <c r="D52" s="252"/>
      <c r="E52" s="253"/>
      <c r="F52" s="253"/>
      <c r="G52" s="254"/>
      <c r="H52" s="255"/>
      <c r="I52" s="256"/>
      <c r="J52" s="257"/>
      <c r="K52" s="258"/>
      <c r="O52" s="259">
        <v>1</v>
      </c>
    </row>
    <row r="53" spans="1:80" ht="12.75">
      <c r="A53" s="260">
        <v>19</v>
      </c>
      <c r="B53" s="261" t="s">
        <v>202</v>
      </c>
      <c r="C53" s="262" t="s">
        <v>203</v>
      </c>
      <c r="D53" s="263" t="s">
        <v>188</v>
      </c>
      <c r="E53" s="264">
        <v>2.21781645</v>
      </c>
      <c r="F53" s="264">
        <v>0</v>
      </c>
      <c r="G53" s="265">
        <f>E53*F53</f>
        <v>0</v>
      </c>
      <c r="H53" s="266">
        <v>0</v>
      </c>
      <c r="I53" s="267">
        <f>E53*H53</f>
        <v>0</v>
      </c>
      <c r="J53" s="266"/>
      <c r="K53" s="267">
        <f>E53*J53</f>
        <v>0</v>
      </c>
      <c r="O53" s="259">
        <v>2</v>
      </c>
      <c r="AA53" s="232">
        <v>7</v>
      </c>
      <c r="AB53" s="232">
        <v>1</v>
      </c>
      <c r="AC53" s="232">
        <v>2</v>
      </c>
      <c r="AZ53" s="232">
        <v>1</v>
      </c>
      <c r="BA53" s="232">
        <f>IF(AZ53=1,G53,0)</f>
        <v>0</v>
      </c>
      <c r="BB53" s="232">
        <f>IF(AZ53=2,G53,0)</f>
        <v>0</v>
      </c>
      <c r="BC53" s="232">
        <f>IF(AZ53=3,G53,0)</f>
        <v>0</v>
      </c>
      <c r="BD53" s="232">
        <f>IF(AZ53=4,G53,0)</f>
        <v>0</v>
      </c>
      <c r="BE53" s="232">
        <f>IF(AZ53=5,G53,0)</f>
        <v>0</v>
      </c>
      <c r="CA53" s="259">
        <v>7</v>
      </c>
      <c r="CB53" s="259">
        <v>1</v>
      </c>
    </row>
    <row r="54" spans="1:57" ht="12.75">
      <c r="A54" s="277"/>
      <c r="B54" s="278" t="s">
        <v>100</v>
      </c>
      <c r="C54" s="279" t="s">
        <v>201</v>
      </c>
      <c r="D54" s="280"/>
      <c r="E54" s="281"/>
      <c r="F54" s="282"/>
      <c r="G54" s="283">
        <f>SUM(G52:G53)</f>
        <v>0</v>
      </c>
      <c r="H54" s="284"/>
      <c r="I54" s="285">
        <f>SUM(I52:I53)</f>
        <v>0</v>
      </c>
      <c r="J54" s="284"/>
      <c r="K54" s="285">
        <f>SUM(K52:K53)</f>
        <v>0</v>
      </c>
      <c r="O54" s="259">
        <v>4</v>
      </c>
      <c r="BA54" s="286">
        <f>SUM(BA52:BA53)</f>
        <v>0</v>
      </c>
      <c r="BB54" s="286">
        <f>SUM(BB52:BB53)</f>
        <v>0</v>
      </c>
      <c r="BC54" s="286">
        <f>SUM(BC52:BC53)</f>
        <v>0</v>
      </c>
      <c r="BD54" s="286">
        <f>SUM(BD52:BD53)</f>
        <v>0</v>
      </c>
      <c r="BE54" s="286">
        <f>SUM(BE52:BE53)</f>
        <v>0</v>
      </c>
    </row>
    <row r="55" spans="1:15" ht="12.75">
      <c r="A55" s="249" t="s">
        <v>97</v>
      </c>
      <c r="B55" s="250" t="s">
        <v>204</v>
      </c>
      <c r="C55" s="251" t="s">
        <v>205</v>
      </c>
      <c r="D55" s="252"/>
      <c r="E55" s="253"/>
      <c r="F55" s="253"/>
      <c r="G55" s="254"/>
      <c r="H55" s="255"/>
      <c r="I55" s="256"/>
      <c r="J55" s="257"/>
      <c r="K55" s="258"/>
      <c r="O55" s="259">
        <v>1</v>
      </c>
    </row>
    <row r="56" spans="1:80" ht="22.5">
      <c r="A56" s="260">
        <v>20</v>
      </c>
      <c r="B56" s="261" t="s">
        <v>207</v>
      </c>
      <c r="C56" s="262" t="s">
        <v>208</v>
      </c>
      <c r="D56" s="263" t="s">
        <v>209</v>
      </c>
      <c r="E56" s="264">
        <v>16</v>
      </c>
      <c r="F56" s="264">
        <v>0</v>
      </c>
      <c r="G56" s="265">
        <f>E56*F56</f>
        <v>0</v>
      </c>
      <c r="H56" s="266">
        <v>0</v>
      </c>
      <c r="I56" s="267">
        <f>E56*H56</f>
        <v>0</v>
      </c>
      <c r="J56" s="266"/>
      <c r="K56" s="267">
        <f>E56*J56</f>
        <v>0</v>
      </c>
      <c r="O56" s="259">
        <v>2</v>
      </c>
      <c r="AA56" s="232">
        <v>12</v>
      </c>
      <c r="AB56" s="232">
        <v>0</v>
      </c>
      <c r="AC56" s="232">
        <v>23</v>
      </c>
      <c r="AZ56" s="232">
        <v>2</v>
      </c>
      <c r="BA56" s="232">
        <f>IF(AZ56=1,G56,0)</f>
        <v>0</v>
      </c>
      <c r="BB56" s="232">
        <f>IF(AZ56=2,G56,0)</f>
        <v>0</v>
      </c>
      <c r="BC56" s="232">
        <f>IF(AZ56=3,G56,0)</f>
        <v>0</v>
      </c>
      <c r="BD56" s="232">
        <f>IF(AZ56=4,G56,0)</f>
        <v>0</v>
      </c>
      <c r="BE56" s="232">
        <f>IF(AZ56=5,G56,0)</f>
        <v>0</v>
      </c>
      <c r="CA56" s="259">
        <v>12</v>
      </c>
      <c r="CB56" s="259">
        <v>0</v>
      </c>
    </row>
    <row r="57" spans="1:15" ht="12.75">
      <c r="A57" s="268"/>
      <c r="B57" s="271"/>
      <c r="C57" s="326" t="s">
        <v>245</v>
      </c>
      <c r="D57" s="327"/>
      <c r="E57" s="272">
        <v>16</v>
      </c>
      <c r="F57" s="273"/>
      <c r="G57" s="274"/>
      <c r="H57" s="275"/>
      <c r="I57" s="269"/>
      <c r="J57" s="276"/>
      <c r="K57" s="269"/>
      <c r="M57" s="270" t="s">
        <v>245</v>
      </c>
      <c r="O57" s="259"/>
    </row>
    <row r="58" spans="1:57" ht="12.75">
      <c r="A58" s="277"/>
      <c r="B58" s="278" t="s">
        <v>100</v>
      </c>
      <c r="C58" s="279" t="s">
        <v>206</v>
      </c>
      <c r="D58" s="280"/>
      <c r="E58" s="281"/>
      <c r="F58" s="282"/>
      <c r="G58" s="283">
        <f>SUM(G55:G57)</f>
        <v>0</v>
      </c>
      <c r="H58" s="284"/>
      <c r="I58" s="285">
        <f>SUM(I55:I57)</f>
        <v>0</v>
      </c>
      <c r="J58" s="284"/>
      <c r="K58" s="285">
        <f>SUM(K55:K57)</f>
        <v>0</v>
      </c>
      <c r="O58" s="259">
        <v>4</v>
      </c>
      <c r="BA58" s="286">
        <f>SUM(BA55:BA57)</f>
        <v>0</v>
      </c>
      <c r="BB58" s="286">
        <f>SUM(BB55:BB57)</f>
        <v>0</v>
      </c>
      <c r="BC58" s="286">
        <f>SUM(BC55:BC57)</f>
        <v>0</v>
      </c>
      <c r="BD58" s="286">
        <f>SUM(BD55:BD57)</f>
        <v>0</v>
      </c>
      <c r="BE58" s="286">
        <f>SUM(BE55:BE57)</f>
        <v>0</v>
      </c>
    </row>
    <row r="59" spans="1:15" ht="12.75">
      <c r="A59" s="249" t="s">
        <v>97</v>
      </c>
      <c r="B59" s="250" t="s">
        <v>211</v>
      </c>
      <c r="C59" s="251" t="s">
        <v>212</v>
      </c>
      <c r="D59" s="252"/>
      <c r="E59" s="253"/>
      <c r="F59" s="253"/>
      <c r="G59" s="254"/>
      <c r="H59" s="255"/>
      <c r="I59" s="256"/>
      <c r="J59" s="257"/>
      <c r="K59" s="258"/>
      <c r="O59" s="259">
        <v>1</v>
      </c>
    </row>
    <row r="60" spans="1:80" ht="12.75">
      <c r="A60" s="260">
        <v>21</v>
      </c>
      <c r="B60" s="261" t="s">
        <v>214</v>
      </c>
      <c r="C60" s="262" t="s">
        <v>215</v>
      </c>
      <c r="D60" s="263" t="s">
        <v>116</v>
      </c>
      <c r="E60" s="264">
        <v>2</v>
      </c>
      <c r="F60" s="264">
        <v>0</v>
      </c>
      <c r="G60" s="265">
        <f>E60*F60</f>
        <v>0</v>
      </c>
      <c r="H60" s="266">
        <v>8E-05</v>
      </c>
      <c r="I60" s="267">
        <f>E60*H60</f>
        <v>0.00016</v>
      </c>
      <c r="J60" s="266"/>
      <c r="K60" s="267">
        <f>E60*J60</f>
        <v>0</v>
      </c>
      <c r="O60" s="259">
        <v>2</v>
      </c>
      <c r="AA60" s="232">
        <v>12</v>
      </c>
      <c r="AB60" s="232">
        <v>0</v>
      </c>
      <c r="AC60" s="232">
        <v>32</v>
      </c>
      <c r="AZ60" s="232">
        <v>2</v>
      </c>
      <c r="BA60" s="232">
        <f>IF(AZ60=1,G60,0)</f>
        <v>0</v>
      </c>
      <c r="BB60" s="232">
        <f>IF(AZ60=2,G60,0)</f>
        <v>0</v>
      </c>
      <c r="BC60" s="232">
        <f>IF(AZ60=3,G60,0)</f>
        <v>0</v>
      </c>
      <c r="BD60" s="232">
        <f>IF(AZ60=4,G60,0)</f>
        <v>0</v>
      </c>
      <c r="BE60" s="232">
        <f>IF(AZ60=5,G60,0)</f>
        <v>0</v>
      </c>
      <c r="CA60" s="259">
        <v>12</v>
      </c>
      <c r="CB60" s="259">
        <v>0</v>
      </c>
    </row>
    <row r="61" spans="1:80" ht="12.75">
      <c r="A61" s="260">
        <v>22</v>
      </c>
      <c r="B61" s="261" t="s">
        <v>216</v>
      </c>
      <c r="C61" s="262" t="s">
        <v>217</v>
      </c>
      <c r="D61" s="263" t="s">
        <v>99</v>
      </c>
      <c r="E61" s="264">
        <v>1</v>
      </c>
      <c r="F61" s="264">
        <v>0</v>
      </c>
      <c r="G61" s="265">
        <f>E61*F61</f>
        <v>0</v>
      </c>
      <c r="H61" s="266">
        <v>0</v>
      </c>
      <c r="I61" s="267">
        <f>E61*H61</f>
        <v>0</v>
      </c>
      <c r="J61" s="266"/>
      <c r="K61" s="267">
        <f>E61*J61</f>
        <v>0</v>
      </c>
      <c r="O61" s="259">
        <v>2</v>
      </c>
      <c r="AA61" s="232">
        <v>12</v>
      </c>
      <c r="AB61" s="232">
        <v>0</v>
      </c>
      <c r="AC61" s="232">
        <v>34</v>
      </c>
      <c r="AZ61" s="232">
        <v>2</v>
      </c>
      <c r="BA61" s="232">
        <f>IF(AZ61=1,G61,0)</f>
        <v>0</v>
      </c>
      <c r="BB61" s="232">
        <f>IF(AZ61=2,G61,0)</f>
        <v>0</v>
      </c>
      <c r="BC61" s="232">
        <f>IF(AZ61=3,G61,0)</f>
        <v>0</v>
      </c>
      <c r="BD61" s="232">
        <f>IF(AZ61=4,G61,0)</f>
        <v>0</v>
      </c>
      <c r="BE61" s="232">
        <f>IF(AZ61=5,G61,0)</f>
        <v>0</v>
      </c>
      <c r="CA61" s="259">
        <v>12</v>
      </c>
      <c r="CB61" s="259">
        <v>0</v>
      </c>
    </row>
    <row r="62" spans="1:80" ht="12.75">
      <c r="A62" s="260">
        <v>23</v>
      </c>
      <c r="B62" s="261" t="s">
        <v>218</v>
      </c>
      <c r="C62" s="262" t="s">
        <v>219</v>
      </c>
      <c r="D62" s="263" t="s">
        <v>116</v>
      </c>
      <c r="E62" s="264">
        <v>2</v>
      </c>
      <c r="F62" s="264">
        <v>0</v>
      </c>
      <c r="G62" s="265">
        <f>E62*F62</f>
        <v>0</v>
      </c>
      <c r="H62" s="266">
        <v>0.00013</v>
      </c>
      <c r="I62" s="267">
        <f>E62*H62</f>
        <v>0.00026</v>
      </c>
      <c r="J62" s="266"/>
      <c r="K62" s="267">
        <f>E62*J62</f>
        <v>0</v>
      </c>
      <c r="O62" s="259">
        <v>2</v>
      </c>
      <c r="AA62" s="232">
        <v>12</v>
      </c>
      <c r="AB62" s="232">
        <v>0</v>
      </c>
      <c r="AC62" s="232">
        <v>33</v>
      </c>
      <c r="AZ62" s="232">
        <v>2</v>
      </c>
      <c r="BA62" s="232">
        <f>IF(AZ62=1,G62,0)</f>
        <v>0</v>
      </c>
      <c r="BB62" s="232">
        <f>IF(AZ62=2,G62,0)</f>
        <v>0</v>
      </c>
      <c r="BC62" s="232">
        <f>IF(AZ62=3,G62,0)</f>
        <v>0</v>
      </c>
      <c r="BD62" s="232">
        <f>IF(AZ62=4,G62,0)</f>
        <v>0</v>
      </c>
      <c r="BE62" s="232">
        <f>IF(AZ62=5,G62,0)</f>
        <v>0</v>
      </c>
      <c r="CA62" s="259">
        <v>12</v>
      </c>
      <c r="CB62" s="259">
        <v>0</v>
      </c>
    </row>
    <row r="63" spans="1:57" ht="12.75">
      <c r="A63" s="277"/>
      <c r="B63" s="278" t="s">
        <v>100</v>
      </c>
      <c r="C63" s="279" t="s">
        <v>213</v>
      </c>
      <c r="D63" s="280"/>
      <c r="E63" s="281"/>
      <c r="F63" s="282"/>
      <c r="G63" s="283">
        <f>SUM(G59:G62)</f>
        <v>0</v>
      </c>
      <c r="H63" s="284"/>
      <c r="I63" s="285">
        <f>SUM(I59:I62)</f>
        <v>0.00042</v>
      </c>
      <c r="J63" s="284"/>
      <c r="K63" s="285">
        <f>SUM(K59:K62)</f>
        <v>0</v>
      </c>
      <c r="O63" s="259">
        <v>4</v>
      </c>
      <c r="BA63" s="286">
        <f>SUM(BA59:BA62)</f>
        <v>0</v>
      </c>
      <c r="BB63" s="286">
        <f>SUM(BB59:BB62)</f>
        <v>0</v>
      </c>
      <c r="BC63" s="286">
        <f>SUM(BC59:BC62)</f>
        <v>0</v>
      </c>
      <c r="BD63" s="286">
        <f>SUM(BD59:BD62)</f>
        <v>0</v>
      </c>
      <c r="BE63" s="286">
        <f>SUM(BE59:BE62)</f>
        <v>0</v>
      </c>
    </row>
    <row r="64" spans="1:15" ht="12.75">
      <c r="A64" s="249" t="s">
        <v>97</v>
      </c>
      <c r="B64" s="250" t="s">
        <v>220</v>
      </c>
      <c r="C64" s="251" t="s">
        <v>221</v>
      </c>
      <c r="D64" s="252"/>
      <c r="E64" s="253"/>
      <c r="F64" s="253"/>
      <c r="G64" s="254"/>
      <c r="H64" s="255"/>
      <c r="I64" s="256"/>
      <c r="J64" s="257"/>
      <c r="K64" s="258"/>
      <c r="O64" s="259">
        <v>1</v>
      </c>
    </row>
    <row r="65" spans="1:80" ht="22.5">
      <c r="A65" s="260">
        <v>24</v>
      </c>
      <c r="B65" s="261" t="s">
        <v>246</v>
      </c>
      <c r="C65" s="262" t="s">
        <v>247</v>
      </c>
      <c r="D65" s="263" t="s">
        <v>122</v>
      </c>
      <c r="E65" s="264">
        <v>30</v>
      </c>
      <c r="F65" s="264">
        <v>0</v>
      </c>
      <c r="G65" s="265">
        <f>E65*F65</f>
        <v>0</v>
      </c>
      <c r="H65" s="266">
        <v>0</v>
      </c>
      <c r="I65" s="267">
        <f>E65*H65</f>
        <v>0</v>
      </c>
      <c r="J65" s="266"/>
      <c r="K65" s="267">
        <f>E65*J65</f>
        <v>0</v>
      </c>
      <c r="O65" s="259">
        <v>2</v>
      </c>
      <c r="AA65" s="232">
        <v>12</v>
      </c>
      <c r="AB65" s="232">
        <v>0</v>
      </c>
      <c r="AC65" s="232">
        <v>36</v>
      </c>
      <c r="AZ65" s="232">
        <v>2</v>
      </c>
      <c r="BA65" s="232">
        <f>IF(AZ65=1,G65,0)</f>
        <v>0</v>
      </c>
      <c r="BB65" s="232">
        <f>IF(AZ65=2,G65,0)</f>
        <v>0</v>
      </c>
      <c r="BC65" s="232">
        <f>IF(AZ65=3,G65,0)</f>
        <v>0</v>
      </c>
      <c r="BD65" s="232">
        <f>IF(AZ65=4,G65,0)</f>
        <v>0</v>
      </c>
      <c r="BE65" s="232">
        <f>IF(AZ65=5,G65,0)</f>
        <v>0</v>
      </c>
      <c r="CA65" s="259">
        <v>12</v>
      </c>
      <c r="CB65" s="259">
        <v>0</v>
      </c>
    </row>
    <row r="66" spans="1:57" ht="12.75">
      <c r="A66" s="277"/>
      <c r="B66" s="278" t="s">
        <v>100</v>
      </c>
      <c r="C66" s="279" t="s">
        <v>222</v>
      </c>
      <c r="D66" s="280"/>
      <c r="E66" s="281"/>
      <c r="F66" s="282"/>
      <c r="G66" s="283">
        <f>SUM(G64:G65)</f>
        <v>0</v>
      </c>
      <c r="H66" s="284"/>
      <c r="I66" s="285">
        <f>SUM(I64:I65)</f>
        <v>0</v>
      </c>
      <c r="J66" s="284"/>
      <c r="K66" s="285">
        <f>SUM(K64:K65)</f>
        <v>0</v>
      </c>
      <c r="O66" s="259">
        <v>4</v>
      </c>
      <c r="BA66" s="286">
        <f>SUM(BA64:BA65)</f>
        <v>0</v>
      </c>
      <c r="BB66" s="286">
        <f>SUM(BB64:BB65)</f>
        <v>0</v>
      </c>
      <c r="BC66" s="286">
        <f>SUM(BC64:BC65)</f>
        <v>0</v>
      </c>
      <c r="BD66" s="286">
        <f>SUM(BD64:BD65)</f>
        <v>0</v>
      </c>
      <c r="BE66" s="286">
        <f>SUM(BE64:BE65)</f>
        <v>0</v>
      </c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ht="12.75">
      <c r="E76" s="232"/>
    </row>
    <row r="77" ht="12.75">
      <c r="E77" s="232"/>
    </row>
    <row r="78" ht="12.75">
      <c r="E78" s="232"/>
    </row>
    <row r="79" ht="12.75">
      <c r="E79" s="232"/>
    </row>
    <row r="80" ht="12.75">
      <c r="E80" s="232"/>
    </row>
    <row r="81" ht="12.75">
      <c r="E81" s="232"/>
    </row>
    <row r="82" ht="12.75">
      <c r="E82" s="232"/>
    </row>
    <row r="83" ht="12.75">
      <c r="E83" s="232"/>
    </row>
    <row r="84" ht="12.75">
      <c r="E84" s="232"/>
    </row>
    <row r="85" ht="12.75">
      <c r="E85" s="232"/>
    </row>
    <row r="86" ht="12.75">
      <c r="E86" s="232"/>
    </row>
    <row r="87" ht="12.75">
      <c r="E87" s="232"/>
    </row>
    <row r="88" ht="12.75">
      <c r="E88" s="232"/>
    </row>
    <row r="89" ht="12.75">
      <c r="E89" s="232"/>
    </row>
    <row r="90" spans="1:7" ht="12.75">
      <c r="A90" s="276"/>
      <c r="B90" s="276"/>
      <c r="C90" s="276"/>
      <c r="D90" s="276"/>
      <c r="E90" s="276"/>
      <c r="F90" s="276"/>
      <c r="G90" s="276"/>
    </row>
    <row r="91" spans="1:7" ht="12.75">
      <c r="A91" s="276"/>
      <c r="B91" s="276"/>
      <c r="C91" s="276"/>
      <c r="D91" s="276"/>
      <c r="E91" s="276"/>
      <c r="F91" s="276"/>
      <c r="G91" s="276"/>
    </row>
    <row r="92" spans="1:7" ht="12.75">
      <c r="A92" s="276"/>
      <c r="B92" s="276"/>
      <c r="C92" s="276"/>
      <c r="D92" s="276"/>
      <c r="E92" s="276"/>
      <c r="F92" s="276"/>
      <c r="G92" s="276"/>
    </row>
    <row r="93" spans="1:7" ht="12.75">
      <c r="A93" s="276"/>
      <c r="B93" s="276"/>
      <c r="C93" s="276"/>
      <c r="D93" s="276"/>
      <c r="E93" s="276"/>
      <c r="F93" s="276"/>
      <c r="G93" s="276"/>
    </row>
    <row r="94" ht="12.75">
      <c r="E94" s="232"/>
    </row>
    <row r="95" ht="12.75">
      <c r="E95" s="232"/>
    </row>
    <row r="96" ht="12.75">
      <c r="E96" s="232"/>
    </row>
    <row r="97" ht="12.75">
      <c r="E97" s="232"/>
    </row>
    <row r="98" ht="12.75">
      <c r="E98" s="232"/>
    </row>
    <row r="99" ht="12.75">
      <c r="E99" s="232"/>
    </row>
    <row r="100" ht="12.75">
      <c r="E100" s="232"/>
    </row>
    <row r="101" ht="12.75">
      <c r="E101" s="232"/>
    </row>
    <row r="102" ht="12.75">
      <c r="E102" s="232"/>
    </row>
    <row r="103" ht="12.75">
      <c r="E103" s="232"/>
    </row>
    <row r="104" ht="12.75">
      <c r="E104" s="232"/>
    </row>
    <row r="105" ht="12.75">
      <c r="E105" s="232"/>
    </row>
    <row r="106" ht="12.75">
      <c r="E106" s="232"/>
    </row>
    <row r="107" ht="12.75">
      <c r="E107" s="232"/>
    </row>
    <row r="108" ht="12.75">
      <c r="E108" s="232"/>
    </row>
    <row r="109" ht="12.75">
      <c r="E109" s="232"/>
    </row>
    <row r="110" ht="12.75">
      <c r="E110" s="232"/>
    </row>
    <row r="111" ht="12.75">
      <c r="E111" s="232"/>
    </row>
    <row r="112" ht="12.75">
      <c r="E112" s="232"/>
    </row>
    <row r="113" ht="12.75">
      <c r="E113" s="232"/>
    </row>
    <row r="114" ht="12.75">
      <c r="E114" s="232"/>
    </row>
    <row r="115" ht="12.75">
      <c r="E115" s="232"/>
    </row>
    <row r="116" ht="12.75">
      <c r="E116" s="232"/>
    </row>
    <row r="117" ht="12.75">
      <c r="E117" s="232"/>
    </row>
    <row r="118" ht="12.75">
      <c r="E118" s="232"/>
    </row>
    <row r="119" ht="12.75">
      <c r="E119" s="232"/>
    </row>
    <row r="120" ht="12.75">
      <c r="E120" s="232"/>
    </row>
    <row r="121" ht="12.75">
      <c r="E121" s="232"/>
    </row>
    <row r="122" ht="12.75">
      <c r="E122" s="232"/>
    </row>
    <row r="123" ht="12.75">
      <c r="E123" s="232"/>
    </row>
    <row r="124" ht="12.75">
      <c r="E124" s="232"/>
    </row>
    <row r="125" spans="1:2" ht="12.75">
      <c r="A125" s="287"/>
      <c r="B125" s="287"/>
    </row>
    <row r="126" spans="1:7" ht="12.75">
      <c r="A126" s="276"/>
      <c r="B126" s="276"/>
      <c r="C126" s="288"/>
      <c r="D126" s="288"/>
      <c r="E126" s="289"/>
      <c r="F126" s="288"/>
      <c r="G126" s="290"/>
    </row>
    <row r="127" spans="1:7" ht="12.75">
      <c r="A127" s="291"/>
      <c r="B127" s="291"/>
      <c r="C127" s="276"/>
      <c r="D127" s="276"/>
      <c r="E127" s="292"/>
      <c r="F127" s="276"/>
      <c r="G127" s="276"/>
    </row>
    <row r="128" spans="1:7" ht="12.75">
      <c r="A128" s="276"/>
      <c r="B128" s="276"/>
      <c r="C128" s="276"/>
      <c r="D128" s="276"/>
      <c r="E128" s="292"/>
      <c r="F128" s="276"/>
      <c r="G128" s="276"/>
    </row>
    <row r="129" spans="1:7" ht="12.75">
      <c r="A129" s="276"/>
      <c r="B129" s="276"/>
      <c r="C129" s="276"/>
      <c r="D129" s="276"/>
      <c r="E129" s="292"/>
      <c r="F129" s="276"/>
      <c r="G129" s="276"/>
    </row>
    <row r="130" spans="1:7" ht="12.75">
      <c r="A130" s="276"/>
      <c r="B130" s="276"/>
      <c r="C130" s="276"/>
      <c r="D130" s="276"/>
      <c r="E130" s="292"/>
      <c r="F130" s="276"/>
      <c r="G130" s="276"/>
    </row>
    <row r="131" spans="1:7" ht="12.75">
      <c r="A131" s="276"/>
      <c r="B131" s="276"/>
      <c r="C131" s="276"/>
      <c r="D131" s="276"/>
      <c r="E131" s="292"/>
      <c r="F131" s="276"/>
      <c r="G131" s="276"/>
    </row>
    <row r="132" spans="1:7" ht="12.75">
      <c r="A132" s="276"/>
      <c r="B132" s="276"/>
      <c r="C132" s="276"/>
      <c r="D132" s="276"/>
      <c r="E132" s="292"/>
      <c r="F132" s="276"/>
      <c r="G132" s="276"/>
    </row>
    <row r="133" spans="1:7" ht="12.75">
      <c r="A133" s="276"/>
      <c r="B133" s="276"/>
      <c r="C133" s="276"/>
      <c r="D133" s="276"/>
      <c r="E133" s="292"/>
      <c r="F133" s="276"/>
      <c r="G133" s="276"/>
    </row>
    <row r="134" spans="1:7" ht="12.75">
      <c r="A134" s="276"/>
      <c r="B134" s="276"/>
      <c r="C134" s="276"/>
      <c r="D134" s="276"/>
      <c r="E134" s="292"/>
      <c r="F134" s="276"/>
      <c r="G134" s="276"/>
    </row>
    <row r="135" spans="1:7" ht="12.75">
      <c r="A135" s="276"/>
      <c r="B135" s="276"/>
      <c r="C135" s="276"/>
      <c r="D135" s="276"/>
      <c r="E135" s="292"/>
      <c r="F135" s="276"/>
      <c r="G135" s="276"/>
    </row>
    <row r="136" spans="1:7" ht="12.75">
      <c r="A136" s="276"/>
      <c r="B136" s="276"/>
      <c r="C136" s="276"/>
      <c r="D136" s="276"/>
      <c r="E136" s="292"/>
      <c r="F136" s="276"/>
      <c r="G136" s="276"/>
    </row>
    <row r="137" spans="1:7" ht="12.75">
      <c r="A137" s="276"/>
      <c r="B137" s="276"/>
      <c r="C137" s="276"/>
      <c r="D137" s="276"/>
      <c r="E137" s="292"/>
      <c r="F137" s="276"/>
      <c r="G137" s="276"/>
    </row>
    <row r="138" spans="1:7" ht="12.75">
      <c r="A138" s="276"/>
      <c r="B138" s="276"/>
      <c r="C138" s="276"/>
      <c r="D138" s="276"/>
      <c r="E138" s="292"/>
      <c r="F138" s="276"/>
      <c r="G138" s="276"/>
    </row>
    <row r="139" spans="1:7" ht="12.75">
      <c r="A139" s="276"/>
      <c r="B139" s="276"/>
      <c r="C139" s="276"/>
      <c r="D139" s="276"/>
      <c r="E139" s="292"/>
      <c r="F139" s="276"/>
      <c r="G139" s="276"/>
    </row>
  </sheetData>
  <sheetProtection/>
  <mergeCells count="20">
    <mergeCell ref="A1:G1"/>
    <mergeCell ref="A3:B3"/>
    <mergeCell ref="A4:B4"/>
    <mergeCell ref="E4:G4"/>
    <mergeCell ref="C9:D9"/>
    <mergeCell ref="C11:D11"/>
    <mergeCell ref="C27:D27"/>
    <mergeCell ref="C31:D31"/>
    <mergeCell ref="C15:D15"/>
    <mergeCell ref="C17:D17"/>
    <mergeCell ref="C19:D19"/>
    <mergeCell ref="C21:D21"/>
    <mergeCell ref="C23:D23"/>
    <mergeCell ref="C57:D57"/>
    <mergeCell ref="C35:D35"/>
    <mergeCell ref="C39:D39"/>
    <mergeCell ref="C40:D40"/>
    <mergeCell ref="C41:D41"/>
    <mergeCell ref="C42:D42"/>
    <mergeCell ref="C44:D4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ERDING,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Janoušek Václav</dc:creator>
  <cp:keywords/>
  <dc:description/>
  <cp:lastModifiedBy>Voracova</cp:lastModifiedBy>
  <dcterms:created xsi:type="dcterms:W3CDTF">2014-02-21T09:10:24Z</dcterms:created>
  <dcterms:modified xsi:type="dcterms:W3CDTF">2014-04-11T13:05:25Z</dcterms:modified>
  <cp:category/>
  <cp:version/>
  <cp:contentType/>
  <cp:contentStatus/>
</cp:coreProperties>
</file>