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19440" windowHeight="12015" activeTab="1"/>
  </bookViews>
  <sheets>
    <sheet name="Krycí list" sheetId="1" r:id="rId1"/>
    <sheet name="Položky" sheetId="3" r:id="rId2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list'!$G$2</definedName>
    <definedName name="MJ">'Krycí list'!$G$5</definedName>
    <definedName name="Mont">#REF!</definedName>
    <definedName name="Montaz0">Položky!#REF!</definedName>
    <definedName name="NazevDilu">#REF!</definedName>
    <definedName name="nazevobjektu">'Krycí list'!$C$5</definedName>
    <definedName name="nazevstavby">'Krycí list'!$C$7</definedName>
    <definedName name="_xlnm.Print_Titles" localSheetId="1">Položky!$1:$6</definedName>
    <definedName name="Objednatel">'Krycí list'!$C$10</definedName>
    <definedName name="_xlnm.Print_Area" localSheetId="0">'Krycí list'!$A$1:$G$45</definedName>
    <definedName name="_xlnm.Print_Area" localSheetId="1">Položky!$A$1:$G$97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E23" i="3" l="1"/>
  <c r="G28" i="3"/>
  <c r="G27" i="3"/>
  <c r="BE96" i="3" l="1"/>
  <c r="BC96" i="3"/>
  <c r="BB96" i="3"/>
  <c r="BB97" i="3" s="1"/>
  <c r="BA96" i="3"/>
  <c r="G96" i="3"/>
  <c r="BD96" i="3" s="1"/>
  <c r="BD97" i="3" s="1"/>
  <c r="BE97" i="3"/>
  <c r="BC97" i="3"/>
  <c r="BA97" i="3"/>
  <c r="C97" i="3"/>
  <c r="BE93" i="3"/>
  <c r="BD93" i="3"/>
  <c r="BC93" i="3"/>
  <c r="BA93" i="3"/>
  <c r="G93" i="3"/>
  <c r="BB93" i="3"/>
  <c r="BE92" i="3"/>
  <c r="BD92" i="3"/>
  <c r="BD94" i="3" s="1"/>
  <c r="BC92" i="3"/>
  <c r="BA92" i="3"/>
  <c r="G92" i="3"/>
  <c r="G94" i="3" s="1"/>
  <c r="BE94" i="3"/>
  <c r="BC94" i="3"/>
  <c r="BA94" i="3"/>
  <c r="C94" i="3"/>
  <c r="BE89" i="3"/>
  <c r="BE90" i="3" s="1"/>
  <c r="BD89" i="3"/>
  <c r="BD90" i="3" s="1"/>
  <c r="BC89" i="3"/>
  <c r="BC90" i="3" s="1"/>
  <c r="BA89" i="3"/>
  <c r="G89" i="3"/>
  <c r="G90" i="3" s="1"/>
  <c r="BA90" i="3"/>
  <c r="C90" i="3"/>
  <c r="BE86" i="3"/>
  <c r="BD86" i="3"/>
  <c r="BC86" i="3"/>
  <c r="BA86" i="3"/>
  <c r="G86" i="3"/>
  <c r="BB86" i="3" s="1"/>
  <c r="BE85" i="3"/>
  <c r="BD85" i="3"/>
  <c r="BC85" i="3"/>
  <c r="BA85" i="3"/>
  <c r="G85" i="3"/>
  <c r="G87" i="3" s="1"/>
  <c r="BE87" i="3"/>
  <c r="BC87" i="3"/>
  <c r="C87" i="3"/>
  <c r="BE82" i="3"/>
  <c r="BD82" i="3"/>
  <c r="BD83" i="3" s="1"/>
  <c r="BC82" i="3"/>
  <c r="BA82" i="3"/>
  <c r="G82" i="3"/>
  <c r="G83" i="3" s="1"/>
  <c r="BE83" i="3"/>
  <c r="BC83" i="3"/>
  <c r="BA83" i="3"/>
  <c r="C83" i="3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G80" i="3" s="1"/>
  <c r="BE80" i="3"/>
  <c r="BC80" i="3"/>
  <c r="C80" i="3"/>
  <c r="BD74" i="3"/>
  <c r="BD75" i="3" s="1"/>
  <c r="BC74" i="3"/>
  <c r="BB74" i="3"/>
  <c r="BB75" i="3" s="1"/>
  <c r="BA74" i="3"/>
  <c r="BA75" i="3" s="1"/>
  <c r="G74" i="3"/>
  <c r="BE74" i="3" s="1"/>
  <c r="BE75" i="3" s="1"/>
  <c r="BC75" i="3"/>
  <c r="C75" i="3"/>
  <c r="BE71" i="3"/>
  <c r="BD71" i="3"/>
  <c r="BD72" i="3" s="1"/>
  <c r="BC71" i="3"/>
  <c r="BB71" i="3"/>
  <c r="BB72" i="3" s="1"/>
  <c r="G71" i="3"/>
  <c r="BA71" i="3"/>
  <c r="BA72" i="3" s="1"/>
  <c r="BE72" i="3"/>
  <c r="BC72" i="3"/>
  <c r="C72" i="3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D69" i="3" s="1"/>
  <c r="BC61" i="3"/>
  <c r="BC69" i="3" s="1"/>
  <c r="BB61" i="3"/>
  <c r="BB69" i="3" s="1"/>
  <c r="G61" i="3"/>
  <c r="BE69" i="3"/>
  <c r="C69" i="3"/>
  <c r="BE58" i="3"/>
  <c r="BD58" i="3"/>
  <c r="BD59" i="3" s="1"/>
  <c r="BC58" i="3"/>
  <c r="BB58" i="3"/>
  <c r="BB59" i="3" s="1"/>
  <c r="G58" i="3"/>
  <c r="G59" i="3"/>
  <c r="BE59" i="3"/>
  <c r="BC59" i="3"/>
  <c r="C59" i="3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E56" i="3" s="1"/>
  <c r="BD53" i="3"/>
  <c r="BD56" i="3"/>
  <c r="BC53" i="3"/>
  <c r="BB53" i="3"/>
  <c r="BB56" i="3" s="1"/>
  <c r="G53" i="3"/>
  <c r="G56" i="3" s="1"/>
  <c r="BC56" i="3"/>
  <c r="C56" i="3"/>
  <c r="BE50" i="3"/>
  <c r="BD50" i="3"/>
  <c r="BC50" i="3"/>
  <c r="BB50" i="3"/>
  <c r="G50" i="3"/>
  <c r="BA50" i="3" s="1"/>
  <c r="BE49" i="3"/>
  <c r="BD49" i="3"/>
  <c r="BD51" i="3" s="1"/>
  <c r="BC49" i="3"/>
  <c r="BB49" i="3"/>
  <c r="BB51" i="3" s="1"/>
  <c r="G49" i="3"/>
  <c r="BA49" i="3" s="1"/>
  <c r="BA51" i="3" s="1"/>
  <c r="BE51" i="3"/>
  <c r="BC51" i="3"/>
  <c r="C51" i="3"/>
  <c r="BE46" i="3"/>
  <c r="BD46" i="3"/>
  <c r="BD47" i="3" s="1"/>
  <c r="BC46" i="3"/>
  <c r="BC47" i="3" s="1"/>
  <c r="BB46" i="3"/>
  <c r="BB47" i="3" s="1"/>
  <c r="G46" i="3"/>
  <c r="BA46" i="3" s="1"/>
  <c r="BA47" i="3" s="1"/>
  <c r="BE47" i="3"/>
  <c r="C47" i="3"/>
  <c r="BE43" i="3"/>
  <c r="BD43" i="3"/>
  <c r="BC43" i="3"/>
  <c r="BB43" i="3"/>
  <c r="G43" i="3"/>
  <c r="BA43" i="3"/>
  <c r="BE42" i="3"/>
  <c r="BD42" i="3"/>
  <c r="BC42" i="3"/>
  <c r="BB42" i="3"/>
  <c r="G42" i="3"/>
  <c r="BA42" i="3"/>
  <c r="BE41" i="3"/>
  <c r="BD41" i="3"/>
  <c r="BC41" i="3"/>
  <c r="BB41" i="3"/>
  <c r="G41" i="3"/>
  <c r="BA41" i="3"/>
  <c r="BE40" i="3"/>
  <c r="BD40" i="3"/>
  <c r="BC40" i="3"/>
  <c r="BB40" i="3"/>
  <c r="G40" i="3"/>
  <c r="BA40" i="3"/>
  <c r="BE39" i="3"/>
  <c r="BD39" i="3"/>
  <c r="BC39" i="3"/>
  <c r="BB39" i="3"/>
  <c r="G39" i="3"/>
  <c r="BA39" i="3"/>
  <c r="BE38" i="3"/>
  <c r="BD38" i="3"/>
  <c r="BC38" i="3"/>
  <c r="BB38" i="3"/>
  <c r="G38" i="3"/>
  <c r="BA38" i="3"/>
  <c r="BE37" i="3"/>
  <c r="BD37" i="3"/>
  <c r="BC37" i="3"/>
  <c r="BB37" i="3"/>
  <c r="G37" i="3"/>
  <c r="BA37" i="3"/>
  <c r="BE36" i="3"/>
  <c r="BD36" i="3"/>
  <c r="BC36" i="3"/>
  <c r="BB36" i="3"/>
  <c r="G36" i="3"/>
  <c r="BA36" i="3"/>
  <c r="BE35" i="3"/>
  <c r="BD35" i="3"/>
  <c r="BC35" i="3"/>
  <c r="BB35" i="3"/>
  <c r="G35" i="3"/>
  <c r="BA35" i="3"/>
  <c r="BE34" i="3"/>
  <c r="BD34" i="3"/>
  <c r="BC34" i="3"/>
  <c r="BB34" i="3"/>
  <c r="G34" i="3"/>
  <c r="BA34" i="3"/>
  <c r="BE33" i="3"/>
  <c r="BD33" i="3"/>
  <c r="BC33" i="3"/>
  <c r="BB33" i="3"/>
  <c r="G33" i="3"/>
  <c r="BA33" i="3"/>
  <c r="BE32" i="3"/>
  <c r="BD32" i="3"/>
  <c r="BC32" i="3"/>
  <c r="BB32" i="3"/>
  <c r="G32" i="3"/>
  <c r="BA32" i="3" s="1"/>
  <c r="BE31" i="3"/>
  <c r="BE44" i="3" s="1"/>
  <c r="BD31" i="3"/>
  <c r="BC31" i="3"/>
  <c r="BB31" i="3"/>
  <c r="BB44" i="3" s="1"/>
  <c r="G31" i="3"/>
  <c r="BC44" i="3"/>
  <c r="C44" i="3"/>
  <c r="BE24" i="3"/>
  <c r="BD24" i="3"/>
  <c r="BC24" i="3"/>
  <c r="BB24" i="3"/>
  <c r="G24" i="3"/>
  <c r="BA24" i="3" s="1"/>
  <c r="BE23" i="3"/>
  <c r="BD23" i="3"/>
  <c r="BD29" i="3" s="1"/>
  <c r="BC23" i="3"/>
  <c r="BB23" i="3"/>
  <c r="G23" i="3"/>
  <c r="BE29" i="3"/>
  <c r="BC29" i="3"/>
  <c r="C29" i="3"/>
  <c r="BE20" i="3"/>
  <c r="BD20" i="3"/>
  <c r="BC20" i="3"/>
  <c r="BB20" i="3"/>
  <c r="G20" i="3"/>
  <c r="BA20" i="3"/>
  <c r="BE19" i="3"/>
  <c r="BD19" i="3"/>
  <c r="BC19" i="3"/>
  <c r="BB19" i="3"/>
  <c r="G19" i="3"/>
  <c r="BA19" i="3"/>
  <c r="BE18" i="3"/>
  <c r="BD18" i="3"/>
  <c r="BC18" i="3"/>
  <c r="BB18" i="3"/>
  <c r="BB21" i="3" s="1"/>
  <c r="G18" i="3"/>
  <c r="BE21" i="3"/>
  <c r="BC21" i="3"/>
  <c r="C21" i="3"/>
  <c r="BE15" i="3"/>
  <c r="BD15" i="3"/>
  <c r="BD16" i="3" s="1"/>
  <c r="BC15" i="3"/>
  <c r="BB15" i="3"/>
  <c r="BB16" i="3" s="1"/>
  <c r="G15" i="3"/>
  <c r="BE16" i="3"/>
  <c r="BC16" i="3"/>
  <c r="C16" i="3"/>
  <c r="BE12" i="3"/>
  <c r="BD12" i="3"/>
  <c r="BC12" i="3"/>
  <c r="BB12" i="3"/>
  <c r="G12" i="3"/>
  <c r="BA12" i="3"/>
  <c r="BE11" i="3"/>
  <c r="BD11" i="3"/>
  <c r="BC11" i="3"/>
  <c r="BB11" i="3"/>
  <c r="G11" i="3"/>
  <c r="BA11" i="3"/>
  <c r="BE10" i="3"/>
  <c r="BD10" i="3"/>
  <c r="BC10" i="3"/>
  <c r="BB10" i="3"/>
  <c r="G10" i="3"/>
  <c r="BA10" i="3"/>
  <c r="BE9" i="3"/>
  <c r="BD9" i="3"/>
  <c r="BC9" i="3"/>
  <c r="BB9" i="3"/>
  <c r="G9" i="3"/>
  <c r="BA9" i="3"/>
  <c r="BE8" i="3"/>
  <c r="BD8" i="3"/>
  <c r="BD13" i="3" s="1"/>
  <c r="BC8" i="3"/>
  <c r="BB8" i="3"/>
  <c r="G8" i="3"/>
  <c r="BE13" i="3"/>
  <c r="BC13" i="3"/>
  <c r="C13" i="3"/>
  <c r="C4" i="3"/>
  <c r="C3" i="3"/>
  <c r="C33" i="1"/>
  <c r="F33" i="1" s="1"/>
  <c r="C31" i="1"/>
  <c r="C9" i="1"/>
  <c r="G7" i="1"/>
  <c r="BA31" i="3"/>
  <c r="G44" i="3"/>
  <c r="BB13" i="3"/>
  <c r="G16" i="3"/>
  <c r="BA15" i="3"/>
  <c r="BA16" i="3" s="1"/>
  <c r="BD21" i="3"/>
  <c r="G29" i="3"/>
  <c r="BA23" i="3"/>
  <c r="G21" i="3"/>
  <c r="BA18" i="3"/>
  <c r="BB29" i="3"/>
  <c r="BD44" i="3"/>
  <c r="G13" i="3"/>
  <c r="BA8" i="3"/>
  <c r="BA13" i="3" s="1"/>
  <c r="BB77" i="3"/>
  <c r="G47" i="3"/>
  <c r="BA53" i="3"/>
  <c r="BA56" i="3" s="1"/>
  <c r="BA58" i="3"/>
  <c r="BA59" i="3" s="1"/>
  <c r="BA61" i="3"/>
  <c r="BA69" i="3" s="1"/>
  <c r="G72" i="3"/>
  <c r="G75" i="3"/>
  <c r="G99" i="3" l="1"/>
  <c r="G111" i="3" s="1"/>
  <c r="BB80" i="3"/>
  <c r="BA44" i="3"/>
  <c r="G97" i="3"/>
  <c r="G51" i="3"/>
  <c r="BB85" i="3"/>
  <c r="BB87" i="3" s="1"/>
  <c r="BB82" i="3"/>
  <c r="BB83" i="3" s="1"/>
  <c r="BA21" i="3"/>
  <c r="BA29" i="3"/>
  <c r="G69" i="3"/>
  <c r="BA80" i="3"/>
  <c r="BD80" i="3"/>
  <c r="BA87" i="3"/>
  <c r="BD87" i="3"/>
  <c r="BB89" i="3"/>
  <c r="BB90" i="3" s="1"/>
  <c r="BB92" i="3"/>
  <c r="BB94" i="3" s="1"/>
  <c r="F30" i="1" l="1"/>
  <c r="F31" i="1" l="1"/>
  <c r="F34" i="1" s="1"/>
</calcChain>
</file>

<file path=xl/sharedStrings.xml><?xml version="1.0" encoding="utf-8"?>
<sst xmlns="http://schemas.openxmlformats.org/spreadsheetml/2006/main" count="339" uniqueCount="232">
  <si>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</si>
  <si>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</si>
  <si>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</si>
  <si>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</si>
  <si>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</si>
  <si>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</si>
  <si>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</si>
  <si>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</si>
  <si>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</si>
  <si>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</si>
  <si>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</si>
  <si>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</si>
  <si>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</si>
  <si>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</si>
  <si>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</si>
  <si>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</si>
  <si>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</si>
  <si>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</si>
  <si>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</si>
  <si>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</si>
  <si>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</si>
  <si>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</si>
  <si>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</si>
  <si>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</si>
  <si>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</si>
  <si>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</si>
  <si>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</si>
  <si>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</si>
  <si>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</si>
  <si>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</si>
  <si>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</si>
  <si>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</si>
  <si>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</si>
  <si>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</si>
  <si>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</si>
  <si>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</si>
  <si>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</si>
  <si>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</si>
  <si>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</si>
  <si>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</si>
  <si>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</si>
  <si>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</si>
  <si>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</si>
  <si>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</si>
  <si>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</si>
  <si>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</si>
  <si>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</si>
  <si>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</si>
  <si>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</si>
  <si>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</si>
  <si>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</si>
  <si>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</si>
  <si>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</si>
  <si>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</si>
  <si>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</si>
  <si>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</si>
  <si>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</si>
  <si>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</si>
  <si>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</si>
  <si>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</si>
  <si>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</si>
  <si>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</si>
  <si>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</si>
  <si>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</si>
  <si>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Z 13-114</t>
  </si>
  <si>
    <t>SKM - BŘÍ ŽURKŮ - ZATEPLENÍ OBJEKTU</t>
  </si>
  <si>
    <t>2etapa</t>
  </si>
  <si>
    <t>132202202U00</t>
  </si>
  <si>
    <t xml:space="preserve">Hloub rýh š 2 m nesoud hor 3 ručně </t>
  </si>
  <si>
    <t>m3</t>
  </si>
  <si>
    <t>162601102R00</t>
  </si>
  <si>
    <t xml:space="preserve">Vodorovné přemístění výkopku z hor.1-4 do 5000 m </t>
  </si>
  <si>
    <t>171101102R00</t>
  </si>
  <si>
    <t>Uložení sypaniny do násypů zhutněných na 96% PS vč. poplatku za uložení</t>
  </si>
  <si>
    <t>184807111R00</t>
  </si>
  <si>
    <t xml:space="preserve">Ochrana stromu bedněním - zřízení </t>
  </si>
  <si>
    <t>m2</t>
  </si>
  <si>
    <t>184807112R00</t>
  </si>
  <si>
    <t xml:space="preserve">Ochrana stromu bedněním - odstranění </t>
  </si>
  <si>
    <t>3</t>
  </si>
  <si>
    <t>Svislé a kompletní konstrukce</t>
  </si>
  <si>
    <t>311271175RT4</t>
  </si>
  <si>
    <t>Zdivo z tvárnic pórobeton. hladkých tl. 20 cm tvárnice P 4 - 500, 599 x 249 x 200 mm</t>
  </si>
  <si>
    <t xml:space="preserve"> m2</t>
  </si>
  <si>
    <t>5</t>
  </si>
  <si>
    <t>Komunikace</t>
  </si>
  <si>
    <t>622311513R00</t>
  </si>
  <si>
    <t xml:space="preserve">Izolace suterénu XPS tl. 120 mm, bez PÚ </t>
  </si>
  <si>
    <t>916331112U00</t>
  </si>
  <si>
    <t xml:space="preserve">Osaz zahradní obrubník beton +opěra </t>
  </si>
  <si>
    <t>m</t>
  </si>
  <si>
    <t>596100030RAC</t>
  </si>
  <si>
    <t>Chodník z dlažby betonové, podklad štěrkopísek dlažba 40 x 40 x 5cm, bez obruby</t>
  </si>
  <si>
    <t>6</t>
  </si>
  <si>
    <t>Úpravy povrchu,podlahy</t>
  </si>
  <si>
    <t>602016112RT7</t>
  </si>
  <si>
    <t>941955001R00</t>
  </si>
  <si>
    <t xml:space="preserve">Lešení lehké pomocné, výška podlahy do 1,2 m </t>
  </si>
  <si>
    <t>62</t>
  </si>
  <si>
    <t>Úpravy povrchů vnější</t>
  </si>
  <si>
    <t>311419812RX</t>
  </si>
  <si>
    <t xml:space="preserve">Geotextilie soklu </t>
  </si>
  <si>
    <t>622311523RV1</t>
  </si>
  <si>
    <t>Zateplovací systém, sokl, XPS tl. 120 mm (ETICS) zakončený stěrkou s výztužnou tkaninou</t>
  </si>
  <si>
    <t>622311731RTX</t>
  </si>
  <si>
    <t>622311731RTY</t>
  </si>
  <si>
    <t>622311735RTX</t>
  </si>
  <si>
    <t>Zatepl.syst., fasáda, miner.desky KV 160 mm(ETICS) s omítkou Silikat 2mm, lepidlo, tkanina</t>
  </si>
  <si>
    <t>622311735RTY</t>
  </si>
  <si>
    <t>Zatepl.syst., fasáda, miner.desky KV 160 mm(ETICS) s omítkou Silikat 2mm, lepidlo, tkanina pancéřová</t>
  </si>
  <si>
    <t>622405912U0X</t>
  </si>
  <si>
    <t xml:space="preserve">KZS základová lišta </t>
  </si>
  <si>
    <t>622405931U0X</t>
  </si>
  <si>
    <t xml:space="preserve">KZS rohová lišta s okapničkou 10x10+tkanina </t>
  </si>
  <si>
    <t>622405932U0X</t>
  </si>
  <si>
    <t xml:space="preserve">KZS rohová lišta 10x10cm+tkanina </t>
  </si>
  <si>
    <t>622405941U00</t>
  </si>
  <si>
    <t xml:space="preserve">KZS začišťovací okenní lišta APU </t>
  </si>
  <si>
    <t>622421121R00</t>
  </si>
  <si>
    <t xml:space="preserve">Omítka vnější stěn, MVC, hrubá zatřená </t>
  </si>
  <si>
    <t>622421131R00</t>
  </si>
  <si>
    <t xml:space="preserve">Omítka vnější stěn, MVC, hladká, složitost 1-2 </t>
  </si>
  <si>
    <t>783801811R00</t>
  </si>
  <si>
    <t xml:space="preserve">Odstranění nečistot z omítek otryskáním vodou </t>
  </si>
  <si>
    <t>9</t>
  </si>
  <si>
    <t>Ostatní konstrukce, bourání</t>
  </si>
  <si>
    <t>619991011U00</t>
  </si>
  <si>
    <t xml:space="preserve">Zakrytí konstrukcí fólie+páska </t>
  </si>
  <si>
    <t>93</t>
  </si>
  <si>
    <t>Dokončovací práce inženýrskách staveb</t>
  </si>
  <si>
    <t>9360021020XX</t>
  </si>
  <si>
    <t xml:space="preserve">Revize uzemněnní a LPS </t>
  </si>
  <si>
    <t>kpl</t>
  </si>
  <si>
    <t>936946301U00</t>
  </si>
  <si>
    <t xml:space="preserve">Zemnící svod+jiskřiště ochrany </t>
  </si>
  <si>
    <t>94</t>
  </si>
  <si>
    <t>Lešení a stavební výtahy</t>
  </si>
  <si>
    <t>941941831R00</t>
  </si>
  <si>
    <t xml:space="preserve">Demontáž lešení leh.řad.s podlahami,š.1 m, H 10 m </t>
  </si>
  <si>
    <t>941955002R00</t>
  </si>
  <si>
    <t xml:space="preserve">Lešení lehké pomocné, výška podlahy do 1,9 m </t>
  </si>
  <si>
    <t>944944111U00</t>
  </si>
  <si>
    <t xml:space="preserve">Ochranná síť na lešení z textilie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</si>
  <si>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</si>
  <si>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</si>
  <si>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</si>
  <si>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</si>
  <si>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</si>
  <si>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</si>
  <si>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978015291R00</t>
  </si>
  <si>
    <t xml:space="preserve">Otlučení omítek vnějších MVC v složit.1-4 do 100 % </t>
  </si>
  <si>
    <t>962200041RAX</t>
  </si>
  <si>
    <t xml:space="preserve">Bourání pláště z OK-sklo, kpl demontáž </t>
  </si>
  <si>
    <t>979990001R0X</t>
  </si>
  <si>
    <t xml:space="preserve">Odvoz, likvidace a poplatek za skládku; OK, sklo </t>
  </si>
  <si>
    <t>979012112R00</t>
  </si>
  <si>
    <t xml:space="preserve">Svislá doprava suti na výšku do 3,5 m </t>
  </si>
  <si>
    <t>t</t>
  </si>
  <si>
    <t>979012119R00</t>
  </si>
  <si>
    <t xml:space="preserve">Příplatek k suti za každých dalších 3,5 m výšky </t>
  </si>
  <si>
    <t>979081111R00</t>
  </si>
  <si>
    <t xml:space="preserve">Odvoz suti a vybour. hmot na skládku do 1 km </t>
  </si>
  <si>
    <t>979081121R00</t>
  </si>
  <si>
    <t>Příplatek k odvozu za každý další 1 km 10km</t>
  </si>
  <si>
    <t>979990001R00</t>
  </si>
  <si>
    <t xml:space="preserve">Poplatek za skládku stavební suti </t>
  </si>
  <si>
    <t>99</t>
  </si>
  <si>
    <t>Staveništní přesun hmot</t>
  </si>
  <si>
    <t>998011004R00</t>
  </si>
  <si>
    <t xml:space="preserve">Přesun hmot pro budovy zděné výšky do 36 m </t>
  </si>
  <si>
    <t>763</t>
  </si>
  <si>
    <t>Dřevostavby</t>
  </si>
  <si>
    <t>900      RT2</t>
  </si>
  <si>
    <t>Hzs - nezmeřitelné práce   čl.17-1a Práce v tarifní třídě 5</t>
  </si>
  <si>
    <t>h</t>
  </si>
  <si>
    <t>764</t>
  </si>
  <si>
    <t>Konstrukce klempířské</t>
  </si>
  <si>
    <t>764410250RT2</t>
  </si>
  <si>
    <t>Oplechování hlavy atiky Pz, rš 330+80 mm lepení</t>
  </si>
  <si>
    <t>764510420RX2</t>
  </si>
  <si>
    <t>Oplechování parapetů včetně rohů FeZn-poplast rš 250 mm, nalepení (22)(23)</t>
  </si>
  <si>
    <t>764510460RX0</t>
  </si>
  <si>
    <t>Oplechování parapetů včetně rohů FeZn-poplast rš 360 mm, nalepení (25)</t>
  </si>
  <si>
    <t>767</t>
  </si>
  <si>
    <t>Konstrukce zámečnické</t>
  </si>
  <si>
    <t>762962820R0X</t>
  </si>
  <si>
    <t>769</t>
  </si>
  <si>
    <t>Otvorové prvky z plastu</t>
  </si>
  <si>
    <t>713582113R2Y</t>
  </si>
  <si>
    <t>Větrací mřížka do KZS, dle spec 0,3x0,3m -9</t>
  </si>
  <si>
    <t>kus</t>
  </si>
  <si>
    <t>769000000R23</t>
  </si>
  <si>
    <t>Montáž a dodávka plastových oken (23) 1,45x2,7m</t>
  </si>
  <si>
    <t>783</t>
  </si>
  <si>
    <t>Nátěry</t>
  </si>
  <si>
    <t>783221111U00</t>
  </si>
  <si>
    <t xml:space="preserve">Nátěr syntet dle spec pro FeZn </t>
  </si>
  <si>
    <t>784</t>
  </si>
  <si>
    <t>Malby</t>
  </si>
  <si>
    <t>784161401R00</t>
  </si>
  <si>
    <t xml:space="preserve">Penetrace podkladu nátěrem </t>
  </si>
  <si>
    <t>784165521R00</t>
  </si>
  <si>
    <t xml:space="preserve">Malba tekutá, barva, bez penetrace, 1 x </t>
  </si>
  <si>
    <t>M21</t>
  </si>
  <si>
    <t>Elektromontáže</t>
  </si>
  <si>
    <t>210110513RXX</t>
  </si>
  <si>
    <t>Přesun osvětlení včetně napojení D+M materiálu (16)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</si>
  <si>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</si>
  <si>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</si>
  <si>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</si>
  <si>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</si>
  <si>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</si>
  <si>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</si>
  <si>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Zatepl.syst., fasáda, miner.desky KV 30 mm (ETICS) s omítkou Silikat 2mm, lepidlo, tkanina</t>
  </si>
  <si>
    <t>Zatepl.syst., fasáda, miner.desky KV 80 mm (ETICS) s omítkou Silikat 2mm, lepidlo, tkanina</t>
  </si>
  <si>
    <t>622451101R00</t>
  </si>
  <si>
    <t>Penetrace stávajícího podkladu pro reprofilaci</t>
  </si>
  <si>
    <t>624pps-03</t>
  </si>
  <si>
    <t>Reprofilační malta, vč.odstr.narušené omítky adhezní můstek</t>
  </si>
  <si>
    <t>Omítka vápenná vnitřního ostění - štuková</t>
  </si>
  <si>
    <t>Sanace trhlin - beton, železobeton  (např. formou vlepených nerezových výztuží)</t>
  </si>
  <si>
    <t>Sanace trhlin - zdivo  (např. armováním zdiva nerezovou výztuží)</t>
  </si>
  <si>
    <t>bm</t>
  </si>
  <si>
    <t>PC-6</t>
  </si>
  <si>
    <t>Demontáž, úprava, montáž oplocení -11</t>
  </si>
  <si>
    <t>Vedlejší rozpočtové náklady</t>
  </si>
  <si>
    <t>Zařízení staveniště (vč. toalet a umyvárny)</t>
  </si>
  <si>
    <t>Součet - 2. etapa  bez DPH</t>
  </si>
  <si>
    <t>Celkem - 2. etapa bez DPH</t>
  </si>
  <si>
    <t>2. etapa</t>
  </si>
  <si>
    <t xml:space="preserve">Poznámka: 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
Systém KZS dle ČSN 73 2902 (ETICS)
</t>
  </si>
  <si>
    <t xml:space="preserve">
Systém KZS dle ČSN 73 2902 (ETICS)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</si>
</sst>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 CE"/>
    </font>
    <font>
      <b/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8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4" fillId="0" borderId="43" xfId="1" applyNumberFormat="1" applyFont="1" applyBorder="1"/>
    <xf numFmtId="0" fontId="10" fillId="0" borderId="0" xfId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5" xfId="1" applyFont="1" applyBorder="1" applyAlignment="1">
      <alignment horizontal="center"/>
    </xf>
    <xf numFmtId="49" fontId="4" fillId="0" borderId="45" xfId="1" applyNumberFormat="1" applyFont="1" applyBorder="1" applyAlignment="1">
      <alignment horizontal="left"/>
    </xf>
    <xf numFmtId="0" fontId="4" fillId="0" borderId="46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4" fillId="0" borderId="0" xfId="1" applyFont="1"/>
    <xf numFmtId="0" fontId="15" fillId="0" borderId="47" xfId="1" applyFont="1" applyBorder="1" applyAlignment="1">
      <alignment horizontal="center" vertical="top"/>
    </xf>
    <xf numFmtId="49" fontId="15" fillId="0" borderId="47" xfId="1" applyNumberFormat="1" applyFont="1" applyBorder="1" applyAlignment="1">
      <alignment horizontal="left" vertical="top"/>
    </xf>
    <xf numFmtId="0" fontId="15" fillId="0" borderId="47" xfId="1" applyFont="1" applyBorder="1" applyAlignment="1">
      <alignment vertical="top" wrapText="1"/>
    </xf>
    <xf numFmtId="49" fontId="15" fillId="0" borderId="47" xfId="1" applyNumberFormat="1" applyFont="1" applyBorder="1" applyAlignment="1">
      <alignment horizontal="center" shrinkToFit="1"/>
    </xf>
    <xf numFmtId="4" fontId="15" fillId="0" borderId="47" xfId="1" applyNumberFormat="1" applyFont="1" applyBorder="1" applyAlignment="1">
      <alignment horizontal="right"/>
    </xf>
    <xf numFmtId="4" fontId="15" fillId="0" borderId="47" xfId="1" applyNumberFormat="1" applyFont="1" applyBorder="1"/>
    <xf numFmtId="0" fontId="16" fillId="0" borderId="0" xfId="1" applyFont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46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8" fillId="0" borderId="0" xfId="1" applyFont="1" applyAlignment="1"/>
    <xf numFmtId="0" fontId="10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0" fillId="0" borderId="0" xfId="1" applyBorder="1" applyAlignment="1">
      <alignment horizontal="right"/>
    </xf>
    <xf numFmtId="0" fontId="0" fillId="0" borderId="0" xfId="0" applyAlignment="1">
      <alignment horizontal="left" wrapText="1"/>
    </xf>
    <xf numFmtId="166" fontId="3" fillId="0" borderId="46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166" fontId="7" fillId="2" borderId="44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0" fontId="3" fillId="0" borderId="4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3" fillId="0" borderId="52" xfId="1" applyFont="1" applyBorder="1" applyAlignment="1">
      <alignment horizontal="center"/>
    </xf>
    <xf numFmtId="0" fontId="11" fillId="0" borderId="0" xfId="1" applyFont="1" applyAlignment="1">
      <alignment horizontal="center"/>
    </xf>
    <xf numFmtId="49" fontId="3" fillId="0" borderId="51" xfId="1" applyNumberFormat="1" applyFont="1" applyBorder="1" applyAlignment="1">
      <alignment horizontal="center"/>
    </xf>
    <xf numFmtId="0" fontId="3" fillId="0" borderId="53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54" xfId="1" applyFont="1" applyBorder="1" applyAlignment="1">
      <alignment horizontal="center" shrinkToFit="1"/>
    </xf>
    <xf numFmtId="0" fontId="22" fillId="0" borderId="20" xfId="1" applyFont="1" applyBorder="1"/>
    <xf numFmtId="0" fontId="22" fillId="0" borderId="21" xfId="1" applyFont="1" applyBorder="1"/>
    <xf numFmtId="4" fontId="22" fillId="0" borderId="55" xfId="1" applyNumberFormat="1" applyFont="1" applyBorder="1"/>
    <xf numFmtId="0" fontId="22" fillId="0" borderId="0" xfId="1" applyFont="1"/>
    <xf numFmtId="0" fontId="22" fillId="0" borderId="0" xfId="1" applyFont="1" applyBorder="1"/>
    <xf numFmtId="0" fontId="23" fillId="0" borderId="0" xfId="1" applyFont="1"/>
    <xf numFmtId="0" fontId="3" fillId="0" borderId="46" xfId="0" applyFont="1" applyBorder="1"/>
    <xf numFmtId="0" fontId="10" fillId="0" borderId="46" xfId="1" applyBorder="1" applyAlignment="1">
      <alignment horizontal="center"/>
    </xf>
    <xf numFmtId="0" fontId="10" fillId="0" borderId="9" xfId="1" applyBorder="1" applyAlignment="1">
      <alignment horizontal="center"/>
    </xf>
    <xf numFmtId="0" fontId="10" fillId="0" borderId="8" xfId="1" applyBorder="1" applyAlignment="1">
      <alignment horizontal="center"/>
    </xf>
    <xf numFmtId="0" fontId="20" fillId="0" borderId="0" xfId="0" applyFont="1" applyAlignment="1">
      <alignment horizontal="left" wrapText="1"/>
    </xf>
    <xf numFmtId="0" fontId="15" fillId="0" borderId="10" xfId="1" applyFont="1" applyFill="1" applyBorder="1" applyAlignment="1">
      <alignment horizontal="center" vertical="top"/>
    </xf>
    <xf numFmtId="49" fontId="20" fillId="0" borderId="47" xfId="1" applyNumberFormat="1" applyFont="1" applyFill="1" applyBorder="1" applyAlignment="1">
      <alignment horizontal="left" vertical="top" shrinkToFit="1"/>
    </xf>
    <xf numFmtId="0" fontId="20" fillId="0" borderId="47" xfId="1" applyFont="1" applyFill="1" applyBorder="1" applyAlignment="1">
      <alignment vertical="top" wrapText="1"/>
    </xf>
    <xf numFmtId="49" fontId="21" fillId="0" borderId="47" xfId="1" applyNumberFormat="1" applyFont="1" applyFill="1" applyBorder="1" applyAlignment="1">
      <alignment horizontal="center" shrinkToFit="1"/>
    </xf>
    <xf numFmtId="4" fontId="15" fillId="0" borderId="47" xfId="1" applyNumberFormat="1" applyFont="1" applyFill="1" applyBorder="1" applyAlignment="1">
      <alignment horizontal="right"/>
    </xf>
    <xf numFmtId="4" fontId="15" fillId="0" borderId="47" xfId="1" applyNumberFormat="1" applyFont="1" applyFill="1" applyBorder="1"/>
    <xf numFmtId="0" fontId="10" fillId="0" borderId="0" xfId="1" applyFill="1"/>
    <xf numFmtId="0" fontId="14" fillId="0" borderId="0" xfId="1" applyFont="1" applyFill="1"/>
    <xf numFmtId="0" fontId="16" fillId="0" borderId="0" xfId="1" applyFont="1" applyFill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J37" sqref="J3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62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 t="s">
        <v>229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66</v>
      </c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64</v>
      </c>
      <c r="B7" s="25"/>
      <c r="C7" s="26" t="s">
        <v>65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52"/>
      <c r="D8" s="152"/>
      <c r="E8" s="15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52">
        <f>Projektant</f>
        <v>0</v>
      </c>
      <c r="D9" s="152"/>
      <c r="E9" s="153"/>
      <c r="F9" s="13"/>
      <c r="G9" s="34"/>
      <c r="H9" s="35"/>
    </row>
    <row r="10" spans="1:57" x14ac:dyDescent="0.2">
      <c r="A10" s="29" t="s">
        <v>14</v>
      </c>
      <c r="B10" s="13"/>
      <c r="C10" s="152"/>
      <c r="D10" s="152"/>
      <c r="E10" s="15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52"/>
      <c r="D11" s="152"/>
      <c r="E11" s="152"/>
      <c r="F11" s="39" t="s">
        <v>16</v>
      </c>
      <c r="G11" s="40" t="s">
        <v>64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54"/>
      <c r="D12" s="154"/>
      <c r="E12" s="15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/>
      <c r="D15" s="171" t="s">
        <v>207</v>
      </c>
      <c r="E15" s="57"/>
      <c r="F15" s="58"/>
      <c r="G15" s="56"/>
    </row>
    <row r="16" spans="1:57" ht="15.95" customHeight="1" x14ac:dyDescent="0.2">
      <c r="A16" s="54" t="s">
        <v>23</v>
      </c>
      <c r="B16" s="55" t="s">
        <v>24</v>
      </c>
      <c r="C16" s="56"/>
      <c r="D16" s="63" t="s">
        <v>208</v>
      </c>
      <c r="E16" s="59"/>
      <c r="F16" s="60"/>
      <c r="G16" s="56"/>
    </row>
    <row r="17" spans="1:7" ht="15.95" customHeight="1" x14ac:dyDescent="0.2">
      <c r="A17" s="54" t="s">
        <v>25</v>
      </c>
      <c r="B17" s="55" t="s">
        <v>26</v>
      </c>
      <c r="C17" s="56"/>
      <c r="D17" s="63" t="s">
        <v>209</v>
      </c>
      <c r="E17" s="59"/>
      <c r="F17" s="60"/>
      <c r="G17" s="56"/>
    </row>
    <row r="18" spans="1:7" ht="15.95" customHeight="1" x14ac:dyDescent="0.2">
      <c r="A18" s="61" t="s">
        <v>27</v>
      </c>
      <c r="B18" s="62" t="s">
        <v>28</v>
      </c>
      <c r="C18" s="56"/>
      <c r="D18" s="63" t="s">
        <v>210</v>
      </c>
      <c r="E18" s="59"/>
      <c r="F18" s="60"/>
      <c r="G18" s="56"/>
    </row>
    <row r="19" spans="1:7" ht="15.95" customHeight="1" x14ac:dyDescent="0.2">
      <c r="A19" s="63" t="s">
        <v>29</v>
      </c>
      <c r="B19" s="55"/>
      <c r="C19" s="56"/>
      <c r="D19" s="63" t="s">
        <v>226</v>
      </c>
      <c r="E19" s="59"/>
      <c r="F19" s="60"/>
      <c r="G19" s="56"/>
    </row>
    <row r="20" spans="1:7" ht="15.95" customHeight="1" x14ac:dyDescent="0.2">
      <c r="A20" s="63"/>
      <c r="B20" s="55"/>
      <c r="C20" s="56"/>
      <c r="D20" s="63" t="s">
        <v>211</v>
      </c>
      <c r="E20" s="59"/>
      <c r="F20" s="60"/>
      <c r="G20" s="56"/>
    </row>
    <row r="21" spans="1:7" ht="15.95" customHeight="1" x14ac:dyDescent="0.2">
      <c r="A21" s="63" t="s">
        <v>30</v>
      </c>
      <c r="B21" s="55"/>
      <c r="C21" s="56"/>
      <c r="D21" s="63" t="s">
        <v>212</v>
      </c>
      <c r="E21" s="59"/>
      <c r="F21" s="60"/>
      <c r="G21" s="56"/>
    </row>
    <row r="22" spans="1:7" ht="15.95" customHeight="1" x14ac:dyDescent="0.2">
      <c r="A22" s="64" t="s">
        <v>31</v>
      </c>
      <c r="B22" s="65"/>
      <c r="C22" s="56"/>
      <c r="D22" s="9" t="s">
        <v>32</v>
      </c>
      <c r="E22" s="59"/>
      <c r="F22" s="60"/>
      <c r="G22" s="56"/>
    </row>
    <row r="23" spans="1:7" ht="15.95" customHeight="1" thickBot="1" x14ac:dyDescent="0.25">
      <c r="A23" s="155" t="s">
        <v>33</v>
      </c>
      <c r="B23" s="156"/>
      <c r="C23" s="66"/>
      <c r="D23" s="67" t="s">
        <v>34</v>
      </c>
      <c r="E23" s="68"/>
      <c r="F23" s="69"/>
      <c r="G23" s="56"/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147">
        <f>C23-F32</f>
        <v>0</v>
      </c>
      <c r="G30" s="148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147">
        <f>ROUND(PRODUCT(F30,C31/100),0)</f>
        <v>0</v>
      </c>
      <c r="G31" s="148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147">
        <v>0</v>
      </c>
      <c r="G32" s="148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147">
        <f>ROUND(PRODUCT(F32,C33/100),0)</f>
        <v>0</v>
      </c>
      <c r="G33" s="148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149">
        <f>ROUND(SUM(F30:F33),0)</f>
        <v>0</v>
      </c>
      <c r="G34" s="150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151" t="s">
        <v>230</v>
      </c>
      <c r="C37" s="151"/>
      <c r="D37" s="151"/>
      <c r="E37" s="151"/>
      <c r="F37" s="151"/>
      <c r="G37" s="151"/>
      <c r="H37" t="s">
        <v>5</v>
      </c>
    </row>
    <row r="38" spans="1:8" ht="12.75" customHeight="1" x14ac:dyDescent="0.2">
      <c r="A38" s="95"/>
      <c r="B38" s="151"/>
      <c r="C38" s="151"/>
      <c r="D38" s="151"/>
      <c r="E38" s="151"/>
      <c r="F38" s="151"/>
      <c r="G38" s="151"/>
      <c r="H38" t="s">
        <v>5</v>
      </c>
    </row>
    <row r="39" spans="1:8" x14ac:dyDescent="0.2">
      <c r="A39" s="95"/>
      <c r="B39" s="151"/>
      <c r="C39" s="151"/>
      <c r="D39" s="151"/>
      <c r="E39" s="151"/>
      <c r="F39" s="151"/>
      <c r="G39" s="151"/>
      <c r="H39" t="s">
        <v>5</v>
      </c>
    </row>
    <row r="40" spans="1:8" x14ac:dyDescent="0.2">
      <c r="A40" s="95"/>
      <c r="B40" s="151"/>
      <c r="C40" s="151"/>
      <c r="D40" s="151"/>
      <c r="E40" s="151"/>
      <c r="F40" s="151"/>
      <c r="G40" s="151"/>
      <c r="H40" t="s">
        <v>5</v>
      </c>
    </row>
    <row r="41" spans="1:8" x14ac:dyDescent="0.2">
      <c r="A41" s="95"/>
      <c r="B41" s="151"/>
      <c r="C41" s="151"/>
      <c r="D41" s="151"/>
      <c r="E41" s="151"/>
      <c r="F41" s="151"/>
      <c r="G41" s="151"/>
      <c r="H41" t="s">
        <v>5</v>
      </c>
    </row>
    <row r="42" spans="1:8" x14ac:dyDescent="0.2">
      <c r="A42" s="95"/>
      <c r="B42" s="151"/>
      <c r="C42" s="151"/>
      <c r="D42" s="151"/>
      <c r="E42" s="151"/>
      <c r="F42" s="151"/>
      <c r="G42" s="151"/>
      <c r="H42" t="s">
        <v>5</v>
      </c>
    </row>
    <row r="43" spans="1:8" x14ac:dyDescent="0.2">
      <c r="A43" s="95"/>
      <c r="B43" s="151"/>
      <c r="C43" s="151"/>
      <c r="D43" s="151"/>
      <c r="E43" s="151"/>
      <c r="F43" s="151"/>
      <c r="G43" s="151"/>
      <c r="H43" t="s">
        <v>5</v>
      </c>
    </row>
    <row r="44" spans="1:8" x14ac:dyDescent="0.2">
      <c r="A44" s="95"/>
      <c r="B44" s="151"/>
      <c r="C44" s="151"/>
      <c r="D44" s="151"/>
      <c r="E44" s="151"/>
      <c r="F44" s="151"/>
      <c r="G44" s="151"/>
      <c r="H44" t="s">
        <v>5</v>
      </c>
    </row>
    <row r="45" spans="1:8" ht="0.75" customHeight="1" x14ac:dyDescent="0.2">
      <c r="A45" s="95"/>
      <c r="B45" s="151"/>
      <c r="C45" s="151"/>
      <c r="D45" s="151"/>
      <c r="E45" s="151"/>
      <c r="F45" s="151"/>
      <c r="G45" s="151"/>
      <c r="H45" t="s">
        <v>5</v>
      </c>
    </row>
    <row r="46" spans="1:8" x14ac:dyDescent="0.2">
      <c r="B46" s="175" t="s">
        <v>231</v>
      </c>
      <c r="C46" s="175"/>
      <c r="D46" s="175"/>
      <c r="E46" s="175"/>
      <c r="F46" s="175"/>
      <c r="G46" s="175"/>
    </row>
    <row r="47" spans="1:8" x14ac:dyDescent="0.2">
      <c r="B47" s="146"/>
      <c r="C47" s="146"/>
      <c r="D47" s="146"/>
      <c r="E47" s="146"/>
      <c r="F47" s="146"/>
      <c r="G47" s="146"/>
    </row>
    <row r="48" spans="1:8" x14ac:dyDescent="0.2">
      <c r="B48" s="146"/>
      <c r="C48" s="146"/>
      <c r="D48" s="146"/>
      <c r="E48" s="146"/>
      <c r="F48" s="146"/>
      <c r="G48" s="146"/>
    </row>
    <row r="49" spans="2:7" x14ac:dyDescent="0.2">
      <c r="B49" s="146"/>
      <c r="C49" s="146"/>
      <c r="D49" s="146"/>
      <c r="E49" s="146"/>
      <c r="F49" s="146"/>
      <c r="G49" s="146"/>
    </row>
    <row r="50" spans="2:7" x14ac:dyDescent="0.2">
      <c r="B50" s="146"/>
      <c r="C50" s="146"/>
      <c r="D50" s="146"/>
      <c r="E50" s="146"/>
      <c r="F50" s="146"/>
      <c r="G50" s="146"/>
    </row>
    <row r="51" spans="2:7" x14ac:dyDescent="0.2">
      <c r="B51" s="146"/>
      <c r="C51" s="146"/>
      <c r="D51" s="146"/>
      <c r="E51" s="146"/>
      <c r="F51" s="146"/>
      <c r="G51" s="146"/>
    </row>
    <row r="52" spans="2:7" x14ac:dyDescent="0.2">
      <c r="B52" s="146"/>
      <c r="C52" s="146"/>
      <c r="D52" s="146"/>
      <c r="E52" s="146"/>
      <c r="F52" s="146"/>
      <c r="G52" s="146"/>
    </row>
    <row r="53" spans="2:7" x14ac:dyDescent="0.2">
      <c r="B53" s="146"/>
      <c r="C53" s="146"/>
      <c r="D53" s="146"/>
      <c r="E53" s="146"/>
      <c r="F53" s="146"/>
      <c r="G53" s="146"/>
    </row>
    <row r="54" spans="2:7" x14ac:dyDescent="0.2">
      <c r="B54" s="146"/>
      <c r="C54" s="146"/>
      <c r="D54" s="146"/>
      <c r="E54" s="146"/>
      <c r="F54" s="146"/>
      <c r="G54" s="146"/>
    </row>
    <row r="55" spans="2:7" x14ac:dyDescent="0.2">
      <c r="B55" s="146"/>
      <c r="C55" s="146"/>
      <c r="D55" s="146"/>
      <c r="E55" s="146"/>
      <c r="F55" s="146"/>
      <c r="G55" s="14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9"/>
  <sheetViews>
    <sheetView showGridLines="0" showZeros="0" tabSelected="1" zoomScaleNormal="100" workbookViewId="0">
      <selection activeCell="C14" sqref="C14"/>
    </sheetView>
  </sheetViews>
  <sheetFormatPr defaultRowHeight="12.75" x14ac:dyDescent="0.2"/>
  <cols>
    <col min="1" max="1" width="4.42578125" style="98" customWidth="1"/>
    <col min="2" max="2" width="11.5703125" style="98" customWidth="1"/>
    <col min="3" max="3" width="40.42578125" style="98" customWidth="1"/>
    <col min="4" max="4" width="5.5703125" style="98" customWidth="1"/>
    <col min="5" max="5" width="8.5703125" style="140" customWidth="1"/>
    <col min="6" max="6" width="9.85546875" style="98" customWidth="1"/>
    <col min="7" max="7" width="13.85546875" style="98" customWidth="1"/>
    <col min="8" max="11" width="9.140625" style="98"/>
    <col min="12" max="12" width="75.42578125" style="98" customWidth="1"/>
    <col min="13" max="13" width="45.28515625" style="98" customWidth="1"/>
    <col min="14" max="16384" width="9.140625" style="98"/>
  </cols>
  <sheetData>
    <row r="1" spans="1:104" ht="15.75" x14ac:dyDescent="0.25">
      <c r="A1" s="160" t="s">
        <v>63</v>
      </c>
      <c r="B1" s="160"/>
      <c r="C1" s="160"/>
      <c r="D1" s="160"/>
      <c r="E1" s="160"/>
      <c r="F1" s="160"/>
      <c r="G1" s="160"/>
    </row>
    <row r="2" spans="1:104" ht="14.25" customHeight="1" thickBot="1" x14ac:dyDescent="0.25">
      <c r="A2" s="99"/>
      <c r="B2" s="100"/>
      <c r="C2" s="101"/>
      <c r="D2" s="101"/>
      <c r="E2" s="102"/>
      <c r="F2" s="101"/>
      <c r="G2" s="101"/>
    </row>
    <row r="3" spans="1:104" ht="13.5" thickTop="1" x14ac:dyDescent="0.2">
      <c r="A3" s="157" t="s">
        <v>48</v>
      </c>
      <c r="B3" s="158"/>
      <c r="C3" s="96" t="str">
        <f>CONCATENATE(cislostavby," ",nazevstavby)</f>
        <v>Z 13-114 SKM - BŘÍ ŽURKŮ - ZATEPLENÍ OBJEKTU</v>
      </c>
      <c r="D3" s="103"/>
      <c r="E3" s="104" t="s">
        <v>50</v>
      </c>
      <c r="F3" s="105"/>
      <c r="G3" s="106"/>
    </row>
    <row r="4" spans="1:104" ht="13.5" thickBot="1" x14ac:dyDescent="0.25">
      <c r="A4" s="161" t="s">
        <v>49</v>
      </c>
      <c r="B4" s="159"/>
      <c r="C4" s="97" t="str">
        <f>CONCATENATE(cisloobjektu," ",nazevobjektu)</f>
        <v xml:space="preserve">2etapa </v>
      </c>
      <c r="D4" s="107"/>
      <c r="E4" s="162"/>
      <c r="F4" s="163"/>
      <c r="G4" s="164"/>
    </row>
    <row r="5" spans="1:104" ht="13.5" thickTop="1" x14ac:dyDescent="0.2">
      <c r="A5" s="108"/>
      <c r="B5" s="99"/>
      <c r="C5" s="99"/>
      <c r="D5" s="99"/>
      <c r="E5" s="109"/>
      <c r="F5" s="99"/>
      <c r="G5" s="110"/>
    </row>
    <row r="6" spans="1:104" x14ac:dyDescent="0.2">
      <c r="A6" s="111" t="s">
        <v>51</v>
      </c>
      <c r="B6" s="112" t="s">
        <v>52</v>
      </c>
      <c r="C6" s="112" t="s">
        <v>53</v>
      </c>
      <c r="D6" s="112" t="s">
        <v>54</v>
      </c>
      <c r="E6" s="113" t="s">
        <v>55</v>
      </c>
      <c r="F6" s="112" t="s">
        <v>56</v>
      </c>
      <c r="G6" s="114" t="s">
        <v>57</v>
      </c>
    </row>
    <row r="7" spans="1:104" x14ac:dyDescent="0.2">
      <c r="A7" s="115" t="s">
        <v>58</v>
      </c>
      <c r="B7" s="116" t="s">
        <v>59</v>
      </c>
      <c r="C7" s="117" t="s">
        <v>60</v>
      </c>
      <c r="D7" s="118"/>
      <c r="E7" s="119"/>
      <c r="F7" s="119"/>
      <c r="G7" s="120"/>
      <c r="H7" s="121"/>
      <c r="I7" s="121"/>
      <c r="O7" s="122">
        <v>1</v>
      </c>
    </row>
    <row r="8" spans="1:104" x14ac:dyDescent="0.2">
      <c r="A8" s="123">
        <v>1</v>
      </c>
      <c r="B8" s="124" t="s">
        <v>67</v>
      </c>
      <c r="C8" s="125" t="s">
        <v>68</v>
      </c>
      <c r="D8" s="126" t="s">
        <v>69</v>
      </c>
      <c r="E8" s="127">
        <v>5.7</v>
      </c>
      <c r="F8" s="127">
        <v>0</v>
      </c>
      <c r="G8" s="128">
        <f>E8*F8</f>
        <v>0</v>
      </c>
      <c r="O8" s="122">
        <v>2</v>
      </c>
      <c r="AA8" s="98">
        <v>1</v>
      </c>
      <c r="AB8" s="98">
        <v>1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A8" s="129">
        <v>1</v>
      </c>
      <c r="CB8" s="129">
        <v>1</v>
      </c>
      <c r="CZ8" s="98">
        <v>0</v>
      </c>
    </row>
    <row r="9" spans="1:104" x14ac:dyDescent="0.2">
      <c r="A9" s="123">
        <v>2</v>
      </c>
      <c r="B9" s="124" t="s">
        <v>70</v>
      </c>
      <c r="C9" s="125" t="s">
        <v>71</v>
      </c>
      <c r="D9" s="126" t="s">
        <v>69</v>
      </c>
      <c r="E9" s="127">
        <v>5.7</v>
      </c>
      <c r="F9" s="127">
        <v>0</v>
      </c>
      <c r="G9" s="128">
        <f>E9*F9</f>
        <v>0</v>
      </c>
      <c r="O9" s="122">
        <v>2</v>
      </c>
      <c r="AA9" s="98">
        <v>1</v>
      </c>
      <c r="AB9" s="98">
        <v>1</v>
      </c>
      <c r="AC9" s="98">
        <v>1</v>
      </c>
      <c r="AZ9" s="98">
        <v>1</v>
      </c>
      <c r="BA9" s="98">
        <f>IF(AZ9=1,G9,0)</f>
        <v>0</v>
      </c>
      <c r="BB9" s="98">
        <f>IF(AZ9=2,G9,0)</f>
        <v>0</v>
      </c>
      <c r="BC9" s="98">
        <f>IF(AZ9=3,G9,0)</f>
        <v>0</v>
      </c>
      <c r="BD9" s="98">
        <f>IF(AZ9=4,G9,0)</f>
        <v>0</v>
      </c>
      <c r="BE9" s="98">
        <f>IF(AZ9=5,G9,0)</f>
        <v>0</v>
      </c>
      <c r="CA9" s="129">
        <v>1</v>
      </c>
      <c r="CB9" s="129">
        <v>1</v>
      </c>
      <c r="CZ9" s="98">
        <v>0</v>
      </c>
    </row>
    <row r="10" spans="1:104" ht="22.5" x14ac:dyDescent="0.2">
      <c r="A10" s="123">
        <v>3</v>
      </c>
      <c r="B10" s="124" t="s">
        <v>72</v>
      </c>
      <c r="C10" s="125" t="s">
        <v>73</v>
      </c>
      <c r="D10" s="126" t="s">
        <v>69</v>
      </c>
      <c r="E10" s="127">
        <v>5.7</v>
      </c>
      <c r="F10" s="127">
        <v>0</v>
      </c>
      <c r="G10" s="128">
        <f>E10*F10</f>
        <v>0</v>
      </c>
      <c r="O10" s="122">
        <v>2</v>
      </c>
      <c r="AA10" s="98">
        <v>1</v>
      </c>
      <c r="AB10" s="98">
        <v>0</v>
      </c>
      <c r="AC10" s="98">
        <v>0</v>
      </c>
      <c r="AZ10" s="98">
        <v>1</v>
      </c>
      <c r="BA10" s="98">
        <f>IF(AZ10=1,G10,0)</f>
        <v>0</v>
      </c>
      <c r="BB10" s="98">
        <f>IF(AZ10=2,G10,0)</f>
        <v>0</v>
      </c>
      <c r="BC10" s="98">
        <f>IF(AZ10=3,G10,0)</f>
        <v>0</v>
      </c>
      <c r="BD10" s="98">
        <f>IF(AZ10=4,G10,0)</f>
        <v>0</v>
      </c>
      <c r="BE10" s="98">
        <f>IF(AZ10=5,G10,0)</f>
        <v>0</v>
      </c>
      <c r="CA10" s="129">
        <v>1</v>
      </c>
      <c r="CB10" s="129">
        <v>0</v>
      </c>
      <c r="CZ10" s="98">
        <v>0</v>
      </c>
    </row>
    <row r="11" spans="1:104" x14ac:dyDescent="0.2">
      <c r="A11" s="123">
        <v>4</v>
      </c>
      <c r="B11" s="124" t="s">
        <v>74</v>
      </c>
      <c r="C11" s="125" t="s">
        <v>75</v>
      </c>
      <c r="D11" s="126" t="s">
        <v>76</v>
      </c>
      <c r="E11" s="127">
        <v>4</v>
      </c>
      <c r="F11" s="127">
        <v>0</v>
      </c>
      <c r="G11" s="128">
        <f>E11*F11</f>
        <v>0</v>
      </c>
      <c r="O11" s="122">
        <v>2</v>
      </c>
      <c r="AA11" s="98">
        <v>1</v>
      </c>
      <c r="AB11" s="98">
        <v>1</v>
      </c>
      <c r="AC11" s="98">
        <v>1</v>
      </c>
      <c r="AZ11" s="98">
        <v>1</v>
      </c>
      <c r="BA11" s="98">
        <f>IF(AZ11=1,G11,0)</f>
        <v>0</v>
      </c>
      <c r="BB11" s="98">
        <f>IF(AZ11=2,G11,0)</f>
        <v>0</v>
      </c>
      <c r="BC11" s="98">
        <f>IF(AZ11=3,G11,0)</f>
        <v>0</v>
      </c>
      <c r="BD11" s="98">
        <f>IF(AZ11=4,G11,0)</f>
        <v>0</v>
      </c>
      <c r="BE11" s="98">
        <f>IF(AZ11=5,G11,0)</f>
        <v>0</v>
      </c>
      <c r="CA11" s="129">
        <v>1</v>
      </c>
      <c r="CB11" s="129">
        <v>1</v>
      </c>
      <c r="CZ11" s="98">
        <v>9.4000000000000004E-3</v>
      </c>
    </row>
    <row r="12" spans="1:104" x14ac:dyDescent="0.2">
      <c r="A12" s="123">
        <v>5</v>
      </c>
      <c r="B12" s="124" t="s">
        <v>77</v>
      </c>
      <c r="C12" s="125" t="s">
        <v>78</v>
      </c>
      <c r="D12" s="126" t="s">
        <v>76</v>
      </c>
      <c r="E12" s="127">
        <v>4</v>
      </c>
      <c r="F12" s="127">
        <v>0</v>
      </c>
      <c r="G12" s="128">
        <f>E12*F12</f>
        <v>0</v>
      </c>
      <c r="O12" s="122">
        <v>2</v>
      </c>
      <c r="AA12" s="98">
        <v>1</v>
      </c>
      <c r="AB12" s="98">
        <v>1</v>
      </c>
      <c r="AC12" s="98">
        <v>1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A12" s="129">
        <v>1</v>
      </c>
      <c r="CB12" s="129">
        <v>1</v>
      </c>
      <c r="CZ12" s="98">
        <v>0</v>
      </c>
    </row>
    <row r="13" spans="1:104" x14ac:dyDescent="0.2">
      <c r="A13" s="130"/>
      <c r="B13" s="131" t="s">
        <v>61</v>
      </c>
      <c r="C13" s="132" t="str">
        <f>CONCATENATE(B7," ",C7)</f>
        <v>1 Zemní práce</v>
      </c>
      <c r="D13" s="133"/>
      <c r="E13" s="134"/>
      <c r="F13" s="135"/>
      <c r="G13" s="136">
        <f>SUM(G7:G12)</f>
        <v>0</v>
      </c>
      <c r="O13" s="122">
        <v>4</v>
      </c>
      <c r="BA13" s="137">
        <f>SUM(BA7:BA12)</f>
        <v>0</v>
      </c>
      <c r="BB13" s="137">
        <f>SUM(BB7:BB12)</f>
        <v>0</v>
      </c>
      <c r="BC13" s="137">
        <f>SUM(BC7:BC12)</f>
        <v>0</v>
      </c>
      <c r="BD13" s="137">
        <f>SUM(BD7:BD12)</f>
        <v>0</v>
      </c>
      <c r="BE13" s="137">
        <f>SUM(BE7:BE12)</f>
        <v>0</v>
      </c>
    </row>
    <row r="14" spans="1:104" x14ac:dyDescent="0.2">
      <c r="A14" s="115" t="s">
        <v>58</v>
      </c>
      <c r="B14" s="116" t="s">
        <v>79</v>
      </c>
      <c r="C14" s="117" t="s">
        <v>80</v>
      </c>
      <c r="D14" s="118"/>
      <c r="E14" s="119"/>
      <c r="F14" s="119"/>
      <c r="G14" s="120"/>
      <c r="H14" s="121"/>
      <c r="I14" s="121"/>
      <c r="O14" s="122">
        <v>1</v>
      </c>
    </row>
    <row r="15" spans="1:104" ht="22.5" x14ac:dyDescent="0.2">
      <c r="A15" s="123">
        <v>6</v>
      </c>
      <c r="B15" s="124" t="s">
        <v>81</v>
      </c>
      <c r="C15" s="125" t="s">
        <v>82</v>
      </c>
      <c r="D15" s="126" t="s">
        <v>83</v>
      </c>
      <c r="E15" s="127">
        <v>138.5</v>
      </c>
      <c r="F15" s="127">
        <v>0</v>
      </c>
      <c r="G15" s="128">
        <f>E15*F15</f>
        <v>0</v>
      </c>
      <c r="O15" s="122">
        <v>2</v>
      </c>
      <c r="AA15" s="98">
        <v>1</v>
      </c>
      <c r="AB15" s="98">
        <v>1</v>
      </c>
      <c r="AC15" s="98">
        <v>1</v>
      </c>
      <c r="AZ15" s="98">
        <v>1</v>
      </c>
      <c r="BA15" s="98">
        <f>IF(AZ15=1,G15,0)</f>
        <v>0</v>
      </c>
      <c r="BB15" s="98">
        <f>IF(AZ15=2,G15,0)</f>
        <v>0</v>
      </c>
      <c r="BC15" s="98">
        <f>IF(AZ15=3,G15,0)</f>
        <v>0</v>
      </c>
      <c r="BD15" s="98">
        <f>IF(AZ15=4,G15,0)</f>
        <v>0</v>
      </c>
      <c r="BE15" s="98">
        <f>IF(AZ15=5,G15,0)</f>
        <v>0</v>
      </c>
      <c r="CA15" s="129">
        <v>1</v>
      </c>
      <c r="CB15" s="129">
        <v>1</v>
      </c>
      <c r="CZ15" s="98">
        <v>0.14802000000000001</v>
      </c>
    </row>
    <row r="16" spans="1:104" x14ac:dyDescent="0.2">
      <c r="A16" s="130"/>
      <c r="B16" s="131" t="s">
        <v>61</v>
      </c>
      <c r="C16" s="132" t="str">
        <f>CONCATENATE(B14," ",C14)</f>
        <v>3 Svislé a kompletní konstrukce</v>
      </c>
      <c r="D16" s="133"/>
      <c r="E16" s="134"/>
      <c r="F16" s="135"/>
      <c r="G16" s="136">
        <f>SUM(G14:G15)</f>
        <v>0</v>
      </c>
      <c r="O16" s="122">
        <v>4</v>
      </c>
      <c r="BA16" s="137">
        <f>SUM(BA14:BA15)</f>
        <v>0</v>
      </c>
      <c r="BB16" s="137">
        <f>SUM(BB14:BB15)</f>
        <v>0</v>
      </c>
      <c r="BC16" s="137">
        <f>SUM(BC14:BC15)</f>
        <v>0</v>
      </c>
      <c r="BD16" s="137">
        <f>SUM(BD14:BD15)</f>
        <v>0</v>
      </c>
      <c r="BE16" s="137">
        <f>SUM(BE14:BE15)</f>
        <v>0</v>
      </c>
    </row>
    <row r="17" spans="1:104" x14ac:dyDescent="0.2">
      <c r="A17" s="115" t="s">
        <v>58</v>
      </c>
      <c r="B17" s="116" t="s">
        <v>84</v>
      </c>
      <c r="C17" s="117" t="s">
        <v>85</v>
      </c>
      <c r="D17" s="118"/>
      <c r="E17" s="119"/>
      <c r="F17" s="119"/>
      <c r="G17" s="120"/>
      <c r="H17" s="121"/>
      <c r="I17" s="121"/>
      <c r="O17" s="122">
        <v>1</v>
      </c>
    </row>
    <row r="18" spans="1:104" x14ac:dyDescent="0.2">
      <c r="A18" s="123">
        <v>7</v>
      </c>
      <c r="B18" s="124" t="s">
        <v>86</v>
      </c>
      <c r="C18" s="125" t="s">
        <v>87</v>
      </c>
      <c r="D18" s="126" t="s">
        <v>76</v>
      </c>
      <c r="E18" s="127">
        <v>12.64</v>
      </c>
      <c r="F18" s="127">
        <v>0</v>
      </c>
      <c r="G18" s="128">
        <f>E18*F18</f>
        <v>0</v>
      </c>
      <c r="O18" s="122">
        <v>2</v>
      </c>
      <c r="AA18" s="98">
        <v>1</v>
      </c>
      <c r="AB18" s="98">
        <v>1</v>
      </c>
      <c r="AC18" s="98">
        <v>1</v>
      </c>
      <c r="AZ18" s="98">
        <v>1</v>
      </c>
      <c r="BA18" s="98">
        <f>IF(AZ18=1,G18,0)</f>
        <v>0</v>
      </c>
      <c r="BB18" s="98">
        <f>IF(AZ18=2,G18,0)</f>
        <v>0</v>
      </c>
      <c r="BC18" s="98">
        <f>IF(AZ18=3,G18,0)</f>
        <v>0</v>
      </c>
      <c r="BD18" s="98">
        <f>IF(AZ18=4,G18,0)</f>
        <v>0</v>
      </c>
      <c r="BE18" s="98">
        <f>IF(AZ18=5,G18,0)</f>
        <v>0</v>
      </c>
      <c r="CA18" s="129">
        <v>1</v>
      </c>
      <c r="CB18" s="129">
        <v>1</v>
      </c>
      <c r="CZ18" s="98">
        <v>8.8400000000000006E-3</v>
      </c>
    </row>
    <row r="19" spans="1:104" x14ac:dyDescent="0.2">
      <c r="A19" s="123">
        <v>8</v>
      </c>
      <c r="B19" s="124" t="s">
        <v>88</v>
      </c>
      <c r="C19" s="125" t="s">
        <v>89</v>
      </c>
      <c r="D19" s="126" t="s">
        <v>90</v>
      </c>
      <c r="E19" s="127">
        <v>15.8</v>
      </c>
      <c r="F19" s="127">
        <v>0</v>
      </c>
      <c r="G19" s="128">
        <f>E19*F19</f>
        <v>0</v>
      </c>
      <c r="O19" s="122">
        <v>2</v>
      </c>
      <c r="AA19" s="98">
        <v>1</v>
      </c>
      <c r="AB19" s="98">
        <v>1</v>
      </c>
      <c r="AC19" s="98">
        <v>1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A19" s="129">
        <v>1</v>
      </c>
      <c r="CB19" s="129">
        <v>1</v>
      </c>
      <c r="CZ19" s="98">
        <v>0.10095</v>
      </c>
    </row>
    <row r="20" spans="1:104" ht="22.5" x14ac:dyDescent="0.2">
      <c r="A20" s="123">
        <v>9</v>
      </c>
      <c r="B20" s="124" t="s">
        <v>91</v>
      </c>
      <c r="C20" s="125" t="s">
        <v>92</v>
      </c>
      <c r="D20" s="126" t="s">
        <v>76</v>
      </c>
      <c r="E20" s="127">
        <v>12.64</v>
      </c>
      <c r="F20" s="127">
        <v>0</v>
      </c>
      <c r="G20" s="128">
        <f>E20*F20</f>
        <v>0</v>
      </c>
      <c r="O20" s="122">
        <v>2</v>
      </c>
      <c r="AA20" s="98">
        <v>2</v>
      </c>
      <c r="AB20" s="98">
        <v>1</v>
      </c>
      <c r="AC20" s="98">
        <v>1</v>
      </c>
      <c r="AZ20" s="98">
        <v>1</v>
      </c>
      <c r="BA20" s="98">
        <f>IF(AZ20=1,G20,0)</f>
        <v>0</v>
      </c>
      <c r="BB20" s="98">
        <f>IF(AZ20=2,G20,0)</f>
        <v>0</v>
      </c>
      <c r="BC20" s="98">
        <f>IF(AZ20=3,G20,0)</f>
        <v>0</v>
      </c>
      <c r="BD20" s="98">
        <f>IF(AZ20=4,G20,0)</f>
        <v>0</v>
      </c>
      <c r="BE20" s="98">
        <f>IF(AZ20=5,G20,0)</f>
        <v>0</v>
      </c>
      <c r="CA20" s="129">
        <v>2</v>
      </c>
      <c r="CB20" s="129">
        <v>1</v>
      </c>
      <c r="CZ20" s="98">
        <v>0.49961</v>
      </c>
    </row>
    <row r="21" spans="1:104" x14ac:dyDescent="0.2">
      <c r="A21" s="130"/>
      <c r="B21" s="131" t="s">
        <v>61</v>
      </c>
      <c r="C21" s="132" t="str">
        <f>CONCATENATE(B17," ",C17)</f>
        <v>5 Komunikace</v>
      </c>
      <c r="D21" s="133"/>
      <c r="E21" s="134"/>
      <c r="F21" s="135"/>
      <c r="G21" s="136">
        <f>SUM(G17:G20)</f>
        <v>0</v>
      </c>
      <c r="O21" s="122">
        <v>4</v>
      </c>
      <c r="BA21" s="137">
        <f>SUM(BA17:BA20)</f>
        <v>0</v>
      </c>
      <c r="BB21" s="137">
        <f>SUM(BB17:BB20)</f>
        <v>0</v>
      </c>
      <c r="BC21" s="137">
        <f>SUM(BC17:BC20)</f>
        <v>0</v>
      </c>
      <c r="BD21" s="137">
        <f>SUM(BD17:BD20)</f>
        <v>0</v>
      </c>
      <c r="BE21" s="137">
        <f>SUM(BE17:BE20)</f>
        <v>0</v>
      </c>
    </row>
    <row r="22" spans="1:104" x14ac:dyDescent="0.2">
      <c r="A22" s="115" t="s">
        <v>58</v>
      </c>
      <c r="B22" s="116" t="s">
        <v>93</v>
      </c>
      <c r="C22" s="117" t="s">
        <v>94</v>
      </c>
      <c r="D22" s="118"/>
      <c r="E22" s="119"/>
      <c r="F22" s="119"/>
      <c r="G22" s="120"/>
      <c r="H22" s="121"/>
      <c r="I22" s="121"/>
      <c r="O22" s="122">
        <v>1</v>
      </c>
    </row>
    <row r="23" spans="1:104" x14ac:dyDescent="0.2">
      <c r="A23" s="123">
        <v>10</v>
      </c>
      <c r="B23" s="124" t="s">
        <v>95</v>
      </c>
      <c r="C23" s="125" t="s">
        <v>219</v>
      </c>
      <c r="D23" s="126" t="s">
        <v>76</v>
      </c>
      <c r="E23" s="127">
        <f>50+138.5</f>
        <v>188.5</v>
      </c>
      <c r="F23" s="127">
        <v>0</v>
      </c>
      <c r="G23" s="128">
        <f>E23*F23</f>
        <v>0</v>
      </c>
      <c r="O23" s="122">
        <v>2</v>
      </c>
      <c r="AA23" s="98">
        <v>1</v>
      </c>
      <c r="AB23" s="98">
        <v>1</v>
      </c>
      <c r="AC23" s="98">
        <v>1</v>
      </c>
      <c r="AZ23" s="98">
        <v>1</v>
      </c>
      <c r="BA23" s="98">
        <f>IF(AZ23=1,G23,0)</f>
        <v>0</v>
      </c>
      <c r="BB23" s="98">
        <f>IF(AZ23=2,G23,0)</f>
        <v>0</v>
      </c>
      <c r="BC23" s="98">
        <f>IF(AZ23=3,G23,0)</f>
        <v>0</v>
      </c>
      <c r="BD23" s="98">
        <f>IF(AZ23=4,G23,0)</f>
        <v>0</v>
      </c>
      <c r="BE23" s="98">
        <f>IF(AZ23=5,G23,0)</f>
        <v>0</v>
      </c>
      <c r="CA23" s="129">
        <v>1</v>
      </c>
      <c r="CB23" s="129">
        <v>1</v>
      </c>
      <c r="CZ23" s="98">
        <v>3.6799999999999999E-2</v>
      </c>
    </row>
    <row r="24" spans="1:104" x14ac:dyDescent="0.2">
      <c r="A24" s="123">
        <v>11</v>
      </c>
      <c r="B24" s="124" t="s">
        <v>96</v>
      </c>
      <c r="C24" s="125" t="s">
        <v>97</v>
      </c>
      <c r="D24" s="126" t="s">
        <v>76</v>
      </c>
      <c r="E24" s="127">
        <v>18.96</v>
      </c>
      <c r="F24" s="127">
        <v>0</v>
      </c>
      <c r="G24" s="128">
        <f>E24*F24</f>
        <v>0</v>
      </c>
      <c r="O24" s="122">
        <v>2</v>
      </c>
      <c r="AA24" s="98">
        <v>1</v>
      </c>
      <c r="AB24" s="98">
        <v>1</v>
      </c>
      <c r="AC24" s="98">
        <v>1</v>
      </c>
      <c r="AZ24" s="98">
        <v>1</v>
      </c>
      <c r="BA24" s="98">
        <f>IF(AZ24=1,G24,0)</f>
        <v>0</v>
      </c>
      <c r="BB24" s="98">
        <f>IF(AZ24=2,G24,0)</f>
        <v>0</v>
      </c>
      <c r="BC24" s="98">
        <f>IF(AZ24=3,G24,0)</f>
        <v>0</v>
      </c>
      <c r="BD24" s="98">
        <f>IF(AZ24=4,G24,0)</f>
        <v>0</v>
      </c>
      <c r="BE24" s="98">
        <f>IF(AZ24=5,G24,0)</f>
        <v>0</v>
      </c>
      <c r="CA24" s="129">
        <v>1</v>
      </c>
      <c r="CB24" s="129">
        <v>1</v>
      </c>
      <c r="CZ24" s="98">
        <v>1.2099999999999999E-3</v>
      </c>
    </row>
    <row r="25" spans="1:104" ht="22.5" x14ac:dyDescent="0.2">
      <c r="A25" s="123">
        <v>12</v>
      </c>
      <c r="B25" s="124" t="s">
        <v>223</v>
      </c>
      <c r="C25" s="125" t="s">
        <v>220</v>
      </c>
      <c r="D25" s="126" t="s">
        <v>222</v>
      </c>
      <c r="E25" s="127">
        <v>45</v>
      </c>
      <c r="F25" s="127"/>
      <c r="G25" s="128"/>
      <c r="O25" s="122"/>
      <c r="CA25" s="129"/>
      <c r="CB25" s="129"/>
    </row>
    <row r="26" spans="1:104" ht="22.5" x14ac:dyDescent="0.2">
      <c r="A26" s="123">
        <v>13</v>
      </c>
      <c r="B26" s="124" t="s">
        <v>223</v>
      </c>
      <c r="C26" s="125" t="s">
        <v>221</v>
      </c>
      <c r="D26" s="126" t="s">
        <v>222</v>
      </c>
      <c r="E26" s="127">
        <v>45</v>
      </c>
      <c r="F26" s="127"/>
      <c r="G26" s="128"/>
      <c r="O26" s="122"/>
      <c r="CA26" s="129"/>
      <c r="CB26" s="129"/>
    </row>
    <row r="27" spans="1:104" s="182" customFormat="1" x14ac:dyDescent="0.2">
      <c r="A27" s="176">
        <v>14</v>
      </c>
      <c r="B27" s="177" t="s">
        <v>215</v>
      </c>
      <c r="C27" s="178" t="s">
        <v>216</v>
      </c>
      <c r="D27" s="179" t="s">
        <v>76</v>
      </c>
      <c r="E27" s="180">
        <v>150</v>
      </c>
      <c r="F27" s="180"/>
      <c r="G27" s="181">
        <f>E27*F27</f>
        <v>0</v>
      </c>
      <c r="O27" s="183"/>
      <c r="CA27" s="184"/>
      <c r="CB27" s="184"/>
    </row>
    <row r="28" spans="1:104" s="182" customFormat="1" ht="22.5" x14ac:dyDescent="0.2">
      <c r="A28" s="176">
        <v>15</v>
      </c>
      <c r="B28" s="177" t="s">
        <v>217</v>
      </c>
      <c r="C28" s="178" t="s">
        <v>218</v>
      </c>
      <c r="D28" s="179" t="s">
        <v>76</v>
      </c>
      <c r="E28" s="180">
        <v>150</v>
      </c>
      <c r="F28" s="180"/>
      <c r="G28" s="181">
        <f>E28*F28</f>
        <v>0</v>
      </c>
      <c r="O28" s="183"/>
      <c r="CA28" s="184"/>
      <c r="CB28" s="184"/>
    </row>
    <row r="29" spans="1:104" x14ac:dyDescent="0.2">
      <c r="A29" s="130"/>
      <c r="B29" s="131" t="s">
        <v>61</v>
      </c>
      <c r="C29" s="132" t="str">
        <f>CONCATENATE(B22," ",C22)</f>
        <v>6 Úpravy povrchu,podlahy</v>
      </c>
      <c r="D29" s="133"/>
      <c r="E29" s="134"/>
      <c r="F29" s="135"/>
      <c r="G29" s="136">
        <f>SUM(G22:G24)</f>
        <v>0</v>
      </c>
      <c r="O29" s="122">
        <v>4</v>
      </c>
      <c r="BA29" s="137">
        <f>SUM(BA22:BA24)</f>
        <v>0</v>
      </c>
      <c r="BB29" s="137">
        <f>SUM(BB22:BB24)</f>
        <v>0</v>
      </c>
      <c r="BC29" s="137">
        <f>SUM(BC22:BC24)</f>
        <v>0</v>
      </c>
      <c r="BD29" s="137">
        <f>SUM(BD22:BD24)</f>
        <v>0</v>
      </c>
      <c r="BE29" s="137">
        <f>SUM(BE22:BE24)</f>
        <v>0</v>
      </c>
    </row>
    <row r="30" spans="1:104" x14ac:dyDescent="0.2">
      <c r="A30" s="115" t="s">
        <v>58</v>
      </c>
      <c r="B30" s="116" t="s">
        <v>98</v>
      </c>
      <c r="C30" s="117" t="s">
        <v>99</v>
      </c>
      <c r="D30" s="118"/>
      <c r="E30" s="119"/>
      <c r="F30" s="119"/>
      <c r="G30" s="120"/>
      <c r="H30" s="121"/>
      <c r="I30" s="121"/>
      <c r="O30" s="122">
        <v>1</v>
      </c>
    </row>
    <row r="31" spans="1:104" x14ac:dyDescent="0.2">
      <c r="A31" s="123">
        <v>16</v>
      </c>
      <c r="B31" s="124" t="s">
        <v>100</v>
      </c>
      <c r="C31" s="125" t="s">
        <v>101</v>
      </c>
      <c r="D31" s="126" t="s">
        <v>76</v>
      </c>
      <c r="E31" s="127">
        <v>27.808</v>
      </c>
      <c r="F31" s="127">
        <v>0</v>
      </c>
      <c r="G31" s="128">
        <f t="shared" ref="G31:G43" si="0">E31*F31</f>
        <v>0</v>
      </c>
      <c r="O31" s="122">
        <v>2</v>
      </c>
      <c r="AA31" s="98">
        <v>1</v>
      </c>
      <c r="AB31" s="98">
        <v>1</v>
      </c>
      <c r="AC31" s="98">
        <v>1</v>
      </c>
      <c r="AZ31" s="98">
        <v>1</v>
      </c>
      <c r="BA31" s="98">
        <f t="shared" ref="BA31:BA43" si="1">IF(AZ31=1,G31,0)</f>
        <v>0</v>
      </c>
      <c r="BB31" s="98">
        <f t="shared" ref="BB31:BB43" si="2">IF(AZ31=2,G31,0)</f>
        <v>0</v>
      </c>
      <c r="BC31" s="98">
        <f t="shared" ref="BC31:BC43" si="3">IF(AZ31=3,G31,0)</f>
        <v>0</v>
      </c>
      <c r="BD31" s="98">
        <f t="shared" ref="BD31:BD43" si="4">IF(AZ31=4,G31,0)</f>
        <v>0</v>
      </c>
      <c r="BE31" s="98">
        <f t="shared" ref="BE31:BE43" si="5">IF(AZ31=5,G31,0)</f>
        <v>0</v>
      </c>
      <c r="CA31" s="129">
        <v>1</v>
      </c>
      <c r="CB31" s="129">
        <v>1</v>
      </c>
      <c r="CZ31" s="98">
        <v>7.3200000000000001E-3</v>
      </c>
    </row>
    <row r="32" spans="1:104" ht="22.5" x14ac:dyDescent="0.2">
      <c r="A32" s="123">
        <v>17</v>
      </c>
      <c r="B32" s="124" t="s">
        <v>102</v>
      </c>
      <c r="C32" s="125" t="s">
        <v>103</v>
      </c>
      <c r="D32" s="126" t="s">
        <v>76</v>
      </c>
      <c r="E32" s="127">
        <v>12.15</v>
      </c>
      <c r="F32" s="127">
        <v>0</v>
      </c>
      <c r="G32" s="128">
        <f t="shared" si="0"/>
        <v>0</v>
      </c>
      <c r="O32" s="122">
        <v>2</v>
      </c>
      <c r="AA32" s="98">
        <v>1</v>
      </c>
      <c r="AB32" s="98">
        <v>1</v>
      </c>
      <c r="AC32" s="98">
        <v>1</v>
      </c>
      <c r="AZ32" s="98">
        <v>1</v>
      </c>
      <c r="BA32" s="98">
        <f t="shared" si="1"/>
        <v>0</v>
      </c>
      <c r="BB32" s="98">
        <f t="shared" si="2"/>
        <v>0</v>
      </c>
      <c r="BC32" s="98">
        <f t="shared" si="3"/>
        <v>0</v>
      </c>
      <c r="BD32" s="98">
        <f t="shared" si="4"/>
        <v>0</v>
      </c>
      <c r="BE32" s="98">
        <f t="shared" si="5"/>
        <v>0</v>
      </c>
      <c r="CA32" s="129">
        <v>1</v>
      </c>
      <c r="CB32" s="129">
        <v>1</v>
      </c>
      <c r="CZ32" s="98">
        <v>1.188E-2</v>
      </c>
    </row>
    <row r="33" spans="1:104" ht="22.5" x14ac:dyDescent="0.2">
      <c r="A33" s="123">
        <v>18</v>
      </c>
      <c r="B33" s="124" t="s">
        <v>104</v>
      </c>
      <c r="C33" s="125" t="s">
        <v>213</v>
      </c>
      <c r="D33" s="126" t="s">
        <v>76</v>
      </c>
      <c r="E33" s="127">
        <v>1.66</v>
      </c>
      <c r="F33" s="127">
        <v>0</v>
      </c>
      <c r="G33" s="128">
        <f t="shared" si="0"/>
        <v>0</v>
      </c>
      <c r="O33" s="122">
        <v>2</v>
      </c>
      <c r="AA33" s="98">
        <v>1</v>
      </c>
      <c r="AB33" s="98">
        <v>1</v>
      </c>
      <c r="AC33" s="98">
        <v>1</v>
      </c>
      <c r="AZ33" s="98">
        <v>1</v>
      </c>
      <c r="BA33" s="98">
        <f t="shared" si="1"/>
        <v>0</v>
      </c>
      <c r="BB33" s="98">
        <f t="shared" si="2"/>
        <v>0</v>
      </c>
      <c r="BC33" s="98">
        <f t="shared" si="3"/>
        <v>0</v>
      </c>
      <c r="BD33" s="98">
        <f t="shared" si="4"/>
        <v>0</v>
      </c>
      <c r="BE33" s="98">
        <f t="shared" si="5"/>
        <v>0</v>
      </c>
      <c r="CA33" s="129">
        <v>1</v>
      </c>
      <c r="CB33" s="129">
        <v>1</v>
      </c>
      <c r="CZ33" s="98">
        <v>2.5080000000000002E-2</v>
      </c>
    </row>
    <row r="34" spans="1:104" ht="22.5" x14ac:dyDescent="0.2">
      <c r="A34" s="123">
        <v>19</v>
      </c>
      <c r="B34" s="124" t="s">
        <v>105</v>
      </c>
      <c r="C34" s="125" t="s">
        <v>214</v>
      </c>
      <c r="D34" s="126" t="s">
        <v>76</v>
      </c>
      <c r="E34" s="127">
        <v>5.8</v>
      </c>
      <c r="F34" s="127">
        <v>0</v>
      </c>
      <c r="G34" s="128">
        <f t="shared" si="0"/>
        <v>0</v>
      </c>
      <c r="O34" s="122">
        <v>2</v>
      </c>
      <c r="AA34" s="98">
        <v>1</v>
      </c>
      <c r="AB34" s="98">
        <v>1</v>
      </c>
      <c r="AC34" s="98">
        <v>1</v>
      </c>
      <c r="AZ34" s="98">
        <v>1</v>
      </c>
      <c r="BA34" s="98">
        <f t="shared" si="1"/>
        <v>0</v>
      </c>
      <c r="BB34" s="98">
        <f t="shared" si="2"/>
        <v>0</v>
      </c>
      <c r="BC34" s="98">
        <f t="shared" si="3"/>
        <v>0</v>
      </c>
      <c r="BD34" s="98">
        <f t="shared" si="4"/>
        <v>0</v>
      </c>
      <c r="BE34" s="98">
        <f t="shared" si="5"/>
        <v>0</v>
      </c>
      <c r="CA34" s="129">
        <v>1</v>
      </c>
      <c r="CB34" s="129">
        <v>1</v>
      </c>
      <c r="CZ34" s="98">
        <v>2.5080000000000002E-2</v>
      </c>
    </row>
    <row r="35" spans="1:104" ht="22.5" x14ac:dyDescent="0.2">
      <c r="A35" s="123">
        <v>20</v>
      </c>
      <c r="B35" s="124" t="s">
        <v>106</v>
      </c>
      <c r="C35" s="125" t="s">
        <v>107</v>
      </c>
      <c r="D35" s="126" t="s">
        <v>76</v>
      </c>
      <c r="E35" s="127">
        <v>126.8</v>
      </c>
      <c r="F35" s="127">
        <v>0</v>
      </c>
      <c r="G35" s="128">
        <f t="shared" si="0"/>
        <v>0</v>
      </c>
      <c r="O35" s="122">
        <v>2</v>
      </c>
      <c r="AA35" s="98">
        <v>1</v>
      </c>
      <c r="AB35" s="98">
        <v>1</v>
      </c>
      <c r="AC35" s="98">
        <v>1</v>
      </c>
      <c r="AZ35" s="98">
        <v>1</v>
      </c>
      <c r="BA35" s="98">
        <f t="shared" si="1"/>
        <v>0</v>
      </c>
      <c r="BB35" s="98">
        <f t="shared" si="2"/>
        <v>0</v>
      </c>
      <c r="BC35" s="98">
        <f t="shared" si="3"/>
        <v>0</v>
      </c>
      <c r="BD35" s="98">
        <f t="shared" si="4"/>
        <v>0</v>
      </c>
      <c r="BE35" s="98">
        <f t="shared" si="5"/>
        <v>0</v>
      </c>
      <c r="CA35" s="129">
        <v>1</v>
      </c>
      <c r="CB35" s="129">
        <v>1</v>
      </c>
      <c r="CZ35" s="98">
        <v>3.3239999999999999E-2</v>
      </c>
    </row>
    <row r="36" spans="1:104" ht="22.5" x14ac:dyDescent="0.2">
      <c r="A36" s="123">
        <v>21</v>
      </c>
      <c r="B36" s="124" t="s">
        <v>108</v>
      </c>
      <c r="C36" s="125" t="s">
        <v>109</v>
      </c>
      <c r="D36" s="126" t="s">
        <v>76</v>
      </c>
      <c r="E36" s="127">
        <v>36.799999999999997</v>
      </c>
      <c r="F36" s="127">
        <v>0</v>
      </c>
      <c r="G36" s="128">
        <f t="shared" si="0"/>
        <v>0</v>
      </c>
      <c r="O36" s="122">
        <v>2</v>
      </c>
      <c r="AA36" s="98">
        <v>1</v>
      </c>
      <c r="AB36" s="98">
        <v>1</v>
      </c>
      <c r="AC36" s="98">
        <v>1</v>
      </c>
      <c r="AZ36" s="98">
        <v>1</v>
      </c>
      <c r="BA36" s="98">
        <f t="shared" si="1"/>
        <v>0</v>
      </c>
      <c r="BB36" s="98">
        <f t="shared" si="2"/>
        <v>0</v>
      </c>
      <c r="BC36" s="98">
        <f t="shared" si="3"/>
        <v>0</v>
      </c>
      <c r="BD36" s="98">
        <f t="shared" si="4"/>
        <v>0</v>
      </c>
      <c r="BE36" s="98">
        <f t="shared" si="5"/>
        <v>0</v>
      </c>
      <c r="CA36" s="129">
        <v>1</v>
      </c>
      <c r="CB36" s="129">
        <v>1</v>
      </c>
      <c r="CZ36" s="98">
        <v>3.3239999999999999E-2</v>
      </c>
    </row>
    <row r="37" spans="1:104" x14ac:dyDescent="0.2">
      <c r="A37" s="123">
        <v>22</v>
      </c>
      <c r="B37" s="124" t="s">
        <v>110</v>
      </c>
      <c r="C37" s="125" t="s">
        <v>111</v>
      </c>
      <c r="D37" s="126" t="s">
        <v>90</v>
      </c>
      <c r="E37" s="127">
        <v>27.3</v>
      </c>
      <c r="F37" s="127">
        <v>0</v>
      </c>
      <c r="G37" s="128">
        <f t="shared" si="0"/>
        <v>0</v>
      </c>
      <c r="O37" s="122">
        <v>2</v>
      </c>
      <c r="AA37" s="98">
        <v>1</v>
      </c>
      <c r="AB37" s="98">
        <v>1</v>
      </c>
      <c r="AC37" s="98">
        <v>1</v>
      </c>
      <c r="AZ37" s="98">
        <v>1</v>
      </c>
      <c r="BA37" s="98">
        <f t="shared" si="1"/>
        <v>0</v>
      </c>
      <c r="BB37" s="98">
        <f t="shared" si="2"/>
        <v>0</v>
      </c>
      <c r="BC37" s="98">
        <f t="shared" si="3"/>
        <v>0</v>
      </c>
      <c r="BD37" s="98">
        <f t="shared" si="4"/>
        <v>0</v>
      </c>
      <c r="BE37" s="98">
        <f t="shared" si="5"/>
        <v>0</v>
      </c>
      <c r="CA37" s="129">
        <v>1</v>
      </c>
      <c r="CB37" s="129">
        <v>1</v>
      </c>
      <c r="CZ37" s="98">
        <v>5.0000000000000001E-4</v>
      </c>
    </row>
    <row r="38" spans="1:104" x14ac:dyDescent="0.2">
      <c r="A38" s="123">
        <v>23</v>
      </c>
      <c r="B38" s="124" t="s">
        <v>112</v>
      </c>
      <c r="C38" s="125" t="s">
        <v>113</v>
      </c>
      <c r="D38" s="126" t="s">
        <v>90</v>
      </c>
      <c r="E38" s="127">
        <v>15.8</v>
      </c>
      <c r="F38" s="127">
        <v>0</v>
      </c>
      <c r="G38" s="128">
        <f t="shared" si="0"/>
        <v>0</v>
      </c>
      <c r="O38" s="122">
        <v>2</v>
      </c>
      <c r="AA38" s="98">
        <v>1</v>
      </c>
      <c r="AB38" s="98">
        <v>1</v>
      </c>
      <c r="AC38" s="98">
        <v>1</v>
      </c>
      <c r="AZ38" s="98">
        <v>1</v>
      </c>
      <c r="BA38" s="98">
        <f t="shared" si="1"/>
        <v>0</v>
      </c>
      <c r="BB38" s="98">
        <f t="shared" si="2"/>
        <v>0</v>
      </c>
      <c r="BC38" s="98">
        <f t="shared" si="3"/>
        <v>0</v>
      </c>
      <c r="BD38" s="98">
        <f t="shared" si="4"/>
        <v>0</v>
      </c>
      <c r="BE38" s="98">
        <f t="shared" si="5"/>
        <v>0</v>
      </c>
      <c r="CA38" s="129">
        <v>1</v>
      </c>
      <c r="CB38" s="129">
        <v>1</v>
      </c>
      <c r="CZ38" s="98">
        <v>3.0000000000000001E-5</v>
      </c>
    </row>
    <row r="39" spans="1:104" x14ac:dyDescent="0.2">
      <c r="A39" s="123">
        <v>24</v>
      </c>
      <c r="B39" s="124" t="s">
        <v>114</v>
      </c>
      <c r="C39" s="125" t="s">
        <v>115</v>
      </c>
      <c r="D39" s="126" t="s">
        <v>90</v>
      </c>
      <c r="E39" s="127">
        <v>29</v>
      </c>
      <c r="F39" s="127">
        <v>0</v>
      </c>
      <c r="G39" s="128">
        <f t="shared" si="0"/>
        <v>0</v>
      </c>
      <c r="O39" s="122">
        <v>2</v>
      </c>
      <c r="AA39" s="98">
        <v>1</v>
      </c>
      <c r="AB39" s="98">
        <v>1</v>
      </c>
      <c r="AC39" s="98">
        <v>1</v>
      </c>
      <c r="AZ39" s="98">
        <v>1</v>
      </c>
      <c r="BA39" s="98">
        <f t="shared" si="1"/>
        <v>0</v>
      </c>
      <c r="BB39" s="98">
        <f t="shared" si="2"/>
        <v>0</v>
      </c>
      <c r="BC39" s="98">
        <f t="shared" si="3"/>
        <v>0</v>
      </c>
      <c r="BD39" s="98">
        <f t="shared" si="4"/>
        <v>0</v>
      </c>
      <c r="BE39" s="98">
        <f t="shared" si="5"/>
        <v>0</v>
      </c>
      <c r="CA39" s="129">
        <v>1</v>
      </c>
      <c r="CB39" s="129">
        <v>1</v>
      </c>
      <c r="CZ39" s="98">
        <v>3.0000000000000001E-5</v>
      </c>
    </row>
    <row r="40" spans="1:104" x14ac:dyDescent="0.2">
      <c r="A40" s="123">
        <v>25</v>
      </c>
      <c r="B40" s="124" t="s">
        <v>116</v>
      </c>
      <c r="C40" s="125" t="s">
        <v>117</v>
      </c>
      <c r="D40" s="126" t="s">
        <v>90</v>
      </c>
      <c r="E40" s="127">
        <v>26.88</v>
      </c>
      <c r="F40" s="127">
        <v>0</v>
      </c>
      <c r="G40" s="128">
        <f t="shared" si="0"/>
        <v>0</v>
      </c>
      <c r="O40" s="122">
        <v>2</v>
      </c>
      <c r="AA40" s="98">
        <v>1</v>
      </c>
      <c r="AB40" s="98">
        <v>1</v>
      </c>
      <c r="AC40" s="98">
        <v>1</v>
      </c>
      <c r="AZ40" s="98">
        <v>1</v>
      </c>
      <c r="BA40" s="98">
        <f t="shared" si="1"/>
        <v>0</v>
      </c>
      <c r="BB40" s="98">
        <f t="shared" si="2"/>
        <v>0</v>
      </c>
      <c r="BC40" s="98">
        <f t="shared" si="3"/>
        <v>0</v>
      </c>
      <c r="BD40" s="98">
        <f t="shared" si="4"/>
        <v>0</v>
      </c>
      <c r="BE40" s="98">
        <f t="shared" si="5"/>
        <v>0</v>
      </c>
      <c r="CA40" s="129">
        <v>1</v>
      </c>
      <c r="CB40" s="129">
        <v>1</v>
      </c>
      <c r="CZ40" s="98">
        <v>2.9999999999999997E-4</v>
      </c>
    </row>
    <row r="41" spans="1:104" x14ac:dyDescent="0.2">
      <c r="A41" s="123">
        <v>26</v>
      </c>
      <c r="B41" s="124" t="s">
        <v>118</v>
      </c>
      <c r="C41" s="125" t="s">
        <v>119</v>
      </c>
      <c r="D41" s="126" t="s">
        <v>76</v>
      </c>
      <c r="E41" s="127">
        <v>21.5</v>
      </c>
      <c r="F41" s="127">
        <v>0</v>
      </c>
      <c r="G41" s="128">
        <f t="shared" si="0"/>
        <v>0</v>
      </c>
      <c r="O41" s="122">
        <v>2</v>
      </c>
      <c r="AA41" s="98">
        <v>1</v>
      </c>
      <c r="AB41" s="98">
        <v>1</v>
      </c>
      <c r="AC41" s="98">
        <v>1</v>
      </c>
      <c r="AZ41" s="98">
        <v>1</v>
      </c>
      <c r="BA41" s="98">
        <f t="shared" si="1"/>
        <v>0</v>
      </c>
      <c r="BB41" s="98">
        <f t="shared" si="2"/>
        <v>0</v>
      </c>
      <c r="BC41" s="98">
        <f t="shared" si="3"/>
        <v>0</v>
      </c>
      <c r="BD41" s="98">
        <f t="shared" si="4"/>
        <v>0</v>
      </c>
      <c r="BE41" s="98">
        <f t="shared" si="5"/>
        <v>0</v>
      </c>
      <c r="CA41" s="129">
        <v>1</v>
      </c>
      <c r="CB41" s="129">
        <v>1</v>
      </c>
      <c r="CZ41" s="98">
        <v>4.5929999999999999E-2</v>
      </c>
    </row>
    <row r="42" spans="1:104" x14ac:dyDescent="0.2">
      <c r="A42" s="123">
        <v>27</v>
      </c>
      <c r="B42" s="124" t="s">
        <v>120</v>
      </c>
      <c r="C42" s="125" t="s">
        <v>121</v>
      </c>
      <c r="D42" s="126" t="s">
        <v>76</v>
      </c>
      <c r="E42" s="127">
        <v>40</v>
      </c>
      <c r="F42" s="127">
        <v>0</v>
      </c>
      <c r="G42" s="128">
        <f t="shared" si="0"/>
        <v>0</v>
      </c>
      <c r="O42" s="122">
        <v>2</v>
      </c>
      <c r="AA42" s="98">
        <v>1</v>
      </c>
      <c r="AB42" s="98">
        <v>1</v>
      </c>
      <c r="AC42" s="98">
        <v>1</v>
      </c>
      <c r="AZ42" s="98">
        <v>1</v>
      </c>
      <c r="BA42" s="98">
        <f t="shared" si="1"/>
        <v>0</v>
      </c>
      <c r="BB42" s="98">
        <f t="shared" si="2"/>
        <v>0</v>
      </c>
      <c r="BC42" s="98">
        <f t="shared" si="3"/>
        <v>0</v>
      </c>
      <c r="BD42" s="98">
        <f t="shared" si="4"/>
        <v>0</v>
      </c>
      <c r="BE42" s="98">
        <f t="shared" si="5"/>
        <v>0</v>
      </c>
      <c r="CA42" s="129">
        <v>1</v>
      </c>
      <c r="CB42" s="129">
        <v>1</v>
      </c>
      <c r="CZ42" s="98">
        <v>4.8169999999999998E-2</v>
      </c>
    </row>
    <row r="43" spans="1:104" x14ac:dyDescent="0.2">
      <c r="A43" s="123">
        <v>28</v>
      </c>
      <c r="B43" s="124" t="s">
        <v>122</v>
      </c>
      <c r="C43" s="125" t="s">
        <v>123</v>
      </c>
      <c r="D43" s="126" t="s">
        <v>76</v>
      </c>
      <c r="E43" s="127">
        <v>180.75</v>
      </c>
      <c r="F43" s="127">
        <v>0</v>
      </c>
      <c r="G43" s="128">
        <f t="shared" si="0"/>
        <v>0</v>
      </c>
      <c r="O43" s="122">
        <v>2</v>
      </c>
      <c r="AA43" s="98">
        <v>1</v>
      </c>
      <c r="AB43" s="98">
        <v>7</v>
      </c>
      <c r="AC43" s="98">
        <v>7</v>
      </c>
      <c r="AZ43" s="98">
        <v>1</v>
      </c>
      <c r="BA43" s="98">
        <f t="shared" si="1"/>
        <v>0</v>
      </c>
      <c r="BB43" s="98">
        <f t="shared" si="2"/>
        <v>0</v>
      </c>
      <c r="BC43" s="98">
        <f t="shared" si="3"/>
        <v>0</v>
      </c>
      <c r="BD43" s="98">
        <f t="shared" si="4"/>
        <v>0</v>
      </c>
      <c r="BE43" s="98">
        <f t="shared" si="5"/>
        <v>0</v>
      </c>
      <c r="CA43" s="129">
        <v>1</v>
      </c>
      <c r="CB43" s="129">
        <v>7</v>
      </c>
      <c r="CZ43" s="98">
        <v>1.0000000000000001E-5</v>
      </c>
    </row>
    <row r="44" spans="1:104" x14ac:dyDescent="0.2">
      <c r="A44" s="130"/>
      <c r="B44" s="131" t="s">
        <v>61</v>
      </c>
      <c r="C44" s="132" t="str">
        <f>CONCATENATE(B30," ",C30)</f>
        <v>62 Úpravy povrchů vnější</v>
      </c>
      <c r="D44" s="133"/>
      <c r="E44" s="134"/>
      <c r="F44" s="135"/>
      <c r="G44" s="136">
        <f>SUM(G30:G43)</f>
        <v>0</v>
      </c>
      <c r="O44" s="122">
        <v>4</v>
      </c>
      <c r="BA44" s="137">
        <f>SUM(BA30:BA43)</f>
        <v>0</v>
      </c>
      <c r="BB44" s="137">
        <f>SUM(BB30:BB43)</f>
        <v>0</v>
      </c>
      <c r="BC44" s="137">
        <f>SUM(BC30:BC43)</f>
        <v>0</v>
      </c>
      <c r="BD44" s="137">
        <f>SUM(BD30:BD43)</f>
        <v>0</v>
      </c>
      <c r="BE44" s="137">
        <f>SUM(BE30:BE43)</f>
        <v>0</v>
      </c>
    </row>
    <row r="45" spans="1:104" x14ac:dyDescent="0.2">
      <c r="A45" s="115" t="s">
        <v>58</v>
      </c>
      <c r="B45" s="116" t="s">
        <v>124</v>
      </c>
      <c r="C45" s="117" t="s">
        <v>125</v>
      </c>
      <c r="D45" s="118"/>
      <c r="E45" s="119"/>
      <c r="F45" s="119"/>
      <c r="G45" s="120"/>
      <c r="H45" s="121"/>
      <c r="I45" s="121"/>
      <c r="O45" s="122">
        <v>1</v>
      </c>
    </row>
    <row r="46" spans="1:104" x14ac:dyDescent="0.2">
      <c r="A46" s="123">
        <v>29</v>
      </c>
      <c r="B46" s="124" t="s">
        <v>126</v>
      </c>
      <c r="C46" s="125" t="s">
        <v>127</v>
      </c>
      <c r="D46" s="126" t="s">
        <v>76</v>
      </c>
      <c r="E46" s="127">
        <v>79</v>
      </c>
      <c r="F46" s="127">
        <v>0</v>
      </c>
      <c r="G46" s="128">
        <f>E46*F46</f>
        <v>0</v>
      </c>
      <c r="O46" s="122">
        <v>2</v>
      </c>
      <c r="AA46" s="98">
        <v>1</v>
      </c>
      <c r="AB46" s="98">
        <v>1</v>
      </c>
      <c r="AC46" s="98">
        <v>1</v>
      </c>
      <c r="AZ46" s="98">
        <v>1</v>
      </c>
      <c r="BA46" s="98">
        <f>IF(AZ46=1,G46,0)</f>
        <v>0</v>
      </c>
      <c r="BB46" s="98">
        <f>IF(AZ46=2,G46,0)</f>
        <v>0</v>
      </c>
      <c r="BC46" s="98">
        <f>IF(AZ46=3,G46,0)</f>
        <v>0</v>
      </c>
      <c r="BD46" s="98">
        <f>IF(AZ46=4,G46,0)</f>
        <v>0</v>
      </c>
      <c r="BE46" s="98">
        <f>IF(AZ46=5,G46,0)</f>
        <v>0</v>
      </c>
      <c r="CA46" s="129">
        <v>1</v>
      </c>
      <c r="CB46" s="129">
        <v>1</v>
      </c>
      <c r="CZ46" s="98">
        <v>2.4000000000000001E-4</v>
      </c>
    </row>
    <row r="47" spans="1:104" x14ac:dyDescent="0.2">
      <c r="A47" s="130"/>
      <c r="B47" s="131" t="s">
        <v>61</v>
      </c>
      <c r="C47" s="132" t="str">
        <f>CONCATENATE(B45," ",C45)</f>
        <v>9 Ostatní konstrukce, bourání</v>
      </c>
      <c r="D47" s="133"/>
      <c r="E47" s="134"/>
      <c r="F47" s="135"/>
      <c r="G47" s="136">
        <f>SUM(G45:G46)</f>
        <v>0</v>
      </c>
      <c r="O47" s="122">
        <v>4</v>
      </c>
      <c r="BA47" s="137">
        <f>SUM(BA45:BA46)</f>
        <v>0</v>
      </c>
      <c r="BB47" s="137">
        <f>SUM(BB45:BB46)</f>
        <v>0</v>
      </c>
      <c r="BC47" s="137">
        <f>SUM(BC45:BC46)</f>
        <v>0</v>
      </c>
      <c r="BD47" s="137">
        <f>SUM(BD45:BD46)</f>
        <v>0</v>
      </c>
      <c r="BE47" s="137">
        <f>SUM(BE45:BE46)</f>
        <v>0</v>
      </c>
    </row>
    <row r="48" spans="1:104" x14ac:dyDescent="0.2">
      <c r="A48" s="115" t="s">
        <v>58</v>
      </c>
      <c r="B48" s="116" t="s">
        <v>128</v>
      </c>
      <c r="C48" s="117" t="s">
        <v>129</v>
      </c>
      <c r="D48" s="118"/>
      <c r="E48" s="119"/>
      <c r="F48" s="119"/>
      <c r="G48" s="120"/>
      <c r="H48" s="121"/>
      <c r="I48" s="121"/>
      <c r="O48" s="122">
        <v>1</v>
      </c>
    </row>
    <row r="49" spans="1:104" x14ac:dyDescent="0.2">
      <c r="A49" s="123">
        <v>30</v>
      </c>
      <c r="B49" s="124" t="s">
        <v>130</v>
      </c>
      <c r="C49" s="125" t="s">
        <v>131</v>
      </c>
      <c r="D49" s="126" t="s">
        <v>132</v>
      </c>
      <c r="E49" s="127">
        <v>1</v>
      </c>
      <c r="F49" s="127">
        <v>0</v>
      </c>
      <c r="G49" s="128">
        <f>E49*F49</f>
        <v>0</v>
      </c>
      <c r="O49" s="122">
        <v>2</v>
      </c>
      <c r="AA49" s="98">
        <v>1</v>
      </c>
      <c r="AB49" s="98">
        <v>1</v>
      </c>
      <c r="AC49" s="98">
        <v>1</v>
      </c>
      <c r="AZ49" s="98">
        <v>1</v>
      </c>
      <c r="BA49" s="98">
        <f>IF(AZ49=1,G49,0)</f>
        <v>0</v>
      </c>
      <c r="BB49" s="98">
        <f>IF(AZ49=2,G49,0)</f>
        <v>0</v>
      </c>
      <c r="BC49" s="98">
        <f>IF(AZ49=3,G49,0)</f>
        <v>0</v>
      </c>
      <c r="BD49" s="98">
        <f>IF(AZ49=4,G49,0)</f>
        <v>0</v>
      </c>
      <c r="BE49" s="98">
        <f>IF(AZ49=5,G49,0)</f>
        <v>0</v>
      </c>
      <c r="CA49" s="129">
        <v>1</v>
      </c>
      <c r="CB49" s="129">
        <v>1</v>
      </c>
      <c r="CZ49" s="98">
        <v>0</v>
      </c>
    </row>
    <row r="50" spans="1:104" x14ac:dyDescent="0.2">
      <c r="A50" s="123">
        <v>31</v>
      </c>
      <c r="B50" s="124" t="s">
        <v>133</v>
      </c>
      <c r="C50" s="125" t="s">
        <v>134</v>
      </c>
      <c r="D50" s="126" t="s">
        <v>90</v>
      </c>
      <c r="E50" s="127">
        <v>7</v>
      </c>
      <c r="F50" s="127">
        <v>0</v>
      </c>
      <c r="G50" s="128">
        <f>E50*F50</f>
        <v>0</v>
      </c>
      <c r="O50" s="122">
        <v>2</v>
      </c>
      <c r="AA50" s="98">
        <v>1</v>
      </c>
      <c r="AB50" s="98">
        <v>1</v>
      </c>
      <c r="AC50" s="98">
        <v>1</v>
      </c>
      <c r="AZ50" s="98">
        <v>1</v>
      </c>
      <c r="BA50" s="98">
        <f>IF(AZ50=1,G50,0)</f>
        <v>0</v>
      </c>
      <c r="BB50" s="98">
        <f>IF(AZ50=2,G50,0)</f>
        <v>0</v>
      </c>
      <c r="BC50" s="98">
        <f>IF(AZ50=3,G50,0)</f>
        <v>0</v>
      </c>
      <c r="BD50" s="98">
        <f>IF(AZ50=4,G50,0)</f>
        <v>0</v>
      </c>
      <c r="BE50" s="98">
        <f>IF(AZ50=5,G50,0)</f>
        <v>0</v>
      </c>
      <c r="CA50" s="129">
        <v>1</v>
      </c>
      <c r="CB50" s="129">
        <v>1</v>
      </c>
      <c r="CZ50" s="98">
        <v>1.15E-3</v>
      </c>
    </row>
    <row r="51" spans="1:104" x14ac:dyDescent="0.2">
      <c r="A51" s="130"/>
      <c r="B51" s="131" t="s">
        <v>61</v>
      </c>
      <c r="C51" s="132" t="str">
        <f>CONCATENATE(B48," ",C48)</f>
        <v>93 Dokončovací práce inženýrskách staveb</v>
      </c>
      <c r="D51" s="133"/>
      <c r="E51" s="134"/>
      <c r="F51" s="135"/>
      <c r="G51" s="136">
        <f>SUM(G48:G50)</f>
        <v>0</v>
      </c>
      <c r="O51" s="122">
        <v>4</v>
      </c>
      <c r="BA51" s="137">
        <f>SUM(BA48:BA50)</f>
        <v>0</v>
      </c>
      <c r="BB51" s="137">
        <f>SUM(BB48:BB50)</f>
        <v>0</v>
      </c>
      <c r="BC51" s="137">
        <f>SUM(BC48:BC50)</f>
        <v>0</v>
      </c>
      <c r="BD51" s="137">
        <f>SUM(BD48:BD50)</f>
        <v>0</v>
      </c>
      <c r="BE51" s="137">
        <f>SUM(BE48:BE50)</f>
        <v>0</v>
      </c>
    </row>
    <row r="52" spans="1:104" x14ac:dyDescent="0.2">
      <c r="A52" s="115" t="s">
        <v>58</v>
      </c>
      <c r="B52" s="116" t="s">
        <v>135</v>
      </c>
      <c r="C52" s="117" t="s">
        <v>136</v>
      </c>
      <c r="D52" s="118"/>
      <c r="E52" s="119"/>
      <c r="F52" s="119"/>
      <c r="G52" s="120"/>
      <c r="H52" s="121"/>
      <c r="I52" s="121"/>
      <c r="O52" s="122">
        <v>1</v>
      </c>
    </row>
    <row r="53" spans="1:104" x14ac:dyDescent="0.2">
      <c r="A53" s="123">
        <v>32</v>
      </c>
      <c r="B53" s="124" t="s">
        <v>137</v>
      </c>
      <c r="C53" s="125" t="s">
        <v>138</v>
      </c>
      <c r="D53" s="126" t="s">
        <v>76</v>
      </c>
      <c r="E53" s="127">
        <v>136.5</v>
      </c>
      <c r="F53" s="127">
        <v>0</v>
      </c>
      <c r="G53" s="128">
        <f>E53*F53</f>
        <v>0</v>
      </c>
      <c r="O53" s="122">
        <v>2</v>
      </c>
      <c r="AA53" s="98">
        <v>1</v>
      </c>
      <c r="AB53" s="98">
        <v>1</v>
      </c>
      <c r="AC53" s="98">
        <v>1</v>
      </c>
      <c r="AZ53" s="98">
        <v>1</v>
      </c>
      <c r="BA53" s="98">
        <f>IF(AZ53=1,G53,0)</f>
        <v>0</v>
      </c>
      <c r="BB53" s="98">
        <f>IF(AZ53=2,G53,0)</f>
        <v>0</v>
      </c>
      <c r="BC53" s="98">
        <f>IF(AZ53=3,G53,0)</f>
        <v>0</v>
      </c>
      <c r="BD53" s="98">
        <f>IF(AZ53=4,G53,0)</f>
        <v>0</v>
      </c>
      <c r="BE53" s="98">
        <f>IF(AZ53=5,G53,0)</f>
        <v>0</v>
      </c>
      <c r="CA53" s="129">
        <v>1</v>
      </c>
      <c r="CB53" s="129">
        <v>1</v>
      </c>
      <c r="CZ53" s="98">
        <v>0</v>
      </c>
    </row>
    <row r="54" spans="1:104" x14ac:dyDescent="0.2">
      <c r="A54" s="123">
        <v>33</v>
      </c>
      <c r="B54" s="124" t="s">
        <v>139</v>
      </c>
      <c r="C54" s="125" t="s">
        <v>140</v>
      </c>
      <c r="D54" s="126" t="s">
        <v>76</v>
      </c>
      <c r="E54" s="127">
        <v>3</v>
      </c>
      <c r="F54" s="127">
        <v>0</v>
      </c>
      <c r="G54" s="128">
        <f>E54*F54</f>
        <v>0</v>
      </c>
      <c r="O54" s="122">
        <v>2</v>
      </c>
      <c r="AA54" s="98">
        <v>1</v>
      </c>
      <c r="AB54" s="98">
        <v>1</v>
      </c>
      <c r="AC54" s="98">
        <v>1</v>
      </c>
      <c r="AZ54" s="98">
        <v>1</v>
      </c>
      <c r="BA54" s="98">
        <f>IF(AZ54=1,G54,0)</f>
        <v>0</v>
      </c>
      <c r="BB54" s="98">
        <f>IF(AZ54=2,G54,0)</f>
        <v>0</v>
      </c>
      <c r="BC54" s="98">
        <f>IF(AZ54=3,G54,0)</f>
        <v>0</v>
      </c>
      <c r="BD54" s="98">
        <f>IF(AZ54=4,G54,0)</f>
        <v>0</v>
      </c>
      <c r="BE54" s="98">
        <f>IF(AZ54=5,G54,0)</f>
        <v>0</v>
      </c>
      <c r="CA54" s="129">
        <v>1</v>
      </c>
      <c r="CB54" s="129">
        <v>1</v>
      </c>
      <c r="CZ54" s="98">
        <v>1.58E-3</v>
      </c>
    </row>
    <row r="55" spans="1:104" x14ac:dyDescent="0.2">
      <c r="A55" s="123">
        <v>34</v>
      </c>
      <c r="B55" s="124" t="s">
        <v>141</v>
      </c>
      <c r="C55" s="125" t="s">
        <v>142</v>
      </c>
      <c r="D55" s="126" t="s">
        <v>76</v>
      </c>
      <c r="E55" s="127">
        <v>136.5</v>
      </c>
      <c r="F55" s="127">
        <v>0</v>
      </c>
      <c r="G55" s="128">
        <f>E55*F55</f>
        <v>0</v>
      </c>
      <c r="O55" s="122">
        <v>2</v>
      </c>
      <c r="AA55" s="98">
        <v>1</v>
      </c>
      <c r="AB55" s="98">
        <v>1</v>
      </c>
      <c r="AC55" s="98">
        <v>1</v>
      </c>
      <c r="AZ55" s="98">
        <v>1</v>
      </c>
      <c r="BA55" s="98">
        <f>IF(AZ55=1,G55,0)</f>
        <v>0</v>
      </c>
      <c r="BB55" s="98">
        <f>IF(AZ55=2,G55,0)</f>
        <v>0</v>
      </c>
      <c r="BC55" s="98">
        <f>IF(AZ55=3,G55,0)</f>
        <v>0</v>
      </c>
      <c r="BD55" s="98">
        <f>IF(AZ55=4,G55,0)</f>
        <v>0</v>
      </c>
      <c r="BE55" s="98">
        <f>IF(AZ55=5,G55,0)</f>
        <v>0</v>
      </c>
      <c r="CA55" s="129">
        <v>1</v>
      </c>
      <c r="CB55" s="129">
        <v>1</v>
      </c>
      <c r="CZ55" s="98">
        <v>6.9999999999999994E-5</v>
      </c>
    </row>
    <row r="56" spans="1:104" x14ac:dyDescent="0.2">
      <c r="A56" s="130"/>
      <c r="B56" s="131" t="s">
        <v>61</v>
      </c>
      <c r="C56" s="132" t="str">
        <f>CONCATENATE(B52," ",C52)</f>
        <v>94 Lešení a stavební výtahy</v>
      </c>
      <c r="D56" s="133"/>
      <c r="E56" s="134"/>
      <c r="F56" s="135"/>
      <c r="G56" s="136">
        <f>SUM(G52:G55)</f>
        <v>0</v>
      </c>
      <c r="O56" s="122">
        <v>4</v>
      </c>
      <c r="BA56" s="137">
        <f>SUM(BA52:BA55)</f>
        <v>0</v>
      </c>
      <c r="BB56" s="137">
        <f>SUM(BB52:BB55)</f>
        <v>0</v>
      </c>
      <c r="BC56" s="137">
        <f>SUM(BC52:BC55)</f>
        <v>0</v>
      </c>
      <c r="BD56" s="137">
        <f>SUM(BD52:BD55)</f>
        <v>0</v>
      </c>
      <c r="BE56" s="137">
        <f>SUM(BE52:BE55)</f>
        <v>0</v>
      </c>
    </row>
    <row r="57" spans="1:104" x14ac:dyDescent="0.2">
      <c r="A57" s="115" t="s">
        <v>58</v>
      </c>
      <c r="B57" s="116" t="s">
        <v>143</v>
      </c>
      <c r="C57" s="117" t="s">
        <v>144</v>
      </c>
      <c r="D57" s="118"/>
      <c r="E57" s="119"/>
      <c r="F57" s="119"/>
      <c r="G57" s="120"/>
      <c r="H57" s="121"/>
      <c r="I57" s="121"/>
      <c r="O57" s="122">
        <v>1</v>
      </c>
    </row>
    <row r="58" spans="1:104" x14ac:dyDescent="0.2">
      <c r="A58" s="123">
        <v>35</v>
      </c>
      <c r="B58" s="124" t="s">
        <v>145</v>
      </c>
      <c r="C58" s="125" t="s">
        <v>146</v>
      </c>
      <c r="D58" s="126" t="s">
        <v>76</v>
      </c>
      <c r="E58" s="127">
        <v>79</v>
      </c>
      <c r="F58" s="127">
        <v>0</v>
      </c>
      <c r="G58" s="128">
        <f>E58*F58</f>
        <v>0</v>
      </c>
      <c r="O58" s="122">
        <v>2</v>
      </c>
      <c r="AA58" s="98">
        <v>1</v>
      </c>
      <c r="AB58" s="98">
        <v>0</v>
      </c>
      <c r="AC58" s="98">
        <v>0</v>
      </c>
      <c r="AZ58" s="98">
        <v>1</v>
      </c>
      <c r="BA58" s="98">
        <f>IF(AZ58=1,G58,0)</f>
        <v>0</v>
      </c>
      <c r="BB58" s="98">
        <f>IF(AZ58=2,G58,0)</f>
        <v>0</v>
      </c>
      <c r="BC58" s="98">
        <f>IF(AZ58=3,G58,0)</f>
        <v>0</v>
      </c>
      <c r="BD58" s="98">
        <f>IF(AZ58=4,G58,0)</f>
        <v>0</v>
      </c>
      <c r="BE58" s="98">
        <f>IF(AZ58=5,G58,0)</f>
        <v>0</v>
      </c>
      <c r="CA58" s="129">
        <v>1</v>
      </c>
      <c r="CB58" s="129">
        <v>0</v>
      </c>
      <c r="CZ58" s="98">
        <v>4.0000000000000003E-5</v>
      </c>
    </row>
    <row r="59" spans="1:104" x14ac:dyDescent="0.2">
      <c r="A59" s="130"/>
      <c r="B59" s="131" t="s">
        <v>61</v>
      </c>
      <c r="C59" s="132" t="str">
        <f>CONCATENATE(B57," ",C57)</f>
        <v>95 Dokončovací konstrukce na pozemních stavbách</v>
      </c>
      <c r="D59" s="133"/>
      <c r="E59" s="134"/>
      <c r="F59" s="135"/>
      <c r="G59" s="136">
        <f>SUM(G57:G58)</f>
        <v>0</v>
      </c>
      <c r="O59" s="122">
        <v>4</v>
      </c>
      <c r="BA59" s="137">
        <f>SUM(BA57:BA58)</f>
        <v>0</v>
      </c>
      <c r="BB59" s="137">
        <f>SUM(BB57:BB58)</f>
        <v>0</v>
      </c>
      <c r="BC59" s="137">
        <f>SUM(BC57:BC58)</f>
        <v>0</v>
      </c>
      <c r="BD59" s="137">
        <f>SUM(BD57:BD58)</f>
        <v>0</v>
      </c>
      <c r="BE59" s="137">
        <f>SUM(BE57:BE58)</f>
        <v>0</v>
      </c>
    </row>
    <row r="60" spans="1:104" x14ac:dyDescent="0.2">
      <c r="A60" s="115" t="s">
        <v>58</v>
      </c>
      <c r="B60" s="116" t="s">
        <v>147</v>
      </c>
      <c r="C60" s="117" t="s">
        <v>148</v>
      </c>
      <c r="D60" s="118"/>
      <c r="E60" s="119"/>
      <c r="F60" s="119"/>
      <c r="G60" s="120"/>
      <c r="H60" s="121"/>
      <c r="I60" s="121"/>
      <c r="O60" s="122">
        <v>1</v>
      </c>
    </row>
    <row r="61" spans="1:104" x14ac:dyDescent="0.2">
      <c r="A61" s="123">
        <v>36</v>
      </c>
      <c r="B61" s="124" t="s">
        <v>149</v>
      </c>
      <c r="C61" s="125" t="s">
        <v>150</v>
      </c>
      <c r="D61" s="126" t="s">
        <v>76</v>
      </c>
      <c r="E61" s="127">
        <v>88.5</v>
      </c>
      <c r="F61" s="127">
        <v>0</v>
      </c>
      <c r="G61" s="128">
        <f t="shared" ref="G61:G68" si="6">E61*F61</f>
        <v>0</v>
      </c>
      <c r="O61" s="122">
        <v>2</v>
      </c>
      <c r="AA61" s="98">
        <v>1</v>
      </c>
      <c r="AB61" s="98">
        <v>1</v>
      </c>
      <c r="AC61" s="98">
        <v>1</v>
      </c>
      <c r="AZ61" s="98">
        <v>1</v>
      </c>
      <c r="BA61" s="98">
        <f t="shared" ref="BA61:BA68" si="7">IF(AZ61=1,G61,0)</f>
        <v>0</v>
      </c>
      <c r="BB61" s="98">
        <f t="shared" ref="BB61:BB68" si="8">IF(AZ61=2,G61,0)</f>
        <v>0</v>
      </c>
      <c r="BC61" s="98">
        <f t="shared" ref="BC61:BC68" si="9">IF(AZ61=3,G61,0)</f>
        <v>0</v>
      </c>
      <c r="BD61" s="98">
        <f t="shared" ref="BD61:BD68" si="10">IF(AZ61=4,G61,0)</f>
        <v>0</v>
      </c>
      <c r="BE61" s="98">
        <f t="shared" ref="BE61:BE68" si="11">IF(AZ61=5,G61,0)</f>
        <v>0</v>
      </c>
      <c r="CA61" s="129">
        <v>1</v>
      </c>
      <c r="CB61" s="129">
        <v>1</v>
      </c>
      <c r="CZ61" s="98">
        <v>0</v>
      </c>
    </row>
    <row r="62" spans="1:104" x14ac:dyDescent="0.2">
      <c r="A62" s="123">
        <v>37</v>
      </c>
      <c r="B62" s="124" t="s">
        <v>151</v>
      </c>
      <c r="C62" s="125" t="s">
        <v>152</v>
      </c>
      <c r="D62" s="126" t="s">
        <v>76</v>
      </c>
      <c r="E62" s="127">
        <v>58.46</v>
      </c>
      <c r="F62" s="127">
        <v>0</v>
      </c>
      <c r="G62" s="128">
        <f t="shared" si="6"/>
        <v>0</v>
      </c>
      <c r="O62" s="122">
        <v>2</v>
      </c>
      <c r="AA62" s="98">
        <v>2</v>
      </c>
      <c r="AB62" s="98">
        <v>0</v>
      </c>
      <c r="AC62" s="98">
        <v>0</v>
      </c>
      <c r="AZ62" s="98">
        <v>1</v>
      </c>
      <c r="BA62" s="98">
        <f t="shared" si="7"/>
        <v>0</v>
      </c>
      <c r="BB62" s="98">
        <f t="shared" si="8"/>
        <v>0</v>
      </c>
      <c r="BC62" s="98">
        <f t="shared" si="9"/>
        <v>0</v>
      </c>
      <c r="BD62" s="98">
        <f t="shared" si="10"/>
        <v>0</v>
      </c>
      <c r="BE62" s="98">
        <f t="shared" si="11"/>
        <v>0</v>
      </c>
      <c r="CA62" s="129">
        <v>2</v>
      </c>
      <c r="CB62" s="129">
        <v>0</v>
      </c>
      <c r="CZ62" s="98">
        <v>6.7000000000000002E-4</v>
      </c>
    </row>
    <row r="63" spans="1:104" x14ac:dyDescent="0.2">
      <c r="A63" s="123">
        <v>38</v>
      </c>
      <c r="B63" s="124" t="s">
        <v>153</v>
      </c>
      <c r="C63" s="125" t="s">
        <v>154</v>
      </c>
      <c r="D63" s="126" t="s">
        <v>76</v>
      </c>
      <c r="E63" s="127">
        <v>58.46</v>
      </c>
      <c r="F63" s="127">
        <v>0</v>
      </c>
      <c r="G63" s="128">
        <f t="shared" si="6"/>
        <v>0</v>
      </c>
      <c r="O63" s="122">
        <v>2</v>
      </c>
      <c r="AA63" s="98">
        <v>12</v>
      </c>
      <c r="AB63" s="98">
        <v>0</v>
      </c>
      <c r="AC63" s="98">
        <v>103</v>
      </c>
      <c r="AZ63" s="98">
        <v>1</v>
      </c>
      <c r="BA63" s="98">
        <f t="shared" si="7"/>
        <v>0</v>
      </c>
      <c r="BB63" s="98">
        <f t="shared" si="8"/>
        <v>0</v>
      </c>
      <c r="BC63" s="98">
        <f t="shared" si="9"/>
        <v>0</v>
      </c>
      <c r="BD63" s="98">
        <f t="shared" si="10"/>
        <v>0</v>
      </c>
      <c r="BE63" s="98">
        <f t="shared" si="11"/>
        <v>0</v>
      </c>
      <c r="CA63" s="129">
        <v>12</v>
      </c>
      <c r="CB63" s="129">
        <v>0</v>
      </c>
      <c r="CZ63" s="98">
        <v>0</v>
      </c>
    </row>
    <row r="64" spans="1:104" x14ac:dyDescent="0.2">
      <c r="A64" s="123">
        <v>39</v>
      </c>
      <c r="B64" s="124" t="s">
        <v>155</v>
      </c>
      <c r="C64" s="125" t="s">
        <v>156</v>
      </c>
      <c r="D64" s="126" t="s">
        <v>157</v>
      </c>
      <c r="E64" s="127">
        <v>1.2685</v>
      </c>
      <c r="F64" s="127">
        <v>0</v>
      </c>
      <c r="G64" s="128">
        <f t="shared" si="6"/>
        <v>0</v>
      </c>
      <c r="O64" s="122">
        <v>2</v>
      </c>
      <c r="AA64" s="98">
        <v>8</v>
      </c>
      <c r="AB64" s="98">
        <v>1</v>
      </c>
      <c r="AC64" s="98">
        <v>3</v>
      </c>
      <c r="AZ64" s="98">
        <v>1</v>
      </c>
      <c r="BA64" s="98">
        <f t="shared" si="7"/>
        <v>0</v>
      </c>
      <c r="BB64" s="98">
        <f t="shared" si="8"/>
        <v>0</v>
      </c>
      <c r="BC64" s="98">
        <f t="shared" si="9"/>
        <v>0</v>
      </c>
      <c r="BD64" s="98">
        <f t="shared" si="10"/>
        <v>0</v>
      </c>
      <c r="BE64" s="98">
        <f t="shared" si="11"/>
        <v>0</v>
      </c>
      <c r="CA64" s="129">
        <v>8</v>
      </c>
      <c r="CB64" s="129">
        <v>1</v>
      </c>
      <c r="CZ64" s="98">
        <v>0</v>
      </c>
    </row>
    <row r="65" spans="1:104" x14ac:dyDescent="0.2">
      <c r="A65" s="123">
        <v>40</v>
      </c>
      <c r="B65" s="124" t="s">
        <v>158</v>
      </c>
      <c r="C65" s="125" t="s">
        <v>159</v>
      </c>
      <c r="D65" s="126" t="s">
        <v>157</v>
      </c>
      <c r="E65" s="127">
        <v>6.3425000000000002</v>
      </c>
      <c r="F65" s="127">
        <v>0</v>
      </c>
      <c r="G65" s="128">
        <f t="shared" si="6"/>
        <v>0</v>
      </c>
      <c r="O65" s="122">
        <v>2</v>
      </c>
      <c r="AA65" s="98">
        <v>8</v>
      </c>
      <c r="AB65" s="98">
        <v>0</v>
      </c>
      <c r="AC65" s="98">
        <v>3</v>
      </c>
      <c r="AZ65" s="98">
        <v>1</v>
      </c>
      <c r="BA65" s="98">
        <f t="shared" si="7"/>
        <v>0</v>
      </c>
      <c r="BB65" s="98">
        <f t="shared" si="8"/>
        <v>0</v>
      </c>
      <c r="BC65" s="98">
        <f t="shared" si="9"/>
        <v>0</v>
      </c>
      <c r="BD65" s="98">
        <f t="shared" si="10"/>
        <v>0</v>
      </c>
      <c r="BE65" s="98">
        <f t="shared" si="11"/>
        <v>0</v>
      </c>
      <c r="CA65" s="129">
        <v>8</v>
      </c>
      <c r="CB65" s="129">
        <v>0</v>
      </c>
      <c r="CZ65" s="98">
        <v>0</v>
      </c>
    </row>
    <row r="66" spans="1:104" x14ac:dyDescent="0.2">
      <c r="A66" s="123">
        <v>41</v>
      </c>
      <c r="B66" s="124" t="s">
        <v>160</v>
      </c>
      <c r="C66" s="125" t="s">
        <v>161</v>
      </c>
      <c r="D66" s="126" t="s">
        <v>157</v>
      </c>
      <c r="E66" s="127">
        <v>1.2685</v>
      </c>
      <c r="F66" s="127">
        <v>0</v>
      </c>
      <c r="G66" s="128">
        <f t="shared" si="6"/>
        <v>0</v>
      </c>
      <c r="O66" s="122">
        <v>2</v>
      </c>
      <c r="AA66" s="98">
        <v>8</v>
      </c>
      <c r="AB66" s="98">
        <v>1</v>
      </c>
      <c r="AC66" s="98">
        <v>3</v>
      </c>
      <c r="AZ66" s="98">
        <v>1</v>
      </c>
      <c r="BA66" s="98">
        <f t="shared" si="7"/>
        <v>0</v>
      </c>
      <c r="BB66" s="98">
        <f t="shared" si="8"/>
        <v>0</v>
      </c>
      <c r="BC66" s="98">
        <f t="shared" si="9"/>
        <v>0</v>
      </c>
      <c r="BD66" s="98">
        <f t="shared" si="10"/>
        <v>0</v>
      </c>
      <c r="BE66" s="98">
        <f t="shared" si="11"/>
        <v>0</v>
      </c>
      <c r="CA66" s="129">
        <v>8</v>
      </c>
      <c r="CB66" s="129">
        <v>1</v>
      </c>
      <c r="CZ66" s="98">
        <v>0</v>
      </c>
    </row>
    <row r="67" spans="1:104" x14ac:dyDescent="0.2">
      <c r="A67" s="123">
        <v>42</v>
      </c>
      <c r="B67" s="124" t="s">
        <v>162</v>
      </c>
      <c r="C67" s="125" t="s">
        <v>163</v>
      </c>
      <c r="D67" s="126" t="s">
        <v>157</v>
      </c>
      <c r="E67" s="127">
        <v>1.2685</v>
      </c>
      <c r="F67" s="127">
        <v>0</v>
      </c>
      <c r="G67" s="128">
        <f t="shared" si="6"/>
        <v>0</v>
      </c>
      <c r="O67" s="122">
        <v>2</v>
      </c>
      <c r="AA67" s="98">
        <v>8</v>
      </c>
      <c r="AB67" s="98">
        <v>1</v>
      </c>
      <c r="AC67" s="98">
        <v>3</v>
      </c>
      <c r="AZ67" s="98">
        <v>1</v>
      </c>
      <c r="BA67" s="98">
        <f t="shared" si="7"/>
        <v>0</v>
      </c>
      <c r="BB67" s="98">
        <f t="shared" si="8"/>
        <v>0</v>
      </c>
      <c r="BC67" s="98">
        <f t="shared" si="9"/>
        <v>0</v>
      </c>
      <c r="BD67" s="98">
        <f t="shared" si="10"/>
        <v>0</v>
      </c>
      <c r="BE67" s="98">
        <f t="shared" si="11"/>
        <v>0</v>
      </c>
      <c r="CA67" s="129">
        <v>8</v>
      </c>
      <c r="CB67" s="129">
        <v>1</v>
      </c>
      <c r="CZ67" s="98">
        <v>0</v>
      </c>
    </row>
    <row r="68" spans="1:104" x14ac:dyDescent="0.2">
      <c r="A68" s="123">
        <v>43</v>
      </c>
      <c r="B68" s="124" t="s">
        <v>164</v>
      </c>
      <c r="C68" s="125" t="s">
        <v>165</v>
      </c>
      <c r="D68" s="126" t="s">
        <v>157</v>
      </c>
      <c r="E68" s="127">
        <v>1.2685</v>
      </c>
      <c r="F68" s="127">
        <v>0</v>
      </c>
      <c r="G68" s="128">
        <f t="shared" si="6"/>
        <v>0</v>
      </c>
      <c r="O68" s="122">
        <v>2</v>
      </c>
      <c r="AA68" s="98">
        <v>8</v>
      </c>
      <c r="AB68" s="98">
        <v>1</v>
      </c>
      <c r="AC68" s="98">
        <v>3</v>
      </c>
      <c r="AZ68" s="98">
        <v>1</v>
      </c>
      <c r="BA68" s="98">
        <f t="shared" si="7"/>
        <v>0</v>
      </c>
      <c r="BB68" s="98">
        <f t="shared" si="8"/>
        <v>0</v>
      </c>
      <c r="BC68" s="98">
        <f t="shared" si="9"/>
        <v>0</v>
      </c>
      <c r="BD68" s="98">
        <f t="shared" si="10"/>
        <v>0</v>
      </c>
      <c r="BE68" s="98">
        <f t="shared" si="11"/>
        <v>0</v>
      </c>
      <c r="CA68" s="129">
        <v>8</v>
      </c>
      <c r="CB68" s="129">
        <v>1</v>
      </c>
      <c r="CZ68" s="98">
        <v>0</v>
      </c>
    </row>
    <row r="69" spans="1:104" x14ac:dyDescent="0.2">
      <c r="A69" s="130"/>
      <c r="B69" s="131" t="s">
        <v>61</v>
      </c>
      <c r="C69" s="132" t="str">
        <f>CONCATENATE(B60," ",C60)</f>
        <v>96 Bourání konstrukcí</v>
      </c>
      <c r="D69" s="133"/>
      <c r="E69" s="134"/>
      <c r="F69" s="135"/>
      <c r="G69" s="136">
        <f>SUM(G60:G68)</f>
        <v>0</v>
      </c>
      <c r="O69" s="122">
        <v>4</v>
      </c>
      <c r="BA69" s="137">
        <f>SUM(BA60:BA68)</f>
        <v>0</v>
      </c>
      <c r="BB69" s="137">
        <f>SUM(BB60:BB68)</f>
        <v>0</v>
      </c>
      <c r="BC69" s="137">
        <f>SUM(BC60:BC68)</f>
        <v>0</v>
      </c>
      <c r="BD69" s="137">
        <f>SUM(BD60:BD68)</f>
        <v>0</v>
      </c>
      <c r="BE69" s="137">
        <f>SUM(BE60:BE68)</f>
        <v>0</v>
      </c>
    </row>
    <row r="70" spans="1:104" x14ac:dyDescent="0.2">
      <c r="A70" s="115" t="s">
        <v>58</v>
      </c>
      <c r="B70" s="116" t="s">
        <v>166</v>
      </c>
      <c r="C70" s="117" t="s">
        <v>167</v>
      </c>
      <c r="D70" s="118"/>
      <c r="E70" s="119"/>
      <c r="F70" s="119"/>
      <c r="G70" s="120"/>
      <c r="H70" s="121"/>
      <c r="I70" s="121"/>
      <c r="O70" s="122">
        <v>1</v>
      </c>
    </row>
    <row r="71" spans="1:104" x14ac:dyDescent="0.2">
      <c r="A71" s="123">
        <v>44</v>
      </c>
      <c r="B71" s="124" t="s">
        <v>168</v>
      </c>
      <c r="C71" s="125" t="s">
        <v>169</v>
      </c>
      <c r="D71" s="126" t="s">
        <v>157</v>
      </c>
      <c r="E71" s="127">
        <v>17.839542059999999</v>
      </c>
      <c r="F71" s="127">
        <v>0</v>
      </c>
      <c r="G71" s="128">
        <f>E71*F71</f>
        <v>0</v>
      </c>
      <c r="O71" s="122">
        <v>2</v>
      </c>
      <c r="AA71" s="98">
        <v>7</v>
      </c>
      <c r="AB71" s="98">
        <v>1</v>
      </c>
      <c r="AC71" s="98">
        <v>2</v>
      </c>
      <c r="AZ71" s="98">
        <v>1</v>
      </c>
      <c r="BA71" s="98">
        <f>IF(AZ71=1,G71,0)</f>
        <v>0</v>
      </c>
      <c r="BB71" s="98">
        <f>IF(AZ71=2,G71,0)</f>
        <v>0</v>
      </c>
      <c r="BC71" s="98">
        <f>IF(AZ71=3,G71,0)</f>
        <v>0</v>
      </c>
      <c r="BD71" s="98">
        <f>IF(AZ71=4,G71,0)</f>
        <v>0</v>
      </c>
      <c r="BE71" s="98">
        <f>IF(AZ71=5,G71,0)</f>
        <v>0</v>
      </c>
      <c r="CA71" s="129">
        <v>7</v>
      </c>
      <c r="CB71" s="129">
        <v>1</v>
      </c>
      <c r="CZ71" s="98">
        <v>0</v>
      </c>
    </row>
    <row r="72" spans="1:104" x14ac:dyDescent="0.2">
      <c r="A72" s="130"/>
      <c r="B72" s="131" t="s">
        <v>61</v>
      </c>
      <c r="C72" s="132" t="str">
        <f>CONCATENATE(B70," ",C70)</f>
        <v>99 Staveništní přesun hmot</v>
      </c>
      <c r="D72" s="133"/>
      <c r="E72" s="134"/>
      <c r="F72" s="135"/>
      <c r="G72" s="136">
        <f>SUM(G70:G71)</f>
        <v>0</v>
      </c>
      <c r="O72" s="122">
        <v>4</v>
      </c>
      <c r="BA72" s="137">
        <f>SUM(BA70:BA71)</f>
        <v>0</v>
      </c>
      <c r="BB72" s="137">
        <f>SUM(BB70:BB71)</f>
        <v>0</v>
      </c>
      <c r="BC72" s="137">
        <f>SUM(BC70:BC71)</f>
        <v>0</v>
      </c>
      <c r="BD72" s="137">
        <f>SUM(BD70:BD71)</f>
        <v>0</v>
      </c>
      <c r="BE72" s="137">
        <f>SUM(BE70:BE71)</f>
        <v>0</v>
      </c>
    </row>
    <row r="73" spans="1:104" x14ac:dyDescent="0.2">
      <c r="A73" s="115" t="s">
        <v>58</v>
      </c>
      <c r="B73" s="116" t="s">
        <v>170</v>
      </c>
      <c r="C73" s="117" t="s">
        <v>171</v>
      </c>
      <c r="D73" s="118"/>
      <c r="E73" s="119"/>
      <c r="F73" s="119"/>
      <c r="G73" s="120"/>
      <c r="H73" s="121"/>
      <c r="I73" s="121"/>
      <c r="O73" s="122">
        <v>1</v>
      </c>
    </row>
    <row r="74" spans="1:104" ht="22.5" x14ac:dyDescent="0.2">
      <c r="A74" s="123">
        <v>45</v>
      </c>
      <c r="B74" s="124" t="s">
        <v>172</v>
      </c>
      <c r="C74" s="125" t="s">
        <v>173</v>
      </c>
      <c r="D74" s="126" t="s">
        <v>174</v>
      </c>
      <c r="E74" s="127">
        <v>30</v>
      </c>
      <c r="F74" s="127">
        <v>0</v>
      </c>
      <c r="G74" s="128">
        <f>E74*F74</f>
        <v>0</v>
      </c>
      <c r="O74" s="122">
        <v>2</v>
      </c>
      <c r="AA74" s="98">
        <v>10</v>
      </c>
      <c r="AB74" s="98">
        <v>0</v>
      </c>
      <c r="AC74" s="98">
        <v>8</v>
      </c>
      <c r="AZ74" s="98">
        <v>5</v>
      </c>
      <c r="BA74" s="98">
        <f>IF(AZ74=1,G74,0)</f>
        <v>0</v>
      </c>
      <c r="BB74" s="98">
        <f>IF(AZ74=2,G74,0)</f>
        <v>0</v>
      </c>
      <c r="BC74" s="98">
        <f>IF(AZ74=3,G74,0)</f>
        <v>0</v>
      </c>
      <c r="BD74" s="98">
        <f>IF(AZ74=4,G74,0)</f>
        <v>0</v>
      </c>
      <c r="BE74" s="98">
        <f>IF(AZ74=5,G74,0)</f>
        <v>0</v>
      </c>
      <c r="CA74" s="129">
        <v>10</v>
      </c>
      <c r="CB74" s="129">
        <v>0</v>
      </c>
      <c r="CZ74" s="98">
        <v>0</v>
      </c>
    </row>
    <row r="75" spans="1:104" x14ac:dyDescent="0.2">
      <c r="A75" s="130"/>
      <c r="B75" s="131" t="s">
        <v>61</v>
      </c>
      <c r="C75" s="132" t="str">
        <f>CONCATENATE(B73," ",C73)</f>
        <v>763 Dřevostavby</v>
      </c>
      <c r="D75" s="133"/>
      <c r="E75" s="134"/>
      <c r="F75" s="135"/>
      <c r="G75" s="136">
        <f>SUM(G73:G74)</f>
        <v>0</v>
      </c>
      <c r="O75" s="122">
        <v>4</v>
      </c>
      <c r="BA75" s="137">
        <f>SUM(BA73:BA74)</f>
        <v>0</v>
      </c>
      <c r="BB75" s="137">
        <f>SUM(BB73:BB74)</f>
        <v>0</v>
      </c>
      <c r="BC75" s="137">
        <f>SUM(BC73:BC74)</f>
        <v>0</v>
      </c>
      <c r="BD75" s="137">
        <f>SUM(BD73:BD74)</f>
        <v>0</v>
      </c>
      <c r="BE75" s="137">
        <f>SUM(BE73:BE74)</f>
        <v>0</v>
      </c>
    </row>
    <row r="76" spans="1:104" x14ac:dyDescent="0.2">
      <c r="A76" s="115" t="s">
        <v>58</v>
      </c>
      <c r="B76" s="116" t="s">
        <v>175</v>
      </c>
      <c r="C76" s="117" t="s">
        <v>176</v>
      </c>
      <c r="D76" s="118"/>
      <c r="E76" s="119"/>
      <c r="F76" s="119"/>
      <c r="G76" s="120"/>
      <c r="H76" s="121"/>
      <c r="I76" s="121"/>
      <c r="O76" s="122">
        <v>1</v>
      </c>
    </row>
    <row r="77" spans="1:104" x14ac:dyDescent="0.2">
      <c r="A77" s="123">
        <v>46</v>
      </c>
      <c r="B77" s="124" t="s">
        <v>177</v>
      </c>
      <c r="C77" s="125" t="s">
        <v>178</v>
      </c>
      <c r="D77" s="126" t="s">
        <v>90</v>
      </c>
      <c r="E77" s="127">
        <v>27.3</v>
      </c>
      <c r="F77" s="127">
        <v>0</v>
      </c>
      <c r="G77" s="128">
        <f>E77*F77</f>
        <v>0</v>
      </c>
      <c r="O77" s="122">
        <v>2</v>
      </c>
      <c r="AA77" s="98">
        <v>1</v>
      </c>
      <c r="AB77" s="98">
        <v>7</v>
      </c>
      <c r="AC77" s="98">
        <v>7</v>
      </c>
      <c r="AZ77" s="98">
        <v>2</v>
      </c>
      <c r="BA77" s="98">
        <f>IF(AZ77=1,G77,0)</f>
        <v>0</v>
      </c>
      <c r="BB77" s="98">
        <f>IF(AZ77=2,G77,0)</f>
        <v>0</v>
      </c>
      <c r="BC77" s="98">
        <f>IF(AZ77=3,G77,0)</f>
        <v>0</v>
      </c>
      <c r="BD77" s="98">
        <f>IF(AZ77=4,G77,0)</f>
        <v>0</v>
      </c>
      <c r="BE77" s="98">
        <f>IF(AZ77=5,G77,0)</f>
        <v>0</v>
      </c>
      <c r="CA77" s="129">
        <v>1</v>
      </c>
      <c r="CB77" s="129">
        <v>7</v>
      </c>
      <c r="CZ77" s="98">
        <v>1.6800000000000001E-3</v>
      </c>
    </row>
    <row r="78" spans="1:104" ht="22.5" x14ac:dyDescent="0.2">
      <c r="A78" s="123">
        <v>47</v>
      </c>
      <c r="B78" s="124" t="s">
        <v>179</v>
      </c>
      <c r="C78" s="125" t="s">
        <v>180</v>
      </c>
      <c r="D78" s="126" t="s">
        <v>90</v>
      </c>
      <c r="E78" s="127">
        <v>5.8</v>
      </c>
      <c r="F78" s="127">
        <v>0</v>
      </c>
      <c r="G78" s="128">
        <f>E78*F78</f>
        <v>0</v>
      </c>
      <c r="O78" s="122">
        <v>2</v>
      </c>
      <c r="AA78" s="98">
        <v>1</v>
      </c>
      <c r="AB78" s="98">
        <v>0</v>
      </c>
      <c r="AC78" s="98">
        <v>0</v>
      </c>
      <c r="AZ78" s="98">
        <v>2</v>
      </c>
      <c r="BA78" s="98">
        <f>IF(AZ78=1,G78,0)</f>
        <v>0</v>
      </c>
      <c r="BB78" s="98">
        <f>IF(AZ78=2,G78,0)</f>
        <v>0</v>
      </c>
      <c r="BC78" s="98">
        <f>IF(AZ78=3,G78,0)</f>
        <v>0</v>
      </c>
      <c r="BD78" s="98">
        <f>IF(AZ78=4,G78,0)</f>
        <v>0</v>
      </c>
      <c r="BE78" s="98">
        <f>IF(AZ78=5,G78,0)</f>
        <v>0</v>
      </c>
      <c r="CA78" s="129">
        <v>1</v>
      </c>
      <c r="CB78" s="129">
        <v>0</v>
      </c>
      <c r="CZ78" s="98">
        <v>3.79E-3</v>
      </c>
    </row>
    <row r="79" spans="1:104" ht="22.5" x14ac:dyDescent="0.2">
      <c r="A79" s="123">
        <v>48</v>
      </c>
      <c r="B79" s="124" t="s">
        <v>181</v>
      </c>
      <c r="C79" s="125" t="s">
        <v>182</v>
      </c>
      <c r="D79" s="126" t="s">
        <v>90</v>
      </c>
      <c r="E79" s="127">
        <v>15.8</v>
      </c>
      <c r="F79" s="127">
        <v>0</v>
      </c>
      <c r="G79" s="128">
        <f>E79*F79</f>
        <v>0</v>
      </c>
      <c r="O79" s="122">
        <v>2</v>
      </c>
      <c r="AA79" s="98">
        <v>1</v>
      </c>
      <c r="AB79" s="98">
        <v>0</v>
      </c>
      <c r="AC79" s="98">
        <v>0</v>
      </c>
      <c r="AZ79" s="98">
        <v>2</v>
      </c>
      <c r="BA79" s="98">
        <f>IF(AZ79=1,G79,0)</f>
        <v>0</v>
      </c>
      <c r="BB79" s="98">
        <f>IF(AZ79=2,G79,0)</f>
        <v>0</v>
      </c>
      <c r="BC79" s="98">
        <f>IF(AZ79=3,G79,0)</f>
        <v>0</v>
      </c>
      <c r="BD79" s="98">
        <f>IF(AZ79=4,G79,0)</f>
        <v>0</v>
      </c>
      <c r="BE79" s="98">
        <f>IF(AZ79=5,G79,0)</f>
        <v>0</v>
      </c>
      <c r="CA79" s="129">
        <v>1</v>
      </c>
      <c r="CB79" s="129">
        <v>0</v>
      </c>
      <c r="CZ79" s="98">
        <v>3.79E-3</v>
      </c>
    </row>
    <row r="80" spans="1:104" x14ac:dyDescent="0.2">
      <c r="A80" s="130"/>
      <c r="B80" s="131" t="s">
        <v>61</v>
      </c>
      <c r="C80" s="132" t="str">
        <f>CONCATENATE(B76," ",C76)</f>
        <v>764 Konstrukce klempířské</v>
      </c>
      <c r="D80" s="133"/>
      <c r="E80" s="134"/>
      <c r="F80" s="135"/>
      <c r="G80" s="136">
        <f>SUM(G76:G79)</f>
        <v>0</v>
      </c>
      <c r="O80" s="122">
        <v>4</v>
      </c>
      <c r="BA80" s="137">
        <f>SUM(BA76:BA79)</f>
        <v>0</v>
      </c>
      <c r="BB80" s="137">
        <f>SUM(BB76:BB79)</f>
        <v>0</v>
      </c>
      <c r="BC80" s="137">
        <f>SUM(BC76:BC79)</f>
        <v>0</v>
      </c>
      <c r="BD80" s="137">
        <f>SUM(BD76:BD79)</f>
        <v>0</v>
      </c>
      <c r="BE80" s="137">
        <f>SUM(BE76:BE79)</f>
        <v>0</v>
      </c>
    </row>
    <row r="81" spans="1:104" x14ac:dyDescent="0.2">
      <c r="A81" s="115" t="s">
        <v>58</v>
      </c>
      <c r="B81" s="116" t="s">
        <v>183</v>
      </c>
      <c r="C81" s="117" t="s">
        <v>184</v>
      </c>
      <c r="D81" s="118"/>
      <c r="E81" s="119"/>
      <c r="F81" s="119"/>
      <c r="G81" s="120"/>
      <c r="H81" s="121"/>
      <c r="I81" s="121"/>
      <c r="O81" s="122">
        <v>1</v>
      </c>
    </row>
    <row r="82" spans="1:104" x14ac:dyDescent="0.2">
      <c r="A82" s="123">
        <v>49</v>
      </c>
      <c r="B82" s="124" t="s">
        <v>185</v>
      </c>
      <c r="C82" s="125" t="s">
        <v>224</v>
      </c>
      <c r="D82" s="126" t="s">
        <v>90</v>
      </c>
      <c r="E82" s="127">
        <v>10</v>
      </c>
      <c r="F82" s="127">
        <v>0</v>
      </c>
      <c r="G82" s="128">
        <f>E82*F82</f>
        <v>0</v>
      </c>
      <c r="O82" s="122">
        <v>2</v>
      </c>
      <c r="AA82" s="98">
        <v>1</v>
      </c>
      <c r="AB82" s="98">
        <v>7</v>
      </c>
      <c r="AC82" s="98">
        <v>7</v>
      </c>
      <c r="AZ82" s="98">
        <v>2</v>
      </c>
      <c r="BA82" s="98">
        <f>IF(AZ82=1,G82,0)</f>
        <v>0</v>
      </c>
      <c r="BB82" s="98">
        <f>IF(AZ82=2,G82,0)</f>
        <v>0</v>
      </c>
      <c r="BC82" s="98">
        <f>IF(AZ82=3,G82,0)</f>
        <v>0</v>
      </c>
      <c r="BD82" s="98">
        <f>IF(AZ82=4,G82,0)</f>
        <v>0</v>
      </c>
      <c r="BE82" s="98">
        <f>IF(AZ82=5,G82,0)</f>
        <v>0</v>
      </c>
      <c r="CA82" s="129">
        <v>1</v>
      </c>
      <c r="CB82" s="129">
        <v>7</v>
      </c>
      <c r="CZ82" s="98">
        <v>0</v>
      </c>
    </row>
    <row r="83" spans="1:104" x14ac:dyDescent="0.2">
      <c r="A83" s="130"/>
      <c r="B83" s="131" t="s">
        <v>61</v>
      </c>
      <c r="C83" s="132" t="str">
        <f>CONCATENATE(B81," ",C81)</f>
        <v>767 Konstrukce zámečnické</v>
      </c>
      <c r="D83" s="133"/>
      <c r="E83" s="134"/>
      <c r="F83" s="135"/>
      <c r="G83" s="136">
        <f>SUM(G81:G82)</f>
        <v>0</v>
      </c>
      <c r="O83" s="122">
        <v>4</v>
      </c>
      <c r="BA83" s="137">
        <f>SUM(BA81:BA82)</f>
        <v>0</v>
      </c>
      <c r="BB83" s="137">
        <f>SUM(BB81:BB82)</f>
        <v>0</v>
      </c>
      <c r="BC83" s="137">
        <f>SUM(BC81:BC82)</f>
        <v>0</v>
      </c>
      <c r="BD83" s="137">
        <f>SUM(BD81:BD82)</f>
        <v>0</v>
      </c>
      <c r="BE83" s="137">
        <f>SUM(BE81:BE82)</f>
        <v>0</v>
      </c>
    </row>
    <row r="84" spans="1:104" x14ac:dyDescent="0.2">
      <c r="A84" s="115" t="s">
        <v>58</v>
      </c>
      <c r="B84" s="116" t="s">
        <v>186</v>
      </c>
      <c r="C84" s="117" t="s">
        <v>187</v>
      </c>
      <c r="D84" s="118"/>
      <c r="E84" s="119"/>
      <c r="F84" s="119"/>
      <c r="G84" s="120"/>
      <c r="H84" s="121"/>
      <c r="I84" s="121"/>
      <c r="O84" s="122">
        <v>1</v>
      </c>
    </row>
    <row r="85" spans="1:104" x14ac:dyDescent="0.2">
      <c r="A85" s="123">
        <v>50</v>
      </c>
      <c r="B85" s="124" t="s">
        <v>188</v>
      </c>
      <c r="C85" s="125" t="s">
        <v>189</v>
      </c>
      <c r="D85" s="126" t="s">
        <v>190</v>
      </c>
      <c r="E85" s="127">
        <v>3</v>
      </c>
      <c r="F85" s="127">
        <v>0</v>
      </c>
      <c r="G85" s="128">
        <f>E85*F85</f>
        <v>0</v>
      </c>
      <c r="O85" s="122">
        <v>2</v>
      </c>
      <c r="AA85" s="98">
        <v>1</v>
      </c>
      <c r="AB85" s="98">
        <v>0</v>
      </c>
      <c r="AC85" s="98">
        <v>0</v>
      </c>
      <c r="AZ85" s="98">
        <v>2</v>
      </c>
      <c r="BA85" s="98">
        <f>IF(AZ85=1,G85,0)</f>
        <v>0</v>
      </c>
      <c r="BB85" s="98">
        <f>IF(AZ85=2,G85,0)</f>
        <v>0</v>
      </c>
      <c r="BC85" s="98">
        <f>IF(AZ85=3,G85,0)</f>
        <v>0</v>
      </c>
      <c r="BD85" s="98">
        <f>IF(AZ85=4,G85,0)</f>
        <v>0</v>
      </c>
      <c r="BE85" s="98">
        <f>IF(AZ85=5,G85,0)</f>
        <v>0</v>
      </c>
      <c r="CA85" s="129">
        <v>1</v>
      </c>
      <c r="CB85" s="129">
        <v>0</v>
      </c>
      <c r="CZ85" s="98">
        <v>4.7699999999999999E-3</v>
      </c>
    </row>
    <row r="86" spans="1:104" x14ac:dyDescent="0.2">
      <c r="A86" s="123">
        <v>51</v>
      </c>
      <c r="B86" s="124" t="s">
        <v>191</v>
      </c>
      <c r="C86" s="125" t="s">
        <v>192</v>
      </c>
      <c r="D86" s="126" t="s">
        <v>76</v>
      </c>
      <c r="E86" s="127">
        <v>15.66</v>
      </c>
      <c r="F86" s="127">
        <v>0</v>
      </c>
      <c r="G86" s="128">
        <f>E86*F86</f>
        <v>0</v>
      </c>
      <c r="O86" s="122">
        <v>2</v>
      </c>
      <c r="AA86" s="98">
        <v>1</v>
      </c>
      <c r="AB86" s="98">
        <v>0</v>
      </c>
      <c r="AC86" s="98">
        <v>0</v>
      </c>
      <c r="AZ86" s="98">
        <v>2</v>
      </c>
      <c r="BA86" s="98">
        <f>IF(AZ86=1,G86,0)</f>
        <v>0</v>
      </c>
      <c r="BB86" s="98">
        <f>IF(AZ86=2,G86,0)</f>
        <v>0</v>
      </c>
      <c r="BC86" s="98">
        <f>IF(AZ86=3,G86,0)</f>
        <v>0</v>
      </c>
      <c r="BD86" s="98">
        <f>IF(AZ86=4,G86,0)</f>
        <v>0</v>
      </c>
      <c r="BE86" s="98">
        <f>IF(AZ86=5,G86,0)</f>
        <v>0</v>
      </c>
      <c r="CA86" s="129">
        <v>1</v>
      </c>
      <c r="CB86" s="129">
        <v>0</v>
      </c>
      <c r="CZ86" s="98">
        <v>2.5999999999999998E-4</v>
      </c>
    </row>
    <row r="87" spans="1:104" x14ac:dyDescent="0.2">
      <c r="A87" s="130"/>
      <c r="B87" s="131" t="s">
        <v>61</v>
      </c>
      <c r="C87" s="132" t="str">
        <f>CONCATENATE(B84," ",C84)</f>
        <v>769 Otvorové prvky z plastu</v>
      </c>
      <c r="D87" s="133"/>
      <c r="E87" s="134"/>
      <c r="F87" s="135"/>
      <c r="G87" s="136">
        <f>SUM(G84:G86)</f>
        <v>0</v>
      </c>
      <c r="O87" s="122">
        <v>4</v>
      </c>
      <c r="BA87" s="137">
        <f>SUM(BA84:BA86)</f>
        <v>0</v>
      </c>
      <c r="BB87" s="137">
        <f>SUM(BB84:BB86)</f>
        <v>0</v>
      </c>
      <c r="BC87" s="137">
        <f>SUM(BC84:BC86)</f>
        <v>0</v>
      </c>
      <c r="BD87" s="137">
        <f>SUM(BD84:BD86)</f>
        <v>0</v>
      </c>
      <c r="BE87" s="137">
        <f>SUM(BE84:BE86)</f>
        <v>0</v>
      </c>
    </row>
    <row r="88" spans="1:104" x14ac:dyDescent="0.2">
      <c r="A88" s="115" t="s">
        <v>58</v>
      </c>
      <c r="B88" s="116" t="s">
        <v>193</v>
      </c>
      <c r="C88" s="117" t="s">
        <v>194</v>
      </c>
      <c r="D88" s="118"/>
      <c r="E88" s="119"/>
      <c r="F88" s="119"/>
      <c r="G88" s="120"/>
      <c r="H88" s="121"/>
      <c r="I88" s="121"/>
      <c r="O88" s="122">
        <v>1</v>
      </c>
    </row>
    <row r="89" spans="1:104" x14ac:dyDescent="0.2">
      <c r="A89" s="123">
        <v>52</v>
      </c>
      <c r="B89" s="124" t="s">
        <v>195</v>
      </c>
      <c r="C89" s="125" t="s">
        <v>196</v>
      </c>
      <c r="D89" s="126" t="s">
        <v>76</v>
      </c>
      <c r="E89" s="127">
        <v>30.849</v>
      </c>
      <c r="F89" s="127">
        <v>0</v>
      </c>
      <c r="G89" s="128">
        <f>E89*F89</f>
        <v>0</v>
      </c>
      <c r="O89" s="122">
        <v>2</v>
      </c>
      <c r="AA89" s="98">
        <v>1</v>
      </c>
      <c r="AB89" s="98">
        <v>7</v>
      </c>
      <c r="AC89" s="98">
        <v>7</v>
      </c>
      <c r="AZ89" s="98">
        <v>2</v>
      </c>
      <c r="BA89" s="98">
        <f>IF(AZ89=1,G89,0)</f>
        <v>0</v>
      </c>
      <c r="BB89" s="98">
        <f>IF(AZ89=2,G89,0)</f>
        <v>0</v>
      </c>
      <c r="BC89" s="98">
        <f>IF(AZ89=3,G89,0)</f>
        <v>0</v>
      </c>
      <c r="BD89" s="98">
        <f>IF(AZ89=4,G89,0)</f>
        <v>0</v>
      </c>
      <c r="BE89" s="98">
        <f>IF(AZ89=5,G89,0)</f>
        <v>0</v>
      </c>
      <c r="CA89" s="129">
        <v>1</v>
      </c>
      <c r="CB89" s="129">
        <v>7</v>
      </c>
      <c r="CZ89" s="98">
        <v>5.8E-4</v>
      </c>
    </row>
    <row r="90" spans="1:104" x14ac:dyDescent="0.2">
      <c r="A90" s="130"/>
      <c r="B90" s="131" t="s">
        <v>61</v>
      </c>
      <c r="C90" s="132" t="str">
        <f>CONCATENATE(B88," ",C88)</f>
        <v>783 Nátěry</v>
      </c>
      <c r="D90" s="133"/>
      <c r="E90" s="134"/>
      <c r="F90" s="135"/>
      <c r="G90" s="136">
        <f>SUM(G88:G89)</f>
        <v>0</v>
      </c>
      <c r="O90" s="122">
        <v>4</v>
      </c>
      <c r="BA90" s="137">
        <f>SUM(BA88:BA89)</f>
        <v>0</v>
      </c>
      <c r="BB90" s="137">
        <f>SUM(BB88:BB89)</f>
        <v>0</v>
      </c>
      <c r="BC90" s="137">
        <f>SUM(BC88:BC89)</f>
        <v>0</v>
      </c>
      <c r="BD90" s="137">
        <f>SUM(BD88:BD89)</f>
        <v>0</v>
      </c>
      <c r="BE90" s="137">
        <f>SUM(BE88:BE89)</f>
        <v>0</v>
      </c>
    </row>
    <row r="91" spans="1:104" x14ac:dyDescent="0.2">
      <c r="A91" s="115" t="s">
        <v>58</v>
      </c>
      <c r="B91" s="116" t="s">
        <v>197</v>
      </c>
      <c r="C91" s="117" t="s">
        <v>198</v>
      </c>
      <c r="D91" s="118"/>
      <c r="E91" s="119"/>
      <c r="F91" s="119"/>
      <c r="G91" s="120"/>
      <c r="H91" s="121"/>
      <c r="I91" s="121"/>
      <c r="O91" s="122">
        <v>1</v>
      </c>
    </row>
    <row r="92" spans="1:104" x14ac:dyDescent="0.2">
      <c r="A92" s="123">
        <v>53</v>
      </c>
      <c r="B92" s="124" t="s">
        <v>199</v>
      </c>
      <c r="C92" s="125" t="s">
        <v>200</v>
      </c>
      <c r="D92" s="126" t="s">
        <v>76</v>
      </c>
      <c r="E92" s="127">
        <v>231.4</v>
      </c>
      <c r="F92" s="127">
        <v>0</v>
      </c>
      <c r="G92" s="128">
        <f>E92*F92</f>
        <v>0</v>
      </c>
      <c r="O92" s="122">
        <v>2</v>
      </c>
      <c r="AA92" s="98">
        <v>1</v>
      </c>
      <c r="AB92" s="98">
        <v>7</v>
      </c>
      <c r="AC92" s="98">
        <v>7</v>
      </c>
      <c r="AZ92" s="98">
        <v>2</v>
      </c>
      <c r="BA92" s="98">
        <f>IF(AZ92=1,G92,0)</f>
        <v>0</v>
      </c>
      <c r="BB92" s="98">
        <f>IF(AZ92=2,G92,0)</f>
        <v>0</v>
      </c>
      <c r="BC92" s="98">
        <f>IF(AZ92=3,G92,0)</f>
        <v>0</v>
      </c>
      <c r="BD92" s="98">
        <f>IF(AZ92=4,G92,0)</f>
        <v>0</v>
      </c>
      <c r="BE92" s="98">
        <f>IF(AZ92=5,G92,0)</f>
        <v>0</v>
      </c>
      <c r="CA92" s="129">
        <v>1</v>
      </c>
      <c r="CB92" s="129">
        <v>7</v>
      </c>
      <c r="CZ92" s="98">
        <v>1.7000000000000001E-4</v>
      </c>
    </row>
    <row r="93" spans="1:104" x14ac:dyDescent="0.2">
      <c r="A93" s="123">
        <v>54</v>
      </c>
      <c r="B93" s="124" t="s">
        <v>201</v>
      </c>
      <c r="C93" s="125" t="s">
        <v>202</v>
      </c>
      <c r="D93" s="126" t="s">
        <v>76</v>
      </c>
      <c r="E93" s="127">
        <v>231.4</v>
      </c>
      <c r="F93" s="127">
        <v>0</v>
      </c>
      <c r="G93" s="128">
        <f>E93*F93</f>
        <v>0</v>
      </c>
      <c r="O93" s="122">
        <v>2</v>
      </c>
      <c r="AA93" s="98">
        <v>1</v>
      </c>
      <c r="AB93" s="98">
        <v>7</v>
      </c>
      <c r="AC93" s="98">
        <v>7</v>
      </c>
      <c r="AZ93" s="98">
        <v>2</v>
      </c>
      <c r="BA93" s="98">
        <f>IF(AZ93=1,G93,0)</f>
        <v>0</v>
      </c>
      <c r="BB93" s="98">
        <f>IF(AZ93=2,G93,0)</f>
        <v>0</v>
      </c>
      <c r="BC93" s="98">
        <f>IF(AZ93=3,G93,0)</f>
        <v>0</v>
      </c>
      <c r="BD93" s="98">
        <f>IF(AZ93=4,G93,0)</f>
        <v>0</v>
      </c>
      <c r="BE93" s="98">
        <f>IF(AZ93=5,G93,0)</f>
        <v>0</v>
      </c>
      <c r="CA93" s="129">
        <v>1</v>
      </c>
      <c r="CB93" s="129">
        <v>7</v>
      </c>
      <c r="CZ93" s="98">
        <v>2.5999999999999998E-4</v>
      </c>
    </row>
    <row r="94" spans="1:104" x14ac:dyDescent="0.2">
      <c r="A94" s="130"/>
      <c r="B94" s="131" t="s">
        <v>61</v>
      </c>
      <c r="C94" s="132" t="str">
        <f>CONCATENATE(B91," ",C91)</f>
        <v>784 Malby</v>
      </c>
      <c r="D94" s="133"/>
      <c r="E94" s="134"/>
      <c r="F94" s="135"/>
      <c r="G94" s="136">
        <f>SUM(G91:G93)</f>
        <v>0</v>
      </c>
      <c r="O94" s="122">
        <v>4</v>
      </c>
      <c r="BA94" s="137">
        <f>SUM(BA91:BA93)</f>
        <v>0</v>
      </c>
      <c r="BB94" s="137">
        <f>SUM(BB91:BB93)</f>
        <v>0</v>
      </c>
      <c r="BC94" s="137">
        <f>SUM(BC91:BC93)</f>
        <v>0</v>
      </c>
      <c r="BD94" s="137">
        <f>SUM(BD91:BD93)</f>
        <v>0</v>
      </c>
      <c r="BE94" s="137">
        <f>SUM(BE91:BE93)</f>
        <v>0</v>
      </c>
    </row>
    <row r="95" spans="1:104" x14ac:dyDescent="0.2">
      <c r="A95" s="115" t="s">
        <v>58</v>
      </c>
      <c r="B95" s="116" t="s">
        <v>203</v>
      </c>
      <c r="C95" s="117" t="s">
        <v>204</v>
      </c>
      <c r="D95" s="118"/>
      <c r="E95" s="119"/>
      <c r="F95" s="119"/>
      <c r="G95" s="120"/>
      <c r="H95" s="121"/>
      <c r="I95" s="121"/>
      <c r="O95" s="122">
        <v>1</v>
      </c>
    </row>
    <row r="96" spans="1:104" x14ac:dyDescent="0.2">
      <c r="A96" s="123">
        <v>55</v>
      </c>
      <c r="B96" s="124" t="s">
        <v>205</v>
      </c>
      <c r="C96" s="125" t="s">
        <v>206</v>
      </c>
      <c r="D96" s="126" t="s">
        <v>132</v>
      </c>
      <c r="E96" s="127">
        <v>1</v>
      </c>
      <c r="F96" s="127">
        <v>0</v>
      </c>
      <c r="G96" s="128">
        <f>E96*F96</f>
        <v>0</v>
      </c>
      <c r="O96" s="122">
        <v>2</v>
      </c>
      <c r="AA96" s="98">
        <v>1</v>
      </c>
      <c r="AB96" s="98">
        <v>9</v>
      </c>
      <c r="AC96" s="98">
        <v>9</v>
      </c>
      <c r="AZ96" s="98">
        <v>4</v>
      </c>
      <c r="BA96" s="98">
        <f>IF(AZ96=1,G96,0)</f>
        <v>0</v>
      </c>
      <c r="BB96" s="98">
        <f>IF(AZ96=2,G96,0)</f>
        <v>0</v>
      </c>
      <c r="BC96" s="98">
        <f>IF(AZ96=3,G96,0)</f>
        <v>0</v>
      </c>
      <c r="BD96" s="98">
        <f>IF(AZ96=4,G96,0)</f>
        <v>0</v>
      </c>
      <c r="BE96" s="98">
        <f>IF(AZ96=5,G96,0)</f>
        <v>0</v>
      </c>
      <c r="CA96" s="129">
        <v>1</v>
      </c>
      <c r="CB96" s="129">
        <v>9</v>
      </c>
      <c r="CZ96" s="98">
        <v>0</v>
      </c>
    </row>
    <row r="97" spans="1:57" x14ac:dyDescent="0.2">
      <c r="A97" s="130"/>
      <c r="B97" s="131" t="s">
        <v>61</v>
      </c>
      <c r="C97" s="132" t="str">
        <f>CONCATENATE(B95," ",C95)</f>
        <v>M21 Elektromontáže</v>
      </c>
      <c r="D97" s="133"/>
      <c r="E97" s="134"/>
      <c r="F97" s="135"/>
      <c r="G97" s="136">
        <f>SUM(G95:G96)</f>
        <v>0</v>
      </c>
      <c r="O97" s="122">
        <v>4</v>
      </c>
      <c r="BA97" s="137">
        <f>SUM(BA95:BA96)</f>
        <v>0</v>
      </c>
      <c r="BB97" s="137">
        <f>SUM(BB95:BB96)</f>
        <v>0</v>
      </c>
      <c r="BC97" s="137">
        <f>SUM(BC95:BC96)</f>
        <v>0</v>
      </c>
      <c r="BD97" s="137">
        <f>SUM(BD95:BD96)</f>
        <v>0</v>
      </c>
      <c r="BE97" s="137">
        <f>SUM(BE95:BE96)</f>
        <v>0</v>
      </c>
    </row>
    <row r="98" spans="1:57" ht="13.5" thickBot="1" x14ac:dyDescent="0.25">
      <c r="E98" s="98"/>
    </row>
    <row r="99" spans="1:57" s="168" customFormat="1" ht="13.5" thickBot="1" x14ac:dyDescent="0.25">
      <c r="A99" s="165"/>
      <c r="B99" s="166" t="s">
        <v>227</v>
      </c>
      <c r="C99" s="166"/>
      <c r="D99" s="166"/>
      <c r="E99" s="166"/>
      <c r="F99" s="166"/>
      <c r="G99" s="167">
        <f>G13+G16+G21+G29+G44+G47+G51+G56+G59+G69+G72+G75+G80+G83+G87+G90+G94+G97</f>
        <v>0</v>
      </c>
    </row>
    <row r="100" spans="1:57" s="168" customFormat="1" x14ac:dyDescent="0.2">
      <c r="A100" s="169"/>
      <c r="B100" s="169"/>
      <c r="C100" s="169"/>
      <c r="D100" s="169"/>
      <c r="E100" s="169"/>
      <c r="F100" s="169"/>
      <c r="G100" s="169"/>
    </row>
    <row r="101" spans="1:57" s="168" customFormat="1" x14ac:dyDescent="0.2">
      <c r="A101" s="169"/>
      <c r="B101" s="169"/>
      <c r="C101" s="169"/>
      <c r="D101" s="169"/>
      <c r="E101" s="169"/>
      <c r="F101" s="169"/>
      <c r="G101" s="169"/>
    </row>
    <row r="102" spans="1:57" x14ac:dyDescent="0.2">
      <c r="A102" s="170" t="s">
        <v>225</v>
      </c>
      <c r="E102" s="98"/>
    </row>
    <row r="103" spans="1:57" x14ac:dyDescent="0.2">
      <c r="A103" s="171" t="s">
        <v>207</v>
      </c>
      <c r="B103" s="88"/>
      <c r="C103" s="88"/>
      <c r="D103" s="88"/>
      <c r="E103" s="172"/>
      <c r="F103" s="173"/>
      <c r="G103" s="174"/>
    </row>
    <row r="104" spans="1:57" x14ac:dyDescent="0.2">
      <c r="A104" s="63" t="s">
        <v>208</v>
      </c>
      <c r="B104" s="55"/>
      <c r="C104" s="55"/>
      <c r="D104" s="55"/>
      <c r="E104" s="172"/>
      <c r="F104" s="173"/>
      <c r="G104" s="174"/>
    </row>
    <row r="105" spans="1:57" x14ac:dyDescent="0.2">
      <c r="A105" s="63" t="s">
        <v>209</v>
      </c>
      <c r="B105" s="55"/>
      <c r="C105" s="55"/>
      <c r="D105" s="55"/>
      <c r="E105" s="172"/>
      <c r="F105" s="173"/>
      <c r="G105" s="174"/>
    </row>
    <row r="106" spans="1:57" x14ac:dyDescent="0.2">
      <c r="A106" s="63" t="s">
        <v>210</v>
      </c>
      <c r="B106" s="55"/>
      <c r="C106" s="55"/>
      <c r="D106" s="55"/>
      <c r="E106" s="172"/>
      <c r="F106" s="173"/>
      <c r="G106" s="174"/>
    </row>
    <row r="107" spans="1:57" x14ac:dyDescent="0.2">
      <c r="A107" s="63" t="s">
        <v>226</v>
      </c>
      <c r="B107" s="55"/>
      <c r="C107" s="55"/>
      <c r="D107" s="55"/>
      <c r="E107" s="172"/>
      <c r="F107" s="173"/>
      <c r="G107" s="174"/>
    </row>
    <row r="108" spans="1:57" x14ac:dyDescent="0.2">
      <c r="A108" s="63" t="s">
        <v>211</v>
      </c>
      <c r="B108" s="55"/>
      <c r="C108" s="55"/>
      <c r="D108" s="55"/>
      <c r="E108" s="172"/>
      <c r="F108" s="173"/>
      <c r="G108" s="174"/>
    </row>
    <row r="109" spans="1:57" x14ac:dyDescent="0.2">
      <c r="A109" s="63" t="s">
        <v>212</v>
      </c>
      <c r="B109" s="55"/>
      <c r="C109" s="55"/>
      <c r="D109" s="55"/>
      <c r="E109" s="172"/>
      <c r="F109" s="173"/>
      <c r="G109" s="174"/>
    </row>
    <row r="110" spans="1:57" ht="13.5" thickBot="1" x14ac:dyDescent="0.25">
      <c r="E110" s="98"/>
    </row>
    <row r="111" spans="1:57" s="168" customFormat="1" ht="13.5" thickBot="1" x14ac:dyDescent="0.25">
      <c r="A111" s="165"/>
      <c r="B111" s="166" t="s">
        <v>228</v>
      </c>
      <c r="C111" s="166"/>
      <c r="D111" s="166"/>
      <c r="E111" s="166"/>
      <c r="F111" s="166"/>
      <c r="G111" s="167">
        <f>G99+E103+E104+E105+E106+E107+E108+E109</f>
        <v>0</v>
      </c>
    </row>
    <row r="112" spans="1:57" x14ac:dyDescent="0.2">
      <c r="E112" s="98"/>
    </row>
    <row r="113" spans="1:7" x14ac:dyDescent="0.2">
      <c r="E113" s="98"/>
    </row>
    <row r="114" spans="1:7" x14ac:dyDescent="0.2">
      <c r="E114" s="98"/>
    </row>
    <row r="115" spans="1:7" x14ac:dyDescent="0.2">
      <c r="E115" s="98"/>
    </row>
    <row r="116" spans="1:7" x14ac:dyDescent="0.2">
      <c r="E116" s="98"/>
    </row>
    <row r="117" spans="1:7" x14ac:dyDescent="0.2">
      <c r="E117" s="98"/>
    </row>
    <row r="118" spans="1:7" x14ac:dyDescent="0.2">
      <c r="E118" s="98"/>
    </row>
    <row r="119" spans="1:7" x14ac:dyDescent="0.2">
      <c r="E119" s="98"/>
    </row>
    <row r="120" spans="1:7" x14ac:dyDescent="0.2">
      <c r="A120" s="138"/>
      <c r="B120" s="138"/>
      <c r="C120" s="138"/>
      <c r="D120" s="138"/>
      <c r="E120" s="138"/>
      <c r="F120" s="138"/>
      <c r="G120" s="138"/>
    </row>
    <row r="121" spans="1:7" x14ac:dyDescent="0.2">
      <c r="A121" s="138"/>
      <c r="B121" s="138"/>
      <c r="C121" s="138"/>
      <c r="D121" s="138"/>
      <c r="E121" s="138"/>
      <c r="F121" s="138"/>
      <c r="G121" s="138"/>
    </row>
    <row r="122" spans="1:7" x14ac:dyDescent="0.2">
      <c r="A122" s="138"/>
      <c r="B122" s="138"/>
      <c r="C122" s="138"/>
      <c r="D122" s="138"/>
      <c r="E122" s="138"/>
      <c r="F122" s="138"/>
      <c r="G122" s="138"/>
    </row>
    <row r="123" spans="1:7" x14ac:dyDescent="0.2">
      <c r="A123" s="138"/>
      <c r="B123" s="138"/>
      <c r="C123" s="138"/>
      <c r="D123" s="138"/>
      <c r="E123" s="138"/>
      <c r="F123" s="138"/>
      <c r="G123" s="138"/>
    </row>
    <row r="124" spans="1:7" x14ac:dyDescent="0.2">
      <c r="E124" s="98"/>
    </row>
    <row r="125" spans="1:7" x14ac:dyDescent="0.2">
      <c r="E125" s="98"/>
    </row>
    <row r="126" spans="1:7" x14ac:dyDescent="0.2">
      <c r="E126" s="98"/>
    </row>
    <row r="127" spans="1:7" x14ac:dyDescent="0.2">
      <c r="E127" s="98"/>
    </row>
    <row r="128" spans="1:7" x14ac:dyDescent="0.2">
      <c r="E128" s="98"/>
    </row>
    <row r="129" spans="5:5" x14ac:dyDescent="0.2">
      <c r="E129" s="98"/>
    </row>
    <row r="130" spans="5:5" x14ac:dyDescent="0.2">
      <c r="E130" s="98"/>
    </row>
    <row r="131" spans="5:5" x14ac:dyDescent="0.2">
      <c r="E131" s="98"/>
    </row>
    <row r="132" spans="5:5" x14ac:dyDescent="0.2">
      <c r="E132" s="98"/>
    </row>
    <row r="133" spans="5:5" x14ac:dyDescent="0.2">
      <c r="E133" s="98"/>
    </row>
    <row r="134" spans="5:5" x14ac:dyDescent="0.2">
      <c r="E134" s="98"/>
    </row>
    <row r="135" spans="5:5" x14ac:dyDescent="0.2">
      <c r="E135" s="98"/>
    </row>
    <row r="136" spans="5:5" x14ac:dyDescent="0.2">
      <c r="E136" s="98"/>
    </row>
    <row r="137" spans="5:5" x14ac:dyDescent="0.2">
      <c r="E137" s="98"/>
    </row>
    <row r="138" spans="5:5" x14ac:dyDescent="0.2">
      <c r="E138" s="98"/>
    </row>
    <row r="139" spans="5:5" x14ac:dyDescent="0.2">
      <c r="E139" s="98"/>
    </row>
    <row r="140" spans="5:5" x14ac:dyDescent="0.2">
      <c r="E140" s="98"/>
    </row>
    <row r="141" spans="5:5" x14ac:dyDescent="0.2">
      <c r="E141" s="98"/>
    </row>
    <row r="142" spans="5:5" x14ac:dyDescent="0.2">
      <c r="E142" s="98"/>
    </row>
    <row r="143" spans="5:5" x14ac:dyDescent="0.2">
      <c r="E143" s="98"/>
    </row>
    <row r="144" spans="5:5" x14ac:dyDescent="0.2">
      <c r="E144" s="98"/>
    </row>
    <row r="145" spans="1:7" x14ac:dyDescent="0.2">
      <c r="E145" s="98"/>
    </row>
    <row r="146" spans="1:7" x14ac:dyDescent="0.2">
      <c r="E146" s="98"/>
    </row>
    <row r="147" spans="1:7" x14ac:dyDescent="0.2">
      <c r="E147" s="98"/>
    </row>
    <row r="148" spans="1:7" x14ac:dyDescent="0.2">
      <c r="E148" s="98"/>
    </row>
    <row r="149" spans="1:7" x14ac:dyDescent="0.2">
      <c r="E149" s="98"/>
    </row>
    <row r="150" spans="1:7" x14ac:dyDescent="0.2">
      <c r="E150" s="98"/>
    </row>
    <row r="151" spans="1:7" x14ac:dyDescent="0.2">
      <c r="E151" s="98"/>
    </row>
    <row r="152" spans="1:7" x14ac:dyDescent="0.2">
      <c r="E152" s="98"/>
    </row>
    <row r="153" spans="1:7" x14ac:dyDescent="0.2">
      <c r="E153" s="98"/>
    </row>
    <row r="154" spans="1:7" x14ac:dyDescent="0.2">
      <c r="E154" s="98"/>
    </row>
    <row r="155" spans="1:7" x14ac:dyDescent="0.2">
      <c r="A155" s="139"/>
      <c r="B155" s="139"/>
    </row>
    <row r="156" spans="1:7" x14ac:dyDescent="0.2">
      <c r="A156" s="138"/>
      <c r="B156" s="138"/>
      <c r="C156" s="141"/>
      <c r="D156" s="141"/>
      <c r="E156" s="142"/>
      <c r="F156" s="141"/>
      <c r="G156" s="143"/>
    </row>
    <row r="157" spans="1:7" x14ac:dyDescent="0.2">
      <c r="A157" s="144"/>
      <c r="B157" s="144"/>
      <c r="C157" s="138"/>
      <c r="D157" s="138"/>
      <c r="E157" s="145"/>
      <c r="F157" s="138"/>
      <c r="G157" s="138"/>
    </row>
    <row r="158" spans="1:7" x14ac:dyDescent="0.2">
      <c r="A158" s="138"/>
      <c r="B158" s="138"/>
      <c r="C158" s="138"/>
      <c r="D158" s="138"/>
      <c r="E158" s="145"/>
      <c r="F158" s="138"/>
      <c r="G158" s="138"/>
    </row>
    <row r="159" spans="1:7" x14ac:dyDescent="0.2">
      <c r="A159" s="138"/>
      <c r="B159" s="138"/>
      <c r="C159" s="138"/>
      <c r="D159" s="138"/>
      <c r="E159" s="145"/>
      <c r="F159" s="138"/>
      <c r="G159" s="138"/>
    </row>
    <row r="160" spans="1:7" x14ac:dyDescent="0.2">
      <c r="A160" s="138"/>
      <c r="B160" s="138"/>
      <c r="C160" s="138"/>
      <c r="D160" s="138"/>
      <c r="E160" s="145"/>
      <c r="F160" s="138"/>
      <c r="G160" s="138"/>
    </row>
    <row r="161" spans="1:7" x14ac:dyDescent="0.2">
      <c r="A161" s="138"/>
      <c r="B161" s="138"/>
      <c r="C161" s="138"/>
      <c r="D161" s="138"/>
      <c r="E161" s="145"/>
      <c r="F161" s="138"/>
      <c r="G161" s="138"/>
    </row>
    <row r="162" spans="1:7" x14ac:dyDescent="0.2">
      <c r="A162" s="138"/>
      <c r="B162" s="138"/>
      <c r="C162" s="138"/>
      <c r="D162" s="138"/>
      <c r="E162" s="145"/>
      <c r="F162" s="138"/>
      <c r="G162" s="138"/>
    </row>
    <row r="163" spans="1:7" x14ac:dyDescent="0.2">
      <c r="A163" s="138"/>
      <c r="B163" s="138"/>
      <c r="C163" s="138"/>
      <c r="D163" s="138"/>
      <c r="E163" s="145"/>
      <c r="F163" s="138"/>
      <c r="G163" s="138"/>
    </row>
    <row r="164" spans="1:7" x14ac:dyDescent="0.2">
      <c r="A164" s="138"/>
      <c r="B164" s="138"/>
      <c r="C164" s="138"/>
      <c r="D164" s="138"/>
      <c r="E164" s="145"/>
      <c r="F164" s="138"/>
      <c r="G164" s="138"/>
    </row>
    <row r="165" spans="1:7" x14ac:dyDescent="0.2">
      <c r="A165" s="138"/>
      <c r="B165" s="138"/>
      <c r="C165" s="138"/>
      <c r="D165" s="138"/>
      <c r="E165" s="145"/>
      <c r="F165" s="138"/>
      <c r="G165" s="138"/>
    </row>
    <row r="166" spans="1:7" x14ac:dyDescent="0.2">
      <c r="A166" s="138"/>
      <c r="B166" s="138"/>
      <c r="C166" s="138"/>
      <c r="D166" s="138"/>
      <c r="E166" s="145"/>
      <c r="F166" s="138"/>
      <c r="G166" s="138"/>
    </row>
    <row r="167" spans="1:7" x14ac:dyDescent="0.2">
      <c r="A167" s="138"/>
      <c r="B167" s="138"/>
      <c r="C167" s="138"/>
      <c r="D167" s="138"/>
      <c r="E167" s="145"/>
      <c r="F167" s="138"/>
      <c r="G167" s="138"/>
    </row>
    <row r="168" spans="1:7" x14ac:dyDescent="0.2">
      <c r="A168" s="138"/>
      <c r="B168" s="138"/>
      <c r="C168" s="138"/>
      <c r="D168" s="138"/>
      <c r="E168" s="145"/>
      <c r="F168" s="138"/>
      <c r="G168" s="138"/>
    </row>
    <row r="169" spans="1:7" x14ac:dyDescent="0.2">
      <c r="A169" s="138"/>
      <c r="B169" s="138"/>
      <c r="C169" s="138"/>
      <c r="D169" s="138"/>
      <c r="E169" s="145"/>
      <c r="F169" s="138"/>
      <c r="G169" s="138"/>
    </row>
  </sheetData>
  <mergeCells count="11">
    <mergeCell ref="E109:G109"/>
    <mergeCell ref="E104:G104"/>
    <mergeCell ref="E105:G105"/>
    <mergeCell ref="E106:G106"/>
    <mergeCell ref="E107:G107"/>
    <mergeCell ref="E108:G108"/>
    <mergeCell ref="A1:G1"/>
    <mergeCell ref="A3:B3"/>
    <mergeCell ref="A4:B4"/>
    <mergeCell ref="E4:G4"/>
    <mergeCell ref="E103:G10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27</vt:i4>
      </vt:variant>
    </vt:vector>
  </HeadingPairs>
  <TitlesOfParts>
    <vt:vector size="29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ERDING,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Dvorakova</cp:lastModifiedBy>
  <dcterms:created xsi:type="dcterms:W3CDTF">2013-06-18T08:10:59Z</dcterms:created>
  <dcterms:modified xsi:type="dcterms:W3CDTF">2014-03-26T09:43:19Z</dcterms:modified>
</cp:coreProperties>
</file>