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9440" windowHeight="10770" activeTab="1"/>
  </bookViews>
  <sheets>
    <sheet name="Krycí list" sheetId="1" r:id="rId1"/>
    <sheet name="Položky" sheetId="3" r:id="rId2"/>
  </sheets>
  <definedNames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'Krycí list'!$G$2</definedName>
    <definedName name="MJ">'Krycí list'!$G$5</definedName>
    <definedName name="Mont">#REF!</definedName>
    <definedName name="Montaz0">Položky!#REF!</definedName>
    <definedName name="NazevDilu">#REF!</definedName>
    <definedName name="nazevobjektu">'Krycí list'!$C$5</definedName>
    <definedName name="nazevstavby">'Krycí list'!$C$7</definedName>
    <definedName name="_xlnm.Print_Titles" localSheetId="1">Položky!$1:$6</definedName>
    <definedName name="Objednatel">'Krycí list'!$C$10</definedName>
    <definedName name="_xlnm.Print_Area" localSheetId="0">'Krycí list'!$A$1:$G$45</definedName>
    <definedName name="_xlnm.Print_Area" localSheetId="1">Položky!$A$1:$G$377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391" i="3" l="1"/>
  <c r="BE373" i="3" l="1"/>
  <c r="BC373" i="3"/>
  <c r="BB373" i="3"/>
  <c r="BA373" i="3"/>
  <c r="G373" i="3"/>
  <c r="BD373" i="3" s="1"/>
  <c r="BE305" i="3"/>
  <c r="BD305" i="3"/>
  <c r="BC305" i="3"/>
  <c r="BA305" i="3"/>
  <c r="G305" i="3"/>
  <c r="BB305" i="3" s="1"/>
  <c r="BE371" i="3"/>
  <c r="BC371" i="3"/>
  <c r="BB371" i="3"/>
  <c r="BA371" i="3"/>
  <c r="G371" i="3"/>
  <c r="BD371" i="3" s="1"/>
  <c r="E304" i="3"/>
  <c r="BE303" i="3"/>
  <c r="BD303" i="3"/>
  <c r="BC303" i="3"/>
  <c r="BA303" i="3"/>
  <c r="G303" i="3"/>
  <c r="BB303" i="3" s="1"/>
  <c r="E308" i="3"/>
  <c r="BE307" i="3"/>
  <c r="BD307" i="3"/>
  <c r="BC307" i="3"/>
  <c r="BA307" i="3"/>
  <c r="G307" i="3"/>
  <c r="BB307" i="3" s="1"/>
  <c r="E310" i="3"/>
  <c r="G67" i="3" l="1"/>
  <c r="G68" i="3"/>
  <c r="G69" i="3"/>
  <c r="BE277" i="3"/>
  <c r="BD277" i="3"/>
  <c r="BC277" i="3"/>
  <c r="BA277" i="3"/>
  <c r="G277" i="3"/>
  <c r="BB277" i="3" s="1"/>
  <c r="BE152" i="3" l="1"/>
  <c r="BD152" i="3"/>
  <c r="BC152" i="3"/>
  <c r="BB152" i="3"/>
  <c r="G152" i="3"/>
  <c r="BA152" i="3" s="1"/>
  <c r="E73" i="3"/>
  <c r="E72" i="3"/>
  <c r="E71" i="3"/>
  <c r="E64" i="3"/>
  <c r="BE140" i="3"/>
  <c r="BD140" i="3"/>
  <c r="BC140" i="3"/>
  <c r="BB140" i="3"/>
  <c r="G140" i="3"/>
  <c r="BA140" i="3" s="1"/>
  <c r="BE41" i="3"/>
  <c r="BD41" i="3"/>
  <c r="BC41" i="3"/>
  <c r="BB41" i="3"/>
  <c r="G41" i="3"/>
  <c r="BA41" i="3" s="1"/>
  <c r="G16" i="3"/>
  <c r="BE20" i="3"/>
  <c r="BD20" i="3"/>
  <c r="BC20" i="3"/>
  <c r="BB20" i="3"/>
  <c r="G20" i="3"/>
  <c r="BA20" i="3" s="1"/>
  <c r="BE375" i="3" l="1"/>
  <c r="BC375" i="3"/>
  <c r="BB375" i="3"/>
  <c r="BA375" i="3"/>
  <c r="G375" i="3"/>
  <c r="BD375" i="3" s="1"/>
  <c r="BE369" i="3"/>
  <c r="BC369" i="3"/>
  <c r="BB369" i="3"/>
  <c r="BA369" i="3"/>
  <c r="G369" i="3"/>
  <c r="BD369" i="3" s="1"/>
  <c r="BE367" i="3"/>
  <c r="BC367" i="3"/>
  <c r="BB367" i="3"/>
  <c r="BA367" i="3"/>
  <c r="G367" i="3"/>
  <c r="BE365" i="3"/>
  <c r="BC365" i="3"/>
  <c r="BB365" i="3"/>
  <c r="BA365" i="3"/>
  <c r="BA377" i="3" s="1"/>
  <c r="G365" i="3"/>
  <c r="BC377" i="3"/>
  <c r="C377" i="3"/>
  <c r="BE361" i="3"/>
  <c r="BD361" i="3"/>
  <c r="BC361" i="3"/>
  <c r="BA361" i="3"/>
  <c r="G361" i="3"/>
  <c r="BB361" i="3" s="1"/>
  <c r="BE358" i="3"/>
  <c r="BD358" i="3"/>
  <c r="BC358" i="3"/>
  <c r="BA358" i="3"/>
  <c r="G358" i="3"/>
  <c r="BE355" i="3"/>
  <c r="BD355" i="3"/>
  <c r="BC355" i="3"/>
  <c r="BA355" i="3"/>
  <c r="G355" i="3"/>
  <c r="C363" i="3"/>
  <c r="BE349" i="3"/>
  <c r="BE353" i="3" s="1"/>
  <c r="BD349" i="3"/>
  <c r="BC349" i="3"/>
  <c r="BA349" i="3"/>
  <c r="BA353" i="3" s="1"/>
  <c r="G349" i="3"/>
  <c r="G353" i="3" s="1"/>
  <c r="BD353" i="3"/>
  <c r="BC353" i="3"/>
  <c r="C353" i="3"/>
  <c r="BE344" i="3"/>
  <c r="BE347" i="3" s="1"/>
  <c r="BD344" i="3"/>
  <c r="BD347" i="3" s="1"/>
  <c r="BC344" i="3"/>
  <c r="BC347" i="3" s="1"/>
  <c r="BA344" i="3"/>
  <c r="BA347" i="3" s="1"/>
  <c r="G344" i="3"/>
  <c r="G347" i="3" s="1"/>
  <c r="C347" i="3"/>
  <c r="BE339" i="3"/>
  <c r="BE342" i="3" s="1"/>
  <c r="BD339" i="3"/>
  <c r="BD342" i="3" s="1"/>
  <c r="BC339" i="3"/>
  <c r="BC342" i="3" s="1"/>
  <c r="BA339" i="3"/>
  <c r="BA342" i="3" s="1"/>
  <c r="G339" i="3"/>
  <c r="G342" i="3" s="1"/>
  <c r="C342" i="3"/>
  <c r="BE335" i="3"/>
  <c r="BD335" i="3"/>
  <c r="BC335" i="3"/>
  <c r="BA335" i="3"/>
  <c r="G335" i="3"/>
  <c r="BB335" i="3" s="1"/>
  <c r="BE333" i="3"/>
  <c r="BD333" i="3"/>
  <c r="BC333" i="3"/>
  <c r="BA333" i="3"/>
  <c r="G333" i="3"/>
  <c r="BB333" i="3" s="1"/>
  <c r="BE331" i="3"/>
  <c r="BD331" i="3"/>
  <c r="BC331" i="3"/>
  <c r="BA331" i="3"/>
  <c r="G331" i="3"/>
  <c r="BB331" i="3" s="1"/>
  <c r="BE329" i="3"/>
  <c r="BD329" i="3"/>
  <c r="BC329" i="3"/>
  <c r="BA329" i="3"/>
  <c r="G329" i="3"/>
  <c r="BB329" i="3" s="1"/>
  <c r="BE327" i="3"/>
  <c r="BD327" i="3"/>
  <c r="BC327" i="3"/>
  <c r="BA327" i="3"/>
  <c r="G327" i="3"/>
  <c r="BB327" i="3" s="1"/>
  <c r="BE325" i="3"/>
  <c r="BD325" i="3"/>
  <c r="BC325" i="3"/>
  <c r="BA325" i="3"/>
  <c r="G325" i="3"/>
  <c r="BB325" i="3" s="1"/>
  <c r="BE323" i="3"/>
  <c r="BD323" i="3"/>
  <c r="BC323" i="3"/>
  <c r="BA323" i="3"/>
  <c r="G323" i="3"/>
  <c r="BB323" i="3" s="1"/>
  <c r="BE321" i="3"/>
  <c r="BD321" i="3"/>
  <c r="BC321" i="3"/>
  <c r="BA321" i="3"/>
  <c r="G321" i="3"/>
  <c r="BB321" i="3" s="1"/>
  <c r="BE319" i="3"/>
  <c r="BD319" i="3"/>
  <c r="BC319" i="3"/>
  <c r="BA319" i="3"/>
  <c r="G319" i="3"/>
  <c r="BB319" i="3" s="1"/>
  <c r="BE317" i="3"/>
  <c r="BD317" i="3"/>
  <c r="BC317" i="3"/>
  <c r="BA317" i="3"/>
  <c r="G317" i="3"/>
  <c r="BB317" i="3" s="1"/>
  <c r="BE315" i="3"/>
  <c r="BD315" i="3"/>
  <c r="BD337" i="3" s="1"/>
  <c r="BC315" i="3"/>
  <c r="BA315" i="3"/>
  <c r="G315" i="3"/>
  <c r="C337" i="3"/>
  <c r="BE311" i="3"/>
  <c r="BD311" i="3"/>
  <c r="BC311" i="3"/>
  <c r="BA311" i="3"/>
  <c r="G311" i="3"/>
  <c r="BB311" i="3" s="1"/>
  <c r="BE309" i="3"/>
  <c r="BD309" i="3"/>
  <c r="BC309" i="3"/>
  <c r="BA309" i="3"/>
  <c r="G309" i="3"/>
  <c r="BB309" i="3" s="1"/>
  <c r="BE301" i="3"/>
  <c r="BD301" i="3"/>
  <c r="BC301" i="3"/>
  <c r="BA301" i="3"/>
  <c r="G301" i="3"/>
  <c r="BB301" i="3" s="1"/>
  <c r="BE299" i="3"/>
  <c r="BD299" i="3"/>
  <c r="BC299" i="3"/>
  <c r="BA299" i="3"/>
  <c r="G299" i="3"/>
  <c r="BB299" i="3" s="1"/>
  <c r="BE297" i="3"/>
  <c r="BD297" i="3"/>
  <c r="BC297" i="3"/>
  <c r="BA297" i="3"/>
  <c r="G297" i="3"/>
  <c r="BB297" i="3" s="1"/>
  <c r="BE295" i="3"/>
  <c r="BD295" i="3"/>
  <c r="BC295" i="3"/>
  <c r="BA295" i="3"/>
  <c r="G295" i="3"/>
  <c r="BB295" i="3" s="1"/>
  <c r="BE293" i="3"/>
  <c r="BD293" i="3"/>
  <c r="BC293" i="3"/>
  <c r="BA293" i="3"/>
  <c r="G293" i="3"/>
  <c r="BB293" i="3" s="1"/>
  <c r="BE291" i="3"/>
  <c r="BD291" i="3"/>
  <c r="BC291" i="3"/>
  <c r="BA291" i="3"/>
  <c r="G291" i="3"/>
  <c r="BB291" i="3" s="1"/>
  <c r="BE289" i="3"/>
  <c r="BD289" i="3"/>
  <c r="BC289" i="3"/>
  <c r="BA289" i="3"/>
  <c r="G289" i="3"/>
  <c r="BB289" i="3" s="1"/>
  <c r="BE287" i="3"/>
  <c r="BE313" i="3" s="1"/>
  <c r="BD287" i="3"/>
  <c r="BC287" i="3"/>
  <c r="BA287" i="3"/>
  <c r="G287" i="3"/>
  <c r="G313" i="3" s="1"/>
  <c r="C313" i="3"/>
  <c r="BE283" i="3"/>
  <c r="BD283" i="3"/>
  <c r="BC283" i="3"/>
  <c r="BA283" i="3"/>
  <c r="G283" i="3"/>
  <c r="BB283" i="3" s="1"/>
  <c r="BE280" i="3"/>
  <c r="BD280" i="3"/>
  <c r="BC280" i="3"/>
  <c r="BA280" i="3"/>
  <c r="G280" i="3"/>
  <c r="BB280" i="3" s="1"/>
  <c r="BE275" i="3"/>
  <c r="BD275" i="3"/>
  <c r="BC275" i="3"/>
  <c r="BA275" i="3"/>
  <c r="G275" i="3"/>
  <c r="BB275" i="3" s="1"/>
  <c r="BE273" i="3"/>
  <c r="BD273" i="3"/>
  <c r="BC273" i="3"/>
  <c r="BA273" i="3"/>
  <c r="G273" i="3"/>
  <c r="BB273" i="3" s="1"/>
  <c r="BE270" i="3"/>
  <c r="BD270" i="3"/>
  <c r="BC270" i="3"/>
  <c r="BA270" i="3"/>
  <c r="G270" i="3"/>
  <c r="BB270" i="3" s="1"/>
  <c r="BE268" i="3"/>
  <c r="BD268" i="3"/>
  <c r="BC268" i="3"/>
  <c r="BA268" i="3"/>
  <c r="G268" i="3"/>
  <c r="BB268" i="3" s="1"/>
  <c r="BE265" i="3"/>
  <c r="BD265" i="3"/>
  <c r="BC265" i="3"/>
  <c r="BA265" i="3"/>
  <c r="G265" i="3"/>
  <c r="BB265" i="3" s="1"/>
  <c r="BE263" i="3"/>
  <c r="BD263" i="3"/>
  <c r="BC263" i="3"/>
  <c r="BA263" i="3"/>
  <c r="G263" i="3"/>
  <c r="BE285" i="3"/>
  <c r="C285" i="3"/>
  <c r="BD259" i="3"/>
  <c r="BD261" i="3" s="1"/>
  <c r="BC259" i="3"/>
  <c r="BB259" i="3"/>
  <c r="BB261" i="3" s="1"/>
  <c r="BA259" i="3"/>
  <c r="BA261" i="3" s="1"/>
  <c r="G259" i="3"/>
  <c r="G261" i="3" s="1"/>
  <c r="BC261" i="3"/>
  <c r="C261" i="3"/>
  <c r="BE255" i="3"/>
  <c r="BE257" i="3" s="1"/>
  <c r="BD255" i="3"/>
  <c r="BD257" i="3" s="1"/>
  <c r="BC255" i="3"/>
  <c r="BA255" i="3"/>
  <c r="BA257" i="3" s="1"/>
  <c r="G255" i="3"/>
  <c r="BC257" i="3"/>
  <c r="C257" i="3"/>
  <c r="BE251" i="3"/>
  <c r="BE253" i="3" s="1"/>
  <c r="BD251" i="3"/>
  <c r="BD253" i="3" s="1"/>
  <c r="BC251" i="3"/>
  <c r="BA251" i="3"/>
  <c r="G251" i="3"/>
  <c r="G253" i="3" s="1"/>
  <c r="BC253" i="3"/>
  <c r="BA253" i="3"/>
  <c r="C253" i="3"/>
  <c r="BE246" i="3"/>
  <c r="BD246" i="3"/>
  <c r="BC246" i="3"/>
  <c r="BA246" i="3"/>
  <c r="G246" i="3"/>
  <c r="BB246" i="3" s="1"/>
  <c r="BE244" i="3"/>
  <c r="BD244" i="3"/>
  <c r="BC244" i="3"/>
  <c r="BA244" i="3"/>
  <c r="G244" i="3"/>
  <c r="G249" i="3" s="1"/>
  <c r="C249" i="3"/>
  <c r="BE241" i="3"/>
  <c r="BE242" i="3" s="1"/>
  <c r="BD241" i="3"/>
  <c r="BD242" i="3" s="1"/>
  <c r="BC241" i="3"/>
  <c r="BC242" i="3" s="1"/>
  <c r="BB241" i="3"/>
  <c r="BB242" i="3" s="1"/>
  <c r="G241" i="3"/>
  <c r="G242" i="3" s="1"/>
  <c r="C242" i="3"/>
  <c r="BE238" i="3"/>
  <c r="BD238" i="3"/>
  <c r="BC238" i="3"/>
  <c r="BB238" i="3"/>
  <c r="G238" i="3"/>
  <c r="BA238" i="3" s="1"/>
  <c r="BE237" i="3"/>
  <c r="BD237" i="3"/>
  <c r="BC237" i="3"/>
  <c r="BB237" i="3"/>
  <c r="G237" i="3"/>
  <c r="BA237" i="3" s="1"/>
  <c r="BE236" i="3"/>
  <c r="BD236" i="3"/>
  <c r="BC236" i="3"/>
  <c r="BB236" i="3"/>
  <c r="G236" i="3"/>
  <c r="BA236" i="3" s="1"/>
  <c r="BE235" i="3"/>
  <c r="BD235" i="3"/>
  <c r="BC235" i="3"/>
  <c r="BB235" i="3"/>
  <c r="G235" i="3"/>
  <c r="BA235" i="3" s="1"/>
  <c r="BE234" i="3"/>
  <c r="BD234" i="3"/>
  <c r="BC234" i="3"/>
  <c r="BB234" i="3"/>
  <c r="G234" i="3"/>
  <c r="BA234" i="3" s="1"/>
  <c r="BE232" i="3"/>
  <c r="BD232" i="3"/>
  <c r="BC232" i="3"/>
  <c r="BB232" i="3"/>
  <c r="G232" i="3"/>
  <c r="BA232" i="3" s="1"/>
  <c r="BE230" i="3"/>
  <c r="BD230" i="3"/>
  <c r="BC230" i="3"/>
  <c r="BB230" i="3"/>
  <c r="G230" i="3"/>
  <c r="BA230" i="3" s="1"/>
  <c r="BE227" i="3"/>
  <c r="BD227" i="3"/>
  <c r="BC227" i="3"/>
  <c r="BB227" i="3"/>
  <c r="G227" i="3"/>
  <c r="BA227" i="3" s="1"/>
  <c r="BE221" i="3"/>
  <c r="BD221" i="3"/>
  <c r="BC221" i="3"/>
  <c r="BB221" i="3"/>
  <c r="G221" i="3"/>
  <c r="BA221" i="3" s="1"/>
  <c r="BE219" i="3"/>
  <c r="BD219" i="3"/>
  <c r="BC219" i="3"/>
  <c r="BB219" i="3"/>
  <c r="G219" i="3"/>
  <c r="BA219" i="3" s="1"/>
  <c r="BE217" i="3"/>
  <c r="BD217" i="3"/>
  <c r="BC217" i="3"/>
  <c r="BB217" i="3"/>
  <c r="G217" i="3"/>
  <c r="BA217" i="3" s="1"/>
  <c r="BE211" i="3"/>
  <c r="BD211" i="3"/>
  <c r="BC211" i="3"/>
  <c r="BB211" i="3"/>
  <c r="G211" i="3"/>
  <c r="C239" i="3"/>
  <c r="BE207" i="3"/>
  <c r="BD207" i="3"/>
  <c r="BC207" i="3"/>
  <c r="BB207" i="3"/>
  <c r="G207" i="3"/>
  <c r="BA207" i="3" s="1"/>
  <c r="BE202" i="3"/>
  <c r="BD202" i="3"/>
  <c r="BC202" i="3"/>
  <c r="BB202" i="3"/>
  <c r="G202" i="3"/>
  <c r="C209" i="3"/>
  <c r="BE196" i="3"/>
  <c r="BD196" i="3"/>
  <c r="BC196" i="3"/>
  <c r="BB196" i="3"/>
  <c r="G196" i="3"/>
  <c r="BA196" i="3" s="1"/>
  <c r="BE192" i="3"/>
  <c r="BD192" i="3"/>
  <c r="BC192" i="3"/>
  <c r="BB192" i="3"/>
  <c r="G192" i="3"/>
  <c r="BA192" i="3" s="1"/>
  <c r="BE190" i="3"/>
  <c r="BD190" i="3"/>
  <c r="BC190" i="3"/>
  <c r="BB190" i="3"/>
  <c r="G190" i="3"/>
  <c r="BA190" i="3" s="1"/>
  <c r="BE186" i="3"/>
  <c r="BD186" i="3"/>
  <c r="BC186" i="3"/>
  <c r="BB186" i="3"/>
  <c r="G186" i="3"/>
  <c r="BA186" i="3" s="1"/>
  <c r="BE184" i="3"/>
  <c r="BD184" i="3"/>
  <c r="BC184" i="3"/>
  <c r="BB184" i="3"/>
  <c r="G184" i="3"/>
  <c r="BA184" i="3" s="1"/>
  <c r="BE182" i="3"/>
  <c r="BD182" i="3"/>
  <c r="BC182" i="3"/>
  <c r="BB182" i="3"/>
  <c r="G182" i="3"/>
  <c r="BA182" i="3" s="1"/>
  <c r="BE180" i="3"/>
  <c r="BD180" i="3"/>
  <c r="BC180" i="3"/>
  <c r="BB180" i="3"/>
  <c r="G180" i="3"/>
  <c r="BA180" i="3" s="1"/>
  <c r="BE178" i="3"/>
  <c r="BD178" i="3"/>
  <c r="BC178" i="3"/>
  <c r="BB178" i="3"/>
  <c r="G178" i="3"/>
  <c r="BA178" i="3" s="1"/>
  <c r="BE176" i="3"/>
  <c r="BD176" i="3"/>
  <c r="BC176" i="3"/>
  <c r="BB176" i="3"/>
  <c r="G176" i="3"/>
  <c r="BA176" i="3" s="1"/>
  <c r="BE174" i="3"/>
  <c r="BD174" i="3"/>
  <c r="BC174" i="3"/>
  <c r="BB174" i="3"/>
  <c r="G174" i="3"/>
  <c r="BA174" i="3" s="1"/>
  <c r="BE172" i="3"/>
  <c r="BD172" i="3"/>
  <c r="BC172" i="3"/>
  <c r="BB172" i="3"/>
  <c r="BB200" i="3" s="1"/>
  <c r="G172" i="3"/>
  <c r="BA172" i="3" s="1"/>
  <c r="BE169" i="3"/>
  <c r="BD169" i="3"/>
  <c r="BC169" i="3"/>
  <c r="BC200" i="3" s="1"/>
  <c r="BB169" i="3"/>
  <c r="G169" i="3"/>
  <c r="G200" i="3" s="1"/>
  <c r="C200" i="3"/>
  <c r="BE165" i="3"/>
  <c r="BD165" i="3"/>
  <c r="BC165" i="3"/>
  <c r="BB165" i="3"/>
  <c r="G165" i="3"/>
  <c r="BA165" i="3" s="1"/>
  <c r="BE163" i="3"/>
  <c r="BD163" i="3"/>
  <c r="BC163" i="3"/>
  <c r="BB163" i="3"/>
  <c r="G163" i="3"/>
  <c r="BA163" i="3" s="1"/>
  <c r="BE161" i="3"/>
  <c r="BD161" i="3"/>
  <c r="BC161" i="3"/>
  <c r="BB161" i="3"/>
  <c r="G161" i="3"/>
  <c r="BA161" i="3" s="1"/>
  <c r="BE159" i="3"/>
  <c r="BE167" i="3" s="1"/>
  <c r="BD159" i="3"/>
  <c r="BC159" i="3"/>
  <c r="BB159" i="3"/>
  <c r="G159" i="3"/>
  <c r="G167" i="3" s="1"/>
  <c r="C167" i="3"/>
  <c r="BE153" i="3"/>
  <c r="BD153" i="3"/>
  <c r="BC153" i="3"/>
  <c r="BB153" i="3"/>
  <c r="G153" i="3"/>
  <c r="BA153" i="3" s="1"/>
  <c r="BE150" i="3"/>
  <c r="BD150" i="3"/>
  <c r="BC150" i="3"/>
  <c r="BC157" i="3" s="1"/>
  <c r="BB150" i="3"/>
  <c r="G150" i="3"/>
  <c r="C157" i="3"/>
  <c r="BE146" i="3"/>
  <c r="BD146" i="3"/>
  <c r="BC146" i="3"/>
  <c r="BB146" i="3"/>
  <c r="G146" i="3"/>
  <c r="BA146" i="3" s="1"/>
  <c r="BE144" i="3"/>
  <c r="BD144" i="3"/>
  <c r="BC144" i="3"/>
  <c r="BB144" i="3"/>
  <c r="G144" i="3"/>
  <c r="BA144" i="3" s="1"/>
  <c r="BE142" i="3"/>
  <c r="BD142" i="3"/>
  <c r="BC142" i="3"/>
  <c r="BB142" i="3"/>
  <c r="G142" i="3"/>
  <c r="BA142" i="3" s="1"/>
  <c r="BE137" i="3"/>
  <c r="BD137" i="3"/>
  <c r="BC137" i="3"/>
  <c r="BB137" i="3"/>
  <c r="G137" i="3"/>
  <c r="BA137" i="3" s="1"/>
  <c r="BE128" i="3"/>
  <c r="BD128" i="3"/>
  <c r="BC128" i="3"/>
  <c r="BB128" i="3"/>
  <c r="G128" i="3"/>
  <c r="BA128" i="3" s="1"/>
  <c r="BE120" i="3"/>
  <c r="BD120" i="3"/>
  <c r="BC120" i="3"/>
  <c r="BB120" i="3"/>
  <c r="G120" i="3"/>
  <c r="BA120" i="3" s="1"/>
  <c r="BE115" i="3"/>
  <c r="BD115" i="3"/>
  <c r="BC115" i="3"/>
  <c r="BB115" i="3"/>
  <c r="G115" i="3"/>
  <c r="BA115" i="3" s="1"/>
  <c r="BE111" i="3"/>
  <c r="BD111" i="3"/>
  <c r="BC111" i="3"/>
  <c r="BB111" i="3"/>
  <c r="G111" i="3"/>
  <c r="BA111" i="3" s="1"/>
  <c r="BE109" i="3"/>
  <c r="BD109" i="3"/>
  <c r="BC109" i="3"/>
  <c r="BB109" i="3"/>
  <c r="G109" i="3"/>
  <c r="BA109" i="3" s="1"/>
  <c r="BE105" i="3"/>
  <c r="BD105" i="3"/>
  <c r="BC105" i="3"/>
  <c r="BB105" i="3"/>
  <c r="G105" i="3"/>
  <c r="BA105" i="3" s="1"/>
  <c r="BE102" i="3"/>
  <c r="BD102" i="3"/>
  <c r="BC102" i="3"/>
  <c r="BB102" i="3"/>
  <c r="G102" i="3"/>
  <c r="BA102" i="3" s="1"/>
  <c r="BE100" i="3"/>
  <c r="BD100" i="3"/>
  <c r="BC100" i="3"/>
  <c r="BB100" i="3"/>
  <c r="G100" i="3"/>
  <c r="BA100" i="3" s="1"/>
  <c r="BE97" i="3"/>
  <c r="BD97" i="3"/>
  <c r="BC97" i="3"/>
  <c r="BB97" i="3"/>
  <c r="G97" i="3"/>
  <c r="BA97" i="3" s="1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89" i="3"/>
  <c r="BD89" i="3"/>
  <c r="BC89" i="3"/>
  <c r="BB89" i="3"/>
  <c r="G89" i="3"/>
  <c r="BA89" i="3" s="1"/>
  <c r="BE87" i="3"/>
  <c r="BD87" i="3"/>
  <c r="BC87" i="3"/>
  <c r="BB87" i="3"/>
  <c r="G87" i="3"/>
  <c r="BA87" i="3" s="1"/>
  <c r="BE85" i="3"/>
  <c r="BD85" i="3"/>
  <c r="BC85" i="3"/>
  <c r="BB85" i="3"/>
  <c r="G85" i="3"/>
  <c r="BA85" i="3" s="1"/>
  <c r="BE81" i="3"/>
  <c r="BD81" i="3"/>
  <c r="BC81" i="3"/>
  <c r="BB81" i="3"/>
  <c r="G81" i="3"/>
  <c r="BA81" i="3" s="1"/>
  <c r="BE76" i="3"/>
  <c r="BE148" i="3" s="1"/>
  <c r="BD76" i="3"/>
  <c r="BC76" i="3"/>
  <c r="BB76" i="3"/>
  <c r="G76" i="3"/>
  <c r="C148" i="3"/>
  <c r="BE70" i="3"/>
  <c r="BD70" i="3"/>
  <c r="BC70" i="3"/>
  <c r="BB70" i="3"/>
  <c r="G70" i="3"/>
  <c r="BA70" i="3" s="1"/>
  <c r="BE60" i="3"/>
  <c r="BD60" i="3"/>
  <c r="BC60" i="3"/>
  <c r="BC74" i="3" s="1"/>
  <c r="BB60" i="3"/>
  <c r="G60" i="3"/>
  <c r="G74" i="3" s="1"/>
  <c r="C74" i="3"/>
  <c r="BE55" i="3"/>
  <c r="BD55" i="3"/>
  <c r="BC55" i="3"/>
  <c r="BB55" i="3"/>
  <c r="G55" i="3"/>
  <c r="BA55" i="3" s="1"/>
  <c r="BE53" i="3"/>
  <c r="BD53" i="3"/>
  <c r="BC53" i="3"/>
  <c r="BB53" i="3"/>
  <c r="G53" i="3"/>
  <c r="BA53" i="3" s="1"/>
  <c r="BE51" i="3"/>
  <c r="BD51" i="3"/>
  <c r="BC51" i="3"/>
  <c r="BB51" i="3"/>
  <c r="G51" i="3"/>
  <c r="C58" i="3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36" i="3"/>
  <c r="BD36" i="3"/>
  <c r="BC36" i="3"/>
  <c r="BB36" i="3"/>
  <c r="G36" i="3"/>
  <c r="BE34" i="3"/>
  <c r="BD34" i="3"/>
  <c r="BC34" i="3"/>
  <c r="BB34" i="3"/>
  <c r="G34" i="3"/>
  <c r="C49" i="3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18" i="3"/>
  <c r="BD18" i="3"/>
  <c r="BC18" i="3"/>
  <c r="BB18" i="3"/>
  <c r="G18" i="3"/>
  <c r="G32" i="3" s="1"/>
  <c r="BE16" i="3"/>
  <c r="BD16" i="3"/>
  <c r="BC16" i="3"/>
  <c r="BB16" i="3"/>
  <c r="C32" i="3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D14" i="3" s="1"/>
  <c r="BC8" i="3"/>
  <c r="BB8" i="3"/>
  <c r="BB14" i="3" s="1"/>
  <c r="G8" i="3"/>
  <c r="C14" i="3"/>
  <c r="C4" i="3"/>
  <c r="C3" i="3"/>
  <c r="C33" i="1"/>
  <c r="F33" i="1" s="1"/>
  <c r="C31" i="1"/>
  <c r="C9" i="1"/>
  <c r="G7" i="1"/>
  <c r="BA8" i="3"/>
  <c r="BA16" i="3"/>
  <c r="BA36" i="3"/>
  <c r="BB358" i="3"/>
  <c r="BB263" i="3"/>
  <c r="BE259" i="3"/>
  <c r="BE261" i="3" s="1"/>
  <c r="BA169" i="3"/>
  <c r="BA200" i="3" s="1"/>
  <c r="BB244" i="3"/>
  <c r="BB249" i="3" s="1"/>
  <c r="BD367" i="3"/>
  <c r="BA76" i="3" l="1"/>
  <c r="G148" i="3"/>
  <c r="BA150" i="3"/>
  <c r="G157" i="3"/>
  <c r="BA211" i="3"/>
  <c r="BA239" i="3" s="1"/>
  <c r="G239" i="3"/>
  <c r="BB355" i="3"/>
  <c r="G363" i="3"/>
  <c r="BB251" i="3"/>
  <c r="BB253" i="3" s="1"/>
  <c r="BB287" i="3"/>
  <c r="BA241" i="3"/>
  <c r="BA242" i="3" s="1"/>
  <c r="BA159" i="3"/>
  <c r="BA167" i="3" s="1"/>
  <c r="G14" i="3"/>
  <c r="G49" i="3"/>
  <c r="BC49" i="3"/>
  <c r="BA51" i="3"/>
  <c r="G58" i="3"/>
  <c r="BC58" i="3"/>
  <c r="BE58" i="3"/>
  <c r="BB74" i="3"/>
  <c r="BD74" i="3"/>
  <c r="BB148" i="3"/>
  <c r="BD148" i="3"/>
  <c r="BB167" i="3"/>
  <c r="BD167" i="3"/>
  <c r="BA202" i="3"/>
  <c r="BA209" i="3" s="1"/>
  <c r="G209" i="3"/>
  <c r="BB239" i="3"/>
  <c r="BD239" i="3"/>
  <c r="BA249" i="3"/>
  <c r="BD249" i="3"/>
  <c r="BB255" i="3"/>
  <c r="BB257" i="3" s="1"/>
  <c r="G257" i="3"/>
  <c r="G285" i="3"/>
  <c r="BB315" i="3"/>
  <c r="G337" i="3"/>
  <c r="G377" i="3"/>
  <c r="BE74" i="3"/>
  <c r="BC167" i="3"/>
  <c r="BA60" i="3"/>
  <c r="BA74" i="3" s="1"/>
  <c r="BE157" i="3"/>
  <c r="BC249" i="3"/>
  <c r="BE249" i="3"/>
  <c r="BC363" i="3"/>
  <c r="BE32" i="3"/>
  <c r="BC148" i="3"/>
  <c r="BD313" i="3"/>
  <c r="BC14" i="3"/>
  <c r="BE14" i="3"/>
  <c r="BC32" i="3"/>
  <c r="BB157" i="3"/>
  <c r="BD157" i="3"/>
  <c r="BE200" i="3"/>
  <c r="BB209" i="3"/>
  <c r="BD209" i="3"/>
  <c r="BC239" i="3"/>
  <c r="BE239" i="3"/>
  <c r="BD285" i="3"/>
  <c r="BA313" i="3"/>
  <c r="BC337" i="3"/>
  <c r="BE337" i="3"/>
  <c r="BA363" i="3"/>
  <c r="BD363" i="3"/>
  <c r="BB377" i="3"/>
  <c r="BE377" i="3"/>
  <c r="BA14" i="3"/>
  <c r="BC285" i="3"/>
  <c r="BA157" i="3"/>
  <c r="BB32" i="3"/>
  <c r="BD32" i="3"/>
  <c r="BA18" i="3"/>
  <c r="BA32" i="3" s="1"/>
  <c r="BC313" i="3"/>
  <c r="BE49" i="3"/>
  <c r="BD200" i="3"/>
  <c r="BB337" i="3"/>
  <c r="BA34" i="3"/>
  <c r="BA49" i="3" s="1"/>
  <c r="BB49" i="3"/>
  <c r="BD49" i="3"/>
  <c r="BB58" i="3"/>
  <c r="BD58" i="3"/>
  <c r="BE209" i="3"/>
  <c r="BB285" i="3"/>
  <c r="BA337" i="3"/>
  <c r="BA58" i="3"/>
  <c r="BC209" i="3"/>
  <c r="BA285" i="3"/>
  <c r="BE363" i="3"/>
  <c r="BB363" i="3"/>
  <c r="BA148" i="3"/>
  <c r="BB313" i="3"/>
  <c r="BB339" i="3"/>
  <c r="BB342" i="3" s="1"/>
  <c r="BB349" i="3"/>
  <c r="BB353" i="3" s="1"/>
  <c r="BD365" i="3"/>
  <c r="BD377" i="3" s="1"/>
  <c r="BB344" i="3"/>
  <c r="BB347" i="3" s="1"/>
  <c r="G379" i="3" l="1"/>
  <c r="F30" i="1"/>
  <c r="F31" i="1"/>
  <c r="F34" i="1" s="1"/>
</calcChain>
</file>

<file path=xl/sharedStrings.xml><?xml version="1.0" encoding="utf-8"?>
<sst xmlns="http://schemas.openxmlformats.org/spreadsheetml/2006/main" count="913" uniqueCount="531">
  <si>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</si>
  <si>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</si>
  <si>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</si>
  <si>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</si>
  <si>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</si>
  <si>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</si>
  <si>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</si>
  <si>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</si>
  <si>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</si>
  <si>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</si>
  <si>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</si>
  <si>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</si>
  <si>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</si>
  <si>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</si>
  <si>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</si>
  <si>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</si>
  <si>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</si>
  <si>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</si>
  <si>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</si>
  <si>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</si>
  <si>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</si>
  <si>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</si>
  <si>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</si>
  <si>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</si>
  <si>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</si>
  <si>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</si>
  <si>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</si>
  <si>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</si>
  <si>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</si>
  <si>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</si>
  <si>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</si>
  <si>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</si>
  <si>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</si>
  <si>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</si>
  <si>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</si>
  <si>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</si>
  <si>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</si>
  <si>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</si>
  <si>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</si>
  <si>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</si>
  <si>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</si>
  <si>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</si>
  <si>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</si>
  <si>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</si>
  <si>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</si>
  <si>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</si>
  <si>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</si>
  <si>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</si>
  <si>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</si>
  <si>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</si>
  <si>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</si>
  <si>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</si>
  <si>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</si>
  <si>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</si>
  <si>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</si>
  <si>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</si>
  <si>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</si>
  <si>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</si>
  <si>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</si>
  <si>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</si>
  <si>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</si>
  <si>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</si>
  <si>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</si>
  <si>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</si>
  <si>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</si>
  <si>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Z 13-114</t>
  </si>
  <si>
    <t>SKM - BŘÍ ŽURKŮ - ZATEPLENÍ OBJEKTU</t>
  </si>
  <si>
    <t>1etapa</t>
  </si>
  <si>
    <t>-</t>
  </si>
  <si>
    <t>013</t>
  </si>
  <si>
    <t>Projektová dokumentace</t>
  </si>
  <si>
    <t>1320102010XX</t>
  </si>
  <si>
    <t xml:space="preserve">Výtažná zkouška KZS </t>
  </si>
  <si>
    <t>13201020110X</t>
  </si>
  <si>
    <t xml:space="preserve">PD kotevního plánu KZS </t>
  </si>
  <si>
    <t>13201020110Y</t>
  </si>
  <si>
    <t xml:space="preserve">PD skutečného provedení </t>
  </si>
  <si>
    <t>162601102R00</t>
  </si>
  <si>
    <t xml:space="preserve">Vodorovné přemístění výkopku z hor.1-4 do 5000 m </t>
  </si>
  <si>
    <t>m3</t>
  </si>
  <si>
    <t>11,2</t>
  </si>
  <si>
    <t>171101102R00</t>
  </si>
  <si>
    <t>Uložení sypaniny do násypů zhutněných na 96% PS vč. poplatku za uložení</t>
  </si>
  <si>
    <t>184806152R00</t>
  </si>
  <si>
    <t xml:space="preserve">Řez průklestem netrnitých keřů D koruny do 3 m </t>
  </si>
  <si>
    <t>kus</t>
  </si>
  <si>
    <t>20</t>
  </si>
  <si>
    <t>184807111R00</t>
  </si>
  <si>
    <t xml:space="preserve">Ochrana stromu bedněním - zřízení </t>
  </si>
  <si>
    <t>m2</t>
  </si>
  <si>
    <t>2*0,5*4*6</t>
  </si>
  <si>
    <t>184807112R00</t>
  </si>
  <si>
    <t xml:space="preserve">Ochrana stromu bedněním - odstranění </t>
  </si>
  <si>
    <t>132202202U0X</t>
  </si>
  <si>
    <t xml:space="preserve">Hloub rýh š 2 m nesoud hor 3 ručně </t>
  </si>
  <si>
    <t>23*1,2*0,3</t>
  </si>
  <si>
    <t>1,2*0,3*(1,6+3,5)</t>
  </si>
  <si>
    <t>3</t>
  </si>
  <si>
    <t>Svislé a kompletní konstrukce</t>
  </si>
  <si>
    <t>310235241R00</t>
  </si>
  <si>
    <t xml:space="preserve">Zazdívka otvorů pl.0,0225 m2 cihlami, tl.zdi 30 cm </t>
  </si>
  <si>
    <t>4</t>
  </si>
  <si>
    <t>311271175RT4</t>
  </si>
  <si>
    <t>Zdivo z tvárnic pórobeton. hladkých tl. 20 cm tvárnice P 4 - 500, 599 x 249 x 200 mm</t>
  </si>
  <si>
    <t xml:space="preserve"> m2</t>
  </si>
  <si>
    <t>(1,2+0,9+0,8+0,8+3,0+1,2+0,9)*1,1*8</t>
  </si>
  <si>
    <t>(1,1*2,8)*1,1*21</t>
  </si>
  <si>
    <t>0,9*(2,4+4,4)</t>
  </si>
  <si>
    <t>8</t>
  </si>
  <si>
    <t>389381001RT3</t>
  </si>
  <si>
    <t>Dobetonování prefabrikovaných konstrukcí betonem třídy C 25/30</t>
  </si>
  <si>
    <t>2,2*1,2*0,3</t>
  </si>
  <si>
    <t>713134211RK2</t>
  </si>
  <si>
    <t>Montáž parozábrany na stěny s přelepením spojů parotěsná zábrana, lepený okraj na okolní zdivo</t>
  </si>
  <si>
    <t>2*120</t>
  </si>
  <si>
    <t>342014362R0X</t>
  </si>
  <si>
    <t>Stěna-ocel.kce 2xCW100,1x oplášť cementotřísk 12,5 1x oplášť cementotřísk 24m(vně)</t>
  </si>
  <si>
    <t>5</t>
  </si>
  <si>
    <t>Komunikace</t>
  </si>
  <si>
    <t>622311513R00</t>
  </si>
  <si>
    <t xml:space="preserve">Izolace suterénu XPS tl. 120 mm, bez PÚ </t>
  </si>
  <si>
    <t>14</t>
  </si>
  <si>
    <t>596100030RAC</t>
  </si>
  <si>
    <t>Chodník z dlažby betonové, podklad štěrkopísek dlažba 40 x 40 x 5cm, bez obruby</t>
  </si>
  <si>
    <t>11,2/0,8</t>
  </si>
  <si>
    <t>916331112U0X</t>
  </si>
  <si>
    <t xml:space="preserve">Osaz zahradní obrubník beton +opěra </t>
  </si>
  <si>
    <t>m</t>
  </si>
  <si>
    <t>23</t>
  </si>
  <si>
    <t>1,2</t>
  </si>
  <si>
    <t>6</t>
  </si>
  <si>
    <t>Úpravy povrchu,podlahy</t>
  </si>
  <si>
    <t>4,1*0,4*8*2</t>
  </si>
  <si>
    <t>3,7*0,4*21</t>
  </si>
  <si>
    <t>3,25*0,4*18</t>
  </si>
  <si>
    <t>0,08</t>
  </si>
  <si>
    <t>162,7+10</t>
  </si>
  <si>
    <t>0,3*(2,2*2)*(21+2)+3,0*0,3*2+0,45*1,0*8*2</t>
  </si>
  <si>
    <t>941955001R00</t>
  </si>
  <si>
    <t xml:space="preserve">Lešení lehké pomocné, výška podlahy do 1,2 m </t>
  </si>
  <si>
    <t>3,7*1,2*21</t>
  </si>
  <si>
    <t>7,3*1,2*8</t>
  </si>
  <si>
    <t>9*1,2</t>
  </si>
  <si>
    <t>62</t>
  </si>
  <si>
    <t>Úpravy povrchů vnější</t>
  </si>
  <si>
    <t>622311523RV1</t>
  </si>
  <si>
    <t>Zateplovací systém, sokl, XPS tl. 120 mm (ETICS) stěrka s výztužnou tkaninou, struktur. omítka</t>
  </si>
  <si>
    <t>23*0,5</t>
  </si>
  <si>
    <t>6,3+6,3*0,5</t>
  </si>
  <si>
    <t>0,5*(1,6+3,5)</t>
  </si>
  <si>
    <t>0,3*(16+14)</t>
  </si>
  <si>
    <t>622311731RTX</t>
  </si>
  <si>
    <t>Zatepl.syst., fasáda, miner.desky KV 30 mm (ETICS) s omítkou Silikat 2mm, lepidlo, tkanina</t>
  </si>
  <si>
    <t>218*0,1*2*(2,9*1,5)</t>
  </si>
  <si>
    <t>18*0,5*3,25</t>
  </si>
  <si>
    <t>1,3*2,5*3</t>
  </si>
  <si>
    <t>622421121R00</t>
  </si>
  <si>
    <t xml:space="preserve">Omítka vnější stěn, MVC, hrubá zatřená </t>
  </si>
  <si>
    <t>150</t>
  </si>
  <si>
    <t>622421131R00</t>
  </si>
  <si>
    <t xml:space="preserve">Omítka vnější stěn, MVC, hladká, složitost 1-2 </t>
  </si>
  <si>
    <t>622471318RUX</t>
  </si>
  <si>
    <t>Nátěr nebo nástřik stěn vnějších, složitost 3 - 4 hmota silikátová, základ + 2x barva</t>
  </si>
  <si>
    <t>20*1,5*2+2*1,2*4</t>
  </si>
  <si>
    <t>0,4</t>
  </si>
  <si>
    <t>622472122R00</t>
  </si>
  <si>
    <t xml:space="preserve">Omítka stěn vnější z SMS minerální slož. II. ručně </t>
  </si>
  <si>
    <t>8*2</t>
  </si>
  <si>
    <t>783801811R00</t>
  </si>
  <si>
    <t xml:space="preserve">Odstranění nečistot z omítek otryskáním vodou </t>
  </si>
  <si>
    <t>3695+231+23,5+180</t>
  </si>
  <si>
    <t>914001111R0X</t>
  </si>
  <si>
    <t>Montáž fasádních prvků sloupky, konzoly včetně jejich demontáže</t>
  </si>
  <si>
    <t>2</t>
  </si>
  <si>
    <t>311419812RX</t>
  </si>
  <si>
    <t xml:space="preserve">Geotextilie soklu </t>
  </si>
  <si>
    <t>11,2*2,2</t>
  </si>
  <si>
    <t>622311731RTY</t>
  </si>
  <si>
    <t>Zatepl.syst., fasáda, miner.desky KV 80 mm (ETICS) s omítkou Silikat 2mm, lepidlo, tkanina</t>
  </si>
  <si>
    <t>21*(0,5*3,7+1,1*2,7)</t>
  </si>
  <si>
    <t>3,7*2,7*2</t>
  </si>
  <si>
    <t>622311735RTX</t>
  </si>
  <si>
    <t>Zatepl.syst., fasáda, miner.desky KV 160 mm(ETICS) s omítkou Silikat 2mm, lepidlo, tkanina</t>
  </si>
  <si>
    <t>3358*1,08</t>
  </si>
  <si>
    <t>220</t>
  </si>
  <si>
    <t>1,3*(18+22+18+22)</t>
  </si>
  <si>
    <t>622311735RTY</t>
  </si>
  <si>
    <t>Zatepl.syst., fasáda, miner.desky KV 160 mm(ETICS) s omítkou Silikat 2mm, lepidlo, tkanina pancéřová</t>
  </si>
  <si>
    <t>231</t>
  </si>
  <si>
    <t>622405912U0X</t>
  </si>
  <si>
    <t xml:space="preserve">KZS základová lišta </t>
  </si>
  <si>
    <t>6,3+6,3</t>
  </si>
  <si>
    <t>1,6+3,6</t>
  </si>
  <si>
    <t>622405931U0X</t>
  </si>
  <si>
    <t xml:space="preserve">KZS rohová lišta s okapničkou 10x10+tkanina </t>
  </si>
  <si>
    <t>1,05*(22,4+18,2+22,5+18+3,6+3,6)</t>
  </si>
  <si>
    <t>(3,0*2*(10*11+9*11+9)+3,3*2*18)*1,1</t>
  </si>
  <si>
    <t>2,5*1,1*8</t>
  </si>
  <si>
    <t>9,5*2</t>
  </si>
  <si>
    <t>622405932U0X</t>
  </si>
  <si>
    <t xml:space="preserve">KZS rohová lišta 10x10cm+tkanina </t>
  </si>
  <si>
    <t>18*36*1,05</t>
  </si>
  <si>
    <t>(1,5*2*(10*11+9*11+9)+0,5*2*18)*1,1</t>
  </si>
  <si>
    <t>3,2*17</t>
  </si>
  <si>
    <t>2,0*2*4</t>
  </si>
  <si>
    <t>0,7*2*27</t>
  </si>
  <si>
    <t>(3,7+2,8)*21</t>
  </si>
  <si>
    <t>0,95*2*1,1*8</t>
  </si>
  <si>
    <t>622405941U0X</t>
  </si>
  <si>
    <t xml:space="preserve">KZS začišťovací okenní lišta APU </t>
  </si>
  <si>
    <t>(3,0*2*(10*11+9*11+9)+3,3*2*18)</t>
  </si>
  <si>
    <t>(1,5*2*(10*11+9*11+9)+0,5*2*18)</t>
  </si>
  <si>
    <t>(2*36+2*30)+(2,7+1,1)*2*21</t>
  </si>
  <si>
    <t>(2*36+2*30-1,1*21-2,2*21)</t>
  </si>
  <si>
    <t>(0,9+0,65)*2*27+(0,9*1,1*19)</t>
  </si>
  <si>
    <t>(1,2+2,7)*2*2+(1,45+2,7)*7*2</t>
  </si>
  <si>
    <t>3,5</t>
  </si>
  <si>
    <t>(2,5+0,95)*2*8</t>
  </si>
  <si>
    <t>622406111U0X</t>
  </si>
  <si>
    <t>Úprava zateplení - stávajícíkonstrukce (14), (15)</t>
  </si>
  <si>
    <t>12+2+2+1,5+1,5</t>
  </si>
  <si>
    <t>622406111U0Y</t>
  </si>
  <si>
    <t>Větrací  mřížka v KZS-plastová prům do 150mm provětrávání střešní sklad</t>
  </si>
  <si>
    <t>8*4+14*4</t>
  </si>
  <si>
    <t>622406111U2X</t>
  </si>
  <si>
    <t>622406111U3X</t>
  </si>
  <si>
    <t xml:space="preserve">Zateplení vnějšího ostění stěn - prostup potrubí </t>
  </si>
  <si>
    <t>9</t>
  </si>
  <si>
    <t>Ostatní konstrukce, bourání</t>
  </si>
  <si>
    <t>619991000UXX</t>
  </si>
  <si>
    <t>619991011U0X</t>
  </si>
  <si>
    <t xml:space="preserve">Zakrytí konstrukcí fólie+páska </t>
  </si>
  <si>
    <t>10*21</t>
  </si>
  <si>
    <t>25*8</t>
  </si>
  <si>
    <t>40</t>
  </si>
  <si>
    <t>93</t>
  </si>
  <si>
    <t>Dokončovací práce inženýrskách staveb</t>
  </si>
  <si>
    <t>9360021020XY</t>
  </si>
  <si>
    <t>Revize uzemněnní a LPS předávací revize hromosvodné soustavy</t>
  </si>
  <si>
    <t>kpl</t>
  </si>
  <si>
    <t>9360021020XX</t>
  </si>
  <si>
    <t>Revize uzemněnní a LPS vstupní revize hromosvodné soustavy</t>
  </si>
  <si>
    <t>936946301U0X</t>
  </si>
  <si>
    <t>Zemnící svod+jiskřiště ochrany svorky, podpěry apod.</t>
  </si>
  <si>
    <t>36*8</t>
  </si>
  <si>
    <t>953942121RXX</t>
  </si>
  <si>
    <t>Osazení ochranných úhelníků uzemnění včetně dodávky</t>
  </si>
  <si>
    <t>94</t>
  </si>
  <si>
    <t>Lešení a stavební výtahy</t>
  </si>
  <si>
    <t>079946211R0X</t>
  </si>
  <si>
    <t>Zřízení ochranného zařízení při opravách,v. do 35m ochrana koridorů chodců (ZS)</t>
  </si>
  <si>
    <t>55</t>
  </si>
  <si>
    <t>90</t>
  </si>
  <si>
    <t>411351203R00</t>
  </si>
  <si>
    <t xml:space="preserve">Podepření stropů </t>
  </si>
  <si>
    <t>2,5*(15+18+8)</t>
  </si>
  <si>
    <t>941941031R00</t>
  </si>
  <si>
    <t xml:space="preserve">Montáž lešení leh.řad.s podlahami,š.do 1 m, H 10 m </t>
  </si>
  <si>
    <t>5*(7,8+5,5+5,5)</t>
  </si>
  <si>
    <t>941941831R00</t>
  </si>
  <si>
    <t xml:space="preserve">Demontáž lešení leh.řad.s podlahami,š.1 m, H 10 m </t>
  </si>
  <si>
    <t>941955002R00</t>
  </si>
  <si>
    <t xml:space="preserve">Lešení lehké pomocné, výška podlahy do 1,9 m </t>
  </si>
  <si>
    <t>1,25*(22+22+18+18+3+3)</t>
  </si>
  <si>
    <t>900100001RAX</t>
  </si>
  <si>
    <t>Oplocení z drátěného pletiva, ocelové sloupky ochranné oplocení po dobu výstavby (ZS)</t>
  </si>
  <si>
    <t>100 m</t>
  </si>
  <si>
    <t>(33+41+6+6+6+12+27+12+12+47)/100</t>
  </si>
  <si>
    <t>900100001RAY</t>
  </si>
  <si>
    <t>Plotová brána ochranné oplocení po dobu výstavby (ZS)</t>
  </si>
  <si>
    <t>940000003X</t>
  </si>
  <si>
    <t xml:space="preserve">Statický návrh a posouzení kpl systému lešení </t>
  </si>
  <si>
    <t>941311113U0X</t>
  </si>
  <si>
    <t xml:space="preserve">Mtž leš řad modul leh š 0,9m v 40m </t>
  </si>
  <si>
    <t>35*(26,6+52,2+8,5+31)*1,25</t>
  </si>
  <si>
    <t>28*(16,8+21,5+7,8)*1,25</t>
  </si>
  <si>
    <t>0,875</t>
  </si>
  <si>
    <t>941311213U0X</t>
  </si>
  <si>
    <t xml:space="preserve">Přípl měsíc lešení v40m </t>
  </si>
  <si>
    <t>6790,0000</t>
  </si>
  <si>
    <t>941311813U0X</t>
  </si>
  <si>
    <t xml:space="preserve">Dmtž leš řad modul leh š 0,9m v 40m </t>
  </si>
  <si>
    <t>944944111U0X</t>
  </si>
  <si>
    <t>95</t>
  </si>
  <si>
    <t>Dokončovací konstrukce na pozemních stavbách</t>
  </si>
  <si>
    <t>952901111R00</t>
  </si>
  <si>
    <t xml:space="preserve">Vyčištění budov o výšce podlaží do 4 m </t>
  </si>
  <si>
    <t>20*21</t>
  </si>
  <si>
    <t>65*4</t>
  </si>
  <si>
    <t>952901411R0X</t>
  </si>
  <si>
    <t>Vyčištění ostatních objektů, ploch a ZS po ukončení prací</t>
  </si>
  <si>
    <t>2100</t>
  </si>
  <si>
    <t>96</t>
  </si>
  <si>
    <t>Bourání konstrukcí</t>
  </si>
  <si>
    <t>978011161R00</t>
  </si>
  <si>
    <t>0</t>
  </si>
  <si>
    <t>978013191R00</t>
  </si>
  <si>
    <t xml:space="preserve">Otlučení omítek vnitřních stěn v rozsahu do 100 % </t>
  </si>
  <si>
    <t>978015291R00</t>
  </si>
  <si>
    <t xml:space="preserve">Otlučení omítek vnějších MVC v složit.1-4 do 100 % </t>
  </si>
  <si>
    <t>155</t>
  </si>
  <si>
    <t>962200041RAX</t>
  </si>
  <si>
    <t xml:space="preserve">Bourání pláště z OK-sklo, kpl demontáž </t>
  </si>
  <si>
    <t>520+520</t>
  </si>
  <si>
    <t>195</t>
  </si>
  <si>
    <t>135+115</t>
  </si>
  <si>
    <t>27</t>
  </si>
  <si>
    <t>3*10</t>
  </si>
  <si>
    <t>962200041RAY</t>
  </si>
  <si>
    <t>Bourání pláště z OK-sklo, kpl demontáž ocelové schodiště</t>
  </si>
  <si>
    <t>21*2,2*3,7</t>
  </si>
  <si>
    <t>0,06</t>
  </si>
  <si>
    <t>979990001R0X</t>
  </si>
  <si>
    <t xml:space="preserve">Odvoz, likvidace a poplatek za skládku; OK, sklo </t>
  </si>
  <si>
    <t>1542,0000+171</t>
  </si>
  <si>
    <t>1542</t>
  </si>
  <si>
    <t>979012112R00</t>
  </si>
  <si>
    <t xml:space="preserve">Svislá doprava suti na výšku do 3,5 m </t>
  </si>
  <si>
    <t>t</t>
  </si>
  <si>
    <t>979012119R00</t>
  </si>
  <si>
    <t xml:space="preserve">Příplatek k suti za každých dalších 3,5 m výšky </t>
  </si>
  <si>
    <t>979081111R00</t>
  </si>
  <si>
    <t xml:space="preserve">Odvoz suti a vybour. hmot na skládku do 1 km </t>
  </si>
  <si>
    <t>979081121R00</t>
  </si>
  <si>
    <t>Příplatek k odvozu za každý další 1 km 10km</t>
  </si>
  <si>
    <t>979990001R00</t>
  </si>
  <si>
    <t xml:space="preserve">Poplatek za skládku stavební suti </t>
  </si>
  <si>
    <t>99</t>
  </si>
  <si>
    <t>Staveništní přesun hmot</t>
  </si>
  <si>
    <t>998011004R00</t>
  </si>
  <si>
    <t xml:space="preserve">Přesun hmot pro budovy zděné výšky do 36 m </t>
  </si>
  <si>
    <t>711</t>
  </si>
  <si>
    <t>Izolace proti vodě</t>
  </si>
  <si>
    <t>711471051RZ4</t>
  </si>
  <si>
    <t>Izolace,  vodorovná fólií PVC , pro stojky lešení včetně dodávky fólie 1mm-provizorní zabezpečení</t>
  </si>
  <si>
    <t>1,5*(18+15+8)</t>
  </si>
  <si>
    <t>711471051RZ5</t>
  </si>
  <si>
    <t>Izolace, vodorovná fólií PVC, střešní rovina včetně dodávky fólie tl. 1,5 mm, oprava střechy</t>
  </si>
  <si>
    <t>18*1,5+15*1,5-8*1,5</t>
  </si>
  <si>
    <t>713</t>
  </si>
  <si>
    <t>Izolace tepelné</t>
  </si>
  <si>
    <t>713141311R00</t>
  </si>
  <si>
    <t>Izolace tepelná střech, na kotvy oprava střechy po lešení</t>
  </si>
  <si>
    <t>95+45</t>
  </si>
  <si>
    <t>735</t>
  </si>
  <si>
    <t>Otopná tělesa</t>
  </si>
  <si>
    <t>735001020XX</t>
  </si>
  <si>
    <t>Děmontáž a zpětná montáž otopného tělesa uprava napojení, napuštění systému</t>
  </si>
  <si>
    <t>21+16</t>
  </si>
  <si>
    <t>763</t>
  </si>
  <si>
    <t>Dřevostavby</t>
  </si>
  <si>
    <t>900      RT2</t>
  </si>
  <si>
    <t>Hzs - nezmeřitelné práce   čl.17-1a Práce v tarifní třídě 5</t>
  </si>
  <si>
    <t>h</t>
  </si>
  <si>
    <t>22,5*8</t>
  </si>
  <si>
    <t>764</t>
  </si>
  <si>
    <t>Konstrukce klempířské</t>
  </si>
  <si>
    <t>764410250RTX</t>
  </si>
  <si>
    <t>Oplechování ozubu Pz, rš 330+80 mm lepení-výtahové šachty</t>
  </si>
  <si>
    <t>2*3,7</t>
  </si>
  <si>
    <t>764410250RTY</t>
  </si>
  <si>
    <t>Oplechování hlavy atiky Pz, rš 330+80 mm lepení-ukončení KZS</t>
  </si>
  <si>
    <t>1,2*2</t>
  </si>
  <si>
    <t>1,45*3</t>
  </si>
  <si>
    <t>764410270RT2</t>
  </si>
  <si>
    <t>Oplechování hlavy atiky Pz, rš 600 mm -30</t>
  </si>
  <si>
    <t>21*2</t>
  </si>
  <si>
    <t>764510420RX2</t>
  </si>
  <si>
    <t>Oplechování parapetů včetně rohů FeZn-poplast rš 250 mm, nalepení (22)(23)</t>
  </si>
  <si>
    <t>2,4</t>
  </si>
  <si>
    <t>764510460RX0</t>
  </si>
  <si>
    <t>Oplechování parapetů včetně rohů FeZn-poplast rš 360 mm, nalepení (25)</t>
  </si>
  <si>
    <t>218*3,0</t>
  </si>
  <si>
    <t>764343883R0X</t>
  </si>
  <si>
    <t>Demontáž trub fasádních 0,9x1,8m - atyp -29</t>
  </si>
  <si>
    <t>31</t>
  </si>
  <si>
    <t>12*11</t>
  </si>
  <si>
    <t>122</t>
  </si>
  <si>
    <t>764510420RXX</t>
  </si>
  <si>
    <t>Oplechování parapetů včetně rohů FeZn-poplast rš 250 mm, nalepení (28)</t>
  </si>
  <si>
    <t>767</t>
  </si>
  <si>
    <t>Konstrukce zámečnické</t>
  </si>
  <si>
    <t>762962820R0X</t>
  </si>
  <si>
    <t>10</t>
  </si>
  <si>
    <t>767003000XX</t>
  </si>
  <si>
    <t>Atypická úprava zábradlí schodiště -33</t>
  </si>
  <si>
    <t>767915140R0X</t>
  </si>
  <si>
    <t>769000000RX2</t>
  </si>
  <si>
    <t>Montáž a dodávka hliníkových oken (19) 2,7x1,1m, fix</t>
  </si>
  <si>
    <t>2,7*1,1*21</t>
  </si>
  <si>
    <t>786627305UX7</t>
  </si>
  <si>
    <t>D+M kouřová větrací žaluzie (27) 0,85x0,16m</t>
  </si>
  <si>
    <t>21</t>
  </si>
  <si>
    <t>741322220UXX</t>
  </si>
  <si>
    <t>Dmž+Mtž konzol jednotky VZT, včetně odpoj a napoj přidruž práce, plnění, revize a přesuny (13)</t>
  </si>
  <si>
    <t>767331151U0X</t>
  </si>
  <si>
    <t>Bezpečnostní mříž okna 1,0x0,5, dle spec (1),(2)</t>
  </si>
  <si>
    <t>18</t>
  </si>
  <si>
    <t>769000000RX1</t>
  </si>
  <si>
    <t>Montáž a dodávka hliníkových dveří (18) 0,85x2,0m</t>
  </si>
  <si>
    <t>0,85*2,0*21</t>
  </si>
  <si>
    <t>786627305UX6</t>
  </si>
  <si>
    <t>786627308U0X</t>
  </si>
  <si>
    <t>Mechanizmus otevírání horní klapky (pol. 26) dl. 31m, vč, provedení vedení do 2.NP -otvor/plech</t>
  </si>
  <si>
    <t>769</t>
  </si>
  <si>
    <t>Otvorové prvky z plastu</t>
  </si>
  <si>
    <t>713582113R0X</t>
  </si>
  <si>
    <t>Revizní dvířka do KZS,plast 300x500 mm -4</t>
  </si>
  <si>
    <t>713582113R2X</t>
  </si>
  <si>
    <t>Větrací mřížka do KZS, dle spec 0,25x0,75m -5</t>
  </si>
  <si>
    <t>713582113R2Y</t>
  </si>
  <si>
    <t>Větrací mřížka do KZS, dle spec 0,3x0,3m -9</t>
  </si>
  <si>
    <t>713582114R0X</t>
  </si>
  <si>
    <t>Revizní dvířka  do KZS,300x300 mm -6</t>
  </si>
  <si>
    <t>769000000R2X</t>
  </si>
  <si>
    <t>Montáž a dodávka plastových oken (21) 1,9x1,0m</t>
  </si>
  <si>
    <t>1,9*1,0</t>
  </si>
  <si>
    <t>769000000X01</t>
  </si>
  <si>
    <t>17*3,25*0,5</t>
  </si>
  <si>
    <t>769000000X02</t>
  </si>
  <si>
    <t>3,1*0,5</t>
  </si>
  <si>
    <t>769000000X22</t>
  </si>
  <si>
    <t>Montáž a dodávka plastových oken (22) 1,2x2,7m</t>
  </si>
  <si>
    <t>2*1,2*2,7</t>
  </si>
  <si>
    <t>769000000X23</t>
  </si>
  <si>
    <t>Montáž a dodávka plastových oken (23) 1,45x2,7m</t>
  </si>
  <si>
    <t>3*1,45*2,7</t>
  </si>
  <si>
    <t>769000000X24</t>
  </si>
  <si>
    <t>Montáž a dodávka plastových dveří s nadsvětlíkem (24) 1,1x3,55m, vystrojenídle spec.</t>
  </si>
  <si>
    <t>1,1*3,55</t>
  </si>
  <si>
    <t>769000000X28</t>
  </si>
  <si>
    <t>Montáž a dodávka plastových oken (28) 2,5x0,95m</t>
  </si>
  <si>
    <t>8*2,5*0,95</t>
  </si>
  <si>
    <t>776</t>
  </si>
  <si>
    <t>Podlahy povlakové</t>
  </si>
  <si>
    <t>776561200U0Y</t>
  </si>
  <si>
    <t>Podlaha lepení pás linoleum oprava podlahy vč. soklu</t>
  </si>
  <si>
    <t>0,9*0,4*21</t>
  </si>
  <si>
    <t>0,5*5,5*8</t>
  </si>
  <si>
    <t>777</t>
  </si>
  <si>
    <t>Podlahy ze syntetických hmot</t>
  </si>
  <si>
    <t>777510004U0Y</t>
  </si>
  <si>
    <t xml:space="preserve">Podl stěrka </t>
  </si>
  <si>
    <t>0,9*0,3*21</t>
  </si>
  <si>
    <t>783</t>
  </si>
  <si>
    <t>Nátěry</t>
  </si>
  <si>
    <t>783221111U0Y</t>
  </si>
  <si>
    <t xml:space="preserve">Nátěr syntet dle spec pro FeZn </t>
  </si>
  <si>
    <t>122*(0,33+0,8)</t>
  </si>
  <si>
    <t>12*11*(0,33+0,8)</t>
  </si>
  <si>
    <t>0,6*21*2</t>
  </si>
  <si>
    <t>784</t>
  </si>
  <si>
    <t>Malby</t>
  </si>
  <si>
    <t>784161401R00</t>
  </si>
  <si>
    <t xml:space="preserve">Penetrace podkladu nátěrem </t>
  </si>
  <si>
    <t>292,86*1,5</t>
  </si>
  <si>
    <t>0,71</t>
  </si>
  <si>
    <t>784165521R00</t>
  </si>
  <si>
    <t>440*1,2</t>
  </si>
  <si>
    <t>102,5</t>
  </si>
  <si>
    <t>713541301R0X</t>
  </si>
  <si>
    <t>Tmelení ploch stěn - vyspravení podpěrná konstrukce</t>
  </si>
  <si>
    <t>M21</t>
  </si>
  <si>
    <t>Elektromontáže</t>
  </si>
  <si>
    <t>210110511RX1</t>
  </si>
  <si>
    <t>Přesun nouzového osvětlení D+M materiálu (17)</t>
  </si>
  <si>
    <t>24</t>
  </si>
  <si>
    <t>210110511RXX</t>
  </si>
  <si>
    <t>Přesun vypínače včetně úpravy napojení D+M materiálu, vč. přidruž. prací (7)</t>
  </si>
  <si>
    <t>210110513RXX</t>
  </si>
  <si>
    <t>Přesun osvětlení včetně napojení D+M materiálu, vč. přidruž prací (16)</t>
  </si>
  <si>
    <t>210110183U0X</t>
  </si>
  <si>
    <t>Ztížené výrobní podmínky</t>
  </si>
  <si>
    <t>Oborová přirážka</t>
  </si>
  <si>
    <t>Přesun stavebních kapacit</t>
  </si>
  <si>
    <t>Mimostaveništní doprava</t>
  </si>
  <si>
    <t>Zařízení staveniště (vč. toalet a umyvárny)</t>
  </si>
  <si>
    <t>Provoz investora</t>
  </si>
  <si>
    <t>Kompletační činnost (IČD)</t>
  </si>
  <si>
    <t xml:space="preserve">Poznámka: 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
Systém KZS dle ČSN 73 2902 (ETICS)
</t>
  </si>
  <si>
    <t>184806152</t>
  </si>
  <si>
    <t xml:space="preserve">Řez průklestem netrnitých keřů D koruny nad 3 m </t>
  </si>
  <si>
    <t>41,084</t>
  </si>
  <si>
    <t>Zdivo z tvárnic pórobeton. hladkých tl. 25 cm tvárnice P 4 - 500, 599 x 249 x 200 mm</t>
  </si>
  <si>
    <t>M2</t>
  </si>
  <si>
    <t>88</t>
  </si>
  <si>
    <t>311271175</t>
  </si>
  <si>
    <t>2,2*1,2*0,3+5</t>
  </si>
  <si>
    <t>44</t>
  </si>
  <si>
    <t>3,25*0,4*18+0,08</t>
  </si>
  <si>
    <t>88*2</t>
  </si>
  <si>
    <t>3,7*1,2*21*2</t>
  </si>
  <si>
    <t>7,3*1,2*8*2</t>
  </si>
  <si>
    <t>9*1,2*2</t>
  </si>
  <si>
    <t>2250</t>
  </si>
  <si>
    <t>1110</t>
  </si>
  <si>
    <t>Zabezpečení výtahových šachet vč. kabin mechanické prvky výtah systému; znovuzprovozdnění výtahu včetně revize výtahu</t>
  </si>
  <si>
    <t>Vnitřní výmalba výtahové šachty</t>
  </si>
  <si>
    <t>PC</t>
  </si>
  <si>
    <t>Ochranná síť na lešení z textilie (zřízení, odstranění, pronájem)</t>
  </si>
  <si>
    <t xml:space="preserve">Otlučení omítek vnitřních vápenných stropů do 100 % </t>
  </si>
  <si>
    <t>602016112</t>
  </si>
  <si>
    <t>Omítka stěn štuková, ručně tloušťka vrstvy 25 mm</t>
  </si>
  <si>
    <t>240</t>
  </si>
  <si>
    <t xml:space="preserve">Dmtž a opětovná montáž čidel </t>
  </si>
  <si>
    <t>Oplechování horní hrany zateplení vč. dilatační lišty FeZn-poplast rš 330 mm, nalepení (31)(32)</t>
  </si>
  <si>
    <t>12</t>
  </si>
  <si>
    <t>Montáž a dodávka plastových oken (1) 3,25x0,5m, vč. demontáže původních ocel. Oken. Včetně venkovních mříží sklápěných, vč. vnitřního parapetu, včetně povrchových úprav</t>
  </si>
  <si>
    <t>612425931R00</t>
  </si>
  <si>
    <t>Omítka vápenná vnitřního ostění - štuková</t>
  </si>
  <si>
    <t>622451101R00</t>
  </si>
  <si>
    <t>624pps-03</t>
  </si>
  <si>
    <t>Reprofilační malta, vč.odstr.narušené omítky adhezní můstek</t>
  </si>
  <si>
    <t>Penetrace stávajícího podkladu pro reprofilaci</t>
  </si>
  <si>
    <t>Montáž a dodávka plastových oken (2) 3,1x0,5m vč. demontáže původních ocel. Oken. Včetně venkovních mříží sklápěných, vč. vnitřního parapetu, včetně povrchových úprav</t>
  </si>
  <si>
    <t xml:space="preserve">Malba tekutá, barva, bez penetrace, 2 x </t>
  </si>
  <si>
    <t>Demontáž, úprava a mnotáž oplocení -12</t>
  </si>
  <si>
    <t>Demontáž, úprava a montáž oplocení průběž. z profilové oceli (11)</t>
  </si>
  <si>
    <t>D+M kouřová větrací žaluzie (26, 27) 0,9x0,65m</t>
  </si>
  <si>
    <t>27-21</t>
  </si>
  <si>
    <t>Montáž a dodávka plastových oken (23) 1,45*2,7m</t>
  </si>
  <si>
    <t>1,45*2,7</t>
  </si>
  <si>
    <t>kompl</t>
  </si>
  <si>
    <t>Demontáž a znovuobnovení vzt jendotky</t>
  </si>
  <si>
    <t>Olemování stávající mříže terasy (14)</t>
  </si>
  <si>
    <t>Přesun fasádního osvětlení</t>
  </si>
  <si>
    <t>Celkem - 1. etapa bez DPH</t>
  </si>
  <si>
    <t>Vedlejší rozpočtové náklady</t>
  </si>
  <si>
    <t>Součet - 1. etapa  bez DPH</t>
  </si>
  <si>
    <t>1. etapa</t>
  </si>
  <si>
    <t xml:space="preserve">
Systém KZS dle ČSN 73 2902 (ETICS)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</si>
</sst>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7" formatCode="0.00000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8"/>
      <name val="Arial CE"/>
    </font>
    <font>
      <b/>
      <sz val="10"/>
      <name val="Arial CE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9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4" fillId="0" borderId="50" xfId="1" applyNumberFormat="1" applyFont="1" applyBorder="1"/>
    <xf numFmtId="0" fontId="10" fillId="0" borderId="0" xfId="1"/>
    <xf numFmtId="0" fontId="3" fillId="0" borderId="0" xfId="1" applyFont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3" xfId="1" applyFont="1" applyBorder="1" applyAlignment="1">
      <alignment horizontal="center"/>
    </xf>
    <xf numFmtId="49" fontId="4" fillId="0" borderId="53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4" fillId="0" borderId="0" xfId="1" applyFont="1"/>
    <xf numFmtId="0" fontId="15" fillId="0" borderId="54" xfId="1" applyFont="1" applyBorder="1" applyAlignment="1">
      <alignment horizontal="center" vertical="top"/>
    </xf>
    <xf numFmtId="49" fontId="15" fillId="0" borderId="54" xfId="1" applyNumberFormat="1" applyFont="1" applyBorder="1" applyAlignment="1">
      <alignment horizontal="left" vertical="top"/>
    </xf>
    <xf numFmtId="0" fontId="15" fillId="0" borderId="54" xfId="1" applyFont="1" applyBorder="1" applyAlignment="1">
      <alignment vertical="top" wrapText="1"/>
    </xf>
    <xf numFmtId="49" fontId="15" fillId="0" borderId="54" xfId="1" applyNumberFormat="1" applyFont="1" applyBorder="1" applyAlignment="1">
      <alignment horizontal="center" shrinkToFit="1"/>
    </xf>
    <xf numFmtId="4" fontId="15" fillId="0" borderId="54" xfId="1" applyNumberFormat="1" applyFont="1" applyBorder="1" applyAlignment="1">
      <alignment horizontal="right"/>
    </xf>
    <xf numFmtId="4" fontId="15" fillId="0" borderId="54" xfId="1" applyNumberFormat="1" applyFont="1" applyBorder="1"/>
    <xf numFmtId="0" fontId="16" fillId="0" borderId="0" xfId="1" applyFont="1"/>
    <xf numFmtId="0" fontId="5" fillId="0" borderId="53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3" xfId="1" applyNumberFormat="1" applyFont="1" applyBorder="1" applyAlignment="1">
      <alignment horizontal="right"/>
    </xf>
    <xf numFmtId="4" fontId="18" fillId="3" borderId="57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1" fillId="0" borderId="0" xfId="1" applyFont="1" applyAlignment="1"/>
    <xf numFmtId="0" fontId="10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0" fillId="0" borderId="0" xfId="1" applyBorder="1" applyAlignment="1">
      <alignment horizontal="right"/>
    </xf>
    <xf numFmtId="3" fontId="17" fillId="0" borderId="0" xfId="1" applyNumberFormat="1" applyFont="1" applyAlignment="1">
      <alignment wrapText="1"/>
    </xf>
    <xf numFmtId="0" fontId="9" fillId="0" borderId="54" xfId="1" applyFont="1" applyBorder="1" applyAlignment="1">
      <alignment horizontal="center" vertical="top"/>
    </xf>
    <xf numFmtId="49" fontId="23" fillId="0" borderId="54" xfId="1" applyNumberFormat="1" applyFont="1" applyBorder="1" applyAlignment="1">
      <alignment horizontal="left" vertical="top" shrinkToFit="1"/>
    </xf>
    <xf numFmtId="0" fontId="23" fillId="0" borderId="54" xfId="1" applyFont="1" applyBorder="1" applyAlignment="1">
      <alignment vertical="top" wrapText="1"/>
    </xf>
    <xf numFmtId="49" fontId="24" fillId="0" borderId="54" xfId="1" applyNumberFormat="1" applyFont="1" applyBorder="1" applyAlignment="1">
      <alignment horizontal="center" shrinkToFit="1"/>
    </xf>
    <xf numFmtId="4" fontId="23" fillId="0" borderId="54" xfId="1" applyNumberFormat="1" applyFont="1" applyBorder="1" applyAlignment="1">
      <alignment horizontal="right" shrinkToFit="1"/>
    </xf>
    <xf numFmtId="4" fontId="24" fillId="0" borderId="54" xfId="1" applyNumberFormat="1" applyFont="1" applyFill="1" applyBorder="1" applyAlignment="1" applyProtection="1">
      <alignment horizontal="right"/>
      <protection locked="0"/>
    </xf>
    <xf numFmtId="167" fontId="9" fillId="0" borderId="0" xfId="1" applyNumberFormat="1" applyFont="1" applyBorder="1"/>
    <xf numFmtId="4" fontId="9" fillId="0" borderId="0" xfId="1" applyNumberFormat="1" applyFont="1" applyBorder="1"/>
    <xf numFmtId="0" fontId="15" fillId="0" borderId="10" xfId="1" applyFont="1" applyBorder="1" applyAlignment="1">
      <alignment horizontal="center" vertical="top"/>
    </xf>
    <xf numFmtId="0" fontId="15" fillId="0" borderId="53" xfId="1" applyFont="1" applyBorder="1" applyAlignment="1">
      <alignment horizontal="center" vertical="top"/>
    </xf>
    <xf numFmtId="49" fontId="15" fillId="0" borderId="53" xfId="1" applyNumberFormat="1" applyFont="1" applyBorder="1" applyAlignment="1">
      <alignment horizontal="left" vertical="top"/>
    </xf>
    <xf numFmtId="4" fontId="15" fillId="0" borderId="34" xfId="1" applyNumberFormat="1" applyFont="1" applyBorder="1" applyAlignment="1">
      <alignment horizontal="right"/>
    </xf>
    <xf numFmtId="4" fontId="15" fillId="0" borderId="13" xfId="1" applyNumberFormat="1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18" fillId="3" borderId="55" xfId="1" applyNumberFormat="1" applyFont="1" applyFill="1" applyBorder="1" applyAlignment="1">
      <alignment horizontal="left" wrapText="1"/>
    </xf>
    <xf numFmtId="49" fontId="19" fillId="0" borderId="56" xfId="0" applyNumberFormat="1" applyFont="1" applyBorder="1" applyAlignment="1">
      <alignment horizontal="left" wrapText="1"/>
    </xf>
    <xf numFmtId="0" fontId="11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25" fillId="0" borderId="21" xfId="1" applyFont="1" applyBorder="1"/>
    <xf numFmtId="0" fontId="25" fillId="0" borderId="22" xfId="1" applyFont="1" applyBorder="1"/>
    <xf numFmtId="0" fontId="25" fillId="0" borderId="0" xfId="1" applyFont="1"/>
    <xf numFmtId="0" fontId="10" fillId="0" borderId="15" xfId="1" applyBorder="1" applyAlignment="1">
      <alignment horizontal="center"/>
    </xf>
    <xf numFmtId="0" fontId="10" fillId="0" borderId="9" xfId="1" applyBorder="1" applyAlignment="1">
      <alignment horizontal="center"/>
    </xf>
    <xf numFmtId="0" fontId="10" fillId="0" borderId="8" xfId="1" applyBorder="1" applyAlignment="1">
      <alignment horizontal="center"/>
    </xf>
    <xf numFmtId="0" fontId="3" fillId="0" borderId="15" xfId="0" applyFont="1" applyBorder="1"/>
    <xf numFmtId="0" fontId="25" fillId="0" borderId="0" xfId="1" applyFont="1" applyBorder="1"/>
    <xf numFmtId="0" fontId="26" fillId="0" borderId="0" xfId="1" applyFont="1"/>
    <xf numFmtId="4" fontId="25" fillId="0" borderId="58" xfId="1" applyNumberFormat="1" applyFont="1" applyBorder="1"/>
    <xf numFmtId="0" fontId="23" fillId="0" borderId="0" xfId="0" applyFont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E29" sqref="E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63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/>
      <c r="D2" s="5" t="s">
        <v>529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68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65</v>
      </c>
      <c r="B7" s="25"/>
      <c r="C7" s="26" t="s">
        <v>66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66"/>
      <c r="D8" s="166"/>
      <c r="E8" s="167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66">
        <f>Projektant</f>
        <v>0</v>
      </c>
      <c r="D9" s="166"/>
      <c r="E9" s="167"/>
      <c r="F9" s="13"/>
      <c r="G9" s="34"/>
      <c r="H9" s="35"/>
    </row>
    <row r="10" spans="1:57" x14ac:dyDescent="0.2">
      <c r="A10" s="29" t="s">
        <v>14</v>
      </c>
      <c r="B10" s="13"/>
      <c r="C10" s="166"/>
      <c r="D10" s="166"/>
      <c r="E10" s="166"/>
      <c r="F10" s="36"/>
      <c r="G10" s="37"/>
      <c r="H10" s="38"/>
    </row>
    <row r="11" spans="1:57" ht="13.5" customHeight="1" x14ac:dyDescent="0.2">
      <c r="A11" s="29" t="s">
        <v>15</v>
      </c>
      <c r="B11" s="13"/>
      <c r="C11" s="166"/>
      <c r="D11" s="166"/>
      <c r="E11" s="166"/>
      <c r="F11" s="39" t="s">
        <v>16</v>
      </c>
      <c r="G11" s="40" t="s">
        <v>65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68"/>
      <c r="D12" s="168"/>
      <c r="E12" s="168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/>
      <c r="D15" s="193" t="s">
        <v>472</v>
      </c>
      <c r="E15" s="57"/>
      <c r="F15" s="58"/>
      <c r="G15" s="56"/>
    </row>
    <row r="16" spans="1:57" ht="15.95" customHeight="1" x14ac:dyDescent="0.2">
      <c r="A16" s="54" t="s">
        <v>23</v>
      </c>
      <c r="B16" s="55" t="s">
        <v>24</v>
      </c>
      <c r="C16" s="56"/>
      <c r="D16" s="63" t="s">
        <v>473</v>
      </c>
      <c r="E16" s="59"/>
      <c r="F16" s="60"/>
      <c r="G16" s="56"/>
    </row>
    <row r="17" spans="1:7" ht="15.95" customHeight="1" x14ac:dyDescent="0.2">
      <c r="A17" s="54" t="s">
        <v>25</v>
      </c>
      <c r="B17" s="55" t="s">
        <v>26</v>
      </c>
      <c r="C17" s="56"/>
      <c r="D17" s="63" t="s">
        <v>474</v>
      </c>
      <c r="E17" s="59"/>
      <c r="F17" s="60"/>
      <c r="G17" s="56"/>
    </row>
    <row r="18" spans="1:7" ht="15.95" customHeight="1" x14ac:dyDescent="0.2">
      <c r="A18" s="61" t="s">
        <v>27</v>
      </c>
      <c r="B18" s="62" t="s">
        <v>28</v>
      </c>
      <c r="C18" s="56"/>
      <c r="D18" s="63" t="s">
        <v>475</v>
      </c>
      <c r="E18" s="59"/>
      <c r="F18" s="60"/>
      <c r="G18" s="56"/>
    </row>
    <row r="19" spans="1:7" ht="15.95" customHeight="1" x14ac:dyDescent="0.2">
      <c r="A19" s="63" t="s">
        <v>29</v>
      </c>
      <c r="B19" s="55"/>
      <c r="C19" s="56"/>
      <c r="D19" s="63" t="s">
        <v>476</v>
      </c>
      <c r="E19" s="59"/>
      <c r="F19" s="60"/>
      <c r="G19" s="56"/>
    </row>
    <row r="20" spans="1:7" ht="15.95" customHeight="1" x14ac:dyDescent="0.2">
      <c r="A20" s="63"/>
      <c r="B20" s="55"/>
      <c r="C20" s="56"/>
      <c r="D20" s="63" t="s">
        <v>477</v>
      </c>
      <c r="E20" s="59"/>
      <c r="F20" s="60"/>
      <c r="G20" s="56"/>
    </row>
    <row r="21" spans="1:7" ht="15.95" customHeight="1" x14ac:dyDescent="0.2">
      <c r="A21" s="63" t="s">
        <v>30</v>
      </c>
      <c r="B21" s="55"/>
      <c r="C21" s="56"/>
      <c r="D21" s="63" t="s">
        <v>478</v>
      </c>
      <c r="E21" s="59"/>
      <c r="F21" s="60"/>
      <c r="G21" s="56"/>
    </row>
    <row r="22" spans="1:7" ht="15.95" customHeight="1" x14ac:dyDescent="0.2">
      <c r="A22" s="64" t="s">
        <v>31</v>
      </c>
      <c r="B22" s="65"/>
      <c r="C22" s="56"/>
      <c r="D22" s="9" t="s">
        <v>32</v>
      </c>
      <c r="E22" s="59"/>
      <c r="F22" s="60"/>
      <c r="G22" s="56"/>
    </row>
    <row r="23" spans="1:7" ht="15.95" customHeight="1" thickBot="1" x14ac:dyDescent="0.25">
      <c r="A23" s="169" t="s">
        <v>33</v>
      </c>
      <c r="B23" s="170"/>
      <c r="C23" s="66"/>
      <c r="D23" s="67" t="s">
        <v>34</v>
      </c>
      <c r="E23" s="68"/>
      <c r="F23" s="69"/>
      <c r="G23" s="56"/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 x14ac:dyDescent="0.2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42</v>
      </c>
      <c r="B30" s="85"/>
      <c r="C30" s="86">
        <v>21</v>
      </c>
      <c r="D30" s="85" t="s">
        <v>43</v>
      </c>
      <c r="E30" s="87"/>
      <c r="F30" s="171">
        <f>C23-F32</f>
        <v>0</v>
      </c>
      <c r="G30" s="172"/>
    </row>
    <row r="31" spans="1:7" x14ac:dyDescent="0.2">
      <c r="A31" s="84" t="s">
        <v>44</v>
      </c>
      <c r="B31" s="85"/>
      <c r="C31" s="86">
        <f>SazbaDPH1</f>
        <v>21</v>
      </c>
      <c r="D31" s="85" t="s">
        <v>45</v>
      </c>
      <c r="E31" s="87"/>
      <c r="F31" s="171">
        <f>ROUND(PRODUCT(F30,C31/100),0)</f>
        <v>0</v>
      </c>
      <c r="G31" s="172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171">
        <v>0</v>
      </c>
      <c r="G32" s="172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0"/>
      <c r="F33" s="171">
        <f>ROUND(PRODUCT(F32,C33/100),0)</f>
        <v>0</v>
      </c>
      <c r="G33" s="172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173">
        <f>ROUND(SUM(F30:F33),0)</f>
        <v>0</v>
      </c>
      <c r="G34" s="174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175" t="s">
        <v>479</v>
      </c>
      <c r="C37" s="175"/>
      <c r="D37" s="175"/>
      <c r="E37" s="175"/>
      <c r="F37" s="175"/>
      <c r="G37" s="175"/>
      <c r="H37" t="s">
        <v>5</v>
      </c>
    </row>
    <row r="38" spans="1:8" ht="12.75" customHeight="1" x14ac:dyDescent="0.2">
      <c r="A38" s="95"/>
      <c r="B38" s="175"/>
      <c r="C38" s="175"/>
      <c r="D38" s="175"/>
      <c r="E38" s="175"/>
      <c r="F38" s="175"/>
      <c r="G38" s="175"/>
      <c r="H38" t="s">
        <v>5</v>
      </c>
    </row>
    <row r="39" spans="1:8" x14ac:dyDescent="0.2">
      <c r="A39" s="95"/>
      <c r="B39" s="175"/>
      <c r="C39" s="175"/>
      <c r="D39" s="175"/>
      <c r="E39" s="175"/>
      <c r="F39" s="175"/>
      <c r="G39" s="175"/>
      <c r="H39" t="s">
        <v>5</v>
      </c>
    </row>
    <row r="40" spans="1:8" x14ac:dyDescent="0.2">
      <c r="A40" s="95"/>
      <c r="B40" s="175"/>
      <c r="C40" s="175"/>
      <c r="D40" s="175"/>
      <c r="E40" s="175"/>
      <c r="F40" s="175"/>
      <c r="G40" s="175"/>
      <c r="H40" t="s">
        <v>5</v>
      </c>
    </row>
    <row r="41" spans="1:8" x14ac:dyDescent="0.2">
      <c r="A41" s="95"/>
      <c r="B41" s="175"/>
      <c r="C41" s="175"/>
      <c r="D41" s="175"/>
      <c r="E41" s="175"/>
      <c r="F41" s="175"/>
      <c r="G41" s="175"/>
      <c r="H41" t="s">
        <v>5</v>
      </c>
    </row>
    <row r="42" spans="1:8" x14ac:dyDescent="0.2">
      <c r="A42" s="95"/>
      <c r="B42" s="175"/>
      <c r="C42" s="175"/>
      <c r="D42" s="175"/>
      <c r="E42" s="175"/>
      <c r="F42" s="175"/>
      <c r="G42" s="175"/>
      <c r="H42" t="s">
        <v>5</v>
      </c>
    </row>
    <row r="43" spans="1:8" x14ac:dyDescent="0.2">
      <c r="A43" s="95"/>
      <c r="B43" s="175"/>
      <c r="C43" s="175"/>
      <c r="D43" s="175"/>
      <c r="E43" s="175"/>
      <c r="F43" s="175"/>
      <c r="G43" s="175"/>
      <c r="H43" t="s">
        <v>5</v>
      </c>
    </row>
    <row r="44" spans="1:8" x14ac:dyDescent="0.2">
      <c r="A44" s="95"/>
      <c r="B44" s="175"/>
      <c r="C44" s="175"/>
      <c r="D44" s="175"/>
      <c r="E44" s="175"/>
      <c r="F44" s="175"/>
      <c r="G44" s="175"/>
      <c r="H44" t="s">
        <v>5</v>
      </c>
    </row>
    <row r="45" spans="1:8" ht="0.75" customHeight="1" x14ac:dyDescent="0.2">
      <c r="A45" s="95"/>
      <c r="B45" s="175"/>
      <c r="C45" s="175"/>
      <c r="D45" s="175"/>
      <c r="E45" s="175"/>
      <c r="F45" s="175"/>
      <c r="G45" s="175"/>
      <c r="H45" t="s">
        <v>5</v>
      </c>
    </row>
    <row r="46" spans="1:8" ht="18.75" customHeight="1" x14ac:dyDescent="0.2">
      <c r="B46" s="197" t="s">
        <v>530</v>
      </c>
      <c r="C46" s="197"/>
      <c r="D46" s="197"/>
      <c r="E46" s="197"/>
      <c r="F46" s="197"/>
      <c r="G46" s="197"/>
    </row>
    <row r="47" spans="1:8" x14ac:dyDescent="0.2">
      <c r="B47" s="176"/>
      <c r="C47" s="176"/>
      <c r="D47" s="176"/>
      <c r="E47" s="176"/>
      <c r="F47" s="176"/>
      <c r="G47" s="176"/>
    </row>
    <row r="48" spans="1:8" x14ac:dyDescent="0.2">
      <c r="B48" s="176"/>
      <c r="C48" s="176"/>
      <c r="D48" s="176"/>
      <c r="E48" s="176"/>
      <c r="F48" s="176"/>
      <c r="G48" s="176"/>
    </row>
    <row r="49" spans="2:7" x14ac:dyDescent="0.2">
      <c r="B49" s="176"/>
      <c r="C49" s="176"/>
      <c r="D49" s="176"/>
      <c r="E49" s="176"/>
      <c r="F49" s="176"/>
      <c r="G49" s="176"/>
    </row>
    <row r="50" spans="2:7" x14ac:dyDescent="0.2">
      <c r="B50" s="176"/>
      <c r="C50" s="176"/>
      <c r="D50" s="176"/>
      <c r="E50" s="176"/>
      <c r="F50" s="176"/>
      <c r="G50" s="176"/>
    </row>
    <row r="51" spans="2:7" x14ac:dyDescent="0.2">
      <c r="B51" s="176"/>
      <c r="C51" s="176"/>
      <c r="D51" s="176"/>
      <c r="E51" s="176"/>
      <c r="F51" s="176"/>
      <c r="G51" s="176"/>
    </row>
    <row r="52" spans="2:7" x14ac:dyDescent="0.2">
      <c r="B52" s="176"/>
      <c r="C52" s="176"/>
      <c r="D52" s="176"/>
      <c r="E52" s="176"/>
      <c r="F52" s="176"/>
      <c r="G52" s="176"/>
    </row>
    <row r="53" spans="2:7" x14ac:dyDescent="0.2">
      <c r="B53" s="176"/>
      <c r="C53" s="176"/>
      <c r="D53" s="176"/>
      <c r="E53" s="176"/>
      <c r="F53" s="176"/>
      <c r="G53" s="176"/>
    </row>
    <row r="54" spans="2:7" x14ac:dyDescent="0.2">
      <c r="B54" s="176"/>
      <c r="C54" s="176"/>
      <c r="D54" s="176"/>
      <c r="E54" s="176"/>
      <c r="F54" s="176"/>
      <c r="G54" s="176"/>
    </row>
    <row r="55" spans="2:7" x14ac:dyDescent="0.2">
      <c r="B55" s="176"/>
      <c r="C55" s="176"/>
      <c r="D55" s="176"/>
      <c r="E55" s="176"/>
      <c r="F55" s="176"/>
      <c r="G55" s="176"/>
    </row>
  </sheetData>
  <mergeCells count="22">
    <mergeCell ref="B55:G55"/>
    <mergeCell ref="B46:G46"/>
    <mergeCell ref="B47:G47"/>
    <mergeCell ref="B48:G48"/>
    <mergeCell ref="B49:G49"/>
    <mergeCell ref="B50:G50"/>
    <mergeCell ref="B51:G51"/>
    <mergeCell ref="F34:G34"/>
    <mergeCell ref="B37:G45"/>
    <mergeCell ref="B52:G52"/>
    <mergeCell ref="B53:G53"/>
    <mergeCell ref="B54:G54"/>
    <mergeCell ref="A23:B23"/>
    <mergeCell ref="F30:G30"/>
    <mergeCell ref="F31:G31"/>
    <mergeCell ref="F32:G32"/>
    <mergeCell ref="F33:G3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52"/>
  <sheetViews>
    <sheetView showGridLines="0" showZeros="0" tabSelected="1" zoomScaleNormal="100" workbookViewId="0">
      <selection activeCell="G8" sqref="G7:G8"/>
    </sheetView>
  </sheetViews>
  <sheetFormatPr defaultRowHeight="12.75" x14ac:dyDescent="0.2"/>
  <cols>
    <col min="1" max="1" width="4.42578125" style="98" customWidth="1"/>
    <col min="2" max="2" width="11.5703125" style="98" customWidth="1"/>
    <col min="3" max="3" width="40.42578125" style="98" customWidth="1"/>
    <col min="4" max="4" width="5.5703125" style="98" customWidth="1"/>
    <col min="5" max="5" width="8.5703125" style="146" customWidth="1"/>
    <col min="6" max="6" width="9.85546875" style="98" customWidth="1"/>
    <col min="7" max="7" width="13.85546875" style="98" customWidth="1"/>
    <col min="8" max="11" width="9.140625" style="98"/>
    <col min="12" max="12" width="75.42578125" style="98" customWidth="1"/>
    <col min="13" max="13" width="45.28515625" style="98" customWidth="1"/>
    <col min="14" max="16384" width="9.140625" style="98"/>
  </cols>
  <sheetData>
    <row r="1" spans="1:104" ht="15.75" x14ac:dyDescent="0.25">
      <c r="A1" s="182" t="s">
        <v>64</v>
      </c>
      <c r="B1" s="182"/>
      <c r="C1" s="182"/>
      <c r="D1" s="182"/>
      <c r="E1" s="182"/>
      <c r="F1" s="182"/>
      <c r="G1" s="182"/>
    </row>
    <row r="2" spans="1:104" ht="14.25" customHeight="1" thickBot="1" x14ac:dyDescent="0.25">
      <c r="A2" s="99"/>
      <c r="B2" s="100"/>
      <c r="C2" s="101"/>
      <c r="D2" s="101"/>
      <c r="E2" s="102"/>
      <c r="F2" s="101"/>
      <c r="G2" s="101"/>
    </row>
    <row r="3" spans="1:104" ht="13.5" thickTop="1" x14ac:dyDescent="0.2">
      <c r="A3" s="177" t="s">
        <v>48</v>
      </c>
      <c r="B3" s="178"/>
      <c r="C3" s="96" t="str">
        <f>CONCATENATE(cislostavby," ",nazevstavby)</f>
        <v>Z 13-114 SKM - BŘÍ ŽURKŮ - ZATEPLENÍ OBJEKTU</v>
      </c>
      <c r="D3" s="103"/>
      <c r="E3" s="104" t="s">
        <v>50</v>
      </c>
      <c r="F3" s="105"/>
      <c r="G3" s="106"/>
    </row>
    <row r="4" spans="1:104" ht="13.5" thickBot="1" x14ac:dyDescent="0.25">
      <c r="A4" s="183" t="s">
        <v>49</v>
      </c>
      <c r="B4" s="179"/>
      <c r="C4" s="97" t="str">
        <f>CONCATENATE(cisloobjektu," ",nazevobjektu)</f>
        <v>1etapa -</v>
      </c>
      <c r="D4" s="107"/>
      <c r="E4" s="184"/>
      <c r="F4" s="185"/>
      <c r="G4" s="186"/>
    </row>
    <row r="5" spans="1:104" ht="13.5" thickTop="1" x14ac:dyDescent="0.2">
      <c r="A5" s="108"/>
      <c r="B5" s="99"/>
      <c r="C5" s="99"/>
      <c r="D5" s="99"/>
      <c r="E5" s="109"/>
      <c r="F5" s="99"/>
      <c r="G5" s="110"/>
    </row>
    <row r="6" spans="1:104" x14ac:dyDescent="0.2">
      <c r="A6" s="111" t="s">
        <v>51</v>
      </c>
      <c r="B6" s="112" t="s">
        <v>52</v>
      </c>
      <c r="C6" s="112" t="s">
        <v>53</v>
      </c>
      <c r="D6" s="112" t="s">
        <v>54</v>
      </c>
      <c r="E6" s="113" t="s">
        <v>55</v>
      </c>
      <c r="F6" s="112" t="s">
        <v>56</v>
      </c>
      <c r="G6" s="114" t="s">
        <v>57</v>
      </c>
    </row>
    <row r="7" spans="1:104" x14ac:dyDescent="0.2">
      <c r="A7" s="115" t="s">
        <v>58</v>
      </c>
      <c r="B7" s="116" t="s">
        <v>69</v>
      </c>
      <c r="C7" s="117" t="s">
        <v>70</v>
      </c>
      <c r="D7" s="118"/>
      <c r="E7" s="119"/>
      <c r="F7" s="119"/>
      <c r="G7" s="120"/>
      <c r="H7" s="121"/>
      <c r="I7" s="121"/>
      <c r="O7" s="122">
        <v>1</v>
      </c>
    </row>
    <row r="8" spans="1:104" x14ac:dyDescent="0.2">
      <c r="A8" s="123">
        <v>1</v>
      </c>
      <c r="B8" s="124" t="s">
        <v>71</v>
      </c>
      <c r="C8" s="125" t="s">
        <v>72</v>
      </c>
      <c r="D8" s="126" t="s">
        <v>61</v>
      </c>
      <c r="E8" s="127">
        <v>1</v>
      </c>
      <c r="F8" s="127">
        <v>0</v>
      </c>
      <c r="G8" s="128">
        <f>E8*F8</f>
        <v>0</v>
      </c>
      <c r="O8" s="122">
        <v>2</v>
      </c>
      <c r="AA8" s="98">
        <v>12</v>
      </c>
      <c r="AB8" s="98">
        <v>0</v>
      </c>
      <c r="AC8" s="98">
        <v>109</v>
      </c>
      <c r="AZ8" s="98">
        <v>1</v>
      </c>
      <c r="BA8" s="98">
        <f>IF(AZ8=1,G8,0)</f>
        <v>0</v>
      </c>
      <c r="BB8" s="98">
        <f>IF(AZ8=2,G8,0)</f>
        <v>0</v>
      </c>
      <c r="BC8" s="98">
        <f>IF(AZ8=3,G8,0)</f>
        <v>0</v>
      </c>
      <c r="BD8" s="98">
        <f>IF(AZ8=4,G8,0)</f>
        <v>0</v>
      </c>
      <c r="BE8" s="98">
        <f>IF(AZ8=5,G8,0)</f>
        <v>0</v>
      </c>
      <c r="CA8" s="129">
        <v>12</v>
      </c>
      <c r="CB8" s="129">
        <v>0</v>
      </c>
      <c r="CZ8" s="98">
        <v>0</v>
      </c>
    </row>
    <row r="9" spans="1:104" x14ac:dyDescent="0.2">
      <c r="A9" s="130"/>
      <c r="B9" s="132"/>
      <c r="C9" s="180" t="s">
        <v>59</v>
      </c>
      <c r="D9" s="181"/>
      <c r="E9" s="133">
        <v>1</v>
      </c>
      <c r="F9" s="134"/>
      <c r="G9" s="135"/>
      <c r="M9" s="131">
        <v>1</v>
      </c>
      <c r="O9" s="122"/>
    </row>
    <row r="10" spans="1:104" x14ac:dyDescent="0.2">
      <c r="A10" s="123">
        <v>2</v>
      </c>
      <c r="B10" s="124" t="s">
        <v>73</v>
      </c>
      <c r="C10" s="125" t="s">
        <v>74</v>
      </c>
      <c r="D10" s="126" t="s">
        <v>61</v>
      </c>
      <c r="E10" s="127">
        <v>1</v>
      </c>
      <c r="F10" s="127">
        <v>0</v>
      </c>
      <c r="G10" s="128">
        <f>E10*F10</f>
        <v>0</v>
      </c>
      <c r="O10" s="122">
        <v>2</v>
      </c>
      <c r="AA10" s="98">
        <v>12</v>
      </c>
      <c r="AB10" s="98">
        <v>0</v>
      </c>
      <c r="AC10" s="98">
        <v>110</v>
      </c>
      <c r="AZ10" s="98">
        <v>1</v>
      </c>
      <c r="BA10" s="98">
        <f>IF(AZ10=1,G10,0)</f>
        <v>0</v>
      </c>
      <c r="BB10" s="98">
        <f>IF(AZ10=2,G10,0)</f>
        <v>0</v>
      </c>
      <c r="BC10" s="98">
        <f>IF(AZ10=3,G10,0)</f>
        <v>0</v>
      </c>
      <c r="BD10" s="98">
        <f>IF(AZ10=4,G10,0)</f>
        <v>0</v>
      </c>
      <c r="BE10" s="98">
        <f>IF(AZ10=5,G10,0)</f>
        <v>0</v>
      </c>
      <c r="CA10" s="129">
        <v>12</v>
      </c>
      <c r="CB10" s="129">
        <v>0</v>
      </c>
      <c r="CZ10" s="98">
        <v>0</v>
      </c>
    </row>
    <row r="11" spans="1:104" x14ac:dyDescent="0.2">
      <c r="A11" s="130"/>
      <c r="B11" s="132"/>
      <c r="C11" s="180" t="s">
        <v>59</v>
      </c>
      <c r="D11" s="181"/>
      <c r="E11" s="133">
        <v>1</v>
      </c>
      <c r="F11" s="134"/>
      <c r="G11" s="135"/>
      <c r="M11" s="131">
        <v>1</v>
      </c>
      <c r="O11" s="122"/>
    </row>
    <row r="12" spans="1:104" x14ac:dyDescent="0.2">
      <c r="A12" s="123">
        <v>3</v>
      </c>
      <c r="B12" s="124" t="s">
        <v>75</v>
      </c>
      <c r="C12" s="125" t="s">
        <v>76</v>
      </c>
      <c r="D12" s="126" t="s">
        <v>61</v>
      </c>
      <c r="E12" s="127">
        <v>1</v>
      </c>
      <c r="F12" s="127">
        <v>0</v>
      </c>
      <c r="G12" s="128">
        <f>E12*F12</f>
        <v>0</v>
      </c>
      <c r="O12" s="122">
        <v>2</v>
      </c>
      <c r="AA12" s="98">
        <v>12</v>
      </c>
      <c r="AB12" s="98">
        <v>0</v>
      </c>
      <c r="AC12" s="98">
        <v>119</v>
      </c>
      <c r="AZ12" s="98">
        <v>1</v>
      </c>
      <c r="BA12" s="98">
        <f>IF(AZ12=1,G12,0)</f>
        <v>0</v>
      </c>
      <c r="BB12" s="98">
        <f>IF(AZ12=2,G12,0)</f>
        <v>0</v>
      </c>
      <c r="BC12" s="98">
        <f>IF(AZ12=3,G12,0)</f>
        <v>0</v>
      </c>
      <c r="BD12" s="98">
        <f>IF(AZ12=4,G12,0)</f>
        <v>0</v>
      </c>
      <c r="BE12" s="98">
        <f>IF(AZ12=5,G12,0)</f>
        <v>0</v>
      </c>
      <c r="CA12" s="129">
        <v>12</v>
      </c>
      <c r="CB12" s="129">
        <v>0</v>
      </c>
      <c r="CZ12" s="98">
        <v>0</v>
      </c>
    </row>
    <row r="13" spans="1:104" x14ac:dyDescent="0.2">
      <c r="A13" s="130"/>
      <c r="B13" s="132"/>
      <c r="C13" s="180" t="s">
        <v>59</v>
      </c>
      <c r="D13" s="181"/>
      <c r="E13" s="133">
        <v>1</v>
      </c>
      <c r="F13" s="134"/>
      <c r="G13" s="135"/>
      <c r="M13" s="131">
        <v>1</v>
      </c>
      <c r="O13" s="122"/>
    </row>
    <row r="14" spans="1:104" x14ac:dyDescent="0.2">
      <c r="A14" s="136"/>
      <c r="B14" s="137" t="s">
        <v>62</v>
      </c>
      <c r="C14" s="138" t="str">
        <f>CONCATENATE(B7," ",C7)</f>
        <v>013 Projektová dokumentace</v>
      </c>
      <c r="D14" s="139"/>
      <c r="E14" s="140"/>
      <c r="F14" s="141"/>
      <c r="G14" s="142">
        <f>SUM(G7:G13)</f>
        <v>0</v>
      </c>
      <c r="O14" s="122">
        <v>4</v>
      </c>
      <c r="BA14" s="143">
        <f>SUM(BA7:BA13)</f>
        <v>0</v>
      </c>
      <c r="BB14" s="143">
        <f>SUM(BB7:BB13)</f>
        <v>0</v>
      </c>
      <c r="BC14" s="143">
        <f>SUM(BC7:BC13)</f>
        <v>0</v>
      </c>
      <c r="BD14" s="143">
        <f>SUM(BD7:BD13)</f>
        <v>0</v>
      </c>
      <c r="BE14" s="143">
        <f>SUM(BE7:BE13)</f>
        <v>0</v>
      </c>
    </row>
    <row r="15" spans="1:104" x14ac:dyDescent="0.2">
      <c r="A15" s="115" t="s">
        <v>58</v>
      </c>
      <c r="B15" s="116" t="s">
        <v>59</v>
      </c>
      <c r="C15" s="117" t="s">
        <v>60</v>
      </c>
      <c r="D15" s="118"/>
      <c r="E15" s="119"/>
      <c r="F15" s="119"/>
      <c r="G15" s="120"/>
      <c r="H15" s="121"/>
      <c r="I15" s="121"/>
      <c r="O15" s="122">
        <v>1</v>
      </c>
    </row>
    <row r="16" spans="1:104" x14ac:dyDescent="0.2">
      <c r="A16" s="123">
        <v>4</v>
      </c>
      <c r="B16" s="124" t="s">
        <v>77</v>
      </c>
      <c r="C16" s="125" t="s">
        <v>78</v>
      </c>
      <c r="D16" s="126" t="s">
        <v>79</v>
      </c>
      <c r="E16" s="127">
        <v>11.2</v>
      </c>
      <c r="F16" s="127">
        <v>0</v>
      </c>
      <c r="G16" s="128">
        <f>E16*F16</f>
        <v>0</v>
      </c>
      <c r="O16" s="122">
        <v>2</v>
      </c>
      <c r="AA16" s="98">
        <v>1</v>
      </c>
      <c r="AB16" s="98">
        <v>1</v>
      </c>
      <c r="AC16" s="98">
        <v>1</v>
      </c>
      <c r="AZ16" s="98">
        <v>1</v>
      </c>
      <c r="BA16" s="98">
        <f>IF(AZ16=1,G16,0)</f>
        <v>0</v>
      </c>
      <c r="BB16" s="98">
        <f>IF(AZ16=2,G16,0)</f>
        <v>0</v>
      </c>
      <c r="BC16" s="98">
        <f>IF(AZ16=3,G16,0)</f>
        <v>0</v>
      </c>
      <c r="BD16" s="98">
        <f>IF(AZ16=4,G16,0)</f>
        <v>0</v>
      </c>
      <c r="BE16" s="98">
        <f>IF(AZ16=5,G16,0)</f>
        <v>0</v>
      </c>
      <c r="CA16" s="129">
        <v>1</v>
      </c>
      <c r="CB16" s="129">
        <v>1</v>
      </c>
      <c r="CZ16" s="98">
        <v>0</v>
      </c>
    </row>
    <row r="17" spans="1:104" x14ac:dyDescent="0.2">
      <c r="A17" s="130"/>
      <c r="B17" s="132"/>
      <c r="C17" s="180" t="s">
        <v>80</v>
      </c>
      <c r="D17" s="181"/>
      <c r="E17" s="133">
        <v>11.2</v>
      </c>
      <c r="F17" s="134"/>
      <c r="G17" s="135"/>
      <c r="M17" s="131" t="s">
        <v>80</v>
      </c>
      <c r="O17" s="122"/>
    </row>
    <row r="18" spans="1:104" ht="22.5" x14ac:dyDescent="0.2">
      <c r="A18" s="123">
        <v>5</v>
      </c>
      <c r="B18" s="124" t="s">
        <v>81</v>
      </c>
      <c r="C18" s="125" t="s">
        <v>82</v>
      </c>
      <c r="D18" s="126" t="s">
        <v>79</v>
      </c>
      <c r="E18" s="127">
        <v>11.2</v>
      </c>
      <c r="F18" s="127">
        <v>0</v>
      </c>
      <c r="G18" s="128">
        <f>E18*F18</f>
        <v>0</v>
      </c>
      <c r="O18" s="122">
        <v>2</v>
      </c>
      <c r="AA18" s="98">
        <v>1</v>
      </c>
      <c r="AB18" s="98">
        <v>0</v>
      </c>
      <c r="AC18" s="98">
        <v>0</v>
      </c>
      <c r="AZ18" s="98">
        <v>1</v>
      </c>
      <c r="BA18" s="98">
        <f>IF(AZ18=1,G18,0)</f>
        <v>0</v>
      </c>
      <c r="BB18" s="98">
        <f>IF(AZ18=2,G18,0)</f>
        <v>0</v>
      </c>
      <c r="BC18" s="98">
        <f>IF(AZ18=3,G18,0)</f>
        <v>0</v>
      </c>
      <c r="BD18" s="98">
        <f>IF(AZ18=4,G18,0)</f>
        <v>0</v>
      </c>
      <c r="BE18" s="98">
        <f>IF(AZ18=5,G18,0)</f>
        <v>0</v>
      </c>
      <c r="CA18" s="129">
        <v>1</v>
      </c>
      <c r="CB18" s="129">
        <v>0</v>
      </c>
      <c r="CZ18" s="98">
        <v>0</v>
      </c>
    </row>
    <row r="19" spans="1:104" x14ac:dyDescent="0.2">
      <c r="A19" s="130"/>
      <c r="B19" s="132"/>
      <c r="C19" s="180" t="s">
        <v>80</v>
      </c>
      <c r="D19" s="181"/>
      <c r="E19" s="133">
        <v>11.2</v>
      </c>
      <c r="F19" s="134"/>
      <c r="G19" s="135"/>
      <c r="M19" s="131" t="s">
        <v>80</v>
      </c>
      <c r="O19" s="122"/>
    </row>
    <row r="20" spans="1:104" x14ac:dyDescent="0.2">
      <c r="A20" s="123">
        <v>6</v>
      </c>
      <c r="B20" s="124" t="s">
        <v>480</v>
      </c>
      <c r="C20" s="125" t="s">
        <v>481</v>
      </c>
      <c r="D20" s="126" t="s">
        <v>85</v>
      </c>
      <c r="E20" s="127">
        <v>20</v>
      </c>
      <c r="F20" s="127">
        <v>0</v>
      </c>
      <c r="G20" s="128">
        <f>E20*F20</f>
        <v>0</v>
      </c>
      <c r="O20" s="122">
        <v>2</v>
      </c>
      <c r="AA20" s="98">
        <v>1</v>
      </c>
      <c r="AB20" s="98">
        <v>1</v>
      </c>
      <c r="AC20" s="98">
        <v>1</v>
      </c>
      <c r="AZ20" s="98">
        <v>1</v>
      </c>
      <c r="BA20" s="98">
        <f>IF(AZ20=1,G20,0)</f>
        <v>0</v>
      </c>
      <c r="BB20" s="98">
        <f>IF(AZ20=2,G20,0)</f>
        <v>0</v>
      </c>
      <c r="BC20" s="98">
        <f>IF(AZ20=3,G20,0)</f>
        <v>0</v>
      </c>
      <c r="BD20" s="98">
        <f>IF(AZ20=4,G20,0)</f>
        <v>0</v>
      </c>
      <c r="BE20" s="98">
        <f>IF(AZ20=5,G20,0)</f>
        <v>0</v>
      </c>
      <c r="CA20" s="129">
        <v>1</v>
      </c>
      <c r="CB20" s="129">
        <v>1</v>
      </c>
      <c r="CZ20" s="98">
        <v>0</v>
      </c>
    </row>
    <row r="21" spans="1:104" x14ac:dyDescent="0.2">
      <c r="A21" s="130"/>
      <c r="B21" s="132"/>
      <c r="C21" s="180" t="s">
        <v>86</v>
      </c>
      <c r="D21" s="181"/>
      <c r="E21" s="133">
        <v>20</v>
      </c>
      <c r="F21" s="134"/>
      <c r="G21" s="135"/>
      <c r="M21" s="131">
        <v>20</v>
      </c>
      <c r="O21" s="122"/>
    </row>
    <row r="22" spans="1:104" x14ac:dyDescent="0.2">
      <c r="A22" s="123">
        <v>7</v>
      </c>
      <c r="B22" s="124" t="s">
        <v>83</v>
      </c>
      <c r="C22" s="125" t="s">
        <v>84</v>
      </c>
      <c r="D22" s="126" t="s">
        <v>85</v>
      </c>
      <c r="E22" s="127">
        <v>20</v>
      </c>
      <c r="F22" s="127">
        <v>0</v>
      </c>
      <c r="G22" s="128">
        <f>E22*F22</f>
        <v>0</v>
      </c>
      <c r="O22" s="122">
        <v>2</v>
      </c>
      <c r="AA22" s="98">
        <v>1</v>
      </c>
      <c r="AB22" s="98">
        <v>1</v>
      </c>
      <c r="AC22" s="98">
        <v>1</v>
      </c>
      <c r="AZ22" s="98">
        <v>1</v>
      </c>
      <c r="BA22" s="98">
        <f>IF(AZ22=1,G22,0)</f>
        <v>0</v>
      </c>
      <c r="BB22" s="98">
        <f>IF(AZ22=2,G22,0)</f>
        <v>0</v>
      </c>
      <c r="BC22" s="98">
        <f>IF(AZ22=3,G22,0)</f>
        <v>0</v>
      </c>
      <c r="BD22" s="98">
        <f>IF(AZ22=4,G22,0)</f>
        <v>0</v>
      </c>
      <c r="BE22" s="98">
        <f>IF(AZ22=5,G22,0)</f>
        <v>0</v>
      </c>
      <c r="CA22" s="129">
        <v>1</v>
      </c>
      <c r="CB22" s="129">
        <v>1</v>
      </c>
      <c r="CZ22" s="98">
        <v>0</v>
      </c>
    </row>
    <row r="23" spans="1:104" x14ac:dyDescent="0.2">
      <c r="A23" s="130"/>
      <c r="B23" s="132"/>
      <c r="C23" s="180" t="s">
        <v>86</v>
      </c>
      <c r="D23" s="181"/>
      <c r="E23" s="133">
        <v>20</v>
      </c>
      <c r="F23" s="134"/>
      <c r="G23" s="135"/>
      <c r="M23" s="131">
        <v>20</v>
      </c>
      <c r="O23" s="122"/>
    </row>
    <row r="24" spans="1:104" x14ac:dyDescent="0.2">
      <c r="A24" s="123">
        <v>8</v>
      </c>
      <c r="B24" s="124" t="s">
        <v>87</v>
      </c>
      <c r="C24" s="125" t="s">
        <v>88</v>
      </c>
      <c r="D24" s="126" t="s">
        <v>89</v>
      </c>
      <c r="E24" s="127">
        <v>24</v>
      </c>
      <c r="F24" s="127">
        <v>0</v>
      </c>
      <c r="G24" s="128">
        <f>E24*F24</f>
        <v>0</v>
      </c>
      <c r="O24" s="122">
        <v>2</v>
      </c>
      <c r="AA24" s="98">
        <v>1</v>
      </c>
      <c r="AB24" s="98">
        <v>1</v>
      </c>
      <c r="AC24" s="98">
        <v>1</v>
      </c>
      <c r="AZ24" s="98">
        <v>1</v>
      </c>
      <c r="BA24" s="98">
        <f>IF(AZ24=1,G24,0)</f>
        <v>0</v>
      </c>
      <c r="BB24" s="98">
        <f>IF(AZ24=2,G24,0)</f>
        <v>0</v>
      </c>
      <c r="BC24" s="98">
        <f>IF(AZ24=3,G24,0)</f>
        <v>0</v>
      </c>
      <c r="BD24" s="98">
        <f>IF(AZ24=4,G24,0)</f>
        <v>0</v>
      </c>
      <c r="BE24" s="98">
        <f>IF(AZ24=5,G24,0)</f>
        <v>0</v>
      </c>
      <c r="CA24" s="129">
        <v>1</v>
      </c>
      <c r="CB24" s="129">
        <v>1</v>
      </c>
      <c r="CZ24" s="98">
        <v>9.4000000000000004E-3</v>
      </c>
    </row>
    <row r="25" spans="1:104" x14ac:dyDescent="0.2">
      <c r="A25" s="130"/>
      <c r="B25" s="132"/>
      <c r="C25" s="180" t="s">
        <v>90</v>
      </c>
      <c r="D25" s="181"/>
      <c r="E25" s="133">
        <v>24</v>
      </c>
      <c r="F25" s="134"/>
      <c r="G25" s="135"/>
      <c r="M25" s="131" t="s">
        <v>90</v>
      </c>
      <c r="O25" s="122"/>
    </row>
    <row r="26" spans="1:104" x14ac:dyDescent="0.2">
      <c r="A26" s="123">
        <v>9</v>
      </c>
      <c r="B26" s="124" t="s">
        <v>91</v>
      </c>
      <c r="C26" s="125" t="s">
        <v>92</v>
      </c>
      <c r="D26" s="126" t="s">
        <v>89</v>
      </c>
      <c r="E26" s="127">
        <v>24</v>
      </c>
      <c r="F26" s="127">
        <v>0</v>
      </c>
      <c r="G26" s="128">
        <f>E26*F26</f>
        <v>0</v>
      </c>
      <c r="O26" s="122">
        <v>2</v>
      </c>
      <c r="AA26" s="98">
        <v>1</v>
      </c>
      <c r="AB26" s="98">
        <v>1</v>
      </c>
      <c r="AC26" s="98">
        <v>1</v>
      </c>
      <c r="AZ26" s="98">
        <v>1</v>
      </c>
      <c r="BA26" s="98">
        <f>IF(AZ26=1,G26,0)</f>
        <v>0</v>
      </c>
      <c r="BB26" s="98">
        <f>IF(AZ26=2,G26,0)</f>
        <v>0</v>
      </c>
      <c r="BC26" s="98">
        <f>IF(AZ26=3,G26,0)</f>
        <v>0</v>
      </c>
      <c r="BD26" s="98">
        <f>IF(AZ26=4,G26,0)</f>
        <v>0</v>
      </c>
      <c r="BE26" s="98">
        <f>IF(AZ26=5,G26,0)</f>
        <v>0</v>
      </c>
      <c r="CA26" s="129">
        <v>1</v>
      </c>
      <c r="CB26" s="129">
        <v>1</v>
      </c>
      <c r="CZ26" s="98">
        <v>0</v>
      </c>
    </row>
    <row r="27" spans="1:104" x14ac:dyDescent="0.2">
      <c r="A27" s="130"/>
      <c r="B27" s="132"/>
      <c r="C27" s="180" t="s">
        <v>90</v>
      </c>
      <c r="D27" s="181"/>
      <c r="E27" s="133">
        <v>24</v>
      </c>
      <c r="F27" s="134"/>
      <c r="G27" s="135"/>
      <c r="M27" s="131" t="s">
        <v>90</v>
      </c>
      <c r="O27" s="122"/>
    </row>
    <row r="28" spans="1:104" x14ac:dyDescent="0.2">
      <c r="A28" s="123">
        <v>10</v>
      </c>
      <c r="B28" s="124" t="s">
        <v>93</v>
      </c>
      <c r="C28" s="125" t="s">
        <v>94</v>
      </c>
      <c r="D28" s="126" t="s">
        <v>79</v>
      </c>
      <c r="E28" s="127">
        <v>51.2</v>
      </c>
      <c r="F28" s="127">
        <v>0</v>
      </c>
      <c r="G28" s="128">
        <f>E28*F28</f>
        <v>0</v>
      </c>
      <c r="O28" s="122">
        <v>2</v>
      </c>
      <c r="AA28" s="98">
        <v>12</v>
      </c>
      <c r="AB28" s="98">
        <v>0</v>
      </c>
      <c r="AC28" s="98">
        <v>25</v>
      </c>
      <c r="AZ28" s="98">
        <v>1</v>
      </c>
      <c r="BA28" s="98">
        <f>IF(AZ28=1,G28,0)</f>
        <v>0</v>
      </c>
      <c r="BB28" s="98">
        <f>IF(AZ28=2,G28,0)</f>
        <v>0</v>
      </c>
      <c r="BC28" s="98">
        <f>IF(AZ28=3,G28,0)</f>
        <v>0</v>
      </c>
      <c r="BD28" s="98">
        <f>IF(AZ28=4,G28,0)</f>
        <v>0</v>
      </c>
      <c r="BE28" s="98">
        <f>IF(AZ28=5,G28,0)</f>
        <v>0</v>
      </c>
      <c r="CA28" s="129">
        <v>12</v>
      </c>
      <c r="CB28" s="129">
        <v>0</v>
      </c>
      <c r="CZ28" s="98">
        <v>0</v>
      </c>
    </row>
    <row r="29" spans="1:104" x14ac:dyDescent="0.2">
      <c r="A29" s="130"/>
      <c r="B29" s="132"/>
      <c r="C29" s="180" t="s">
        <v>95</v>
      </c>
      <c r="D29" s="181"/>
      <c r="E29" s="133">
        <v>8.2799999999999994</v>
      </c>
      <c r="F29" s="134"/>
      <c r="G29" s="135"/>
      <c r="M29" s="131" t="s">
        <v>95</v>
      </c>
      <c r="O29" s="122"/>
    </row>
    <row r="30" spans="1:104" x14ac:dyDescent="0.2">
      <c r="A30" s="130"/>
      <c r="B30" s="132"/>
      <c r="C30" s="180" t="s">
        <v>96</v>
      </c>
      <c r="D30" s="181"/>
      <c r="E30" s="133">
        <v>1.8360000000000001</v>
      </c>
      <c r="F30" s="134"/>
      <c r="G30" s="135"/>
      <c r="M30" s="131" t="s">
        <v>96</v>
      </c>
      <c r="O30" s="122"/>
    </row>
    <row r="31" spans="1:104" x14ac:dyDescent="0.2">
      <c r="A31" s="130"/>
      <c r="B31" s="132"/>
      <c r="C31" s="180" t="s">
        <v>482</v>
      </c>
      <c r="D31" s="181"/>
      <c r="E31" s="133">
        <v>1.0840000000000001</v>
      </c>
      <c r="F31" s="134"/>
      <c r="G31" s="135"/>
      <c r="M31" s="152">
        <v>1084</v>
      </c>
      <c r="O31" s="122"/>
    </row>
    <row r="32" spans="1:104" x14ac:dyDescent="0.2">
      <c r="A32" s="136"/>
      <c r="B32" s="137" t="s">
        <v>62</v>
      </c>
      <c r="C32" s="138" t="str">
        <f>CONCATENATE(B15," ",C15)</f>
        <v>1 Zemní práce</v>
      </c>
      <c r="D32" s="139"/>
      <c r="E32" s="140"/>
      <c r="F32" s="141"/>
      <c r="G32" s="142">
        <f>SUM(G15:G31)</f>
        <v>0</v>
      </c>
      <c r="O32" s="122">
        <v>4</v>
      </c>
      <c r="BA32" s="143">
        <f>SUM(BA15:BA31)</f>
        <v>0</v>
      </c>
      <c r="BB32" s="143">
        <f>SUM(BB15:BB31)</f>
        <v>0</v>
      </c>
      <c r="BC32" s="143">
        <f>SUM(BC15:BC31)</f>
        <v>0</v>
      </c>
      <c r="BD32" s="143">
        <f>SUM(BD15:BD31)</f>
        <v>0</v>
      </c>
      <c r="BE32" s="143">
        <f>SUM(BE15:BE31)</f>
        <v>0</v>
      </c>
    </row>
    <row r="33" spans="1:104" x14ac:dyDescent="0.2">
      <c r="A33" s="115" t="s">
        <v>58</v>
      </c>
      <c r="B33" s="116" t="s">
        <v>97</v>
      </c>
      <c r="C33" s="117" t="s">
        <v>98</v>
      </c>
      <c r="D33" s="118"/>
      <c r="E33" s="119"/>
      <c r="F33" s="119"/>
      <c r="G33" s="120"/>
      <c r="H33" s="121"/>
      <c r="I33" s="121"/>
      <c r="O33" s="122">
        <v>1</v>
      </c>
    </row>
    <row r="34" spans="1:104" x14ac:dyDescent="0.2">
      <c r="A34" s="123">
        <v>11</v>
      </c>
      <c r="B34" s="124" t="s">
        <v>99</v>
      </c>
      <c r="C34" s="125" t="s">
        <v>100</v>
      </c>
      <c r="D34" s="126" t="s">
        <v>85</v>
      </c>
      <c r="E34" s="127">
        <v>4</v>
      </c>
      <c r="F34" s="127">
        <v>0</v>
      </c>
      <c r="G34" s="128">
        <f>E34*F34</f>
        <v>0</v>
      </c>
      <c r="O34" s="122">
        <v>2</v>
      </c>
      <c r="AA34" s="98">
        <v>1</v>
      </c>
      <c r="AB34" s="98">
        <v>1</v>
      </c>
      <c r="AC34" s="98">
        <v>1</v>
      </c>
      <c r="AZ34" s="98">
        <v>1</v>
      </c>
      <c r="BA34" s="98">
        <f>IF(AZ34=1,G34,0)</f>
        <v>0</v>
      </c>
      <c r="BB34" s="98">
        <f>IF(AZ34=2,G34,0)</f>
        <v>0</v>
      </c>
      <c r="BC34" s="98">
        <f>IF(AZ34=3,G34,0)</f>
        <v>0</v>
      </c>
      <c r="BD34" s="98">
        <f>IF(AZ34=4,G34,0)</f>
        <v>0</v>
      </c>
      <c r="BE34" s="98">
        <f>IF(AZ34=5,G34,0)</f>
        <v>0</v>
      </c>
      <c r="CA34" s="129">
        <v>1</v>
      </c>
      <c r="CB34" s="129">
        <v>1</v>
      </c>
      <c r="CZ34" s="98">
        <v>1.469E-2</v>
      </c>
    </row>
    <row r="35" spans="1:104" x14ac:dyDescent="0.2">
      <c r="A35" s="130"/>
      <c r="B35" s="132"/>
      <c r="C35" s="180" t="s">
        <v>101</v>
      </c>
      <c r="D35" s="181"/>
      <c r="E35" s="133">
        <v>4</v>
      </c>
      <c r="F35" s="134"/>
      <c r="G35" s="135"/>
      <c r="M35" s="131">
        <v>4</v>
      </c>
      <c r="O35" s="122"/>
    </row>
    <row r="36" spans="1:104" ht="22.5" x14ac:dyDescent="0.2">
      <c r="A36" s="123">
        <v>12</v>
      </c>
      <c r="B36" s="124" t="s">
        <v>102</v>
      </c>
      <c r="C36" s="125" t="s">
        <v>103</v>
      </c>
      <c r="D36" s="126" t="s">
        <v>104</v>
      </c>
      <c r="E36" s="127">
        <v>162.708</v>
      </c>
      <c r="F36" s="127">
        <v>0</v>
      </c>
      <c r="G36" s="128">
        <f>E36*F36</f>
        <v>0</v>
      </c>
      <c r="O36" s="122">
        <v>2</v>
      </c>
      <c r="AA36" s="98">
        <v>1</v>
      </c>
      <c r="AB36" s="98">
        <v>1</v>
      </c>
      <c r="AC36" s="98">
        <v>1</v>
      </c>
      <c r="AZ36" s="98">
        <v>1</v>
      </c>
      <c r="BA36" s="98">
        <f>IF(AZ36=1,G36,0)</f>
        <v>0</v>
      </c>
      <c r="BB36" s="98">
        <f>IF(AZ36=2,G36,0)</f>
        <v>0</v>
      </c>
      <c r="BC36" s="98">
        <f>IF(AZ36=3,G36,0)</f>
        <v>0</v>
      </c>
      <c r="BD36" s="98">
        <f>IF(AZ36=4,G36,0)</f>
        <v>0</v>
      </c>
      <c r="BE36" s="98">
        <f>IF(AZ36=5,G36,0)</f>
        <v>0</v>
      </c>
      <c r="CA36" s="129">
        <v>1</v>
      </c>
      <c r="CB36" s="129">
        <v>1</v>
      </c>
      <c r="CZ36" s="98">
        <v>0.14802000000000001</v>
      </c>
    </row>
    <row r="37" spans="1:104" x14ac:dyDescent="0.2">
      <c r="A37" s="130"/>
      <c r="B37" s="132"/>
      <c r="C37" s="180" t="s">
        <v>105</v>
      </c>
      <c r="D37" s="181"/>
      <c r="E37" s="133">
        <v>77.44</v>
      </c>
      <c r="F37" s="134"/>
      <c r="G37" s="135"/>
      <c r="M37" s="131" t="s">
        <v>105</v>
      </c>
      <c r="O37" s="122"/>
    </row>
    <row r="38" spans="1:104" x14ac:dyDescent="0.2">
      <c r="A38" s="130"/>
      <c r="B38" s="132"/>
      <c r="C38" s="180" t="s">
        <v>106</v>
      </c>
      <c r="D38" s="181"/>
      <c r="E38" s="133">
        <v>71.147999999999996</v>
      </c>
      <c r="F38" s="134"/>
      <c r="G38" s="135"/>
      <c r="M38" s="131" t="s">
        <v>106</v>
      </c>
      <c r="O38" s="122"/>
    </row>
    <row r="39" spans="1:104" x14ac:dyDescent="0.2">
      <c r="A39" s="130"/>
      <c r="B39" s="132"/>
      <c r="C39" s="180" t="s">
        <v>107</v>
      </c>
      <c r="D39" s="181"/>
      <c r="E39" s="133">
        <v>6.12</v>
      </c>
      <c r="F39" s="134"/>
      <c r="G39" s="135"/>
      <c r="M39" s="131" t="s">
        <v>107</v>
      </c>
      <c r="O39" s="122"/>
    </row>
    <row r="40" spans="1:104" x14ac:dyDescent="0.2">
      <c r="A40" s="130"/>
      <c r="B40" s="132"/>
      <c r="C40" s="180" t="s">
        <v>108</v>
      </c>
      <c r="D40" s="181"/>
      <c r="E40" s="133">
        <v>8</v>
      </c>
      <c r="F40" s="134"/>
      <c r="G40" s="135"/>
      <c r="M40" s="131">
        <v>8</v>
      </c>
      <c r="O40" s="122"/>
    </row>
    <row r="41" spans="1:104" ht="22.5" x14ac:dyDescent="0.2">
      <c r="A41" s="123">
        <v>13</v>
      </c>
      <c r="B41" s="124" t="s">
        <v>486</v>
      </c>
      <c r="C41" s="125" t="s">
        <v>483</v>
      </c>
      <c r="D41" s="126" t="s">
        <v>484</v>
      </c>
      <c r="E41" s="127">
        <v>88</v>
      </c>
      <c r="F41" s="127">
        <v>0</v>
      </c>
      <c r="G41" s="128">
        <f>E41*F41</f>
        <v>0</v>
      </c>
      <c r="O41" s="122">
        <v>2</v>
      </c>
      <c r="AA41" s="98">
        <v>1</v>
      </c>
      <c r="AB41" s="98">
        <v>1</v>
      </c>
      <c r="AC41" s="98">
        <v>1</v>
      </c>
      <c r="AZ41" s="98">
        <v>1</v>
      </c>
      <c r="BA41" s="98">
        <f>IF(AZ41=1,G41,0)</f>
        <v>0</v>
      </c>
      <c r="BB41" s="98">
        <f>IF(AZ41=2,G41,0)</f>
        <v>0</v>
      </c>
      <c r="BC41" s="98">
        <f>IF(AZ41=3,G41,0)</f>
        <v>0</v>
      </c>
      <c r="BD41" s="98">
        <f>IF(AZ41=4,G41,0)</f>
        <v>0</v>
      </c>
      <c r="BE41" s="98">
        <f>IF(AZ41=5,G41,0)</f>
        <v>0</v>
      </c>
      <c r="CA41" s="129">
        <v>1</v>
      </c>
      <c r="CB41" s="129">
        <v>1</v>
      </c>
      <c r="CZ41" s="98">
        <v>2.5298099999999999</v>
      </c>
    </row>
    <row r="42" spans="1:104" x14ac:dyDescent="0.2">
      <c r="A42" s="130"/>
      <c r="B42" s="132"/>
      <c r="C42" s="180" t="s">
        <v>485</v>
      </c>
      <c r="D42" s="181"/>
      <c r="E42" s="133">
        <v>88</v>
      </c>
      <c r="F42" s="134"/>
      <c r="G42" s="135"/>
      <c r="M42" s="131" t="s">
        <v>111</v>
      </c>
      <c r="O42" s="122"/>
    </row>
    <row r="43" spans="1:104" ht="22.5" x14ac:dyDescent="0.2">
      <c r="A43" s="123">
        <v>14</v>
      </c>
      <c r="B43" s="124" t="s">
        <v>109</v>
      </c>
      <c r="C43" s="125" t="s">
        <v>110</v>
      </c>
      <c r="D43" s="126" t="s">
        <v>79</v>
      </c>
      <c r="E43" s="127">
        <v>5.7919999999999998</v>
      </c>
      <c r="F43" s="127">
        <v>0</v>
      </c>
      <c r="G43" s="128">
        <f>E43*F43</f>
        <v>0</v>
      </c>
      <c r="O43" s="122">
        <v>2</v>
      </c>
      <c r="AA43" s="98">
        <v>1</v>
      </c>
      <c r="AB43" s="98">
        <v>1</v>
      </c>
      <c r="AC43" s="98">
        <v>1</v>
      </c>
      <c r="AZ43" s="98">
        <v>1</v>
      </c>
      <c r="BA43" s="98">
        <f>IF(AZ43=1,G43,0)</f>
        <v>0</v>
      </c>
      <c r="BB43" s="98">
        <f>IF(AZ43=2,G43,0)</f>
        <v>0</v>
      </c>
      <c r="BC43" s="98">
        <f>IF(AZ43=3,G43,0)</f>
        <v>0</v>
      </c>
      <c r="BD43" s="98">
        <f>IF(AZ43=4,G43,0)</f>
        <v>0</v>
      </c>
      <c r="BE43" s="98">
        <f>IF(AZ43=5,G43,0)</f>
        <v>0</v>
      </c>
      <c r="CA43" s="129">
        <v>1</v>
      </c>
      <c r="CB43" s="129">
        <v>1</v>
      </c>
      <c r="CZ43" s="98">
        <v>2.5298099999999999</v>
      </c>
    </row>
    <row r="44" spans="1:104" x14ac:dyDescent="0.2">
      <c r="A44" s="130"/>
      <c r="B44" s="132"/>
      <c r="C44" s="180" t="s">
        <v>487</v>
      </c>
      <c r="D44" s="181"/>
      <c r="E44" s="133">
        <v>5.7919999999999998</v>
      </c>
      <c r="F44" s="134"/>
      <c r="G44" s="135"/>
      <c r="M44" s="131" t="s">
        <v>111</v>
      </c>
      <c r="O44" s="122"/>
    </row>
    <row r="45" spans="1:104" ht="22.5" x14ac:dyDescent="0.2">
      <c r="A45" s="123">
        <v>15</v>
      </c>
      <c r="B45" s="124" t="s">
        <v>112</v>
      </c>
      <c r="C45" s="125" t="s">
        <v>113</v>
      </c>
      <c r="D45" s="126" t="s">
        <v>89</v>
      </c>
      <c r="E45" s="127">
        <v>240</v>
      </c>
      <c r="F45" s="127">
        <v>0</v>
      </c>
      <c r="G45" s="128">
        <f>E45*F45</f>
        <v>0</v>
      </c>
      <c r="O45" s="122">
        <v>2</v>
      </c>
      <c r="AA45" s="98">
        <v>1</v>
      </c>
      <c r="AB45" s="98">
        <v>7</v>
      </c>
      <c r="AC45" s="98">
        <v>7</v>
      </c>
      <c r="AZ45" s="98">
        <v>1</v>
      </c>
      <c r="BA45" s="98">
        <f>IF(AZ45=1,G45,0)</f>
        <v>0</v>
      </c>
      <c r="BB45" s="98">
        <f>IF(AZ45=2,G45,0)</f>
        <v>0</v>
      </c>
      <c r="BC45" s="98">
        <f>IF(AZ45=3,G45,0)</f>
        <v>0</v>
      </c>
      <c r="BD45" s="98">
        <f>IF(AZ45=4,G45,0)</f>
        <v>0</v>
      </c>
      <c r="BE45" s="98">
        <f>IF(AZ45=5,G45,0)</f>
        <v>0</v>
      </c>
      <c r="CA45" s="129">
        <v>1</v>
      </c>
      <c r="CB45" s="129">
        <v>7</v>
      </c>
      <c r="CZ45" s="98">
        <v>1.3999999999999999E-4</v>
      </c>
    </row>
    <row r="46" spans="1:104" x14ac:dyDescent="0.2">
      <c r="A46" s="130"/>
      <c r="B46" s="132"/>
      <c r="C46" s="180" t="s">
        <v>114</v>
      </c>
      <c r="D46" s="181"/>
      <c r="E46" s="133">
        <v>240</v>
      </c>
      <c r="F46" s="134"/>
      <c r="G46" s="135"/>
      <c r="M46" s="131" t="s">
        <v>114</v>
      </c>
      <c r="O46" s="122"/>
    </row>
    <row r="47" spans="1:104" ht="22.5" x14ac:dyDescent="0.2">
      <c r="A47" s="123">
        <v>16</v>
      </c>
      <c r="B47" s="124" t="s">
        <v>115</v>
      </c>
      <c r="C47" s="125" t="s">
        <v>116</v>
      </c>
      <c r="D47" s="126" t="s">
        <v>89</v>
      </c>
      <c r="E47" s="127">
        <v>240</v>
      </c>
      <c r="F47" s="127">
        <v>0</v>
      </c>
      <c r="G47" s="128">
        <f>E47*F47</f>
        <v>0</v>
      </c>
      <c r="O47" s="122">
        <v>2</v>
      </c>
      <c r="AA47" s="98">
        <v>12</v>
      </c>
      <c r="AB47" s="98">
        <v>0</v>
      </c>
      <c r="AC47" s="98">
        <v>113</v>
      </c>
      <c r="AZ47" s="98">
        <v>1</v>
      </c>
      <c r="BA47" s="98">
        <f>IF(AZ47=1,G47,0)</f>
        <v>0</v>
      </c>
      <c r="BB47" s="98">
        <f>IF(AZ47=2,G47,0)</f>
        <v>0</v>
      </c>
      <c r="BC47" s="98">
        <f>IF(AZ47=3,G47,0)</f>
        <v>0</v>
      </c>
      <c r="BD47" s="98">
        <f>IF(AZ47=4,G47,0)</f>
        <v>0</v>
      </c>
      <c r="BE47" s="98">
        <f>IF(AZ47=5,G47,0)</f>
        <v>0</v>
      </c>
      <c r="CA47" s="129">
        <v>12</v>
      </c>
      <c r="CB47" s="129">
        <v>0</v>
      </c>
      <c r="CZ47" s="98">
        <v>5.2839999999999998E-2</v>
      </c>
    </row>
    <row r="48" spans="1:104" x14ac:dyDescent="0.2">
      <c r="A48" s="130"/>
      <c r="B48" s="132"/>
      <c r="C48" s="180" t="s">
        <v>114</v>
      </c>
      <c r="D48" s="181"/>
      <c r="E48" s="133">
        <v>240</v>
      </c>
      <c r="F48" s="134"/>
      <c r="G48" s="135"/>
      <c r="M48" s="131" t="s">
        <v>114</v>
      </c>
      <c r="O48" s="122"/>
    </row>
    <row r="49" spans="1:104" x14ac:dyDescent="0.2">
      <c r="A49" s="136"/>
      <c r="B49" s="137" t="s">
        <v>62</v>
      </c>
      <c r="C49" s="138" t="str">
        <f>CONCATENATE(B33," ",C33)</f>
        <v>3 Svislé a kompletní konstrukce</v>
      </c>
      <c r="D49" s="139"/>
      <c r="E49" s="140"/>
      <c r="F49" s="141"/>
      <c r="G49" s="142">
        <f>SUM(G33:G48)</f>
        <v>0</v>
      </c>
      <c r="O49" s="122">
        <v>4</v>
      </c>
      <c r="BA49" s="143">
        <f>SUM(BA33:BA48)</f>
        <v>0</v>
      </c>
      <c r="BB49" s="143">
        <f>SUM(BB33:BB48)</f>
        <v>0</v>
      </c>
      <c r="BC49" s="143">
        <f>SUM(BC33:BC48)</f>
        <v>0</v>
      </c>
      <c r="BD49" s="143">
        <f>SUM(BD33:BD48)</f>
        <v>0</v>
      </c>
      <c r="BE49" s="143">
        <f>SUM(BE33:BE48)</f>
        <v>0</v>
      </c>
    </row>
    <row r="50" spans="1:104" x14ac:dyDescent="0.2">
      <c r="A50" s="115" t="s">
        <v>58</v>
      </c>
      <c r="B50" s="116" t="s">
        <v>117</v>
      </c>
      <c r="C50" s="117" t="s">
        <v>118</v>
      </c>
      <c r="D50" s="118"/>
      <c r="E50" s="119"/>
      <c r="F50" s="119"/>
      <c r="G50" s="120"/>
      <c r="H50" s="121"/>
      <c r="I50" s="121"/>
      <c r="O50" s="122">
        <v>1</v>
      </c>
    </row>
    <row r="51" spans="1:104" x14ac:dyDescent="0.2">
      <c r="A51" s="123">
        <v>17</v>
      </c>
      <c r="B51" s="124" t="s">
        <v>119</v>
      </c>
      <c r="C51" s="125" t="s">
        <v>120</v>
      </c>
      <c r="D51" s="126" t="s">
        <v>89</v>
      </c>
      <c r="E51" s="127">
        <v>44</v>
      </c>
      <c r="F51" s="127">
        <v>0</v>
      </c>
      <c r="G51" s="128">
        <f>E51*F51</f>
        <v>0</v>
      </c>
      <c r="O51" s="122">
        <v>2</v>
      </c>
      <c r="AA51" s="98">
        <v>1</v>
      </c>
      <c r="AB51" s="98">
        <v>1</v>
      </c>
      <c r="AC51" s="98">
        <v>1</v>
      </c>
      <c r="AZ51" s="98">
        <v>1</v>
      </c>
      <c r="BA51" s="98">
        <f>IF(AZ51=1,G51,0)</f>
        <v>0</v>
      </c>
      <c r="BB51" s="98">
        <f>IF(AZ51=2,G51,0)</f>
        <v>0</v>
      </c>
      <c r="BC51" s="98">
        <f>IF(AZ51=3,G51,0)</f>
        <v>0</v>
      </c>
      <c r="BD51" s="98">
        <f>IF(AZ51=4,G51,0)</f>
        <v>0</v>
      </c>
      <c r="BE51" s="98">
        <f>IF(AZ51=5,G51,0)</f>
        <v>0</v>
      </c>
      <c r="CA51" s="129">
        <v>1</v>
      </c>
      <c r="CB51" s="129">
        <v>1</v>
      </c>
      <c r="CZ51" s="98">
        <v>8.8400000000000006E-3</v>
      </c>
    </row>
    <row r="52" spans="1:104" x14ac:dyDescent="0.2">
      <c r="A52" s="130"/>
      <c r="B52" s="132"/>
      <c r="C52" s="180" t="s">
        <v>488</v>
      </c>
      <c r="D52" s="181"/>
      <c r="E52" s="133">
        <v>44</v>
      </c>
      <c r="F52" s="134"/>
      <c r="G52" s="135"/>
      <c r="M52" s="131">
        <v>14</v>
      </c>
      <c r="O52" s="122"/>
    </row>
    <row r="53" spans="1:104" ht="22.5" x14ac:dyDescent="0.2">
      <c r="A53" s="123">
        <v>18</v>
      </c>
      <c r="B53" s="124" t="s">
        <v>122</v>
      </c>
      <c r="C53" s="125" t="s">
        <v>123</v>
      </c>
      <c r="D53" s="126" t="s">
        <v>89</v>
      </c>
      <c r="E53" s="127">
        <v>14</v>
      </c>
      <c r="F53" s="127">
        <v>0</v>
      </c>
      <c r="G53" s="128">
        <f>E53*F53</f>
        <v>0</v>
      </c>
      <c r="O53" s="122">
        <v>2</v>
      </c>
      <c r="AA53" s="98">
        <v>2</v>
      </c>
      <c r="AB53" s="98">
        <v>1</v>
      </c>
      <c r="AC53" s="98">
        <v>1</v>
      </c>
      <c r="AZ53" s="98">
        <v>1</v>
      </c>
      <c r="BA53" s="98">
        <f>IF(AZ53=1,G53,0)</f>
        <v>0</v>
      </c>
      <c r="BB53" s="98">
        <f>IF(AZ53=2,G53,0)</f>
        <v>0</v>
      </c>
      <c r="BC53" s="98">
        <f>IF(AZ53=3,G53,0)</f>
        <v>0</v>
      </c>
      <c r="BD53" s="98">
        <f>IF(AZ53=4,G53,0)</f>
        <v>0</v>
      </c>
      <c r="BE53" s="98">
        <f>IF(AZ53=5,G53,0)</f>
        <v>0</v>
      </c>
      <c r="CA53" s="129">
        <v>2</v>
      </c>
      <c r="CB53" s="129">
        <v>1</v>
      </c>
      <c r="CZ53" s="98">
        <v>0.49961</v>
      </c>
    </row>
    <row r="54" spans="1:104" x14ac:dyDescent="0.2">
      <c r="A54" s="130"/>
      <c r="B54" s="132"/>
      <c r="C54" s="180" t="s">
        <v>124</v>
      </c>
      <c r="D54" s="181"/>
      <c r="E54" s="133">
        <v>14</v>
      </c>
      <c r="F54" s="134"/>
      <c r="G54" s="135"/>
      <c r="M54" s="131" t="s">
        <v>124</v>
      </c>
      <c r="O54" s="122"/>
    </row>
    <row r="55" spans="1:104" x14ac:dyDescent="0.2">
      <c r="A55" s="123">
        <v>19</v>
      </c>
      <c r="B55" s="124" t="s">
        <v>125</v>
      </c>
      <c r="C55" s="125" t="s">
        <v>126</v>
      </c>
      <c r="D55" s="126" t="s">
        <v>127</v>
      </c>
      <c r="E55" s="127">
        <v>24.2</v>
      </c>
      <c r="F55" s="127">
        <v>0</v>
      </c>
      <c r="G55" s="128">
        <f>E55*F55</f>
        <v>0</v>
      </c>
      <c r="O55" s="122">
        <v>2</v>
      </c>
      <c r="AA55" s="98">
        <v>12</v>
      </c>
      <c r="AB55" s="98">
        <v>0</v>
      </c>
      <c r="AC55" s="98">
        <v>42</v>
      </c>
      <c r="AZ55" s="98">
        <v>1</v>
      </c>
      <c r="BA55" s="98">
        <f>IF(AZ55=1,G55,0)</f>
        <v>0</v>
      </c>
      <c r="BB55" s="98">
        <f>IF(AZ55=2,G55,0)</f>
        <v>0</v>
      </c>
      <c r="BC55" s="98">
        <f>IF(AZ55=3,G55,0)</f>
        <v>0</v>
      </c>
      <c r="BD55" s="98">
        <f>IF(AZ55=4,G55,0)</f>
        <v>0</v>
      </c>
      <c r="BE55" s="98">
        <f>IF(AZ55=5,G55,0)</f>
        <v>0</v>
      </c>
      <c r="CA55" s="129">
        <v>12</v>
      </c>
      <c r="CB55" s="129">
        <v>0</v>
      </c>
      <c r="CZ55" s="98">
        <v>0.10095</v>
      </c>
    </row>
    <row r="56" spans="1:104" x14ac:dyDescent="0.2">
      <c r="A56" s="130"/>
      <c r="B56" s="132"/>
      <c r="C56" s="180" t="s">
        <v>128</v>
      </c>
      <c r="D56" s="181"/>
      <c r="E56" s="133">
        <v>23</v>
      </c>
      <c r="F56" s="134"/>
      <c r="G56" s="135"/>
      <c r="M56" s="131">
        <v>23</v>
      </c>
      <c r="O56" s="122"/>
    </row>
    <row r="57" spans="1:104" x14ac:dyDescent="0.2">
      <c r="A57" s="130"/>
      <c r="B57" s="132"/>
      <c r="C57" s="180" t="s">
        <v>129</v>
      </c>
      <c r="D57" s="181"/>
      <c r="E57" s="133">
        <v>1.2</v>
      </c>
      <c r="F57" s="134"/>
      <c r="G57" s="135"/>
      <c r="M57" s="131" t="s">
        <v>129</v>
      </c>
      <c r="O57" s="122"/>
    </row>
    <row r="58" spans="1:104" x14ac:dyDescent="0.2">
      <c r="A58" s="136"/>
      <c r="B58" s="137" t="s">
        <v>62</v>
      </c>
      <c r="C58" s="138" t="str">
        <f>CONCATENATE(B50," ",C50)</f>
        <v>5 Komunikace</v>
      </c>
      <c r="D58" s="139"/>
      <c r="E58" s="140"/>
      <c r="F58" s="141"/>
      <c r="G58" s="142">
        <f>SUM(G50:G57)</f>
        <v>0</v>
      </c>
      <c r="O58" s="122">
        <v>4</v>
      </c>
      <c r="BA58" s="143">
        <f>SUM(BA50:BA57)</f>
        <v>0</v>
      </c>
      <c r="BB58" s="143">
        <f>SUM(BB50:BB57)</f>
        <v>0</v>
      </c>
      <c r="BC58" s="143">
        <f>SUM(BC50:BC57)</f>
        <v>0</v>
      </c>
      <c r="BD58" s="143">
        <f>SUM(BD50:BD57)</f>
        <v>0</v>
      </c>
      <c r="BE58" s="143">
        <f>SUM(BE50:BE57)</f>
        <v>0</v>
      </c>
    </row>
    <row r="59" spans="1:104" x14ac:dyDescent="0.2">
      <c r="A59" s="115" t="s">
        <v>58</v>
      </c>
      <c r="B59" s="116" t="s">
        <v>130</v>
      </c>
      <c r="C59" s="117" t="s">
        <v>131</v>
      </c>
      <c r="D59" s="118"/>
      <c r="E59" s="119"/>
      <c r="F59" s="119"/>
      <c r="G59" s="120"/>
      <c r="H59" s="121"/>
      <c r="I59" s="121"/>
      <c r="O59" s="122">
        <v>1</v>
      </c>
    </row>
    <row r="60" spans="1:104" x14ac:dyDescent="0.2">
      <c r="A60" s="123">
        <v>20</v>
      </c>
      <c r="B60" s="124" t="s">
        <v>501</v>
      </c>
      <c r="C60" s="125" t="s">
        <v>502</v>
      </c>
      <c r="D60" s="126" t="s">
        <v>89</v>
      </c>
      <c r="E60" s="127">
        <v>468.78</v>
      </c>
      <c r="F60" s="127">
        <v>0</v>
      </c>
      <c r="G60" s="128">
        <f>E60*F60</f>
        <v>0</v>
      </c>
      <c r="O60" s="122">
        <v>2</v>
      </c>
      <c r="AA60" s="98">
        <v>1</v>
      </c>
      <c r="AB60" s="98">
        <v>1</v>
      </c>
      <c r="AC60" s="98">
        <v>1</v>
      </c>
      <c r="AZ60" s="98">
        <v>1</v>
      </c>
      <c r="BA60" s="98">
        <f>IF(AZ60=1,G60,0)</f>
        <v>0</v>
      </c>
      <c r="BB60" s="98">
        <f>IF(AZ60=2,G60,0)</f>
        <v>0</v>
      </c>
      <c r="BC60" s="98">
        <f>IF(AZ60=3,G60,0)</f>
        <v>0</v>
      </c>
      <c r="BD60" s="98">
        <f>IF(AZ60=4,G60,0)</f>
        <v>0</v>
      </c>
      <c r="BE60" s="98">
        <f>IF(AZ60=5,G60,0)</f>
        <v>0</v>
      </c>
      <c r="CA60" s="129">
        <v>1</v>
      </c>
      <c r="CB60" s="129">
        <v>1</v>
      </c>
      <c r="CZ60" s="98">
        <v>3.6799999999999999E-2</v>
      </c>
    </row>
    <row r="61" spans="1:104" x14ac:dyDescent="0.2">
      <c r="A61" s="130"/>
      <c r="B61" s="132"/>
      <c r="C61" s="180" t="s">
        <v>132</v>
      </c>
      <c r="D61" s="181"/>
      <c r="E61" s="133">
        <v>26.24</v>
      </c>
      <c r="F61" s="134"/>
      <c r="G61" s="135"/>
      <c r="M61" s="131" t="s">
        <v>132</v>
      </c>
      <c r="O61" s="122"/>
    </row>
    <row r="62" spans="1:104" x14ac:dyDescent="0.2">
      <c r="A62" s="130"/>
      <c r="B62" s="132"/>
      <c r="C62" s="180" t="s">
        <v>133</v>
      </c>
      <c r="D62" s="181"/>
      <c r="E62" s="133">
        <v>31.08</v>
      </c>
      <c r="F62" s="134"/>
      <c r="G62" s="135"/>
      <c r="M62" s="131" t="s">
        <v>133</v>
      </c>
      <c r="O62" s="122"/>
    </row>
    <row r="63" spans="1:104" x14ac:dyDescent="0.2">
      <c r="A63" s="130"/>
      <c r="B63" s="132"/>
      <c r="C63" s="180" t="s">
        <v>489</v>
      </c>
      <c r="D63" s="181"/>
      <c r="E63" s="133">
        <v>23.4</v>
      </c>
      <c r="F63" s="134"/>
      <c r="G63" s="135"/>
      <c r="M63" s="131" t="s">
        <v>134</v>
      </c>
      <c r="O63" s="122"/>
    </row>
    <row r="64" spans="1:104" x14ac:dyDescent="0.2">
      <c r="A64" s="130"/>
      <c r="B64" s="132"/>
      <c r="C64" s="180" t="s">
        <v>490</v>
      </c>
      <c r="D64" s="181"/>
      <c r="E64" s="133">
        <f>88*2</f>
        <v>176</v>
      </c>
      <c r="F64" s="134"/>
      <c r="G64" s="135"/>
      <c r="M64" s="131" t="s">
        <v>135</v>
      </c>
      <c r="O64" s="122"/>
    </row>
    <row r="65" spans="1:104" x14ac:dyDescent="0.2">
      <c r="A65" s="130"/>
      <c r="B65" s="132"/>
      <c r="C65" s="180" t="s">
        <v>136</v>
      </c>
      <c r="D65" s="181"/>
      <c r="E65" s="133">
        <v>172.7</v>
      </c>
      <c r="F65" s="134"/>
      <c r="G65" s="135"/>
      <c r="M65" s="131" t="s">
        <v>136</v>
      </c>
      <c r="O65" s="122"/>
    </row>
    <row r="66" spans="1:104" x14ac:dyDescent="0.2">
      <c r="A66" s="130"/>
      <c r="B66" s="132"/>
      <c r="C66" s="180" t="s">
        <v>137</v>
      </c>
      <c r="D66" s="181"/>
      <c r="E66" s="133">
        <v>39.36</v>
      </c>
      <c r="F66" s="134"/>
      <c r="G66" s="135"/>
      <c r="M66" s="131" t="s">
        <v>137</v>
      </c>
      <c r="O66" s="122"/>
    </row>
    <row r="67" spans="1:104" x14ac:dyDescent="0.2">
      <c r="A67" s="161">
        <v>21</v>
      </c>
      <c r="B67" s="154" t="s">
        <v>510</v>
      </c>
      <c r="C67" s="155" t="s">
        <v>513</v>
      </c>
      <c r="D67" s="156" t="s">
        <v>89</v>
      </c>
      <c r="E67" s="127">
        <v>650</v>
      </c>
      <c r="F67" s="127"/>
      <c r="G67" s="128">
        <f>E67*F67</f>
        <v>0</v>
      </c>
      <c r="O67" s="122"/>
      <c r="CA67" s="129"/>
      <c r="CB67" s="129"/>
    </row>
    <row r="68" spans="1:104" ht="22.5" x14ac:dyDescent="0.2">
      <c r="A68" s="161">
        <v>22</v>
      </c>
      <c r="B68" s="154" t="s">
        <v>511</v>
      </c>
      <c r="C68" s="155" t="s">
        <v>512</v>
      </c>
      <c r="D68" s="156" t="s">
        <v>89</v>
      </c>
      <c r="E68" s="127">
        <v>650</v>
      </c>
      <c r="F68" s="127"/>
      <c r="G68" s="128">
        <f>E68*F68</f>
        <v>0</v>
      </c>
      <c r="O68" s="122"/>
      <c r="CA68" s="129"/>
      <c r="CB68" s="129"/>
    </row>
    <row r="69" spans="1:104" x14ac:dyDescent="0.2">
      <c r="A69" s="153">
        <v>23</v>
      </c>
      <c r="B69" s="154" t="s">
        <v>508</v>
      </c>
      <c r="C69" s="155" t="s">
        <v>509</v>
      </c>
      <c r="D69" s="156" t="s">
        <v>89</v>
      </c>
      <c r="E69" s="157">
        <v>467.24</v>
      </c>
      <c r="F69" s="158"/>
      <c r="G69" s="128">
        <f>E69*F69</f>
        <v>0</v>
      </c>
      <c r="H69" s="159"/>
      <c r="I69" s="160"/>
      <c r="J69" s="159"/>
      <c r="K69" s="160"/>
      <c r="L69" s="144"/>
      <c r="O69" s="122"/>
      <c r="AA69" s="98">
        <v>1</v>
      </c>
      <c r="AB69" s="98">
        <v>1</v>
      </c>
      <c r="AC69" s="98">
        <v>1</v>
      </c>
      <c r="CZ69" s="98">
        <v>1</v>
      </c>
    </row>
    <row r="70" spans="1:104" x14ac:dyDescent="0.2">
      <c r="A70" s="123">
        <v>24</v>
      </c>
      <c r="B70" s="124" t="s">
        <v>138</v>
      </c>
      <c r="C70" s="125" t="s">
        <v>139</v>
      </c>
      <c r="D70" s="126" t="s">
        <v>89</v>
      </c>
      <c r="E70" s="127">
        <v>348.24</v>
      </c>
      <c r="F70" s="127">
        <v>0</v>
      </c>
      <c r="G70" s="128">
        <f>E70*F70</f>
        <v>0</v>
      </c>
      <c r="O70" s="122">
        <v>2</v>
      </c>
      <c r="AA70" s="98">
        <v>1</v>
      </c>
      <c r="AB70" s="98">
        <v>1</v>
      </c>
      <c r="AC70" s="98">
        <v>1</v>
      </c>
      <c r="AZ70" s="98">
        <v>1</v>
      </c>
      <c r="BA70" s="98">
        <f>IF(AZ70=1,G70,0)</f>
        <v>0</v>
      </c>
      <c r="BB70" s="98">
        <f>IF(AZ70=2,G70,0)</f>
        <v>0</v>
      </c>
      <c r="BC70" s="98">
        <f>IF(AZ70=3,G70,0)</f>
        <v>0</v>
      </c>
      <c r="BD70" s="98">
        <f>IF(AZ70=4,G70,0)</f>
        <v>0</v>
      </c>
      <c r="BE70" s="98">
        <f>IF(AZ70=5,G70,0)</f>
        <v>0</v>
      </c>
      <c r="CA70" s="129">
        <v>1</v>
      </c>
      <c r="CB70" s="129">
        <v>1</v>
      </c>
      <c r="CZ70" s="98">
        <v>1.2099999999999999E-3</v>
      </c>
    </row>
    <row r="71" spans="1:104" x14ac:dyDescent="0.2">
      <c r="A71" s="130"/>
      <c r="B71" s="132"/>
      <c r="C71" s="180" t="s">
        <v>491</v>
      </c>
      <c r="D71" s="181"/>
      <c r="E71" s="133">
        <f>2*93.24</f>
        <v>186.48</v>
      </c>
      <c r="F71" s="134"/>
      <c r="G71" s="135"/>
      <c r="M71" s="131" t="s">
        <v>140</v>
      </c>
      <c r="O71" s="122"/>
    </row>
    <row r="72" spans="1:104" x14ac:dyDescent="0.2">
      <c r="A72" s="130"/>
      <c r="B72" s="132"/>
      <c r="C72" s="180" t="s">
        <v>492</v>
      </c>
      <c r="D72" s="181"/>
      <c r="E72" s="133">
        <f>2*70.08</f>
        <v>140.16</v>
      </c>
      <c r="F72" s="134"/>
      <c r="G72" s="135"/>
      <c r="M72" s="131" t="s">
        <v>141</v>
      </c>
      <c r="O72" s="122"/>
    </row>
    <row r="73" spans="1:104" x14ac:dyDescent="0.2">
      <c r="A73" s="130"/>
      <c r="B73" s="132"/>
      <c r="C73" s="180" t="s">
        <v>493</v>
      </c>
      <c r="D73" s="181"/>
      <c r="E73" s="133">
        <f>2*10.8</f>
        <v>21.6</v>
      </c>
      <c r="F73" s="134"/>
      <c r="G73" s="135"/>
      <c r="M73" s="131" t="s">
        <v>142</v>
      </c>
      <c r="O73" s="122"/>
    </row>
    <row r="74" spans="1:104" x14ac:dyDescent="0.2">
      <c r="A74" s="136"/>
      <c r="B74" s="137" t="s">
        <v>62</v>
      </c>
      <c r="C74" s="138" t="str">
        <f>CONCATENATE(B59," ",C59)</f>
        <v>6 Úpravy povrchu,podlahy</v>
      </c>
      <c r="D74" s="139"/>
      <c r="E74" s="140"/>
      <c r="F74" s="141"/>
      <c r="G74" s="142">
        <f>SUM(G59:G73)</f>
        <v>0</v>
      </c>
      <c r="O74" s="122">
        <v>4</v>
      </c>
      <c r="BA74" s="143">
        <f>SUM(BA59:BA73)</f>
        <v>0</v>
      </c>
      <c r="BB74" s="143">
        <f>SUM(BB59:BB73)</f>
        <v>0</v>
      </c>
      <c r="BC74" s="143">
        <f>SUM(BC59:BC73)</f>
        <v>0</v>
      </c>
      <c r="BD74" s="143">
        <f>SUM(BD59:BD73)</f>
        <v>0</v>
      </c>
      <c r="BE74" s="143">
        <f>SUM(BE59:BE73)</f>
        <v>0</v>
      </c>
    </row>
    <row r="75" spans="1:104" x14ac:dyDescent="0.2">
      <c r="A75" s="115" t="s">
        <v>58</v>
      </c>
      <c r="B75" s="116" t="s">
        <v>143</v>
      </c>
      <c r="C75" s="117" t="s">
        <v>144</v>
      </c>
      <c r="D75" s="118"/>
      <c r="E75" s="119"/>
      <c r="F75" s="119"/>
      <c r="G75" s="120"/>
      <c r="H75" s="121"/>
      <c r="I75" s="121"/>
      <c r="O75" s="122">
        <v>1</v>
      </c>
    </row>
    <row r="76" spans="1:104" ht="22.5" x14ac:dyDescent="0.2">
      <c r="A76" s="123">
        <v>25</v>
      </c>
      <c r="B76" s="124" t="s">
        <v>145</v>
      </c>
      <c r="C76" s="125" t="s">
        <v>146</v>
      </c>
      <c r="D76" s="126" t="s">
        <v>89</v>
      </c>
      <c r="E76" s="127">
        <v>32.5</v>
      </c>
      <c r="F76" s="127">
        <v>0</v>
      </c>
      <c r="G76" s="128">
        <f>E76*F76</f>
        <v>0</v>
      </c>
      <c r="O76" s="122">
        <v>2</v>
      </c>
      <c r="AA76" s="98">
        <v>1</v>
      </c>
      <c r="AB76" s="98">
        <v>1</v>
      </c>
      <c r="AC76" s="98">
        <v>1</v>
      </c>
      <c r="AZ76" s="98">
        <v>1</v>
      </c>
      <c r="BA76" s="98">
        <f>IF(AZ76=1,G76,0)</f>
        <v>0</v>
      </c>
      <c r="BB76" s="98">
        <f>IF(AZ76=2,G76,0)</f>
        <v>0</v>
      </c>
      <c r="BC76" s="98">
        <f>IF(AZ76=3,G76,0)</f>
        <v>0</v>
      </c>
      <c r="BD76" s="98">
        <f>IF(AZ76=4,G76,0)</f>
        <v>0</v>
      </c>
      <c r="BE76" s="98">
        <f>IF(AZ76=5,G76,0)</f>
        <v>0</v>
      </c>
      <c r="CA76" s="129">
        <v>1</v>
      </c>
      <c r="CB76" s="129">
        <v>1</v>
      </c>
      <c r="CZ76" s="98">
        <v>1.188E-2</v>
      </c>
    </row>
    <row r="77" spans="1:104" x14ac:dyDescent="0.2">
      <c r="A77" s="130"/>
      <c r="B77" s="132"/>
      <c r="C77" s="180" t="s">
        <v>147</v>
      </c>
      <c r="D77" s="181"/>
      <c r="E77" s="133">
        <v>11.5</v>
      </c>
      <c r="F77" s="134"/>
      <c r="G77" s="135"/>
      <c r="M77" s="131" t="s">
        <v>147</v>
      </c>
      <c r="O77" s="122"/>
    </row>
    <row r="78" spans="1:104" x14ac:dyDescent="0.2">
      <c r="A78" s="130"/>
      <c r="B78" s="132"/>
      <c r="C78" s="180" t="s">
        <v>148</v>
      </c>
      <c r="D78" s="181"/>
      <c r="E78" s="133">
        <v>9.4499999999999993</v>
      </c>
      <c r="F78" s="134"/>
      <c r="G78" s="135"/>
      <c r="M78" s="131" t="s">
        <v>148</v>
      </c>
      <c r="O78" s="122"/>
    </row>
    <row r="79" spans="1:104" x14ac:dyDescent="0.2">
      <c r="A79" s="130"/>
      <c r="B79" s="132"/>
      <c r="C79" s="180" t="s">
        <v>149</v>
      </c>
      <c r="D79" s="181"/>
      <c r="E79" s="133">
        <v>2.5499999999999998</v>
      </c>
      <c r="F79" s="134"/>
      <c r="G79" s="135"/>
      <c r="M79" s="131" t="s">
        <v>149</v>
      </c>
      <c r="O79" s="122"/>
    </row>
    <row r="80" spans="1:104" x14ac:dyDescent="0.2">
      <c r="A80" s="130"/>
      <c r="B80" s="132"/>
      <c r="C80" s="180" t="s">
        <v>150</v>
      </c>
      <c r="D80" s="181"/>
      <c r="E80" s="133">
        <v>9</v>
      </c>
      <c r="F80" s="134"/>
      <c r="G80" s="135"/>
      <c r="M80" s="131" t="s">
        <v>150</v>
      </c>
      <c r="O80" s="122"/>
    </row>
    <row r="81" spans="1:104" ht="22.5" x14ac:dyDescent="0.2">
      <c r="A81" s="123">
        <v>26</v>
      </c>
      <c r="B81" s="124" t="s">
        <v>151</v>
      </c>
      <c r="C81" s="125" t="s">
        <v>152</v>
      </c>
      <c r="D81" s="126" t="s">
        <v>89</v>
      </c>
      <c r="E81" s="127">
        <v>228.66</v>
      </c>
      <c r="F81" s="127">
        <v>0</v>
      </c>
      <c r="G81" s="128">
        <f>E81*F81</f>
        <v>0</v>
      </c>
      <c r="O81" s="122">
        <v>2</v>
      </c>
      <c r="AA81" s="98">
        <v>1</v>
      </c>
      <c r="AB81" s="98">
        <v>1</v>
      </c>
      <c r="AC81" s="98">
        <v>1</v>
      </c>
      <c r="AZ81" s="98">
        <v>1</v>
      </c>
      <c r="BA81" s="98">
        <f>IF(AZ81=1,G81,0)</f>
        <v>0</v>
      </c>
      <c r="BB81" s="98">
        <f>IF(AZ81=2,G81,0)</f>
        <v>0</v>
      </c>
      <c r="BC81" s="98">
        <f>IF(AZ81=3,G81,0)</f>
        <v>0</v>
      </c>
      <c r="BD81" s="98">
        <f>IF(AZ81=4,G81,0)</f>
        <v>0</v>
      </c>
      <c r="BE81" s="98">
        <f>IF(AZ81=5,G81,0)</f>
        <v>0</v>
      </c>
      <c r="CA81" s="129">
        <v>1</v>
      </c>
      <c r="CB81" s="129">
        <v>1</v>
      </c>
      <c r="CZ81" s="98">
        <v>2.5080000000000002E-2</v>
      </c>
    </row>
    <row r="82" spans="1:104" x14ac:dyDescent="0.2">
      <c r="A82" s="130"/>
      <c r="B82" s="132"/>
      <c r="C82" s="180" t="s">
        <v>153</v>
      </c>
      <c r="D82" s="181"/>
      <c r="E82" s="133">
        <v>189.66</v>
      </c>
      <c r="F82" s="134"/>
      <c r="G82" s="135"/>
      <c r="M82" s="131" t="s">
        <v>153</v>
      </c>
      <c r="O82" s="122"/>
    </row>
    <row r="83" spans="1:104" x14ac:dyDescent="0.2">
      <c r="A83" s="130"/>
      <c r="B83" s="132"/>
      <c r="C83" s="180" t="s">
        <v>154</v>
      </c>
      <c r="D83" s="181"/>
      <c r="E83" s="133">
        <v>29.25</v>
      </c>
      <c r="F83" s="134"/>
      <c r="G83" s="135"/>
      <c r="M83" s="131" t="s">
        <v>154</v>
      </c>
      <c r="O83" s="122"/>
    </row>
    <row r="84" spans="1:104" x14ac:dyDescent="0.2">
      <c r="A84" s="130"/>
      <c r="B84" s="132"/>
      <c r="C84" s="180" t="s">
        <v>155</v>
      </c>
      <c r="D84" s="181"/>
      <c r="E84" s="133">
        <v>9.75</v>
      </c>
      <c r="F84" s="134"/>
      <c r="G84" s="135"/>
      <c r="M84" s="131" t="s">
        <v>155</v>
      </c>
      <c r="O84" s="122"/>
    </row>
    <row r="85" spans="1:104" x14ac:dyDescent="0.2">
      <c r="A85" s="123">
        <v>27</v>
      </c>
      <c r="B85" s="124" t="s">
        <v>156</v>
      </c>
      <c r="C85" s="125" t="s">
        <v>157</v>
      </c>
      <c r="D85" s="126" t="s">
        <v>89</v>
      </c>
      <c r="E85" s="127">
        <v>150</v>
      </c>
      <c r="F85" s="127">
        <v>0</v>
      </c>
      <c r="G85" s="128">
        <f>E85*F85</f>
        <v>0</v>
      </c>
      <c r="O85" s="122">
        <v>2</v>
      </c>
      <c r="AA85" s="98">
        <v>1</v>
      </c>
      <c r="AB85" s="98">
        <v>1</v>
      </c>
      <c r="AC85" s="98">
        <v>1</v>
      </c>
      <c r="AZ85" s="98">
        <v>1</v>
      </c>
      <c r="BA85" s="98">
        <f>IF(AZ85=1,G85,0)</f>
        <v>0</v>
      </c>
      <c r="BB85" s="98">
        <f>IF(AZ85=2,G85,0)</f>
        <v>0</v>
      </c>
      <c r="BC85" s="98">
        <f>IF(AZ85=3,G85,0)</f>
        <v>0</v>
      </c>
      <c r="BD85" s="98">
        <f>IF(AZ85=4,G85,0)</f>
        <v>0</v>
      </c>
      <c r="BE85" s="98">
        <f>IF(AZ85=5,G85,0)</f>
        <v>0</v>
      </c>
      <c r="CA85" s="129">
        <v>1</v>
      </c>
      <c r="CB85" s="129">
        <v>1</v>
      </c>
      <c r="CZ85" s="98">
        <v>4.5929999999999999E-2</v>
      </c>
    </row>
    <row r="86" spans="1:104" x14ac:dyDescent="0.2">
      <c r="A86" s="130"/>
      <c r="B86" s="132"/>
      <c r="C86" s="180" t="s">
        <v>158</v>
      </c>
      <c r="D86" s="181"/>
      <c r="E86" s="133">
        <v>150</v>
      </c>
      <c r="F86" s="134"/>
      <c r="G86" s="135"/>
      <c r="M86" s="131">
        <v>150</v>
      </c>
      <c r="O86" s="122"/>
    </row>
    <row r="87" spans="1:104" x14ac:dyDescent="0.2">
      <c r="A87" s="123">
        <v>28</v>
      </c>
      <c r="B87" s="124" t="s">
        <v>159</v>
      </c>
      <c r="C87" s="125" t="s">
        <v>160</v>
      </c>
      <c r="D87" s="126" t="s">
        <v>89</v>
      </c>
      <c r="E87" s="127">
        <v>2250</v>
      </c>
      <c r="F87" s="127">
        <v>0</v>
      </c>
      <c r="G87" s="128">
        <f>E87*F87</f>
        <v>0</v>
      </c>
      <c r="O87" s="122">
        <v>2</v>
      </c>
      <c r="AA87" s="98">
        <v>1</v>
      </c>
      <c r="AB87" s="98">
        <v>1</v>
      </c>
      <c r="AC87" s="98">
        <v>1</v>
      </c>
      <c r="AZ87" s="98">
        <v>1</v>
      </c>
      <c r="BA87" s="98">
        <f>IF(AZ87=1,G87,0)</f>
        <v>0</v>
      </c>
      <c r="BB87" s="98">
        <f>IF(AZ87=2,G87,0)</f>
        <v>0</v>
      </c>
      <c r="BC87" s="98">
        <f>IF(AZ87=3,G87,0)</f>
        <v>0</v>
      </c>
      <c r="BD87" s="98">
        <f>IF(AZ87=4,G87,0)</f>
        <v>0</v>
      </c>
      <c r="BE87" s="98">
        <f>IF(AZ87=5,G87,0)</f>
        <v>0</v>
      </c>
      <c r="CA87" s="129">
        <v>1</v>
      </c>
      <c r="CB87" s="129">
        <v>1</v>
      </c>
      <c r="CZ87" s="98">
        <v>4.8169999999999998E-2</v>
      </c>
    </row>
    <row r="88" spans="1:104" x14ac:dyDescent="0.2">
      <c r="A88" s="130"/>
      <c r="B88" s="132"/>
      <c r="C88" s="180" t="s">
        <v>494</v>
      </c>
      <c r="D88" s="181"/>
      <c r="E88" s="133">
        <v>2250</v>
      </c>
      <c r="F88" s="134"/>
      <c r="G88" s="135"/>
      <c r="M88" s="131">
        <v>1250</v>
      </c>
      <c r="O88" s="122"/>
    </row>
    <row r="89" spans="1:104" ht="22.5" x14ac:dyDescent="0.2">
      <c r="A89" s="123">
        <v>29</v>
      </c>
      <c r="B89" s="124" t="s">
        <v>161</v>
      </c>
      <c r="C89" s="125" t="s">
        <v>162</v>
      </c>
      <c r="D89" s="126" t="s">
        <v>89</v>
      </c>
      <c r="E89" s="127">
        <v>1180</v>
      </c>
      <c r="F89" s="127">
        <v>0</v>
      </c>
      <c r="G89" s="128">
        <f>E89*F89</f>
        <v>0</v>
      </c>
      <c r="O89" s="122">
        <v>2</v>
      </c>
      <c r="AA89" s="98">
        <v>1</v>
      </c>
      <c r="AB89" s="98">
        <v>1</v>
      </c>
      <c r="AC89" s="98">
        <v>1</v>
      </c>
      <c r="AZ89" s="98">
        <v>1</v>
      </c>
      <c r="BA89" s="98">
        <f>IF(AZ89=1,G89,0)</f>
        <v>0</v>
      </c>
      <c r="BB89" s="98">
        <f>IF(AZ89=2,G89,0)</f>
        <v>0</v>
      </c>
      <c r="BC89" s="98">
        <f>IF(AZ89=3,G89,0)</f>
        <v>0</v>
      </c>
      <c r="BD89" s="98">
        <f>IF(AZ89=4,G89,0)</f>
        <v>0</v>
      </c>
      <c r="BE89" s="98">
        <f>IF(AZ89=5,G89,0)</f>
        <v>0</v>
      </c>
      <c r="CA89" s="129">
        <v>1</v>
      </c>
      <c r="CB89" s="129">
        <v>1</v>
      </c>
      <c r="CZ89" s="98">
        <v>6.8999999999999997E-4</v>
      </c>
    </row>
    <row r="90" spans="1:104" x14ac:dyDescent="0.2">
      <c r="A90" s="130"/>
      <c r="B90" s="132"/>
      <c r="C90" s="180" t="s">
        <v>495</v>
      </c>
      <c r="D90" s="181"/>
      <c r="E90" s="133">
        <v>110</v>
      </c>
      <c r="F90" s="134"/>
      <c r="G90" s="135"/>
      <c r="M90" s="131">
        <v>110</v>
      </c>
      <c r="O90" s="122"/>
    </row>
    <row r="91" spans="1:104" x14ac:dyDescent="0.2">
      <c r="A91" s="130"/>
      <c r="B91" s="132"/>
      <c r="C91" s="180" t="s">
        <v>163</v>
      </c>
      <c r="D91" s="181"/>
      <c r="E91" s="133">
        <v>69.599999999999994</v>
      </c>
      <c r="F91" s="134"/>
      <c r="G91" s="135"/>
      <c r="M91" s="131" t="s">
        <v>163</v>
      </c>
      <c r="O91" s="122"/>
    </row>
    <row r="92" spans="1:104" x14ac:dyDescent="0.2">
      <c r="A92" s="130"/>
      <c r="B92" s="132"/>
      <c r="C92" s="180" t="s">
        <v>164</v>
      </c>
      <c r="D92" s="181"/>
      <c r="E92" s="133">
        <v>0.4</v>
      </c>
      <c r="F92" s="134"/>
      <c r="G92" s="135"/>
      <c r="M92" s="131" t="s">
        <v>164</v>
      </c>
      <c r="O92" s="122"/>
    </row>
    <row r="93" spans="1:104" x14ac:dyDescent="0.2">
      <c r="A93" s="123">
        <v>30</v>
      </c>
      <c r="B93" s="124" t="s">
        <v>165</v>
      </c>
      <c r="C93" s="125" t="s">
        <v>166</v>
      </c>
      <c r="D93" s="126" t="s">
        <v>89</v>
      </c>
      <c r="E93" s="127">
        <v>16</v>
      </c>
      <c r="F93" s="127">
        <v>0</v>
      </c>
      <c r="G93" s="128">
        <f>E93*F93</f>
        <v>0</v>
      </c>
      <c r="O93" s="122">
        <v>2</v>
      </c>
      <c r="AA93" s="98">
        <v>1</v>
      </c>
      <c r="AB93" s="98">
        <v>1</v>
      </c>
      <c r="AC93" s="98">
        <v>1</v>
      </c>
      <c r="AZ93" s="98">
        <v>1</v>
      </c>
      <c r="BA93" s="98">
        <f>IF(AZ93=1,G93,0)</f>
        <v>0</v>
      </c>
      <c r="BB93" s="98">
        <f>IF(AZ93=2,G93,0)</f>
        <v>0</v>
      </c>
      <c r="BC93" s="98">
        <f>IF(AZ93=3,G93,0)</f>
        <v>0</v>
      </c>
      <c r="BD93" s="98">
        <f>IF(AZ93=4,G93,0)</f>
        <v>0</v>
      </c>
      <c r="BE93" s="98">
        <f>IF(AZ93=5,G93,0)</f>
        <v>0</v>
      </c>
      <c r="CA93" s="129">
        <v>1</v>
      </c>
      <c r="CB93" s="129">
        <v>1</v>
      </c>
      <c r="CZ93" s="98">
        <v>3.4669999999999999E-2</v>
      </c>
    </row>
    <row r="94" spans="1:104" x14ac:dyDescent="0.2">
      <c r="A94" s="130"/>
      <c r="B94" s="132"/>
      <c r="C94" s="180" t="s">
        <v>167</v>
      </c>
      <c r="D94" s="181"/>
      <c r="E94" s="133">
        <v>16</v>
      </c>
      <c r="F94" s="134"/>
      <c r="G94" s="135"/>
      <c r="M94" s="131" t="s">
        <v>167</v>
      </c>
      <c r="O94" s="122"/>
    </row>
    <row r="95" spans="1:104" x14ac:dyDescent="0.2">
      <c r="A95" s="123">
        <v>31</v>
      </c>
      <c r="B95" s="124" t="s">
        <v>168</v>
      </c>
      <c r="C95" s="125" t="s">
        <v>169</v>
      </c>
      <c r="D95" s="126" t="s">
        <v>89</v>
      </c>
      <c r="E95" s="127">
        <v>4129.5</v>
      </c>
      <c r="F95" s="127">
        <v>0</v>
      </c>
      <c r="G95" s="128">
        <f>E95*F95</f>
        <v>0</v>
      </c>
      <c r="O95" s="122">
        <v>2</v>
      </c>
      <c r="AA95" s="98">
        <v>1</v>
      </c>
      <c r="AB95" s="98">
        <v>7</v>
      </c>
      <c r="AC95" s="98">
        <v>7</v>
      </c>
      <c r="AZ95" s="98">
        <v>1</v>
      </c>
      <c r="BA95" s="98">
        <f>IF(AZ95=1,G95,0)</f>
        <v>0</v>
      </c>
      <c r="BB95" s="98">
        <f>IF(AZ95=2,G95,0)</f>
        <v>0</v>
      </c>
      <c r="BC95" s="98">
        <f>IF(AZ95=3,G95,0)</f>
        <v>0</v>
      </c>
      <c r="BD95" s="98">
        <f>IF(AZ95=4,G95,0)</f>
        <v>0</v>
      </c>
      <c r="BE95" s="98">
        <f>IF(AZ95=5,G95,0)</f>
        <v>0</v>
      </c>
      <c r="CA95" s="129">
        <v>1</v>
      </c>
      <c r="CB95" s="129">
        <v>7</v>
      </c>
      <c r="CZ95" s="98">
        <v>1.0000000000000001E-5</v>
      </c>
    </row>
    <row r="96" spans="1:104" x14ac:dyDescent="0.2">
      <c r="A96" s="130"/>
      <c r="B96" s="132"/>
      <c r="C96" s="180" t="s">
        <v>170</v>
      </c>
      <c r="D96" s="181"/>
      <c r="E96" s="133">
        <v>4129.5</v>
      </c>
      <c r="F96" s="134"/>
      <c r="G96" s="135"/>
      <c r="M96" s="131" t="s">
        <v>170</v>
      </c>
      <c r="O96" s="122"/>
    </row>
    <row r="97" spans="1:104" ht="22.5" x14ac:dyDescent="0.2">
      <c r="A97" s="123">
        <v>32</v>
      </c>
      <c r="B97" s="124" t="s">
        <v>171</v>
      </c>
      <c r="C97" s="125" t="s">
        <v>172</v>
      </c>
      <c r="D97" s="126" t="s">
        <v>85</v>
      </c>
      <c r="E97" s="127">
        <v>3</v>
      </c>
      <c r="F97" s="127">
        <v>0</v>
      </c>
      <c r="G97" s="128">
        <f>E97*F97</f>
        <v>0</v>
      </c>
      <c r="O97" s="122">
        <v>2</v>
      </c>
      <c r="AA97" s="98">
        <v>1</v>
      </c>
      <c r="AB97" s="98">
        <v>1</v>
      </c>
      <c r="AC97" s="98">
        <v>1</v>
      </c>
      <c r="AZ97" s="98">
        <v>1</v>
      </c>
      <c r="BA97" s="98">
        <f>IF(AZ97=1,G97,0)</f>
        <v>0</v>
      </c>
      <c r="BB97" s="98">
        <f>IF(AZ97=2,G97,0)</f>
        <v>0</v>
      </c>
      <c r="BC97" s="98">
        <f>IF(AZ97=3,G97,0)</f>
        <v>0</v>
      </c>
      <c r="BD97" s="98">
        <f>IF(AZ97=4,G97,0)</f>
        <v>0</v>
      </c>
      <c r="BE97" s="98">
        <f>IF(AZ97=5,G97,0)</f>
        <v>0</v>
      </c>
      <c r="CA97" s="129">
        <v>1</v>
      </c>
      <c r="CB97" s="129">
        <v>1</v>
      </c>
      <c r="CZ97" s="98">
        <v>0.24590000000000001</v>
      </c>
    </row>
    <row r="98" spans="1:104" x14ac:dyDescent="0.2">
      <c r="A98" s="130"/>
      <c r="B98" s="132"/>
      <c r="C98" s="180" t="s">
        <v>173</v>
      </c>
      <c r="D98" s="181"/>
      <c r="E98" s="133">
        <v>2</v>
      </c>
      <c r="F98" s="134"/>
      <c r="G98" s="135"/>
      <c r="M98" s="131">
        <v>2</v>
      </c>
      <c r="O98" s="122"/>
    </row>
    <row r="99" spans="1:104" x14ac:dyDescent="0.2">
      <c r="A99" s="130"/>
      <c r="B99" s="132"/>
      <c r="C99" s="180" t="s">
        <v>59</v>
      </c>
      <c r="D99" s="181"/>
      <c r="E99" s="133">
        <v>1</v>
      </c>
      <c r="F99" s="134"/>
      <c r="G99" s="135"/>
      <c r="M99" s="131">
        <v>1</v>
      </c>
      <c r="O99" s="122"/>
    </row>
    <row r="100" spans="1:104" x14ac:dyDescent="0.2">
      <c r="A100" s="123">
        <v>33</v>
      </c>
      <c r="B100" s="124" t="s">
        <v>174</v>
      </c>
      <c r="C100" s="125" t="s">
        <v>175</v>
      </c>
      <c r="D100" s="126" t="s">
        <v>89</v>
      </c>
      <c r="E100" s="127">
        <v>24.64</v>
      </c>
      <c r="F100" s="127">
        <v>0</v>
      </c>
      <c r="G100" s="128">
        <f>E100*F100</f>
        <v>0</v>
      </c>
      <c r="O100" s="122">
        <v>2</v>
      </c>
      <c r="AA100" s="98">
        <v>12</v>
      </c>
      <c r="AB100" s="98">
        <v>0</v>
      </c>
      <c r="AC100" s="98">
        <v>3</v>
      </c>
      <c r="AZ100" s="98">
        <v>1</v>
      </c>
      <c r="BA100" s="98">
        <f>IF(AZ100=1,G100,0)</f>
        <v>0</v>
      </c>
      <c r="BB100" s="98">
        <f>IF(AZ100=2,G100,0)</f>
        <v>0</v>
      </c>
      <c r="BC100" s="98">
        <f>IF(AZ100=3,G100,0)</f>
        <v>0</v>
      </c>
      <c r="BD100" s="98">
        <f>IF(AZ100=4,G100,0)</f>
        <v>0</v>
      </c>
      <c r="BE100" s="98">
        <f>IF(AZ100=5,G100,0)</f>
        <v>0</v>
      </c>
      <c r="CA100" s="129">
        <v>12</v>
      </c>
      <c r="CB100" s="129">
        <v>0</v>
      </c>
      <c r="CZ100" s="98">
        <v>7.3200000000000001E-3</v>
      </c>
    </row>
    <row r="101" spans="1:104" x14ac:dyDescent="0.2">
      <c r="A101" s="130"/>
      <c r="B101" s="132"/>
      <c r="C101" s="180" t="s">
        <v>176</v>
      </c>
      <c r="D101" s="181"/>
      <c r="E101" s="133">
        <v>24.64</v>
      </c>
      <c r="F101" s="134"/>
      <c r="G101" s="135"/>
      <c r="M101" s="131" t="s">
        <v>176</v>
      </c>
      <c r="O101" s="122"/>
    </row>
    <row r="102" spans="1:104" ht="22.5" x14ac:dyDescent="0.2">
      <c r="A102" s="123">
        <v>34</v>
      </c>
      <c r="B102" s="124" t="s">
        <v>177</v>
      </c>
      <c r="C102" s="125" t="s">
        <v>178</v>
      </c>
      <c r="D102" s="126" t="s">
        <v>89</v>
      </c>
      <c r="E102" s="127">
        <v>121.2</v>
      </c>
      <c r="F102" s="127">
        <v>0</v>
      </c>
      <c r="G102" s="128">
        <f>E102*F102</f>
        <v>0</v>
      </c>
      <c r="O102" s="122">
        <v>2</v>
      </c>
      <c r="AA102" s="98">
        <v>12</v>
      </c>
      <c r="AB102" s="98">
        <v>0</v>
      </c>
      <c r="AC102" s="98">
        <v>92</v>
      </c>
      <c r="AZ102" s="98">
        <v>1</v>
      </c>
      <c r="BA102" s="98">
        <f>IF(AZ102=1,G102,0)</f>
        <v>0</v>
      </c>
      <c r="BB102" s="98">
        <f>IF(AZ102=2,G102,0)</f>
        <v>0</v>
      </c>
      <c r="BC102" s="98">
        <f>IF(AZ102=3,G102,0)</f>
        <v>0</v>
      </c>
      <c r="BD102" s="98">
        <f>IF(AZ102=4,G102,0)</f>
        <v>0</v>
      </c>
      <c r="BE102" s="98">
        <f>IF(AZ102=5,G102,0)</f>
        <v>0</v>
      </c>
      <c r="CA102" s="129">
        <v>12</v>
      </c>
      <c r="CB102" s="129">
        <v>0</v>
      </c>
      <c r="CZ102" s="98">
        <v>2.5080000000000002E-2</v>
      </c>
    </row>
    <row r="103" spans="1:104" x14ac:dyDescent="0.2">
      <c r="A103" s="130"/>
      <c r="B103" s="132"/>
      <c r="C103" s="180" t="s">
        <v>179</v>
      </c>
      <c r="D103" s="181"/>
      <c r="E103" s="133">
        <v>101.22</v>
      </c>
      <c r="F103" s="134"/>
      <c r="G103" s="135"/>
      <c r="M103" s="131" t="s">
        <v>179</v>
      </c>
      <c r="O103" s="122"/>
    </row>
    <row r="104" spans="1:104" x14ac:dyDescent="0.2">
      <c r="A104" s="130"/>
      <c r="B104" s="132"/>
      <c r="C104" s="180" t="s">
        <v>180</v>
      </c>
      <c r="D104" s="181"/>
      <c r="E104" s="133">
        <v>19.98</v>
      </c>
      <c r="F104" s="134"/>
      <c r="G104" s="135"/>
      <c r="M104" s="131" t="s">
        <v>180</v>
      </c>
      <c r="O104" s="122"/>
    </row>
    <row r="105" spans="1:104" ht="22.5" x14ac:dyDescent="0.2">
      <c r="A105" s="123">
        <v>35</v>
      </c>
      <c r="B105" s="124" t="s">
        <v>181</v>
      </c>
      <c r="C105" s="125" t="s">
        <v>182</v>
      </c>
      <c r="D105" s="126" t="s">
        <v>89</v>
      </c>
      <c r="E105" s="127">
        <v>3950.64</v>
      </c>
      <c r="F105" s="127">
        <v>0</v>
      </c>
      <c r="G105" s="128">
        <f>E105*F105</f>
        <v>0</v>
      </c>
      <c r="O105" s="122">
        <v>2</v>
      </c>
      <c r="AA105" s="98">
        <v>12</v>
      </c>
      <c r="AB105" s="98">
        <v>0</v>
      </c>
      <c r="AC105" s="98">
        <v>8</v>
      </c>
      <c r="AZ105" s="98">
        <v>1</v>
      </c>
      <c r="BA105" s="98">
        <f>IF(AZ105=1,G105,0)</f>
        <v>0</v>
      </c>
      <c r="BB105" s="98">
        <f>IF(AZ105=2,G105,0)</f>
        <v>0</v>
      </c>
      <c r="BC105" s="98">
        <f>IF(AZ105=3,G105,0)</f>
        <v>0</v>
      </c>
      <c r="BD105" s="98">
        <f>IF(AZ105=4,G105,0)</f>
        <v>0</v>
      </c>
      <c r="BE105" s="98">
        <f>IF(AZ105=5,G105,0)</f>
        <v>0</v>
      </c>
      <c r="CA105" s="129">
        <v>12</v>
      </c>
      <c r="CB105" s="129">
        <v>0</v>
      </c>
      <c r="CZ105" s="98">
        <v>3.3239999999999999E-2</v>
      </c>
    </row>
    <row r="106" spans="1:104" x14ac:dyDescent="0.2">
      <c r="A106" s="130"/>
      <c r="B106" s="132"/>
      <c r="C106" s="180" t="s">
        <v>183</v>
      </c>
      <c r="D106" s="181"/>
      <c r="E106" s="133">
        <v>3626.64</v>
      </c>
      <c r="F106" s="134"/>
      <c r="G106" s="135"/>
      <c r="M106" s="131" t="s">
        <v>183</v>
      </c>
      <c r="O106" s="122"/>
    </row>
    <row r="107" spans="1:104" x14ac:dyDescent="0.2">
      <c r="A107" s="130"/>
      <c r="B107" s="132"/>
      <c r="C107" s="180" t="s">
        <v>184</v>
      </c>
      <c r="D107" s="181"/>
      <c r="E107" s="133">
        <v>220</v>
      </c>
      <c r="F107" s="134"/>
      <c r="G107" s="135"/>
      <c r="M107" s="131">
        <v>220</v>
      </c>
      <c r="O107" s="122"/>
    </row>
    <row r="108" spans="1:104" x14ac:dyDescent="0.2">
      <c r="A108" s="130"/>
      <c r="B108" s="132"/>
      <c r="C108" s="180" t="s">
        <v>185</v>
      </c>
      <c r="D108" s="181"/>
      <c r="E108" s="133">
        <v>104</v>
      </c>
      <c r="F108" s="134"/>
      <c r="G108" s="135"/>
      <c r="M108" s="131" t="s">
        <v>185</v>
      </c>
      <c r="O108" s="122"/>
    </row>
    <row r="109" spans="1:104" ht="22.5" x14ac:dyDescent="0.2">
      <c r="A109" s="123">
        <v>36</v>
      </c>
      <c r="B109" s="124" t="s">
        <v>186</v>
      </c>
      <c r="C109" s="125" t="s">
        <v>187</v>
      </c>
      <c r="D109" s="126" t="s">
        <v>89</v>
      </c>
      <c r="E109" s="127">
        <v>231</v>
      </c>
      <c r="F109" s="127">
        <v>0</v>
      </c>
      <c r="G109" s="128">
        <f>E109*F109</f>
        <v>0</v>
      </c>
      <c r="O109" s="122">
        <v>2</v>
      </c>
      <c r="AA109" s="98">
        <v>12</v>
      </c>
      <c r="AB109" s="98">
        <v>0</v>
      </c>
      <c r="AC109" s="98">
        <v>45</v>
      </c>
      <c r="AZ109" s="98">
        <v>1</v>
      </c>
      <c r="BA109" s="98">
        <f>IF(AZ109=1,G109,0)</f>
        <v>0</v>
      </c>
      <c r="BB109" s="98">
        <f>IF(AZ109=2,G109,0)</f>
        <v>0</v>
      </c>
      <c r="BC109" s="98">
        <f>IF(AZ109=3,G109,0)</f>
        <v>0</v>
      </c>
      <c r="BD109" s="98">
        <f>IF(AZ109=4,G109,0)</f>
        <v>0</v>
      </c>
      <c r="BE109" s="98">
        <f>IF(AZ109=5,G109,0)</f>
        <v>0</v>
      </c>
      <c r="CA109" s="129">
        <v>12</v>
      </c>
      <c r="CB109" s="129">
        <v>0</v>
      </c>
      <c r="CZ109" s="98">
        <v>3.3239999999999999E-2</v>
      </c>
    </row>
    <row r="110" spans="1:104" x14ac:dyDescent="0.2">
      <c r="A110" s="130"/>
      <c r="B110" s="132"/>
      <c r="C110" s="180" t="s">
        <v>188</v>
      </c>
      <c r="D110" s="181"/>
      <c r="E110" s="133">
        <v>231</v>
      </c>
      <c r="F110" s="134"/>
      <c r="G110" s="135"/>
      <c r="M110" s="131">
        <v>231</v>
      </c>
      <c r="O110" s="122"/>
    </row>
    <row r="111" spans="1:104" x14ac:dyDescent="0.2">
      <c r="A111" s="123">
        <v>37</v>
      </c>
      <c r="B111" s="124" t="s">
        <v>189</v>
      </c>
      <c r="C111" s="125" t="s">
        <v>190</v>
      </c>
      <c r="D111" s="126" t="s">
        <v>127</v>
      </c>
      <c r="E111" s="127">
        <v>40.799999999999997</v>
      </c>
      <c r="F111" s="127">
        <v>0</v>
      </c>
      <c r="G111" s="128">
        <f>E111*F111</f>
        <v>0</v>
      </c>
      <c r="O111" s="122">
        <v>2</v>
      </c>
      <c r="AA111" s="98">
        <v>12</v>
      </c>
      <c r="AB111" s="98">
        <v>0</v>
      </c>
      <c r="AC111" s="98">
        <v>5</v>
      </c>
      <c r="AZ111" s="98">
        <v>1</v>
      </c>
      <c r="BA111" s="98">
        <f>IF(AZ111=1,G111,0)</f>
        <v>0</v>
      </c>
      <c r="BB111" s="98">
        <f>IF(AZ111=2,G111,0)</f>
        <v>0</v>
      </c>
      <c r="BC111" s="98">
        <f>IF(AZ111=3,G111,0)</f>
        <v>0</v>
      </c>
      <c r="BD111" s="98">
        <f>IF(AZ111=4,G111,0)</f>
        <v>0</v>
      </c>
      <c r="BE111" s="98">
        <f>IF(AZ111=5,G111,0)</f>
        <v>0</v>
      </c>
      <c r="CA111" s="129">
        <v>12</v>
      </c>
      <c r="CB111" s="129">
        <v>0</v>
      </c>
      <c r="CZ111" s="98">
        <v>5.0000000000000001E-4</v>
      </c>
    </row>
    <row r="112" spans="1:104" x14ac:dyDescent="0.2">
      <c r="A112" s="130"/>
      <c r="B112" s="132"/>
      <c r="C112" s="180" t="s">
        <v>128</v>
      </c>
      <c r="D112" s="181"/>
      <c r="E112" s="133">
        <v>23</v>
      </c>
      <c r="F112" s="134"/>
      <c r="G112" s="135"/>
      <c r="M112" s="131">
        <v>23</v>
      </c>
      <c r="O112" s="122"/>
    </row>
    <row r="113" spans="1:104" x14ac:dyDescent="0.2">
      <c r="A113" s="130"/>
      <c r="B113" s="132"/>
      <c r="C113" s="180" t="s">
        <v>191</v>
      </c>
      <c r="D113" s="181"/>
      <c r="E113" s="133">
        <v>12.6</v>
      </c>
      <c r="F113" s="134"/>
      <c r="G113" s="135"/>
      <c r="M113" s="131" t="s">
        <v>191</v>
      </c>
      <c r="O113" s="122"/>
    </row>
    <row r="114" spans="1:104" x14ac:dyDescent="0.2">
      <c r="A114" s="130"/>
      <c r="B114" s="132"/>
      <c r="C114" s="180" t="s">
        <v>192</v>
      </c>
      <c r="D114" s="181"/>
      <c r="E114" s="133">
        <v>5.2</v>
      </c>
      <c r="F114" s="134"/>
      <c r="G114" s="135"/>
      <c r="M114" s="131" t="s">
        <v>192</v>
      </c>
      <c r="O114" s="122"/>
    </row>
    <row r="115" spans="1:104" x14ac:dyDescent="0.2">
      <c r="A115" s="123">
        <v>38</v>
      </c>
      <c r="B115" s="124" t="s">
        <v>193</v>
      </c>
      <c r="C115" s="125" t="s">
        <v>194</v>
      </c>
      <c r="D115" s="126" t="s">
        <v>127</v>
      </c>
      <c r="E115" s="127">
        <v>1703.1949999999999</v>
      </c>
      <c r="F115" s="127">
        <v>0</v>
      </c>
      <c r="G115" s="128">
        <f>E115*F115</f>
        <v>0</v>
      </c>
      <c r="O115" s="122">
        <v>2</v>
      </c>
      <c r="AA115" s="98">
        <v>12</v>
      </c>
      <c r="AB115" s="98">
        <v>0</v>
      </c>
      <c r="AC115" s="98">
        <v>44</v>
      </c>
      <c r="AZ115" s="98">
        <v>1</v>
      </c>
      <c r="BA115" s="98">
        <f>IF(AZ115=1,G115,0)</f>
        <v>0</v>
      </c>
      <c r="BB115" s="98">
        <f>IF(AZ115=2,G115,0)</f>
        <v>0</v>
      </c>
      <c r="BC115" s="98">
        <f>IF(AZ115=3,G115,0)</f>
        <v>0</v>
      </c>
      <c r="BD115" s="98">
        <f>IF(AZ115=4,G115,0)</f>
        <v>0</v>
      </c>
      <c r="BE115" s="98">
        <f>IF(AZ115=5,G115,0)</f>
        <v>0</v>
      </c>
      <c r="CA115" s="129">
        <v>12</v>
      </c>
      <c r="CB115" s="129">
        <v>0</v>
      </c>
      <c r="CZ115" s="98">
        <v>3.0000000000000001E-5</v>
      </c>
    </row>
    <row r="116" spans="1:104" x14ac:dyDescent="0.2">
      <c r="A116" s="130"/>
      <c r="B116" s="132"/>
      <c r="C116" s="180" t="s">
        <v>195</v>
      </c>
      <c r="D116" s="181"/>
      <c r="E116" s="133">
        <v>92.715000000000003</v>
      </c>
      <c r="F116" s="134"/>
      <c r="G116" s="135"/>
      <c r="M116" s="131" t="s">
        <v>195</v>
      </c>
      <c r="O116" s="122"/>
    </row>
    <row r="117" spans="1:104" x14ac:dyDescent="0.2">
      <c r="A117" s="130"/>
      <c r="B117" s="132"/>
      <c r="C117" s="180" t="s">
        <v>196</v>
      </c>
      <c r="D117" s="181"/>
      <c r="E117" s="133">
        <v>1569.48</v>
      </c>
      <c r="F117" s="134"/>
      <c r="G117" s="135"/>
      <c r="M117" s="131" t="s">
        <v>196</v>
      </c>
      <c r="O117" s="122"/>
    </row>
    <row r="118" spans="1:104" x14ac:dyDescent="0.2">
      <c r="A118" s="130"/>
      <c r="B118" s="132"/>
      <c r="C118" s="180" t="s">
        <v>197</v>
      </c>
      <c r="D118" s="181"/>
      <c r="E118" s="133">
        <v>22</v>
      </c>
      <c r="F118" s="134"/>
      <c r="G118" s="135"/>
      <c r="M118" s="131" t="s">
        <v>197</v>
      </c>
      <c r="O118" s="122"/>
    </row>
    <row r="119" spans="1:104" x14ac:dyDescent="0.2">
      <c r="A119" s="130"/>
      <c r="B119" s="132"/>
      <c r="C119" s="180" t="s">
        <v>198</v>
      </c>
      <c r="D119" s="181"/>
      <c r="E119" s="133">
        <v>19</v>
      </c>
      <c r="F119" s="134"/>
      <c r="G119" s="135"/>
      <c r="M119" s="131" t="s">
        <v>198</v>
      </c>
      <c r="O119" s="122"/>
    </row>
    <row r="120" spans="1:104" x14ac:dyDescent="0.2">
      <c r="A120" s="123">
        <v>39</v>
      </c>
      <c r="B120" s="124" t="s">
        <v>199</v>
      </c>
      <c r="C120" s="125" t="s">
        <v>200</v>
      </c>
      <c r="D120" s="126" t="s">
        <v>127</v>
      </c>
      <c r="E120" s="127">
        <v>1681.02</v>
      </c>
      <c r="F120" s="127">
        <v>0</v>
      </c>
      <c r="G120" s="128">
        <f>E120*F120</f>
        <v>0</v>
      </c>
      <c r="O120" s="122">
        <v>2</v>
      </c>
      <c r="AA120" s="98">
        <v>12</v>
      </c>
      <c r="AB120" s="98">
        <v>0</v>
      </c>
      <c r="AC120" s="98">
        <v>6</v>
      </c>
      <c r="AZ120" s="98">
        <v>1</v>
      </c>
      <c r="BA120" s="98">
        <f>IF(AZ120=1,G120,0)</f>
        <v>0</v>
      </c>
      <c r="BB120" s="98">
        <f>IF(AZ120=2,G120,0)</f>
        <v>0</v>
      </c>
      <c r="BC120" s="98">
        <f>IF(AZ120=3,G120,0)</f>
        <v>0</v>
      </c>
      <c r="BD120" s="98">
        <f>IF(AZ120=4,G120,0)</f>
        <v>0</v>
      </c>
      <c r="BE120" s="98">
        <f>IF(AZ120=5,G120,0)</f>
        <v>0</v>
      </c>
      <c r="CA120" s="129">
        <v>12</v>
      </c>
      <c r="CB120" s="129">
        <v>0</v>
      </c>
      <c r="CZ120" s="98">
        <v>3.0000000000000001E-5</v>
      </c>
    </row>
    <row r="121" spans="1:104" x14ac:dyDescent="0.2">
      <c r="A121" s="130"/>
      <c r="B121" s="132"/>
      <c r="C121" s="180" t="s">
        <v>201</v>
      </c>
      <c r="D121" s="181"/>
      <c r="E121" s="133">
        <v>680.4</v>
      </c>
      <c r="F121" s="134"/>
      <c r="G121" s="135"/>
      <c r="M121" s="131" t="s">
        <v>201</v>
      </c>
      <c r="O121" s="122"/>
    </row>
    <row r="122" spans="1:104" x14ac:dyDescent="0.2">
      <c r="A122" s="130"/>
      <c r="B122" s="132"/>
      <c r="C122" s="180" t="s">
        <v>202</v>
      </c>
      <c r="D122" s="181"/>
      <c r="E122" s="133">
        <v>739.2</v>
      </c>
      <c r="F122" s="134"/>
      <c r="G122" s="135"/>
      <c r="M122" s="131" t="s">
        <v>202</v>
      </c>
      <c r="O122" s="122"/>
    </row>
    <row r="123" spans="1:104" x14ac:dyDescent="0.2">
      <c r="A123" s="130"/>
      <c r="B123" s="132"/>
      <c r="C123" s="180" t="s">
        <v>203</v>
      </c>
      <c r="D123" s="181"/>
      <c r="E123" s="133">
        <v>54.4</v>
      </c>
      <c r="F123" s="134"/>
      <c r="G123" s="135"/>
      <c r="M123" s="131" t="s">
        <v>203</v>
      </c>
      <c r="O123" s="122"/>
    </row>
    <row r="124" spans="1:104" x14ac:dyDescent="0.2">
      <c r="A124" s="130"/>
      <c r="B124" s="132"/>
      <c r="C124" s="180" t="s">
        <v>204</v>
      </c>
      <c r="D124" s="181"/>
      <c r="E124" s="133">
        <v>16</v>
      </c>
      <c r="F124" s="134"/>
      <c r="G124" s="135"/>
      <c r="M124" s="131" t="s">
        <v>204</v>
      </c>
      <c r="O124" s="122"/>
    </row>
    <row r="125" spans="1:104" x14ac:dyDescent="0.2">
      <c r="A125" s="130"/>
      <c r="B125" s="132"/>
      <c r="C125" s="180" t="s">
        <v>205</v>
      </c>
      <c r="D125" s="181"/>
      <c r="E125" s="133">
        <v>37.799999999999997</v>
      </c>
      <c r="F125" s="134"/>
      <c r="G125" s="135"/>
      <c r="M125" s="131" t="s">
        <v>205</v>
      </c>
      <c r="O125" s="122"/>
    </row>
    <row r="126" spans="1:104" x14ac:dyDescent="0.2">
      <c r="A126" s="130"/>
      <c r="B126" s="132"/>
      <c r="C126" s="180" t="s">
        <v>206</v>
      </c>
      <c r="D126" s="181"/>
      <c r="E126" s="133">
        <v>136.5</v>
      </c>
      <c r="F126" s="134"/>
      <c r="G126" s="135"/>
      <c r="M126" s="131" t="s">
        <v>206</v>
      </c>
      <c r="O126" s="122"/>
    </row>
    <row r="127" spans="1:104" x14ac:dyDescent="0.2">
      <c r="A127" s="130"/>
      <c r="B127" s="132"/>
      <c r="C127" s="180" t="s">
        <v>207</v>
      </c>
      <c r="D127" s="181"/>
      <c r="E127" s="133">
        <v>16.72</v>
      </c>
      <c r="F127" s="134"/>
      <c r="G127" s="135"/>
      <c r="M127" s="131" t="s">
        <v>207</v>
      </c>
      <c r="O127" s="122"/>
    </row>
    <row r="128" spans="1:104" x14ac:dyDescent="0.2">
      <c r="A128" s="123">
        <v>40</v>
      </c>
      <c r="B128" s="124" t="s">
        <v>208</v>
      </c>
      <c r="C128" s="125" t="s">
        <v>209</v>
      </c>
      <c r="D128" s="126" t="s">
        <v>127</v>
      </c>
      <c r="E128" s="127">
        <v>2688.01</v>
      </c>
      <c r="F128" s="127">
        <v>0</v>
      </c>
      <c r="G128" s="128">
        <f>E128*F128</f>
        <v>0</v>
      </c>
      <c r="O128" s="122">
        <v>2</v>
      </c>
      <c r="AA128" s="98">
        <v>12</v>
      </c>
      <c r="AB128" s="98">
        <v>0</v>
      </c>
      <c r="AC128" s="98">
        <v>7</v>
      </c>
      <c r="AZ128" s="98">
        <v>1</v>
      </c>
      <c r="BA128" s="98">
        <f>IF(AZ128=1,G128,0)</f>
        <v>0</v>
      </c>
      <c r="BB128" s="98">
        <f>IF(AZ128=2,G128,0)</f>
        <v>0</v>
      </c>
      <c r="BC128" s="98">
        <f>IF(AZ128=3,G128,0)</f>
        <v>0</v>
      </c>
      <c r="BD128" s="98">
        <f>IF(AZ128=4,G128,0)</f>
        <v>0</v>
      </c>
      <c r="BE128" s="98">
        <f>IF(AZ128=5,G128,0)</f>
        <v>0</v>
      </c>
      <c r="CA128" s="129">
        <v>12</v>
      </c>
      <c r="CB128" s="129">
        <v>0</v>
      </c>
      <c r="CZ128" s="98">
        <v>2.9999999999999997E-4</v>
      </c>
    </row>
    <row r="129" spans="1:104" x14ac:dyDescent="0.2">
      <c r="A129" s="130"/>
      <c r="B129" s="132"/>
      <c r="C129" s="180" t="s">
        <v>210</v>
      </c>
      <c r="D129" s="181"/>
      <c r="E129" s="133">
        <v>1426.8</v>
      </c>
      <c r="F129" s="134"/>
      <c r="G129" s="135"/>
      <c r="M129" s="131" t="s">
        <v>210</v>
      </c>
      <c r="O129" s="122"/>
    </row>
    <row r="130" spans="1:104" x14ac:dyDescent="0.2">
      <c r="A130" s="130"/>
      <c r="B130" s="132"/>
      <c r="C130" s="180" t="s">
        <v>211</v>
      </c>
      <c r="D130" s="181"/>
      <c r="E130" s="133">
        <v>672</v>
      </c>
      <c r="F130" s="134"/>
      <c r="G130" s="135"/>
      <c r="M130" s="131" t="s">
        <v>211</v>
      </c>
      <c r="O130" s="122"/>
    </row>
    <row r="131" spans="1:104" x14ac:dyDescent="0.2">
      <c r="A131" s="130"/>
      <c r="B131" s="132"/>
      <c r="C131" s="180" t="s">
        <v>212</v>
      </c>
      <c r="D131" s="181"/>
      <c r="E131" s="133">
        <v>291.60000000000002</v>
      </c>
      <c r="F131" s="134"/>
      <c r="G131" s="135"/>
      <c r="M131" s="131" t="s">
        <v>212</v>
      </c>
      <c r="O131" s="122"/>
    </row>
    <row r="132" spans="1:104" x14ac:dyDescent="0.2">
      <c r="A132" s="130"/>
      <c r="B132" s="132"/>
      <c r="C132" s="180" t="s">
        <v>213</v>
      </c>
      <c r="D132" s="181"/>
      <c r="E132" s="133">
        <v>62.7</v>
      </c>
      <c r="F132" s="134"/>
      <c r="G132" s="135"/>
      <c r="M132" s="131" t="s">
        <v>213</v>
      </c>
      <c r="O132" s="122"/>
    </row>
    <row r="133" spans="1:104" x14ac:dyDescent="0.2">
      <c r="A133" s="130"/>
      <c r="B133" s="132"/>
      <c r="C133" s="180" t="s">
        <v>214</v>
      </c>
      <c r="D133" s="181"/>
      <c r="E133" s="133">
        <v>102.51</v>
      </c>
      <c r="F133" s="134"/>
      <c r="G133" s="135"/>
      <c r="M133" s="131" t="s">
        <v>214</v>
      </c>
      <c r="O133" s="122"/>
    </row>
    <row r="134" spans="1:104" x14ac:dyDescent="0.2">
      <c r="A134" s="130"/>
      <c r="B134" s="132"/>
      <c r="C134" s="180" t="s">
        <v>215</v>
      </c>
      <c r="D134" s="181"/>
      <c r="E134" s="133">
        <v>73.7</v>
      </c>
      <c r="F134" s="134"/>
      <c r="G134" s="135"/>
      <c r="M134" s="131" t="s">
        <v>215</v>
      </c>
      <c r="O134" s="122"/>
    </row>
    <row r="135" spans="1:104" x14ac:dyDescent="0.2">
      <c r="A135" s="130"/>
      <c r="B135" s="132"/>
      <c r="C135" s="180" t="s">
        <v>216</v>
      </c>
      <c r="D135" s="181"/>
      <c r="E135" s="133">
        <v>3.5</v>
      </c>
      <c r="F135" s="134"/>
      <c r="G135" s="135"/>
      <c r="M135" s="131" t="s">
        <v>216</v>
      </c>
      <c r="O135" s="122"/>
    </row>
    <row r="136" spans="1:104" x14ac:dyDescent="0.2">
      <c r="A136" s="130"/>
      <c r="B136" s="132"/>
      <c r="C136" s="180" t="s">
        <v>217</v>
      </c>
      <c r="D136" s="181"/>
      <c r="E136" s="133">
        <v>55.2</v>
      </c>
      <c r="F136" s="134"/>
      <c r="G136" s="135"/>
      <c r="M136" s="131" t="s">
        <v>217</v>
      </c>
      <c r="O136" s="122"/>
    </row>
    <row r="137" spans="1:104" x14ac:dyDescent="0.2">
      <c r="A137" s="123">
        <v>41</v>
      </c>
      <c r="B137" s="124" t="s">
        <v>218</v>
      </c>
      <c r="C137" s="125" t="s">
        <v>219</v>
      </c>
      <c r="D137" s="126" t="s">
        <v>127</v>
      </c>
      <c r="E137" s="127">
        <v>24</v>
      </c>
      <c r="F137" s="127">
        <v>0</v>
      </c>
      <c r="G137" s="128">
        <f>E137*F137</f>
        <v>0</v>
      </c>
      <c r="O137" s="122">
        <v>2</v>
      </c>
      <c r="AA137" s="98">
        <v>12</v>
      </c>
      <c r="AB137" s="98">
        <v>0</v>
      </c>
      <c r="AC137" s="98">
        <v>70</v>
      </c>
      <c r="AZ137" s="98">
        <v>1</v>
      </c>
      <c r="BA137" s="98">
        <f>IF(AZ137=1,G137,0)</f>
        <v>0</v>
      </c>
      <c r="BB137" s="98">
        <f>IF(AZ137=2,G137,0)</f>
        <v>0</v>
      </c>
      <c r="BC137" s="98">
        <f>IF(AZ137=3,G137,0)</f>
        <v>0</v>
      </c>
      <c r="BD137" s="98">
        <f>IF(AZ137=4,G137,0)</f>
        <v>0</v>
      </c>
      <c r="BE137" s="98">
        <f>IF(AZ137=5,G137,0)</f>
        <v>0</v>
      </c>
      <c r="CA137" s="129">
        <v>12</v>
      </c>
      <c r="CB137" s="129">
        <v>0</v>
      </c>
      <c r="CZ137" s="98">
        <v>2.96E-3</v>
      </c>
    </row>
    <row r="138" spans="1:104" x14ac:dyDescent="0.2">
      <c r="A138" s="130"/>
      <c r="B138" s="132"/>
      <c r="C138" s="180" t="s">
        <v>220</v>
      </c>
      <c r="D138" s="181"/>
      <c r="E138" s="133">
        <v>19</v>
      </c>
      <c r="F138" s="134"/>
      <c r="G138" s="135"/>
      <c r="M138" s="131" t="s">
        <v>220</v>
      </c>
      <c r="O138" s="122"/>
    </row>
    <row r="139" spans="1:104" x14ac:dyDescent="0.2">
      <c r="A139" s="130"/>
      <c r="B139" s="132"/>
      <c r="C139" s="180" t="s">
        <v>117</v>
      </c>
      <c r="D139" s="181"/>
      <c r="E139" s="133">
        <v>5</v>
      </c>
      <c r="F139" s="134"/>
      <c r="G139" s="135"/>
      <c r="M139" s="131">
        <v>5</v>
      </c>
      <c r="O139" s="122"/>
    </row>
    <row r="140" spans="1:104" ht="22.5" x14ac:dyDescent="0.2">
      <c r="A140" s="123">
        <v>42</v>
      </c>
      <c r="B140" s="124" t="s">
        <v>115</v>
      </c>
      <c r="C140" s="125" t="s">
        <v>116</v>
      </c>
      <c r="D140" s="126" t="s">
        <v>89</v>
      </c>
      <c r="E140" s="127">
        <v>240</v>
      </c>
      <c r="F140" s="127">
        <v>0</v>
      </c>
      <c r="G140" s="128">
        <f>E140*F140</f>
        <v>0</v>
      </c>
      <c r="O140" s="122">
        <v>2</v>
      </c>
      <c r="AA140" s="98">
        <v>12</v>
      </c>
      <c r="AB140" s="98">
        <v>0</v>
      </c>
      <c r="AC140" s="98">
        <v>113</v>
      </c>
      <c r="AZ140" s="98">
        <v>1</v>
      </c>
      <c r="BA140" s="98">
        <f>IF(AZ140=1,G140,0)</f>
        <v>0</v>
      </c>
      <c r="BB140" s="98">
        <f>IF(AZ140=2,G140,0)</f>
        <v>0</v>
      </c>
      <c r="BC140" s="98">
        <f>IF(AZ140=3,G140,0)</f>
        <v>0</v>
      </c>
      <c r="BD140" s="98">
        <f>IF(AZ140=4,G140,0)</f>
        <v>0</v>
      </c>
      <c r="BE140" s="98">
        <f>IF(AZ140=5,G140,0)</f>
        <v>0</v>
      </c>
      <c r="CA140" s="129">
        <v>12</v>
      </c>
      <c r="CB140" s="129">
        <v>0</v>
      </c>
      <c r="CZ140" s="98">
        <v>5.2839999999999998E-2</v>
      </c>
    </row>
    <row r="141" spans="1:104" x14ac:dyDescent="0.2">
      <c r="A141" s="130"/>
      <c r="B141" s="132"/>
      <c r="C141" s="180" t="s">
        <v>114</v>
      </c>
      <c r="D141" s="181"/>
      <c r="E141" s="133">
        <v>240</v>
      </c>
      <c r="F141" s="134"/>
      <c r="G141" s="135"/>
      <c r="M141" s="131" t="s">
        <v>114</v>
      </c>
      <c r="O141" s="122"/>
    </row>
    <row r="142" spans="1:104" ht="22.5" x14ac:dyDescent="0.2">
      <c r="A142" s="123">
        <v>43</v>
      </c>
      <c r="B142" s="124" t="s">
        <v>221</v>
      </c>
      <c r="C142" s="125" t="s">
        <v>222</v>
      </c>
      <c r="D142" s="126" t="s">
        <v>61</v>
      </c>
      <c r="E142" s="127">
        <v>88</v>
      </c>
      <c r="F142" s="127">
        <v>0</v>
      </c>
      <c r="G142" s="128">
        <f>E142*F142</f>
        <v>0</v>
      </c>
      <c r="O142" s="122">
        <v>2</v>
      </c>
      <c r="AA142" s="98">
        <v>12</v>
      </c>
      <c r="AB142" s="98">
        <v>0</v>
      </c>
      <c r="AC142" s="98">
        <v>123</v>
      </c>
      <c r="AZ142" s="98">
        <v>1</v>
      </c>
      <c r="BA142" s="98">
        <f>IF(AZ142=1,G142,0)</f>
        <v>0</v>
      </c>
      <c r="BB142" s="98">
        <f>IF(AZ142=2,G142,0)</f>
        <v>0</v>
      </c>
      <c r="BC142" s="98">
        <f>IF(AZ142=3,G142,0)</f>
        <v>0</v>
      </c>
      <c r="BD142" s="98">
        <f>IF(AZ142=4,G142,0)</f>
        <v>0</v>
      </c>
      <c r="BE142" s="98">
        <f>IF(AZ142=5,G142,0)</f>
        <v>0</v>
      </c>
      <c r="CA142" s="129">
        <v>12</v>
      </c>
      <c r="CB142" s="129">
        <v>0</v>
      </c>
      <c r="CZ142" s="98">
        <v>0</v>
      </c>
    </row>
    <row r="143" spans="1:104" x14ac:dyDescent="0.2">
      <c r="A143" s="130"/>
      <c r="B143" s="132"/>
      <c r="C143" s="180" t="s">
        <v>223</v>
      </c>
      <c r="D143" s="181"/>
      <c r="E143" s="133">
        <v>88</v>
      </c>
      <c r="F143" s="134"/>
      <c r="G143" s="135"/>
      <c r="M143" s="131" t="s">
        <v>223</v>
      </c>
      <c r="O143" s="122"/>
    </row>
    <row r="144" spans="1:104" x14ac:dyDescent="0.2">
      <c r="A144" s="123">
        <v>44</v>
      </c>
      <c r="B144" s="124" t="s">
        <v>224</v>
      </c>
      <c r="C144" s="125" t="s">
        <v>209</v>
      </c>
      <c r="D144" s="126" t="s">
        <v>127</v>
      </c>
      <c r="E144" s="127">
        <v>4</v>
      </c>
      <c r="F144" s="127">
        <v>0</v>
      </c>
      <c r="G144" s="128">
        <f>E144*F144</f>
        <v>0</v>
      </c>
      <c r="O144" s="122">
        <v>2</v>
      </c>
      <c r="AA144" s="98">
        <v>12</v>
      </c>
      <c r="AB144" s="98">
        <v>0</v>
      </c>
      <c r="AC144" s="98">
        <v>122</v>
      </c>
      <c r="AZ144" s="98">
        <v>1</v>
      </c>
      <c r="BA144" s="98">
        <f>IF(AZ144=1,G144,0)</f>
        <v>0</v>
      </c>
      <c r="BB144" s="98">
        <f>IF(AZ144=2,G144,0)</f>
        <v>0</v>
      </c>
      <c r="BC144" s="98">
        <f>IF(AZ144=3,G144,0)</f>
        <v>0</v>
      </c>
      <c r="BD144" s="98">
        <f>IF(AZ144=4,G144,0)</f>
        <v>0</v>
      </c>
      <c r="BE144" s="98">
        <f>IF(AZ144=5,G144,0)</f>
        <v>0</v>
      </c>
      <c r="CA144" s="129">
        <v>12</v>
      </c>
      <c r="CB144" s="129">
        <v>0</v>
      </c>
      <c r="CZ144" s="98">
        <v>2.9999999999999997E-4</v>
      </c>
    </row>
    <row r="145" spans="1:104" x14ac:dyDescent="0.2">
      <c r="A145" s="130"/>
      <c r="B145" s="132"/>
      <c r="C145" s="180" t="s">
        <v>101</v>
      </c>
      <c r="D145" s="181"/>
      <c r="E145" s="133">
        <v>4</v>
      </c>
      <c r="F145" s="134"/>
      <c r="G145" s="135"/>
      <c r="M145" s="131">
        <v>4</v>
      </c>
      <c r="O145" s="122"/>
    </row>
    <row r="146" spans="1:104" x14ac:dyDescent="0.2">
      <c r="A146" s="123">
        <v>45</v>
      </c>
      <c r="B146" s="124" t="s">
        <v>225</v>
      </c>
      <c r="C146" s="125" t="s">
        <v>226</v>
      </c>
      <c r="D146" s="126" t="s">
        <v>61</v>
      </c>
      <c r="E146" s="127">
        <v>14</v>
      </c>
      <c r="F146" s="127">
        <v>0</v>
      </c>
      <c r="G146" s="128">
        <f>E146*F146</f>
        <v>0</v>
      </c>
      <c r="O146" s="122">
        <v>2</v>
      </c>
      <c r="AA146" s="98">
        <v>12</v>
      </c>
      <c r="AB146" s="98">
        <v>0</v>
      </c>
      <c r="AC146" s="98">
        <v>88</v>
      </c>
      <c r="AZ146" s="98">
        <v>1</v>
      </c>
      <c r="BA146" s="98">
        <f>IF(AZ146=1,G146,0)</f>
        <v>0</v>
      </c>
      <c r="BB146" s="98">
        <f>IF(AZ146=2,G146,0)</f>
        <v>0</v>
      </c>
      <c r="BC146" s="98">
        <f>IF(AZ146=3,G146,0)</f>
        <v>0</v>
      </c>
      <c r="BD146" s="98">
        <f>IF(AZ146=4,G146,0)</f>
        <v>0</v>
      </c>
      <c r="BE146" s="98">
        <f>IF(AZ146=5,G146,0)</f>
        <v>0</v>
      </c>
      <c r="CA146" s="129">
        <v>12</v>
      </c>
      <c r="CB146" s="129">
        <v>0</v>
      </c>
      <c r="CZ146" s="98">
        <v>2.96E-3</v>
      </c>
    </row>
    <row r="147" spans="1:104" x14ac:dyDescent="0.2">
      <c r="A147" s="130"/>
      <c r="B147" s="132"/>
      <c r="C147" s="180" t="s">
        <v>121</v>
      </c>
      <c r="D147" s="181"/>
      <c r="E147" s="133">
        <v>14</v>
      </c>
      <c r="F147" s="134"/>
      <c r="G147" s="135"/>
      <c r="M147" s="131">
        <v>4</v>
      </c>
      <c r="O147" s="122"/>
    </row>
    <row r="148" spans="1:104" x14ac:dyDescent="0.2">
      <c r="A148" s="136"/>
      <c r="B148" s="137" t="s">
        <v>62</v>
      </c>
      <c r="C148" s="138" t="str">
        <f>CONCATENATE(B75," ",C75)</f>
        <v>62 Úpravy povrchů vnější</v>
      </c>
      <c r="D148" s="139"/>
      <c r="E148" s="140"/>
      <c r="F148" s="141"/>
      <c r="G148" s="142">
        <f>SUM(G75:G147)</f>
        <v>0</v>
      </c>
      <c r="O148" s="122">
        <v>4</v>
      </c>
      <c r="BA148" s="143">
        <f>SUM(BA75:BA147)</f>
        <v>0</v>
      </c>
      <c r="BB148" s="143">
        <f>SUM(BB75:BB147)</f>
        <v>0</v>
      </c>
      <c r="BC148" s="143">
        <f>SUM(BC75:BC147)</f>
        <v>0</v>
      </c>
      <c r="BD148" s="143">
        <f>SUM(BD75:BD147)</f>
        <v>0</v>
      </c>
      <c r="BE148" s="143">
        <f>SUM(BE75:BE147)</f>
        <v>0</v>
      </c>
    </row>
    <row r="149" spans="1:104" x14ac:dyDescent="0.2">
      <c r="A149" s="115" t="s">
        <v>58</v>
      </c>
      <c r="B149" s="116" t="s">
        <v>227</v>
      </c>
      <c r="C149" s="117" t="s">
        <v>228</v>
      </c>
      <c r="D149" s="118"/>
      <c r="E149" s="119"/>
      <c r="F149" s="119"/>
      <c r="G149" s="120"/>
      <c r="H149" s="121"/>
      <c r="I149" s="121"/>
      <c r="O149" s="122">
        <v>1</v>
      </c>
    </row>
    <row r="150" spans="1:104" ht="33.75" x14ac:dyDescent="0.2">
      <c r="A150" s="123">
        <v>46</v>
      </c>
      <c r="B150" s="124" t="s">
        <v>229</v>
      </c>
      <c r="C150" s="125" t="s">
        <v>496</v>
      </c>
      <c r="D150" s="126" t="s">
        <v>61</v>
      </c>
      <c r="E150" s="127">
        <v>4</v>
      </c>
      <c r="F150" s="127">
        <v>0</v>
      </c>
      <c r="G150" s="128">
        <f>E150*F150</f>
        <v>0</v>
      </c>
      <c r="O150" s="122">
        <v>2</v>
      </c>
      <c r="AA150" s="98">
        <v>12</v>
      </c>
      <c r="AB150" s="98">
        <v>0</v>
      </c>
      <c r="AC150" s="98">
        <v>115</v>
      </c>
      <c r="AZ150" s="98">
        <v>1</v>
      </c>
      <c r="BA150" s="98">
        <f>IF(AZ150=1,G150,0)</f>
        <v>0</v>
      </c>
      <c r="BB150" s="98">
        <f>IF(AZ150=2,G150,0)</f>
        <v>0</v>
      </c>
      <c r="BC150" s="98">
        <f>IF(AZ150=3,G150,0)</f>
        <v>0</v>
      </c>
      <c r="BD150" s="98">
        <f>IF(AZ150=4,G150,0)</f>
        <v>0</v>
      </c>
      <c r="BE150" s="98">
        <f>IF(AZ150=5,G150,0)</f>
        <v>0</v>
      </c>
      <c r="CA150" s="129">
        <v>12</v>
      </c>
      <c r="CB150" s="129">
        <v>0</v>
      </c>
      <c r="CZ150" s="98">
        <v>2.4000000000000001E-4</v>
      </c>
    </row>
    <row r="151" spans="1:104" x14ac:dyDescent="0.2">
      <c r="A151" s="130"/>
      <c r="B151" s="132"/>
      <c r="C151" s="180" t="s">
        <v>101</v>
      </c>
      <c r="D151" s="181"/>
      <c r="E151" s="133">
        <v>4</v>
      </c>
      <c r="F151" s="134"/>
      <c r="G151" s="135"/>
      <c r="M151" s="131">
        <v>4</v>
      </c>
      <c r="O151" s="122"/>
    </row>
    <row r="152" spans="1:104" x14ac:dyDescent="0.2">
      <c r="A152" s="123">
        <v>47</v>
      </c>
      <c r="B152" s="124" t="s">
        <v>498</v>
      </c>
      <c r="C152" s="125" t="s">
        <v>497</v>
      </c>
      <c r="D152" s="126" t="s">
        <v>61</v>
      </c>
      <c r="E152" s="127">
        <v>4</v>
      </c>
      <c r="F152" s="127">
        <v>0</v>
      </c>
      <c r="G152" s="128">
        <f>E152*F152</f>
        <v>0</v>
      </c>
      <c r="O152" s="122">
        <v>2</v>
      </c>
      <c r="AA152" s="98">
        <v>12</v>
      </c>
      <c r="AB152" s="98">
        <v>0</v>
      </c>
      <c r="AC152" s="98">
        <v>115</v>
      </c>
      <c r="AZ152" s="98">
        <v>1</v>
      </c>
      <c r="BA152" s="98">
        <f>IF(AZ152=1,G152,0)</f>
        <v>0</v>
      </c>
      <c r="BB152" s="98">
        <f>IF(AZ152=2,G152,0)</f>
        <v>0</v>
      </c>
      <c r="BC152" s="98">
        <f>IF(AZ152=3,G152,0)</f>
        <v>0</v>
      </c>
      <c r="BD152" s="98">
        <f>IF(AZ152=4,G152,0)</f>
        <v>0</v>
      </c>
      <c r="BE152" s="98">
        <f>IF(AZ152=5,G152,0)</f>
        <v>0</v>
      </c>
      <c r="CA152" s="129">
        <v>12</v>
      </c>
      <c r="CB152" s="129">
        <v>0</v>
      </c>
      <c r="CZ152" s="98">
        <v>2.4000000000000001E-4</v>
      </c>
    </row>
    <row r="153" spans="1:104" x14ac:dyDescent="0.2">
      <c r="A153" s="123">
        <v>48</v>
      </c>
      <c r="B153" s="124" t="s">
        <v>230</v>
      </c>
      <c r="C153" s="125" t="s">
        <v>231</v>
      </c>
      <c r="D153" s="126" t="s">
        <v>89</v>
      </c>
      <c r="E153" s="127">
        <v>450</v>
      </c>
      <c r="F153" s="127">
        <v>0</v>
      </c>
      <c r="G153" s="128">
        <f>E153*F153</f>
        <v>0</v>
      </c>
      <c r="O153" s="122">
        <v>2</v>
      </c>
      <c r="AA153" s="98">
        <v>12</v>
      </c>
      <c r="AB153" s="98">
        <v>0</v>
      </c>
      <c r="AC153" s="98">
        <v>54</v>
      </c>
      <c r="AZ153" s="98">
        <v>1</v>
      </c>
      <c r="BA153" s="98">
        <f>IF(AZ153=1,G153,0)</f>
        <v>0</v>
      </c>
      <c r="BB153" s="98">
        <f>IF(AZ153=2,G153,0)</f>
        <v>0</v>
      </c>
      <c r="BC153" s="98">
        <f>IF(AZ153=3,G153,0)</f>
        <v>0</v>
      </c>
      <c r="BD153" s="98">
        <f>IF(AZ153=4,G153,0)</f>
        <v>0</v>
      </c>
      <c r="BE153" s="98">
        <f>IF(AZ153=5,G153,0)</f>
        <v>0</v>
      </c>
      <c r="CA153" s="129">
        <v>12</v>
      </c>
      <c r="CB153" s="129">
        <v>0</v>
      </c>
      <c r="CZ153" s="98">
        <v>2.4000000000000001E-4</v>
      </c>
    </row>
    <row r="154" spans="1:104" x14ac:dyDescent="0.2">
      <c r="A154" s="130"/>
      <c r="B154" s="132"/>
      <c r="C154" s="180" t="s">
        <v>232</v>
      </c>
      <c r="D154" s="181"/>
      <c r="E154" s="133">
        <v>210</v>
      </c>
      <c r="F154" s="134"/>
      <c r="G154" s="135"/>
      <c r="M154" s="131" t="s">
        <v>232</v>
      </c>
      <c r="O154" s="122"/>
    </row>
    <row r="155" spans="1:104" x14ac:dyDescent="0.2">
      <c r="A155" s="130"/>
      <c r="B155" s="132"/>
      <c r="C155" s="180" t="s">
        <v>233</v>
      </c>
      <c r="D155" s="181"/>
      <c r="E155" s="133">
        <v>200</v>
      </c>
      <c r="F155" s="134"/>
      <c r="G155" s="135"/>
      <c r="M155" s="131" t="s">
        <v>233</v>
      </c>
      <c r="O155" s="122"/>
    </row>
    <row r="156" spans="1:104" x14ac:dyDescent="0.2">
      <c r="A156" s="130"/>
      <c r="B156" s="132"/>
      <c r="C156" s="180" t="s">
        <v>234</v>
      </c>
      <c r="D156" s="181"/>
      <c r="E156" s="133">
        <v>40</v>
      </c>
      <c r="F156" s="134"/>
      <c r="G156" s="135"/>
      <c r="M156" s="131">
        <v>40</v>
      </c>
      <c r="O156" s="122"/>
    </row>
    <row r="157" spans="1:104" x14ac:dyDescent="0.2">
      <c r="A157" s="136"/>
      <c r="B157" s="137" t="s">
        <v>62</v>
      </c>
      <c r="C157" s="138" t="str">
        <f>CONCATENATE(B149," ",C149)</f>
        <v>9 Ostatní konstrukce, bourání</v>
      </c>
      <c r="D157" s="139"/>
      <c r="E157" s="140"/>
      <c r="F157" s="141"/>
      <c r="G157" s="142">
        <f>SUM(G149:G156)</f>
        <v>0</v>
      </c>
      <c r="O157" s="122">
        <v>4</v>
      </c>
      <c r="BA157" s="143">
        <f>SUM(BA149:BA156)</f>
        <v>0</v>
      </c>
      <c r="BB157" s="143">
        <f>SUM(BB149:BB156)</f>
        <v>0</v>
      </c>
      <c r="BC157" s="143">
        <f>SUM(BC149:BC156)</f>
        <v>0</v>
      </c>
      <c r="BD157" s="143">
        <f>SUM(BD149:BD156)</f>
        <v>0</v>
      </c>
      <c r="BE157" s="143">
        <f>SUM(BE149:BE156)</f>
        <v>0</v>
      </c>
    </row>
    <row r="158" spans="1:104" x14ac:dyDescent="0.2">
      <c r="A158" s="115" t="s">
        <v>58</v>
      </c>
      <c r="B158" s="116" t="s">
        <v>235</v>
      </c>
      <c r="C158" s="117" t="s">
        <v>236</v>
      </c>
      <c r="D158" s="118"/>
      <c r="E158" s="119"/>
      <c r="F158" s="119"/>
      <c r="G158" s="120"/>
      <c r="H158" s="121"/>
      <c r="I158" s="121"/>
      <c r="O158" s="122">
        <v>1</v>
      </c>
    </row>
    <row r="159" spans="1:104" ht="22.5" x14ac:dyDescent="0.2">
      <c r="A159" s="123">
        <v>49</v>
      </c>
      <c r="B159" s="124" t="s">
        <v>237</v>
      </c>
      <c r="C159" s="125" t="s">
        <v>238</v>
      </c>
      <c r="D159" s="126" t="s">
        <v>239</v>
      </c>
      <c r="E159" s="127">
        <v>1</v>
      </c>
      <c r="F159" s="127">
        <v>0</v>
      </c>
      <c r="G159" s="128">
        <f>E159*F159</f>
        <v>0</v>
      </c>
      <c r="O159" s="122">
        <v>2</v>
      </c>
      <c r="AA159" s="98">
        <v>1</v>
      </c>
      <c r="AB159" s="98">
        <v>1</v>
      </c>
      <c r="AC159" s="98">
        <v>1</v>
      </c>
      <c r="AZ159" s="98">
        <v>1</v>
      </c>
      <c r="BA159" s="98">
        <f>IF(AZ159=1,G159,0)</f>
        <v>0</v>
      </c>
      <c r="BB159" s="98">
        <f>IF(AZ159=2,G159,0)</f>
        <v>0</v>
      </c>
      <c r="BC159" s="98">
        <f>IF(AZ159=3,G159,0)</f>
        <v>0</v>
      </c>
      <c r="BD159" s="98">
        <f>IF(AZ159=4,G159,0)</f>
        <v>0</v>
      </c>
      <c r="BE159" s="98">
        <f>IF(AZ159=5,G159,0)</f>
        <v>0</v>
      </c>
      <c r="CA159" s="129">
        <v>1</v>
      </c>
      <c r="CB159" s="129">
        <v>1</v>
      </c>
      <c r="CZ159" s="98">
        <v>0</v>
      </c>
    </row>
    <row r="160" spans="1:104" x14ac:dyDescent="0.2">
      <c r="A160" s="130"/>
      <c r="B160" s="132"/>
      <c r="C160" s="180" t="s">
        <v>59</v>
      </c>
      <c r="D160" s="181"/>
      <c r="E160" s="133">
        <v>1</v>
      </c>
      <c r="F160" s="134"/>
      <c r="G160" s="135"/>
      <c r="M160" s="131">
        <v>1</v>
      </c>
      <c r="O160" s="122"/>
    </row>
    <row r="161" spans="1:104" ht="22.5" x14ac:dyDescent="0.2">
      <c r="A161" s="123">
        <v>50</v>
      </c>
      <c r="B161" s="124" t="s">
        <v>240</v>
      </c>
      <c r="C161" s="125" t="s">
        <v>241</v>
      </c>
      <c r="D161" s="126" t="s">
        <v>239</v>
      </c>
      <c r="E161" s="127">
        <v>1</v>
      </c>
      <c r="F161" s="127">
        <v>0</v>
      </c>
      <c r="G161" s="128">
        <f>E161*F161</f>
        <v>0</v>
      </c>
      <c r="O161" s="122">
        <v>2</v>
      </c>
      <c r="AA161" s="98">
        <v>12</v>
      </c>
      <c r="AB161" s="98">
        <v>0</v>
      </c>
      <c r="AC161" s="98">
        <v>105</v>
      </c>
      <c r="AZ161" s="98">
        <v>1</v>
      </c>
      <c r="BA161" s="98">
        <f>IF(AZ161=1,G161,0)</f>
        <v>0</v>
      </c>
      <c r="BB161" s="98">
        <f>IF(AZ161=2,G161,0)</f>
        <v>0</v>
      </c>
      <c r="BC161" s="98">
        <f>IF(AZ161=3,G161,0)</f>
        <v>0</v>
      </c>
      <c r="BD161" s="98">
        <f>IF(AZ161=4,G161,0)</f>
        <v>0</v>
      </c>
      <c r="BE161" s="98">
        <f>IF(AZ161=5,G161,0)</f>
        <v>0</v>
      </c>
      <c r="CA161" s="129">
        <v>12</v>
      </c>
      <c r="CB161" s="129">
        <v>0</v>
      </c>
      <c r="CZ161" s="98">
        <v>0</v>
      </c>
    </row>
    <row r="162" spans="1:104" x14ac:dyDescent="0.2">
      <c r="A162" s="130"/>
      <c r="B162" s="132"/>
      <c r="C162" s="180" t="s">
        <v>59</v>
      </c>
      <c r="D162" s="181"/>
      <c r="E162" s="133">
        <v>1</v>
      </c>
      <c r="F162" s="134"/>
      <c r="G162" s="135"/>
      <c r="M162" s="131">
        <v>1</v>
      </c>
      <c r="O162" s="122"/>
    </row>
    <row r="163" spans="1:104" x14ac:dyDescent="0.2">
      <c r="A163" s="123">
        <v>51</v>
      </c>
      <c r="B163" s="124" t="s">
        <v>242</v>
      </c>
      <c r="C163" s="125" t="s">
        <v>243</v>
      </c>
      <c r="D163" s="126" t="s">
        <v>127</v>
      </c>
      <c r="E163" s="127">
        <v>288</v>
      </c>
      <c r="F163" s="127">
        <v>0</v>
      </c>
      <c r="G163" s="128">
        <f>E163*F163</f>
        <v>0</v>
      </c>
      <c r="O163" s="122">
        <v>2</v>
      </c>
      <c r="AA163" s="98">
        <v>12</v>
      </c>
      <c r="AB163" s="98">
        <v>0</v>
      </c>
      <c r="AC163" s="98">
        <v>108</v>
      </c>
      <c r="AZ163" s="98">
        <v>1</v>
      </c>
      <c r="BA163" s="98">
        <f>IF(AZ163=1,G163,0)</f>
        <v>0</v>
      </c>
      <c r="BB163" s="98">
        <f>IF(AZ163=2,G163,0)</f>
        <v>0</v>
      </c>
      <c r="BC163" s="98">
        <f>IF(AZ163=3,G163,0)</f>
        <v>0</v>
      </c>
      <c r="BD163" s="98">
        <f>IF(AZ163=4,G163,0)</f>
        <v>0</v>
      </c>
      <c r="BE163" s="98">
        <f>IF(AZ163=5,G163,0)</f>
        <v>0</v>
      </c>
      <c r="CA163" s="129">
        <v>12</v>
      </c>
      <c r="CB163" s="129">
        <v>0</v>
      </c>
      <c r="CZ163" s="98">
        <v>1.15E-3</v>
      </c>
    </row>
    <row r="164" spans="1:104" x14ac:dyDescent="0.2">
      <c r="A164" s="130"/>
      <c r="B164" s="132"/>
      <c r="C164" s="180" t="s">
        <v>244</v>
      </c>
      <c r="D164" s="181"/>
      <c r="E164" s="133">
        <v>288</v>
      </c>
      <c r="F164" s="134"/>
      <c r="G164" s="135"/>
      <c r="M164" s="131" t="s">
        <v>244</v>
      </c>
      <c r="O164" s="122"/>
    </row>
    <row r="165" spans="1:104" ht="22.5" x14ac:dyDescent="0.2">
      <c r="A165" s="123">
        <v>52</v>
      </c>
      <c r="B165" s="124" t="s">
        <v>245</v>
      </c>
      <c r="C165" s="125" t="s">
        <v>246</v>
      </c>
      <c r="D165" s="126" t="s">
        <v>85</v>
      </c>
      <c r="E165" s="127">
        <v>8</v>
      </c>
      <c r="F165" s="127">
        <v>0</v>
      </c>
      <c r="G165" s="128">
        <f>E165*F165</f>
        <v>0</v>
      </c>
      <c r="O165" s="122">
        <v>2</v>
      </c>
      <c r="AA165" s="98">
        <v>12</v>
      </c>
      <c r="AB165" s="98">
        <v>0</v>
      </c>
      <c r="AC165" s="98">
        <v>106</v>
      </c>
      <c r="AZ165" s="98">
        <v>1</v>
      </c>
      <c r="BA165" s="98">
        <f>IF(AZ165=1,G165,0)</f>
        <v>0</v>
      </c>
      <c r="BB165" s="98">
        <f>IF(AZ165=2,G165,0)</f>
        <v>0</v>
      </c>
      <c r="BC165" s="98">
        <f>IF(AZ165=3,G165,0)</f>
        <v>0</v>
      </c>
      <c r="BD165" s="98">
        <f>IF(AZ165=4,G165,0)</f>
        <v>0</v>
      </c>
      <c r="BE165" s="98">
        <f>IF(AZ165=5,G165,0)</f>
        <v>0</v>
      </c>
      <c r="CA165" s="129">
        <v>12</v>
      </c>
      <c r="CB165" s="129">
        <v>0</v>
      </c>
      <c r="CZ165" s="98">
        <v>4.6800000000000001E-3</v>
      </c>
    </row>
    <row r="166" spans="1:104" x14ac:dyDescent="0.2">
      <c r="A166" s="130"/>
      <c r="B166" s="132"/>
      <c r="C166" s="180" t="s">
        <v>108</v>
      </c>
      <c r="D166" s="181"/>
      <c r="E166" s="133">
        <v>8</v>
      </c>
      <c r="F166" s="134"/>
      <c r="G166" s="135"/>
      <c r="M166" s="131">
        <v>8</v>
      </c>
      <c r="O166" s="122"/>
    </row>
    <row r="167" spans="1:104" x14ac:dyDescent="0.2">
      <c r="A167" s="136"/>
      <c r="B167" s="137" t="s">
        <v>62</v>
      </c>
      <c r="C167" s="138" t="str">
        <f>CONCATENATE(B158," ",C158)</f>
        <v>93 Dokončovací práce inženýrskách staveb</v>
      </c>
      <c r="D167" s="139"/>
      <c r="E167" s="140"/>
      <c r="F167" s="141"/>
      <c r="G167" s="142">
        <f>SUM(G158:G166)</f>
        <v>0</v>
      </c>
      <c r="O167" s="122">
        <v>4</v>
      </c>
      <c r="BA167" s="143">
        <f>SUM(BA158:BA166)</f>
        <v>0</v>
      </c>
      <c r="BB167" s="143">
        <f>SUM(BB158:BB166)</f>
        <v>0</v>
      </c>
      <c r="BC167" s="143">
        <f>SUM(BC158:BC166)</f>
        <v>0</v>
      </c>
      <c r="BD167" s="143">
        <f>SUM(BD158:BD166)</f>
        <v>0</v>
      </c>
      <c r="BE167" s="143">
        <f>SUM(BE158:BE166)</f>
        <v>0</v>
      </c>
    </row>
    <row r="168" spans="1:104" x14ac:dyDescent="0.2">
      <c r="A168" s="115" t="s">
        <v>58</v>
      </c>
      <c r="B168" s="116" t="s">
        <v>247</v>
      </c>
      <c r="C168" s="117" t="s">
        <v>248</v>
      </c>
      <c r="D168" s="118"/>
      <c r="E168" s="119"/>
      <c r="F168" s="119"/>
      <c r="G168" s="120"/>
      <c r="H168" s="121"/>
      <c r="I168" s="121"/>
      <c r="O168" s="122">
        <v>1</v>
      </c>
    </row>
    <row r="169" spans="1:104" ht="22.5" x14ac:dyDescent="0.2">
      <c r="A169" s="123">
        <v>53</v>
      </c>
      <c r="B169" s="124" t="s">
        <v>249</v>
      </c>
      <c r="C169" s="125" t="s">
        <v>250</v>
      </c>
      <c r="D169" s="126" t="s">
        <v>89</v>
      </c>
      <c r="E169" s="127">
        <v>145</v>
      </c>
      <c r="F169" s="127">
        <v>0</v>
      </c>
      <c r="G169" s="128">
        <f>E169*F169</f>
        <v>0</v>
      </c>
      <c r="O169" s="122">
        <v>2</v>
      </c>
      <c r="AA169" s="98">
        <v>1</v>
      </c>
      <c r="AB169" s="98">
        <v>1</v>
      </c>
      <c r="AC169" s="98">
        <v>1</v>
      </c>
      <c r="AZ169" s="98">
        <v>1</v>
      </c>
      <c r="BA169" s="98">
        <f>IF(AZ169=1,G169,0)</f>
        <v>0</v>
      </c>
      <c r="BB169" s="98">
        <f>IF(AZ169=2,G169,0)</f>
        <v>0</v>
      </c>
      <c r="BC169" s="98">
        <f>IF(AZ169=3,G169,0)</f>
        <v>0</v>
      </c>
      <c r="BD169" s="98">
        <f>IF(AZ169=4,G169,0)</f>
        <v>0</v>
      </c>
      <c r="BE169" s="98">
        <f>IF(AZ169=5,G169,0)</f>
        <v>0</v>
      </c>
      <c r="CA169" s="129">
        <v>1</v>
      </c>
      <c r="CB169" s="129">
        <v>1</v>
      </c>
      <c r="CZ169" s="98">
        <v>0</v>
      </c>
    </row>
    <row r="170" spans="1:104" x14ac:dyDescent="0.2">
      <c r="A170" s="130"/>
      <c r="B170" s="132"/>
      <c r="C170" s="180" t="s">
        <v>251</v>
      </c>
      <c r="D170" s="181"/>
      <c r="E170" s="133">
        <v>55</v>
      </c>
      <c r="F170" s="134"/>
      <c r="G170" s="135"/>
      <c r="M170" s="131">
        <v>55</v>
      </c>
      <c r="O170" s="122"/>
    </row>
    <row r="171" spans="1:104" x14ac:dyDescent="0.2">
      <c r="A171" s="130"/>
      <c r="B171" s="132"/>
      <c r="C171" s="180" t="s">
        <v>252</v>
      </c>
      <c r="D171" s="181"/>
      <c r="E171" s="133">
        <v>90</v>
      </c>
      <c r="F171" s="134"/>
      <c r="G171" s="135"/>
      <c r="M171" s="131">
        <v>90</v>
      </c>
      <c r="O171" s="122"/>
    </row>
    <row r="172" spans="1:104" x14ac:dyDescent="0.2">
      <c r="A172" s="123">
        <v>54</v>
      </c>
      <c r="B172" s="124" t="s">
        <v>253</v>
      </c>
      <c r="C172" s="125" t="s">
        <v>254</v>
      </c>
      <c r="D172" s="126" t="s">
        <v>89</v>
      </c>
      <c r="E172" s="127">
        <v>102.5</v>
      </c>
      <c r="F172" s="127">
        <v>0</v>
      </c>
      <c r="G172" s="128">
        <f>E172*F172</f>
        <v>0</v>
      </c>
      <c r="O172" s="122">
        <v>2</v>
      </c>
      <c r="AA172" s="98">
        <v>1</v>
      </c>
      <c r="AB172" s="98">
        <v>1</v>
      </c>
      <c r="AC172" s="98">
        <v>1</v>
      </c>
      <c r="AZ172" s="98">
        <v>1</v>
      </c>
      <c r="BA172" s="98">
        <f>IF(AZ172=1,G172,0)</f>
        <v>0</v>
      </c>
      <c r="BB172" s="98">
        <f>IF(AZ172=2,G172,0)</f>
        <v>0</v>
      </c>
      <c r="BC172" s="98">
        <f>IF(AZ172=3,G172,0)</f>
        <v>0</v>
      </c>
      <c r="BD172" s="98">
        <f>IF(AZ172=4,G172,0)</f>
        <v>0</v>
      </c>
      <c r="BE172" s="98">
        <f>IF(AZ172=5,G172,0)</f>
        <v>0</v>
      </c>
      <c r="CA172" s="129">
        <v>1</v>
      </c>
      <c r="CB172" s="129">
        <v>1</v>
      </c>
      <c r="CZ172" s="98">
        <v>4.4790000000000003E-2</v>
      </c>
    </row>
    <row r="173" spans="1:104" x14ac:dyDescent="0.2">
      <c r="A173" s="130"/>
      <c r="B173" s="132"/>
      <c r="C173" s="180" t="s">
        <v>255</v>
      </c>
      <c r="D173" s="181"/>
      <c r="E173" s="133">
        <v>102.5</v>
      </c>
      <c r="F173" s="134"/>
      <c r="G173" s="135"/>
      <c r="M173" s="131" t="s">
        <v>255</v>
      </c>
      <c r="O173" s="122"/>
    </row>
    <row r="174" spans="1:104" x14ac:dyDescent="0.2">
      <c r="A174" s="123">
        <v>55</v>
      </c>
      <c r="B174" s="124" t="s">
        <v>256</v>
      </c>
      <c r="C174" s="125" t="s">
        <v>257</v>
      </c>
      <c r="D174" s="126" t="s">
        <v>89</v>
      </c>
      <c r="E174" s="127">
        <v>94</v>
      </c>
      <c r="F174" s="127">
        <v>0</v>
      </c>
      <c r="G174" s="128">
        <f>E174*F174</f>
        <v>0</v>
      </c>
      <c r="O174" s="122">
        <v>2</v>
      </c>
      <c r="AA174" s="98">
        <v>1</v>
      </c>
      <c r="AB174" s="98">
        <v>1</v>
      </c>
      <c r="AC174" s="98">
        <v>1</v>
      </c>
      <c r="AZ174" s="98">
        <v>1</v>
      </c>
      <c r="BA174" s="98">
        <f>IF(AZ174=1,G174,0)</f>
        <v>0</v>
      </c>
      <c r="BB174" s="98">
        <f>IF(AZ174=2,G174,0)</f>
        <v>0</v>
      </c>
      <c r="BC174" s="98">
        <f>IF(AZ174=3,G174,0)</f>
        <v>0</v>
      </c>
      <c r="BD174" s="98">
        <f>IF(AZ174=4,G174,0)</f>
        <v>0</v>
      </c>
      <c r="BE174" s="98">
        <f>IF(AZ174=5,G174,0)</f>
        <v>0</v>
      </c>
      <c r="CA174" s="129">
        <v>1</v>
      </c>
      <c r="CB174" s="129">
        <v>1</v>
      </c>
      <c r="CZ174" s="98">
        <v>1.8380000000000001E-2</v>
      </c>
    </row>
    <row r="175" spans="1:104" x14ac:dyDescent="0.2">
      <c r="A175" s="130"/>
      <c r="B175" s="132"/>
      <c r="C175" s="180" t="s">
        <v>258</v>
      </c>
      <c r="D175" s="181"/>
      <c r="E175" s="133">
        <v>94</v>
      </c>
      <c r="F175" s="134"/>
      <c r="G175" s="135"/>
      <c r="M175" s="131" t="s">
        <v>258</v>
      </c>
      <c r="O175" s="122"/>
    </row>
    <row r="176" spans="1:104" x14ac:dyDescent="0.2">
      <c r="A176" s="123">
        <v>56</v>
      </c>
      <c r="B176" s="124" t="s">
        <v>259</v>
      </c>
      <c r="C176" s="125" t="s">
        <v>260</v>
      </c>
      <c r="D176" s="126" t="s">
        <v>89</v>
      </c>
      <c r="E176" s="127">
        <v>94</v>
      </c>
      <c r="F176" s="127">
        <v>0</v>
      </c>
      <c r="G176" s="128">
        <f>E176*F176</f>
        <v>0</v>
      </c>
      <c r="O176" s="122">
        <v>2</v>
      </c>
      <c r="AA176" s="98">
        <v>1</v>
      </c>
      <c r="AB176" s="98">
        <v>1</v>
      </c>
      <c r="AC176" s="98">
        <v>1</v>
      </c>
      <c r="AZ176" s="98">
        <v>1</v>
      </c>
      <c r="BA176" s="98">
        <f>IF(AZ176=1,G176,0)</f>
        <v>0</v>
      </c>
      <c r="BB176" s="98">
        <f>IF(AZ176=2,G176,0)</f>
        <v>0</v>
      </c>
      <c r="BC176" s="98">
        <f>IF(AZ176=3,G176,0)</f>
        <v>0</v>
      </c>
      <c r="BD176" s="98">
        <f>IF(AZ176=4,G176,0)</f>
        <v>0</v>
      </c>
      <c r="BE176" s="98">
        <f>IF(AZ176=5,G176,0)</f>
        <v>0</v>
      </c>
      <c r="CA176" s="129">
        <v>1</v>
      </c>
      <c r="CB176" s="129">
        <v>1</v>
      </c>
      <c r="CZ176" s="98">
        <v>0</v>
      </c>
    </row>
    <row r="177" spans="1:104" x14ac:dyDescent="0.2">
      <c r="A177" s="130"/>
      <c r="B177" s="132"/>
      <c r="C177" s="180" t="s">
        <v>258</v>
      </c>
      <c r="D177" s="181"/>
      <c r="E177" s="133">
        <v>94</v>
      </c>
      <c r="F177" s="134"/>
      <c r="G177" s="135"/>
      <c r="M177" s="131" t="s">
        <v>258</v>
      </c>
      <c r="O177" s="122"/>
    </row>
    <row r="178" spans="1:104" x14ac:dyDescent="0.2">
      <c r="A178" s="123">
        <v>57</v>
      </c>
      <c r="B178" s="124" t="s">
        <v>261</v>
      </c>
      <c r="C178" s="125" t="s">
        <v>262</v>
      </c>
      <c r="D178" s="126" t="s">
        <v>89</v>
      </c>
      <c r="E178" s="127">
        <v>1107.5</v>
      </c>
      <c r="F178" s="127">
        <v>0</v>
      </c>
      <c r="G178" s="128">
        <f>E178*F178</f>
        <v>0</v>
      </c>
      <c r="O178" s="122">
        <v>2</v>
      </c>
      <c r="AA178" s="98">
        <v>1</v>
      </c>
      <c r="AB178" s="98">
        <v>1</v>
      </c>
      <c r="AC178" s="98">
        <v>1</v>
      </c>
      <c r="AZ178" s="98">
        <v>1</v>
      </c>
      <c r="BA178" s="98">
        <f>IF(AZ178=1,G178,0)</f>
        <v>0</v>
      </c>
      <c r="BB178" s="98">
        <f>IF(AZ178=2,G178,0)</f>
        <v>0</v>
      </c>
      <c r="BC178" s="98">
        <f>IF(AZ178=3,G178,0)</f>
        <v>0</v>
      </c>
      <c r="BD178" s="98">
        <f>IF(AZ178=4,G178,0)</f>
        <v>0</v>
      </c>
      <c r="BE178" s="98">
        <f>IF(AZ178=5,G178,0)</f>
        <v>0</v>
      </c>
      <c r="CA178" s="129">
        <v>1</v>
      </c>
      <c r="CB178" s="129">
        <v>1</v>
      </c>
      <c r="CZ178" s="98">
        <v>1.58E-3</v>
      </c>
    </row>
    <row r="179" spans="1:104" x14ac:dyDescent="0.2">
      <c r="A179" s="130"/>
      <c r="B179" s="132"/>
      <c r="C179" s="180" t="s">
        <v>263</v>
      </c>
      <c r="D179" s="181"/>
      <c r="E179" s="133">
        <v>1107.5</v>
      </c>
      <c r="F179" s="134"/>
      <c r="G179" s="135"/>
      <c r="M179" s="131" t="s">
        <v>263</v>
      </c>
      <c r="O179" s="122"/>
    </row>
    <row r="180" spans="1:104" ht="22.5" x14ac:dyDescent="0.2">
      <c r="A180" s="123">
        <v>58</v>
      </c>
      <c r="B180" s="124" t="s">
        <v>264</v>
      </c>
      <c r="C180" s="125" t="s">
        <v>265</v>
      </c>
      <c r="D180" s="126" t="s">
        <v>266</v>
      </c>
      <c r="E180" s="127">
        <v>2.02</v>
      </c>
      <c r="F180" s="127">
        <v>0</v>
      </c>
      <c r="G180" s="128">
        <f>E180*F180</f>
        <v>0</v>
      </c>
      <c r="O180" s="122">
        <v>2</v>
      </c>
      <c r="AA180" s="98">
        <v>12</v>
      </c>
      <c r="AB180" s="98">
        <v>0</v>
      </c>
      <c r="AC180" s="98">
        <v>116</v>
      </c>
      <c r="AZ180" s="98">
        <v>1</v>
      </c>
      <c r="BA180" s="98">
        <f>IF(AZ180=1,G180,0)</f>
        <v>0</v>
      </c>
      <c r="BB180" s="98">
        <f>IF(AZ180=2,G180,0)</f>
        <v>0</v>
      </c>
      <c r="BC180" s="98">
        <f>IF(AZ180=3,G180,0)</f>
        <v>0</v>
      </c>
      <c r="BD180" s="98">
        <f>IF(AZ180=4,G180,0)</f>
        <v>0</v>
      </c>
      <c r="BE180" s="98">
        <f>IF(AZ180=5,G180,0)</f>
        <v>0</v>
      </c>
      <c r="CA180" s="129">
        <v>12</v>
      </c>
      <c r="CB180" s="129">
        <v>0</v>
      </c>
      <c r="CZ180" s="98">
        <v>5.2591200000000002</v>
      </c>
    </row>
    <row r="181" spans="1:104" x14ac:dyDescent="0.2">
      <c r="A181" s="130"/>
      <c r="B181" s="132"/>
      <c r="C181" s="180" t="s">
        <v>267</v>
      </c>
      <c r="D181" s="181"/>
      <c r="E181" s="133">
        <v>2.02</v>
      </c>
      <c r="F181" s="134"/>
      <c r="G181" s="135"/>
      <c r="M181" s="131" t="s">
        <v>267</v>
      </c>
      <c r="O181" s="122"/>
    </row>
    <row r="182" spans="1:104" ht="22.5" x14ac:dyDescent="0.2">
      <c r="A182" s="123">
        <v>59</v>
      </c>
      <c r="B182" s="124" t="s">
        <v>268</v>
      </c>
      <c r="C182" s="125" t="s">
        <v>269</v>
      </c>
      <c r="D182" s="126" t="s">
        <v>61</v>
      </c>
      <c r="E182" s="127">
        <v>2</v>
      </c>
      <c r="F182" s="127">
        <v>0</v>
      </c>
      <c r="G182" s="128">
        <f>E182*F182</f>
        <v>0</v>
      </c>
      <c r="O182" s="122">
        <v>2</v>
      </c>
      <c r="AA182" s="98">
        <v>12</v>
      </c>
      <c r="AB182" s="98">
        <v>0</v>
      </c>
      <c r="AC182" s="98">
        <v>117</v>
      </c>
      <c r="AZ182" s="98">
        <v>1</v>
      </c>
      <c r="BA182" s="98">
        <f>IF(AZ182=1,G182,0)</f>
        <v>0</v>
      </c>
      <c r="BB182" s="98">
        <f>IF(AZ182=2,G182,0)</f>
        <v>0</v>
      </c>
      <c r="BC182" s="98">
        <f>IF(AZ182=3,G182,0)</f>
        <v>0</v>
      </c>
      <c r="BD182" s="98">
        <f>IF(AZ182=4,G182,0)</f>
        <v>0</v>
      </c>
      <c r="BE182" s="98">
        <f>IF(AZ182=5,G182,0)</f>
        <v>0</v>
      </c>
      <c r="CA182" s="129">
        <v>12</v>
      </c>
      <c r="CB182" s="129">
        <v>0</v>
      </c>
      <c r="CZ182" s="98">
        <v>230</v>
      </c>
    </row>
    <row r="183" spans="1:104" x14ac:dyDescent="0.2">
      <c r="A183" s="130"/>
      <c r="B183" s="132"/>
      <c r="C183" s="180" t="s">
        <v>173</v>
      </c>
      <c r="D183" s="181"/>
      <c r="E183" s="133">
        <v>2</v>
      </c>
      <c r="F183" s="134"/>
      <c r="G183" s="135"/>
      <c r="M183" s="131">
        <v>2</v>
      </c>
      <c r="O183" s="122"/>
    </row>
    <row r="184" spans="1:104" x14ac:dyDescent="0.2">
      <c r="A184" s="123">
        <v>60</v>
      </c>
      <c r="B184" s="124" t="s">
        <v>270</v>
      </c>
      <c r="C184" s="125" t="s">
        <v>271</v>
      </c>
      <c r="D184" s="126" t="s">
        <v>61</v>
      </c>
      <c r="E184" s="127">
        <v>1</v>
      </c>
      <c r="F184" s="127">
        <v>0</v>
      </c>
      <c r="G184" s="128">
        <f>E184*F184</f>
        <v>0</v>
      </c>
      <c r="O184" s="122">
        <v>2</v>
      </c>
      <c r="AA184" s="98">
        <v>12</v>
      </c>
      <c r="AB184" s="98">
        <v>0</v>
      </c>
      <c r="AC184" s="98">
        <v>118</v>
      </c>
      <c r="AZ184" s="98">
        <v>1</v>
      </c>
      <c r="BA184" s="98">
        <f>IF(AZ184=1,G184,0)</f>
        <v>0</v>
      </c>
      <c r="BB184" s="98">
        <f>IF(AZ184=2,G184,0)</f>
        <v>0</v>
      </c>
      <c r="BC184" s="98">
        <f>IF(AZ184=3,G184,0)</f>
        <v>0</v>
      </c>
      <c r="BD184" s="98">
        <f>IF(AZ184=4,G184,0)</f>
        <v>0</v>
      </c>
      <c r="BE184" s="98">
        <f>IF(AZ184=5,G184,0)</f>
        <v>0</v>
      </c>
      <c r="CA184" s="129">
        <v>12</v>
      </c>
      <c r="CB184" s="129">
        <v>0</v>
      </c>
      <c r="CZ184" s="98">
        <v>0</v>
      </c>
    </row>
    <row r="185" spans="1:104" x14ac:dyDescent="0.2">
      <c r="A185" s="130"/>
      <c r="B185" s="132"/>
      <c r="C185" s="180" t="s">
        <v>59</v>
      </c>
      <c r="D185" s="181"/>
      <c r="E185" s="133">
        <v>1</v>
      </c>
      <c r="F185" s="134"/>
      <c r="G185" s="135"/>
      <c r="M185" s="131">
        <v>1</v>
      </c>
      <c r="O185" s="122"/>
    </row>
    <row r="186" spans="1:104" x14ac:dyDescent="0.2">
      <c r="A186" s="123">
        <v>61</v>
      </c>
      <c r="B186" s="124" t="s">
        <v>272</v>
      </c>
      <c r="C186" s="125" t="s">
        <v>273</v>
      </c>
      <c r="D186" s="126" t="s">
        <v>89</v>
      </c>
      <c r="E186" s="127">
        <v>6790</v>
      </c>
      <c r="F186" s="127">
        <v>0</v>
      </c>
      <c r="G186" s="128">
        <f>E186*F186</f>
        <v>0</v>
      </c>
      <c r="O186" s="122">
        <v>2</v>
      </c>
      <c r="AA186" s="98">
        <v>12</v>
      </c>
      <c r="AB186" s="98">
        <v>0</v>
      </c>
      <c r="AC186" s="98">
        <v>13</v>
      </c>
      <c r="AZ186" s="98">
        <v>1</v>
      </c>
      <c r="BA186" s="98">
        <f>IF(AZ186=1,G186,0)</f>
        <v>0</v>
      </c>
      <c r="BB186" s="98">
        <f>IF(AZ186=2,G186,0)</f>
        <v>0</v>
      </c>
      <c r="BC186" s="98">
        <f>IF(AZ186=3,G186,0)</f>
        <v>0</v>
      </c>
      <c r="BD186" s="98">
        <f>IF(AZ186=4,G186,0)</f>
        <v>0</v>
      </c>
      <c r="BE186" s="98">
        <f>IF(AZ186=5,G186,0)</f>
        <v>0</v>
      </c>
      <c r="CA186" s="129">
        <v>12</v>
      </c>
      <c r="CB186" s="129">
        <v>0</v>
      </c>
      <c r="CZ186" s="98">
        <v>0</v>
      </c>
    </row>
    <row r="187" spans="1:104" x14ac:dyDescent="0.2">
      <c r="A187" s="130"/>
      <c r="B187" s="132"/>
      <c r="C187" s="180" t="s">
        <v>274</v>
      </c>
      <c r="D187" s="181"/>
      <c r="E187" s="133">
        <v>5175.625</v>
      </c>
      <c r="F187" s="134"/>
      <c r="G187" s="135"/>
      <c r="M187" s="131" t="s">
        <v>274</v>
      </c>
      <c r="O187" s="122"/>
    </row>
    <row r="188" spans="1:104" x14ac:dyDescent="0.2">
      <c r="A188" s="130"/>
      <c r="B188" s="132"/>
      <c r="C188" s="180" t="s">
        <v>275</v>
      </c>
      <c r="D188" s="181"/>
      <c r="E188" s="133">
        <v>1613.5</v>
      </c>
      <c r="F188" s="134"/>
      <c r="G188" s="135"/>
      <c r="M188" s="131" t="s">
        <v>275</v>
      </c>
      <c r="O188" s="122"/>
    </row>
    <row r="189" spans="1:104" x14ac:dyDescent="0.2">
      <c r="A189" s="130"/>
      <c r="B189" s="132"/>
      <c r="C189" s="180" t="s">
        <v>276</v>
      </c>
      <c r="D189" s="181"/>
      <c r="E189" s="133">
        <v>0.875</v>
      </c>
      <c r="F189" s="134"/>
      <c r="G189" s="135"/>
      <c r="M189" s="131" t="s">
        <v>276</v>
      </c>
      <c r="O189" s="122"/>
    </row>
    <row r="190" spans="1:104" x14ac:dyDescent="0.2">
      <c r="A190" s="123">
        <v>62</v>
      </c>
      <c r="B190" s="124" t="s">
        <v>277</v>
      </c>
      <c r="C190" s="125" t="s">
        <v>278</v>
      </c>
      <c r="D190" s="126" t="s">
        <v>89</v>
      </c>
      <c r="E190" s="127">
        <v>6790</v>
      </c>
      <c r="F190" s="127">
        <v>0</v>
      </c>
      <c r="G190" s="128">
        <f>E190*F190</f>
        <v>0</v>
      </c>
      <c r="O190" s="122">
        <v>2</v>
      </c>
      <c r="AA190" s="98">
        <v>12</v>
      </c>
      <c r="AB190" s="98">
        <v>0</v>
      </c>
      <c r="AC190" s="98">
        <v>48</v>
      </c>
      <c r="AZ190" s="98">
        <v>1</v>
      </c>
      <c r="BA190" s="98">
        <f>IF(AZ190=1,G190,0)</f>
        <v>0</v>
      </c>
      <c r="BB190" s="98">
        <f>IF(AZ190=2,G190,0)</f>
        <v>0</v>
      </c>
      <c r="BC190" s="98">
        <f>IF(AZ190=3,G190,0)</f>
        <v>0</v>
      </c>
      <c r="BD190" s="98">
        <f>IF(AZ190=4,G190,0)</f>
        <v>0</v>
      </c>
      <c r="BE190" s="98">
        <f>IF(AZ190=5,G190,0)</f>
        <v>0</v>
      </c>
      <c r="CA190" s="129">
        <v>12</v>
      </c>
      <c r="CB190" s="129">
        <v>0</v>
      </c>
      <c r="CZ190" s="98">
        <v>0</v>
      </c>
    </row>
    <row r="191" spans="1:104" x14ac:dyDescent="0.2">
      <c r="A191" s="130"/>
      <c r="B191" s="132"/>
      <c r="C191" s="180" t="s">
        <v>279</v>
      </c>
      <c r="D191" s="181"/>
      <c r="E191" s="133">
        <v>6790</v>
      </c>
      <c r="F191" s="134"/>
      <c r="G191" s="135"/>
      <c r="M191" s="152">
        <v>67900000</v>
      </c>
      <c r="O191" s="122"/>
    </row>
    <row r="192" spans="1:104" x14ac:dyDescent="0.2">
      <c r="A192" s="123">
        <v>63</v>
      </c>
      <c r="B192" s="124" t="s">
        <v>280</v>
      </c>
      <c r="C192" s="125" t="s">
        <v>281</v>
      </c>
      <c r="D192" s="126" t="s">
        <v>89</v>
      </c>
      <c r="E192" s="127">
        <v>6790</v>
      </c>
      <c r="F192" s="127">
        <v>0</v>
      </c>
      <c r="G192" s="128">
        <f>E192*F192</f>
        <v>0</v>
      </c>
      <c r="O192" s="122">
        <v>2</v>
      </c>
      <c r="AA192" s="98">
        <v>12</v>
      </c>
      <c r="AB192" s="98">
        <v>0</v>
      </c>
      <c r="AC192" s="98">
        <v>47</v>
      </c>
      <c r="AZ192" s="98">
        <v>1</v>
      </c>
      <c r="BA192" s="98">
        <f>IF(AZ192=1,G192,0)</f>
        <v>0</v>
      </c>
      <c r="BB192" s="98">
        <f>IF(AZ192=2,G192,0)</f>
        <v>0</v>
      </c>
      <c r="BC192" s="98">
        <f>IF(AZ192=3,G192,0)</f>
        <v>0</v>
      </c>
      <c r="BD192" s="98">
        <f>IF(AZ192=4,G192,0)</f>
        <v>0</v>
      </c>
      <c r="BE192" s="98">
        <f>IF(AZ192=5,G192,0)</f>
        <v>0</v>
      </c>
      <c r="CA192" s="129">
        <v>12</v>
      </c>
      <c r="CB192" s="129">
        <v>0</v>
      </c>
      <c r="CZ192" s="98">
        <v>0</v>
      </c>
    </row>
    <row r="193" spans="1:104" x14ac:dyDescent="0.2">
      <c r="A193" s="130"/>
      <c r="B193" s="132"/>
      <c r="C193" s="180" t="s">
        <v>274</v>
      </c>
      <c r="D193" s="181"/>
      <c r="E193" s="133">
        <v>5175.625</v>
      </c>
      <c r="F193" s="134"/>
      <c r="G193" s="135"/>
      <c r="M193" s="131" t="s">
        <v>274</v>
      </c>
      <c r="O193" s="122"/>
    </row>
    <row r="194" spans="1:104" x14ac:dyDescent="0.2">
      <c r="A194" s="130"/>
      <c r="B194" s="132"/>
      <c r="C194" s="180" t="s">
        <v>275</v>
      </c>
      <c r="D194" s="181"/>
      <c r="E194" s="133">
        <v>1613.5</v>
      </c>
      <c r="F194" s="134"/>
      <c r="G194" s="135"/>
      <c r="M194" s="131" t="s">
        <v>275</v>
      </c>
      <c r="O194" s="122"/>
    </row>
    <row r="195" spans="1:104" x14ac:dyDescent="0.2">
      <c r="A195" s="130"/>
      <c r="B195" s="132"/>
      <c r="C195" s="180" t="s">
        <v>276</v>
      </c>
      <c r="D195" s="181"/>
      <c r="E195" s="133">
        <v>0.875</v>
      </c>
      <c r="F195" s="134"/>
      <c r="G195" s="135"/>
      <c r="M195" s="131" t="s">
        <v>276</v>
      </c>
      <c r="O195" s="122"/>
    </row>
    <row r="196" spans="1:104" ht="22.5" x14ac:dyDescent="0.2">
      <c r="A196" s="123">
        <v>64</v>
      </c>
      <c r="B196" s="124" t="s">
        <v>282</v>
      </c>
      <c r="C196" s="125" t="s">
        <v>499</v>
      </c>
      <c r="D196" s="126" t="s">
        <v>89</v>
      </c>
      <c r="E196" s="127">
        <v>6790</v>
      </c>
      <c r="F196" s="127">
        <v>0</v>
      </c>
      <c r="G196" s="128">
        <f>E196*F196</f>
        <v>0</v>
      </c>
      <c r="O196" s="122">
        <v>2</v>
      </c>
      <c r="AA196" s="98">
        <v>12</v>
      </c>
      <c r="AB196" s="98">
        <v>0</v>
      </c>
      <c r="AC196" s="98">
        <v>93</v>
      </c>
      <c r="AZ196" s="98">
        <v>1</v>
      </c>
      <c r="BA196" s="98">
        <f>IF(AZ196=1,G196,0)</f>
        <v>0</v>
      </c>
      <c r="BB196" s="98">
        <f>IF(AZ196=2,G196,0)</f>
        <v>0</v>
      </c>
      <c r="BC196" s="98">
        <f>IF(AZ196=3,G196,0)</f>
        <v>0</v>
      </c>
      <c r="BD196" s="98">
        <f>IF(AZ196=4,G196,0)</f>
        <v>0</v>
      </c>
      <c r="BE196" s="98">
        <f>IF(AZ196=5,G196,0)</f>
        <v>0</v>
      </c>
      <c r="CA196" s="129">
        <v>12</v>
      </c>
      <c r="CB196" s="129">
        <v>0</v>
      </c>
      <c r="CZ196" s="98">
        <v>6.9999999999999994E-5</v>
      </c>
    </row>
    <row r="197" spans="1:104" x14ac:dyDescent="0.2">
      <c r="A197" s="130"/>
      <c r="B197" s="132"/>
      <c r="C197" s="180" t="s">
        <v>274</v>
      </c>
      <c r="D197" s="181"/>
      <c r="E197" s="133">
        <v>5175.625</v>
      </c>
      <c r="F197" s="134"/>
      <c r="G197" s="135"/>
      <c r="M197" s="131" t="s">
        <v>274</v>
      </c>
      <c r="O197" s="122"/>
    </row>
    <row r="198" spans="1:104" x14ac:dyDescent="0.2">
      <c r="A198" s="130"/>
      <c r="B198" s="132"/>
      <c r="C198" s="180" t="s">
        <v>275</v>
      </c>
      <c r="D198" s="181"/>
      <c r="E198" s="133">
        <v>1613.5</v>
      </c>
      <c r="F198" s="134"/>
      <c r="G198" s="135"/>
      <c r="M198" s="131" t="s">
        <v>275</v>
      </c>
      <c r="O198" s="122"/>
    </row>
    <row r="199" spans="1:104" x14ac:dyDescent="0.2">
      <c r="A199" s="130"/>
      <c r="B199" s="132"/>
      <c r="C199" s="180" t="s">
        <v>276</v>
      </c>
      <c r="D199" s="181"/>
      <c r="E199" s="133">
        <v>0.875</v>
      </c>
      <c r="F199" s="134"/>
      <c r="G199" s="135"/>
      <c r="M199" s="131" t="s">
        <v>276</v>
      </c>
      <c r="O199" s="122"/>
    </row>
    <row r="200" spans="1:104" x14ac:dyDescent="0.2">
      <c r="A200" s="136"/>
      <c r="B200" s="137" t="s">
        <v>62</v>
      </c>
      <c r="C200" s="138" t="str">
        <f>CONCATENATE(B168," ",C168)</f>
        <v>94 Lešení a stavební výtahy</v>
      </c>
      <c r="D200" s="139"/>
      <c r="E200" s="140"/>
      <c r="F200" s="141"/>
      <c r="G200" s="142">
        <f>SUM(G168:G199)</f>
        <v>0</v>
      </c>
      <c r="O200" s="122">
        <v>4</v>
      </c>
      <c r="BA200" s="143">
        <f>SUM(BA168:BA199)</f>
        <v>0</v>
      </c>
      <c r="BB200" s="143">
        <f>SUM(BB168:BB199)</f>
        <v>0</v>
      </c>
      <c r="BC200" s="143">
        <f>SUM(BC168:BC199)</f>
        <v>0</v>
      </c>
      <c r="BD200" s="143">
        <f>SUM(BD168:BD199)</f>
        <v>0</v>
      </c>
      <c r="BE200" s="143">
        <f>SUM(BE168:BE199)</f>
        <v>0</v>
      </c>
    </row>
    <row r="201" spans="1:104" x14ac:dyDescent="0.2">
      <c r="A201" s="115" t="s">
        <v>58</v>
      </c>
      <c r="B201" s="116" t="s">
        <v>283</v>
      </c>
      <c r="C201" s="117" t="s">
        <v>284</v>
      </c>
      <c r="D201" s="118"/>
      <c r="E201" s="119"/>
      <c r="F201" s="119"/>
      <c r="G201" s="120"/>
      <c r="H201" s="121"/>
      <c r="I201" s="121"/>
      <c r="O201" s="122">
        <v>1</v>
      </c>
    </row>
    <row r="202" spans="1:104" x14ac:dyDescent="0.2">
      <c r="A202" s="123">
        <v>65</v>
      </c>
      <c r="B202" s="124" t="s">
        <v>285</v>
      </c>
      <c r="C202" s="125" t="s">
        <v>286</v>
      </c>
      <c r="D202" s="126" t="s">
        <v>89</v>
      </c>
      <c r="E202" s="127">
        <v>920</v>
      </c>
      <c r="F202" s="127">
        <v>0</v>
      </c>
      <c r="G202" s="128">
        <f>E202*F202</f>
        <v>0</v>
      </c>
      <c r="O202" s="122">
        <v>2</v>
      </c>
      <c r="AA202" s="98">
        <v>1</v>
      </c>
      <c r="AB202" s="98">
        <v>0</v>
      </c>
      <c r="AC202" s="98">
        <v>0</v>
      </c>
      <c r="AZ202" s="98">
        <v>1</v>
      </c>
      <c r="BA202" s="98">
        <f>IF(AZ202=1,G202,0)</f>
        <v>0</v>
      </c>
      <c r="BB202" s="98">
        <f>IF(AZ202=2,G202,0)</f>
        <v>0</v>
      </c>
      <c r="BC202" s="98">
        <f>IF(AZ202=3,G202,0)</f>
        <v>0</v>
      </c>
      <c r="BD202" s="98">
        <f>IF(AZ202=4,G202,0)</f>
        <v>0</v>
      </c>
      <c r="BE202" s="98">
        <f>IF(AZ202=5,G202,0)</f>
        <v>0</v>
      </c>
      <c r="CA202" s="129">
        <v>1</v>
      </c>
      <c r="CB202" s="129">
        <v>0</v>
      </c>
      <c r="CZ202" s="98">
        <v>4.0000000000000003E-5</v>
      </c>
    </row>
    <row r="203" spans="1:104" x14ac:dyDescent="0.2">
      <c r="A203" s="130"/>
      <c r="B203" s="132"/>
      <c r="C203" s="180" t="s">
        <v>287</v>
      </c>
      <c r="D203" s="181"/>
      <c r="E203" s="133">
        <v>420</v>
      </c>
      <c r="F203" s="134"/>
      <c r="G203" s="135"/>
      <c r="M203" s="131" t="s">
        <v>287</v>
      </c>
      <c r="O203" s="122"/>
    </row>
    <row r="204" spans="1:104" x14ac:dyDescent="0.2">
      <c r="A204" s="130"/>
      <c r="B204" s="132"/>
      <c r="C204" s="180" t="s">
        <v>233</v>
      </c>
      <c r="D204" s="181"/>
      <c r="E204" s="133">
        <v>200</v>
      </c>
      <c r="F204" s="134"/>
      <c r="G204" s="135"/>
      <c r="M204" s="131" t="s">
        <v>233</v>
      </c>
      <c r="O204" s="122"/>
    </row>
    <row r="205" spans="1:104" x14ac:dyDescent="0.2">
      <c r="A205" s="130"/>
      <c r="B205" s="132"/>
      <c r="C205" s="180" t="s">
        <v>288</v>
      </c>
      <c r="D205" s="181"/>
      <c r="E205" s="133">
        <v>260</v>
      </c>
      <c r="F205" s="134"/>
      <c r="G205" s="135"/>
      <c r="M205" s="131" t="s">
        <v>288</v>
      </c>
      <c r="O205" s="122"/>
    </row>
    <row r="206" spans="1:104" x14ac:dyDescent="0.2">
      <c r="A206" s="130"/>
      <c r="B206" s="132"/>
      <c r="C206" s="180" t="s">
        <v>234</v>
      </c>
      <c r="D206" s="181"/>
      <c r="E206" s="133">
        <v>40</v>
      </c>
      <c r="F206" s="134"/>
      <c r="G206" s="135"/>
      <c r="M206" s="131">
        <v>40</v>
      </c>
      <c r="O206" s="122"/>
    </row>
    <row r="207" spans="1:104" ht="22.5" x14ac:dyDescent="0.2">
      <c r="A207" s="123">
        <v>66</v>
      </c>
      <c r="B207" s="124" t="s">
        <v>289</v>
      </c>
      <c r="C207" s="125" t="s">
        <v>290</v>
      </c>
      <c r="D207" s="126" t="s">
        <v>89</v>
      </c>
      <c r="E207" s="127">
        <v>2100</v>
      </c>
      <c r="F207" s="127">
        <v>0</v>
      </c>
      <c r="G207" s="128">
        <f>E207*F207</f>
        <v>0</v>
      </c>
      <c r="O207" s="122">
        <v>2</v>
      </c>
      <c r="AA207" s="98">
        <v>12</v>
      </c>
      <c r="AB207" s="98">
        <v>0</v>
      </c>
      <c r="AC207" s="98">
        <v>120</v>
      </c>
      <c r="AZ207" s="98">
        <v>1</v>
      </c>
      <c r="BA207" s="98">
        <f>IF(AZ207=1,G207,0)</f>
        <v>0</v>
      </c>
      <c r="BB207" s="98">
        <f>IF(AZ207=2,G207,0)</f>
        <v>0</v>
      </c>
      <c r="BC207" s="98">
        <f>IF(AZ207=3,G207,0)</f>
        <v>0</v>
      </c>
      <c r="BD207" s="98">
        <f>IF(AZ207=4,G207,0)</f>
        <v>0</v>
      </c>
      <c r="BE207" s="98">
        <f>IF(AZ207=5,G207,0)</f>
        <v>0</v>
      </c>
      <c r="CA207" s="129">
        <v>12</v>
      </c>
      <c r="CB207" s="129">
        <v>0</v>
      </c>
      <c r="CZ207" s="98">
        <v>0</v>
      </c>
    </row>
    <row r="208" spans="1:104" x14ac:dyDescent="0.2">
      <c r="A208" s="130"/>
      <c r="B208" s="132"/>
      <c r="C208" s="180" t="s">
        <v>291</v>
      </c>
      <c r="D208" s="181"/>
      <c r="E208" s="133">
        <v>2100</v>
      </c>
      <c r="F208" s="134"/>
      <c r="G208" s="135"/>
      <c r="M208" s="131">
        <v>2100</v>
      </c>
      <c r="O208" s="122"/>
    </row>
    <row r="209" spans="1:104" x14ac:dyDescent="0.2">
      <c r="A209" s="136"/>
      <c r="B209" s="137" t="s">
        <v>62</v>
      </c>
      <c r="C209" s="138" t="str">
        <f>CONCATENATE(B201," ",C201)</f>
        <v>95 Dokončovací konstrukce na pozemních stavbách</v>
      </c>
      <c r="D209" s="139"/>
      <c r="E209" s="140"/>
      <c r="F209" s="141"/>
      <c r="G209" s="142">
        <f>SUM(G201:G208)</f>
        <v>0</v>
      </c>
      <c r="O209" s="122">
        <v>4</v>
      </c>
      <c r="BA209" s="143">
        <f>SUM(BA201:BA208)</f>
        <v>0</v>
      </c>
      <c r="BB209" s="143">
        <f>SUM(BB201:BB208)</f>
        <v>0</v>
      </c>
      <c r="BC209" s="143">
        <f>SUM(BC201:BC208)</f>
        <v>0</v>
      </c>
      <c r="BD209" s="143">
        <f>SUM(BD201:BD208)</f>
        <v>0</v>
      </c>
      <c r="BE209" s="143">
        <f>SUM(BE201:BE208)</f>
        <v>0</v>
      </c>
    </row>
    <row r="210" spans="1:104" x14ac:dyDescent="0.2">
      <c r="A210" s="115" t="s">
        <v>58</v>
      </c>
      <c r="B210" s="116" t="s">
        <v>292</v>
      </c>
      <c r="C210" s="117" t="s">
        <v>293</v>
      </c>
      <c r="D210" s="118"/>
      <c r="E210" s="119"/>
      <c r="F210" s="119"/>
      <c r="G210" s="120"/>
      <c r="H210" s="121"/>
      <c r="I210" s="121"/>
      <c r="O210" s="122">
        <v>1</v>
      </c>
    </row>
    <row r="211" spans="1:104" x14ac:dyDescent="0.2">
      <c r="A211" s="123">
        <v>67</v>
      </c>
      <c r="B211" s="124" t="s">
        <v>294</v>
      </c>
      <c r="C211" s="125" t="s">
        <v>500</v>
      </c>
      <c r="D211" s="126" t="s">
        <v>89</v>
      </c>
      <c r="E211" s="127">
        <v>80.8</v>
      </c>
      <c r="F211" s="127">
        <v>0</v>
      </c>
      <c r="G211" s="128">
        <f>E211*F211</f>
        <v>0</v>
      </c>
      <c r="O211" s="122">
        <v>2</v>
      </c>
      <c r="AA211" s="98">
        <v>1</v>
      </c>
      <c r="AB211" s="98">
        <v>1</v>
      </c>
      <c r="AC211" s="98">
        <v>1</v>
      </c>
      <c r="AZ211" s="98">
        <v>1</v>
      </c>
      <c r="BA211" s="98">
        <f>IF(AZ211=1,G211,0)</f>
        <v>0</v>
      </c>
      <c r="BB211" s="98">
        <f>IF(AZ211=2,G211,0)</f>
        <v>0</v>
      </c>
      <c r="BC211" s="98">
        <f>IF(AZ211=3,G211,0)</f>
        <v>0</v>
      </c>
      <c r="BD211" s="98">
        <f>IF(AZ211=4,G211,0)</f>
        <v>0</v>
      </c>
      <c r="BE211" s="98">
        <f>IF(AZ211=5,G211,0)</f>
        <v>0</v>
      </c>
      <c r="CA211" s="129">
        <v>1</v>
      </c>
      <c r="CB211" s="129">
        <v>1</v>
      </c>
      <c r="CZ211" s="98">
        <v>0</v>
      </c>
    </row>
    <row r="212" spans="1:104" x14ac:dyDescent="0.2">
      <c r="A212" s="130"/>
      <c r="B212" s="132"/>
      <c r="C212" s="180" t="s">
        <v>295</v>
      </c>
      <c r="D212" s="181"/>
      <c r="E212" s="133">
        <v>0</v>
      </c>
      <c r="F212" s="134"/>
      <c r="G212" s="135"/>
      <c r="M212" s="131">
        <v>0</v>
      </c>
      <c r="O212" s="122"/>
    </row>
    <row r="213" spans="1:104" x14ac:dyDescent="0.2">
      <c r="A213" s="130"/>
      <c r="B213" s="132"/>
      <c r="C213" s="180" t="s">
        <v>132</v>
      </c>
      <c r="D213" s="181"/>
      <c r="E213" s="133">
        <v>26.24</v>
      </c>
      <c r="F213" s="134"/>
      <c r="G213" s="135"/>
      <c r="M213" s="131" t="s">
        <v>132</v>
      </c>
      <c r="O213" s="122"/>
    </row>
    <row r="214" spans="1:104" x14ac:dyDescent="0.2">
      <c r="A214" s="130"/>
      <c r="B214" s="132"/>
      <c r="C214" s="180" t="s">
        <v>133</v>
      </c>
      <c r="D214" s="181"/>
      <c r="E214" s="133">
        <v>31.08</v>
      </c>
      <c r="F214" s="134"/>
      <c r="G214" s="135"/>
      <c r="M214" s="131" t="s">
        <v>133</v>
      </c>
      <c r="O214" s="122"/>
    </row>
    <row r="215" spans="1:104" x14ac:dyDescent="0.2">
      <c r="A215" s="130"/>
      <c r="B215" s="132"/>
      <c r="C215" s="180" t="s">
        <v>134</v>
      </c>
      <c r="D215" s="181"/>
      <c r="E215" s="133">
        <v>23.4</v>
      </c>
      <c r="F215" s="134"/>
      <c r="G215" s="135"/>
      <c r="M215" s="131" t="s">
        <v>134</v>
      </c>
      <c r="O215" s="122"/>
    </row>
    <row r="216" spans="1:104" x14ac:dyDescent="0.2">
      <c r="A216" s="130"/>
      <c r="B216" s="132"/>
      <c r="C216" s="180" t="s">
        <v>135</v>
      </c>
      <c r="D216" s="181"/>
      <c r="E216" s="133">
        <v>0.08</v>
      </c>
      <c r="F216" s="134"/>
      <c r="G216" s="135"/>
      <c r="M216" s="131" t="s">
        <v>135</v>
      </c>
      <c r="O216" s="122"/>
    </row>
    <row r="217" spans="1:104" x14ac:dyDescent="0.2">
      <c r="A217" s="123">
        <v>68</v>
      </c>
      <c r="B217" s="124" t="s">
        <v>296</v>
      </c>
      <c r="C217" s="125" t="s">
        <v>297</v>
      </c>
      <c r="D217" s="126" t="s">
        <v>89</v>
      </c>
      <c r="E217" s="127">
        <v>240</v>
      </c>
      <c r="F217" s="127">
        <v>0</v>
      </c>
      <c r="G217" s="128">
        <f>E217*F217</f>
        <v>0</v>
      </c>
      <c r="O217" s="122">
        <v>2</v>
      </c>
      <c r="AA217" s="98">
        <v>1</v>
      </c>
      <c r="AB217" s="98">
        <v>1</v>
      </c>
      <c r="AC217" s="98">
        <v>1</v>
      </c>
      <c r="AZ217" s="98">
        <v>1</v>
      </c>
      <c r="BA217" s="98">
        <f>IF(AZ217=1,G217,0)</f>
        <v>0</v>
      </c>
      <c r="BB217" s="98">
        <f>IF(AZ217=2,G217,0)</f>
        <v>0</v>
      </c>
      <c r="BC217" s="98">
        <f>IF(AZ217=3,G217,0)</f>
        <v>0</v>
      </c>
      <c r="BD217" s="98">
        <f>IF(AZ217=4,G217,0)</f>
        <v>0</v>
      </c>
      <c r="BE217" s="98">
        <f>IF(AZ217=5,G217,0)</f>
        <v>0</v>
      </c>
      <c r="CA217" s="129">
        <v>1</v>
      </c>
      <c r="CB217" s="129">
        <v>1</v>
      </c>
      <c r="CZ217" s="98">
        <v>0</v>
      </c>
    </row>
    <row r="218" spans="1:104" x14ac:dyDescent="0.2">
      <c r="A218" s="130"/>
      <c r="B218" s="132"/>
      <c r="C218" s="180" t="s">
        <v>503</v>
      </c>
      <c r="D218" s="181"/>
      <c r="E218" s="133">
        <v>240</v>
      </c>
      <c r="F218" s="134"/>
      <c r="G218" s="135"/>
      <c r="M218" s="131">
        <v>40</v>
      </c>
      <c r="O218" s="122"/>
    </row>
    <row r="219" spans="1:104" x14ac:dyDescent="0.2">
      <c r="A219" s="123">
        <v>69</v>
      </c>
      <c r="B219" s="124" t="s">
        <v>298</v>
      </c>
      <c r="C219" s="125" t="s">
        <v>299</v>
      </c>
      <c r="D219" s="126" t="s">
        <v>89</v>
      </c>
      <c r="E219" s="127">
        <v>155</v>
      </c>
      <c r="F219" s="127">
        <v>0</v>
      </c>
      <c r="G219" s="128">
        <f>E219*F219</f>
        <v>0</v>
      </c>
      <c r="O219" s="122">
        <v>2</v>
      </c>
      <c r="AA219" s="98">
        <v>1</v>
      </c>
      <c r="AB219" s="98">
        <v>1</v>
      </c>
      <c r="AC219" s="98">
        <v>1</v>
      </c>
      <c r="AZ219" s="98">
        <v>1</v>
      </c>
      <c r="BA219" s="98">
        <f>IF(AZ219=1,G219,0)</f>
        <v>0</v>
      </c>
      <c r="BB219" s="98">
        <f>IF(AZ219=2,G219,0)</f>
        <v>0</v>
      </c>
      <c r="BC219" s="98">
        <f>IF(AZ219=3,G219,0)</f>
        <v>0</v>
      </c>
      <c r="BD219" s="98">
        <f>IF(AZ219=4,G219,0)</f>
        <v>0</v>
      </c>
      <c r="BE219" s="98">
        <f>IF(AZ219=5,G219,0)</f>
        <v>0</v>
      </c>
      <c r="CA219" s="129">
        <v>1</v>
      </c>
      <c r="CB219" s="129">
        <v>1</v>
      </c>
      <c r="CZ219" s="98">
        <v>0</v>
      </c>
    </row>
    <row r="220" spans="1:104" x14ac:dyDescent="0.2">
      <c r="A220" s="130"/>
      <c r="B220" s="132"/>
      <c r="C220" s="180" t="s">
        <v>300</v>
      </c>
      <c r="D220" s="181"/>
      <c r="E220" s="133">
        <v>155</v>
      </c>
      <c r="F220" s="134"/>
      <c r="G220" s="135"/>
      <c r="M220" s="131">
        <v>155</v>
      </c>
      <c r="O220" s="122"/>
    </row>
    <row r="221" spans="1:104" x14ac:dyDescent="0.2">
      <c r="A221" s="123">
        <v>70</v>
      </c>
      <c r="B221" s="124" t="s">
        <v>301</v>
      </c>
      <c r="C221" s="125" t="s">
        <v>302</v>
      </c>
      <c r="D221" s="126" t="s">
        <v>89</v>
      </c>
      <c r="E221" s="127">
        <v>1542</v>
      </c>
      <c r="F221" s="127">
        <v>0</v>
      </c>
      <c r="G221" s="128">
        <f>E221*F221</f>
        <v>0</v>
      </c>
      <c r="O221" s="122">
        <v>2</v>
      </c>
      <c r="AA221" s="98">
        <v>2</v>
      </c>
      <c r="AB221" s="98">
        <v>0</v>
      </c>
      <c r="AC221" s="98">
        <v>0</v>
      </c>
      <c r="AZ221" s="98">
        <v>1</v>
      </c>
      <c r="BA221" s="98">
        <f>IF(AZ221=1,G221,0)</f>
        <v>0</v>
      </c>
      <c r="BB221" s="98">
        <f>IF(AZ221=2,G221,0)</f>
        <v>0</v>
      </c>
      <c r="BC221" s="98">
        <f>IF(AZ221=3,G221,0)</f>
        <v>0</v>
      </c>
      <c r="BD221" s="98">
        <f>IF(AZ221=4,G221,0)</f>
        <v>0</v>
      </c>
      <c r="BE221" s="98">
        <f>IF(AZ221=5,G221,0)</f>
        <v>0</v>
      </c>
      <c r="CA221" s="129">
        <v>2</v>
      </c>
      <c r="CB221" s="129">
        <v>0</v>
      </c>
      <c r="CZ221" s="98">
        <v>6.7000000000000002E-4</v>
      </c>
    </row>
    <row r="222" spans="1:104" x14ac:dyDescent="0.2">
      <c r="A222" s="130"/>
      <c r="B222" s="132"/>
      <c r="C222" s="180" t="s">
        <v>303</v>
      </c>
      <c r="D222" s="181"/>
      <c r="E222" s="133">
        <v>1040</v>
      </c>
      <c r="F222" s="134"/>
      <c r="G222" s="135"/>
      <c r="M222" s="131" t="s">
        <v>303</v>
      </c>
      <c r="O222" s="122"/>
    </row>
    <row r="223" spans="1:104" x14ac:dyDescent="0.2">
      <c r="A223" s="130"/>
      <c r="B223" s="132"/>
      <c r="C223" s="180" t="s">
        <v>304</v>
      </c>
      <c r="D223" s="181"/>
      <c r="E223" s="133">
        <v>195</v>
      </c>
      <c r="F223" s="134"/>
      <c r="G223" s="135"/>
      <c r="M223" s="131">
        <v>195</v>
      </c>
      <c r="O223" s="122"/>
    </row>
    <row r="224" spans="1:104" x14ac:dyDescent="0.2">
      <c r="A224" s="130"/>
      <c r="B224" s="132"/>
      <c r="C224" s="180" t="s">
        <v>305</v>
      </c>
      <c r="D224" s="181"/>
      <c r="E224" s="133">
        <v>250</v>
      </c>
      <c r="F224" s="134"/>
      <c r="G224" s="135"/>
      <c r="M224" s="131" t="s">
        <v>305</v>
      </c>
      <c r="O224" s="122"/>
    </row>
    <row r="225" spans="1:104" x14ac:dyDescent="0.2">
      <c r="A225" s="130"/>
      <c r="B225" s="132"/>
      <c r="C225" s="180" t="s">
        <v>306</v>
      </c>
      <c r="D225" s="181"/>
      <c r="E225" s="133">
        <v>27</v>
      </c>
      <c r="F225" s="134"/>
      <c r="G225" s="135"/>
      <c r="M225" s="131">
        <v>27</v>
      </c>
      <c r="O225" s="122"/>
    </row>
    <row r="226" spans="1:104" x14ac:dyDescent="0.2">
      <c r="A226" s="130"/>
      <c r="B226" s="132"/>
      <c r="C226" s="180" t="s">
        <v>307</v>
      </c>
      <c r="D226" s="181"/>
      <c r="E226" s="133">
        <v>30</v>
      </c>
      <c r="F226" s="134"/>
      <c r="G226" s="135"/>
      <c r="M226" s="131" t="s">
        <v>307</v>
      </c>
      <c r="O226" s="122"/>
    </row>
    <row r="227" spans="1:104" ht="22.5" x14ac:dyDescent="0.2">
      <c r="A227" s="123">
        <v>71</v>
      </c>
      <c r="B227" s="124" t="s">
        <v>308</v>
      </c>
      <c r="C227" s="125" t="s">
        <v>309</v>
      </c>
      <c r="D227" s="126" t="s">
        <v>89</v>
      </c>
      <c r="E227" s="127">
        <v>171</v>
      </c>
      <c r="F227" s="127">
        <v>0</v>
      </c>
      <c r="G227" s="128">
        <f>E227*F227</f>
        <v>0</v>
      </c>
      <c r="O227" s="122">
        <v>2</v>
      </c>
      <c r="AA227" s="98">
        <v>12</v>
      </c>
      <c r="AB227" s="98">
        <v>0</v>
      </c>
      <c r="AC227" s="98">
        <v>102</v>
      </c>
      <c r="AZ227" s="98">
        <v>1</v>
      </c>
      <c r="BA227" s="98">
        <f>IF(AZ227=1,G227,0)</f>
        <v>0</v>
      </c>
      <c r="BB227" s="98">
        <f>IF(AZ227=2,G227,0)</f>
        <v>0</v>
      </c>
      <c r="BC227" s="98">
        <f>IF(AZ227=3,G227,0)</f>
        <v>0</v>
      </c>
      <c r="BD227" s="98">
        <f>IF(AZ227=4,G227,0)</f>
        <v>0</v>
      </c>
      <c r="BE227" s="98">
        <f>IF(AZ227=5,G227,0)</f>
        <v>0</v>
      </c>
      <c r="CA227" s="129">
        <v>12</v>
      </c>
      <c r="CB227" s="129">
        <v>0</v>
      </c>
      <c r="CZ227" s="98">
        <v>6.7000000000000002E-4</v>
      </c>
    </row>
    <row r="228" spans="1:104" x14ac:dyDescent="0.2">
      <c r="A228" s="130"/>
      <c r="B228" s="132"/>
      <c r="C228" s="180" t="s">
        <v>310</v>
      </c>
      <c r="D228" s="181"/>
      <c r="E228" s="133">
        <v>170.94</v>
      </c>
      <c r="F228" s="134"/>
      <c r="G228" s="135"/>
      <c r="M228" s="131" t="s">
        <v>310</v>
      </c>
      <c r="O228" s="122"/>
    </row>
    <row r="229" spans="1:104" x14ac:dyDescent="0.2">
      <c r="A229" s="130"/>
      <c r="B229" s="132"/>
      <c r="C229" s="180" t="s">
        <v>311</v>
      </c>
      <c r="D229" s="181"/>
      <c r="E229" s="133">
        <v>0.06</v>
      </c>
      <c r="F229" s="134"/>
      <c r="G229" s="135"/>
      <c r="M229" s="131" t="s">
        <v>311</v>
      </c>
      <c r="O229" s="122"/>
    </row>
    <row r="230" spans="1:104" x14ac:dyDescent="0.2">
      <c r="A230" s="123">
        <v>72</v>
      </c>
      <c r="B230" s="124" t="s">
        <v>312</v>
      </c>
      <c r="C230" s="125" t="s">
        <v>313</v>
      </c>
      <c r="D230" s="126" t="s">
        <v>89</v>
      </c>
      <c r="E230" s="127">
        <v>1713</v>
      </c>
      <c r="F230" s="127">
        <v>0</v>
      </c>
      <c r="G230" s="128">
        <f>E230*F230</f>
        <v>0</v>
      </c>
      <c r="O230" s="122">
        <v>2</v>
      </c>
      <c r="AA230" s="98">
        <v>12</v>
      </c>
      <c r="AB230" s="98">
        <v>0</v>
      </c>
      <c r="AC230" s="98">
        <v>103</v>
      </c>
      <c r="AZ230" s="98">
        <v>1</v>
      </c>
      <c r="BA230" s="98">
        <f>IF(AZ230=1,G230,0)</f>
        <v>0</v>
      </c>
      <c r="BB230" s="98">
        <f>IF(AZ230=2,G230,0)</f>
        <v>0</v>
      </c>
      <c r="BC230" s="98">
        <f>IF(AZ230=3,G230,0)</f>
        <v>0</v>
      </c>
      <c r="BD230" s="98">
        <f>IF(AZ230=4,G230,0)</f>
        <v>0</v>
      </c>
      <c r="BE230" s="98">
        <f>IF(AZ230=5,G230,0)</f>
        <v>0</v>
      </c>
      <c r="CA230" s="129">
        <v>12</v>
      </c>
      <c r="CB230" s="129">
        <v>0</v>
      </c>
      <c r="CZ230" s="98">
        <v>0</v>
      </c>
    </row>
    <row r="231" spans="1:104" x14ac:dyDescent="0.2">
      <c r="A231" s="130"/>
      <c r="B231" s="132"/>
      <c r="C231" s="180" t="s">
        <v>314</v>
      </c>
      <c r="D231" s="181"/>
      <c r="E231" s="133">
        <v>1713</v>
      </c>
      <c r="F231" s="134"/>
      <c r="G231" s="135"/>
      <c r="M231" s="131" t="s">
        <v>314</v>
      </c>
      <c r="O231" s="122"/>
    </row>
    <row r="232" spans="1:104" x14ac:dyDescent="0.2">
      <c r="A232" s="123">
        <v>73</v>
      </c>
      <c r="B232" s="124" t="s">
        <v>312</v>
      </c>
      <c r="C232" s="125" t="s">
        <v>313</v>
      </c>
      <c r="D232" s="126" t="s">
        <v>89</v>
      </c>
      <c r="E232" s="127">
        <v>1542</v>
      </c>
      <c r="F232" s="127">
        <v>0</v>
      </c>
      <c r="G232" s="128">
        <f>E232*F232</f>
        <v>0</v>
      </c>
      <c r="O232" s="122">
        <v>2</v>
      </c>
      <c r="AA232" s="98">
        <v>12</v>
      </c>
      <c r="AB232" s="98">
        <v>0</v>
      </c>
      <c r="AC232" s="98">
        <v>52</v>
      </c>
      <c r="AZ232" s="98">
        <v>1</v>
      </c>
      <c r="BA232" s="98">
        <f>IF(AZ232=1,G232,0)</f>
        <v>0</v>
      </c>
      <c r="BB232" s="98">
        <f>IF(AZ232=2,G232,0)</f>
        <v>0</v>
      </c>
      <c r="BC232" s="98">
        <f>IF(AZ232=3,G232,0)</f>
        <v>0</v>
      </c>
      <c r="BD232" s="98">
        <f>IF(AZ232=4,G232,0)</f>
        <v>0</v>
      </c>
      <c r="BE232" s="98">
        <f>IF(AZ232=5,G232,0)</f>
        <v>0</v>
      </c>
      <c r="CA232" s="129">
        <v>12</v>
      </c>
      <c r="CB232" s="129">
        <v>0</v>
      </c>
      <c r="CZ232" s="98">
        <v>0</v>
      </c>
    </row>
    <row r="233" spans="1:104" x14ac:dyDescent="0.2">
      <c r="A233" s="130"/>
      <c r="B233" s="132"/>
      <c r="C233" s="180" t="s">
        <v>315</v>
      </c>
      <c r="D233" s="181"/>
      <c r="E233" s="133">
        <v>1542</v>
      </c>
      <c r="F233" s="134"/>
      <c r="G233" s="135"/>
      <c r="M233" s="131">
        <v>1542</v>
      </c>
      <c r="O233" s="122"/>
    </row>
    <row r="234" spans="1:104" x14ac:dyDescent="0.2">
      <c r="A234" s="123">
        <v>74</v>
      </c>
      <c r="B234" s="124" t="s">
        <v>316</v>
      </c>
      <c r="C234" s="125" t="s">
        <v>317</v>
      </c>
      <c r="D234" s="126" t="s">
        <v>318</v>
      </c>
      <c r="E234" s="127">
        <v>26.623000000000001</v>
      </c>
      <c r="F234" s="127">
        <v>0</v>
      </c>
      <c r="G234" s="128">
        <f>E234*F234</f>
        <v>0</v>
      </c>
      <c r="O234" s="122">
        <v>2</v>
      </c>
      <c r="AA234" s="98">
        <v>8</v>
      </c>
      <c r="AB234" s="98">
        <v>1</v>
      </c>
      <c r="AC234" s="98">
        <v>3</v>
      </c>
      <c r="AZ234" s="98">
        <v>1</v>
      </c>
      <c r="BA234" s="98">
        <f>IF(AZ234=1,G234,0)</f>
        <v>0</v>
      </c>
      <c r="BB234" s="98">
        <f>IF(AZ234=2,G234,0)</f>
        <v>0</v>
      </c>
      <c r="BC234" s="98">
        <f>IF(AZ234=3,G234,0)</f>
        <v>0</v>
      </c>
      <c r="BD234" s="98">
        <f>IF(AZ234=4,G234,0)</f>
        <v>0</v>
      </c>
      <c r="BE234" s="98">
        <f>IF(AZ234=5,G234,0)</f>
        <v>0</v>
      </c>
      <c r="CA234" s="129">
        <v>8</v>
      </c>
      <c r="CB234" s="129">
        <v>1</v>
      </c>
      <c r="CZ234" s="98">
        <v>0</v>
      </c>
    </row>
    <row r="235" spans="1:104" x14ac:dyDescent="0.2">
      <c r="A235" s="123">
        <v>75</v>
      </c>
      <c r="B235" s="124" t="s">
        <v>319</v>
      </c>
      <c r="C235" s="125" t="s">
        <v>320</v>
      </c>
      <c r="D235" s="126" t="s">
        <v>318</v>
      </c>
      <c r="E235" s="127">
        <v>133.11500000000001</v>
      </c>
      <c r="F235" s="127">
        <v>0</v>
      </c>
      <c r="G235" s="128">
        <f>E235*F235</f>
        <v>0</v>
      </c>
      <c r="O235" s="122">
        <v>2</v>
      </c>
      <c r="AA235" s="98">
        <v>8</v>
      </c>
      <c r="AB235" s="98">
        <v>0</v>
      </c>
      <c r="AC235" s="98">
        <v>3</v>
      </c>
      <c r="AZ235" s="98">
        <v>1</v>
      </c>
      <c r="BA235" s="98">
        <f>IF(AZ235=1,G235,0)</f>
        <v>0</v>
      </c>
      <c r="BB235" s="98">
        <f>IF(AZ235=2,G235,0)</f>
        <v>0</v>
      </c>
      <c r="BC235" s="98">
        <f>IF(AZ235=3,G235,0)</f>
        <v>0</v>
      </c>
      <c r="BD235" s="98">
        <f>IF(AZ235=4,G235,0)</f>
        <v>0</v>
      </c>
      <c r="BE235" s="98">
        <f>IF(AZ235=5,G235,0)</f>
        <v>0</v>
      </c>
      <c r="CA235" s="129">
        <v>8</v>
      </c>
      <c r="CB235" s="129">
        <v>0</v>
      </c>
      <c r="CZ235" s="98">
        <v>0</v>
      </c>
    </row>
    <row r="236" spans="1:104" x14ac:dyDescent="0.2">
      <c r="A236" s="123">
        <v>76</v>
      </c>
      <c r="B236" s="124" t="s">
        <v>321</v>
      </c>
      <c r="C236" s="125" t="s">
        <v>322</v>
      </c>
      <c r="D236" s="126" t="s">
        <v>318</v>
      </c>
      <c r="E236" s="127">
        <v>26.623000000000001</v>
      </c>
      <c r="F236" s="127">
        <v>0</v>
      </c>
      <c r="G236" s="128">
        <f>E236*F236</f>
        <v>0</v>
      </c>
      <c r="O236" s="122">
        <v>2</v>
      </c>
      <c r="AA236" s="98">
        <v>8</v>
      </c>
      <c r="AB236" s="98">
        <v>1</v>
      </c>
      <c r="AC236" s="98">
        <v>3</v>
      </c>
      <c r="AZ236" s="98">
        <v>1</v>
      </c>
      <c r="BA236" s="98">
        <f>IF(AZ236=1,G236,0)</f>
        <v>0</v>
      </c>
      <c r="BB236" s="98">
        <f>IF(AZ236=2,G236,0)</f>
        <v>0</v>
      </c>
      <c r="BC236" s="98">
        <f>IF(AZ236=3,G236,0)</f>
        <v>0</v>
      </c>
      <c r="BD236" s="98">
        <f>IF(AZ236=4,G236,0)</f>
        <v>0</v>
      </c>
      <c r="BE236" s="98">
        <f>IF(AZ236=5,G236,0)</f>
        <v>0</v>
      </c>
      <c r="CA236" s="129">
        <v>8</v>
      </c>
      <c r="CB236" s="129">
        <v>1</v>
      </c>
      <c r="CZ236" s="98">
        <v>0</v>
      </c>
    </row>
    <row r="237" spans="1:104" x14ac:dyDescent="0.2">
      <c r="A237" s="123">
        <v>77</v>
      </c>
      <c r="B237" s="124" t="s">
        <v>323</v>
      </c>
      <c r="C237" s="125" t="s">
        <v>324</v>
      </c>
      <c r="D237" s="126" t="s">
        <v>318</v>
      </c>
      <c r="E237" s="127">
        <v>26.623000000000001</v>
      </c>
      <c r="F237" s="127">
        <v>0</v>
      </c>
      <c r="G237" s="128">
        <f>E237*F237</f>
        <v>0</v>
      </c>
      <c r="O237" s="122">
        <v>2</v>
      </c>
      <c r="AA237" s="98">
        <v>8</v>
      </c>
      <c r="AB237" s="98">
        <v>1</v>
      </c>
      <c r="AC237" s="98">
        <v>3</v>
      </c>
      <c r="AZ237" s="98">
        <v>1</v>
      </c>
      <c r="BA237" s="98">
        <f>IF(AZ237=1,G237,0)</f>
        <v>0</v>
      </c>
      <c r="BB237" s="98">
        <f>IF(AZ237=2,G237,0)</f>
        <v>0</v>
      </c>
      <c r="BC237" s="98">
        <f>IF(AZ237=3,G237,0)</f>
        <v>0</v>
      </c>
      <c r="BD237" s="98">
        <f>IF(AZ237=4,G237,0)</f>
        <v>0</v>
      </c>
      <c r="BE237" s="98">
        <f>IF(AZ237=5,G237,0)</f>
        <v>0</v>
      </c>
      <c r="CA237" s="129">
        <v>8</v>
      </c>
      <c r="CB237" s="129">
        <v>1</v>
      </c>
      <c r="CZ237" s="98">
        <v>0</v>
      </c>
    </row>
    <row r="238" spans="1:104" x14ac:dyDescent="0.2">
      <c r="A238" s="123">
        <v>78</v>
      </c>
      <c r="B238" s="124" t="s">
        <v>325</v>
      </c>
      <c r="C238" s="125" t="s">
        <v>326</v>
      </c>
      <c r="D238" s="126" t="s">
        <v>318</v>
      </c>
      <c r="E238" s="127">
        <v>26.623000000000001</v>
      </c>
      <c r="F238" s="127">
        <v>0</v>
      </c>
      <c r="G238" s="128">
        <f>E238*F238</f>
        <v>0</v>
      </c>
      <c r="O238" s="122">
        <v>2</v>
      </c>
      <c r="AA238" s="98">
        <v>8</v>
      </c>
      <c r="AB238" s="98">
        <v>1</v>
      </c>
      <c r="AC238" s="98">
        <v>3</v>
      </c>
      <c r="AZ238" s="98">
        <v>1</v>
      </c>
      <c r="BA238" s="98">
        <f>IF(AZ238=1,G238,0)</f>
        <v>0</v>
      </c>
      <c r="BB238" s="98">
        <f>IF(AZ238=2,G238,0)</f>
        <v>0</v>
      </c>
      <c r="BC238" s="98">
        <f>IF(AZ238=3,G238,0)</f>
        <v>0</v>
      </c>
      <c r="BD238" s="98">
        <f>IF(AZ238=4,G238,0)</f>
        <v>0</v>
      </c>
      <c r="BE238" s="98">
        <f>IF(AZ238=5,G238,0)</f>
        <v>0</v>
      </c>
      <c r="CA238" s="129">
        <v>8</v>
      </c>
      <c r="CB238" s="129">
        <v>1</v>
      </c>
      <c r="CZ238" s="98">
        <v>0</v>
      </c>
    </row>
    <row r="239" spans="1:104" x14ac:dyDescent="0.2">
      <c r="A239" s="136"/>
      <c r="B239" s="137" t="s">
        <v>62</v>
      </c>
      <c r="C239" s="138" t="str">
        <f>CONCATENATE(B210," ",C210)</f>
        <v>96 Bourání konstrukcí</v>
      </c>
      <c r="D239" s="139"/>
      <c r="E239" s="140"/>
      <c r="F239" s="141"/>
      <c r="G239" s="142">
        <f>SUM(G210:G238)</f>
        <v>0</v>
      </c>
      <c r="O239" s="122">
        <v>4</v>
      </c>
      <c r="BA239" s="143">
        <f>SUM(BA210:BA238)</f>
        <v>0</v>
      </c>
      <c r="BB239" s="143">
        <f>SUM(BB210:BB238)</f>
        <v>0</v>
      </c>
      <c r="BC239" s="143">
        <f>SUM(BC210:BC238)</f>
        <v>0</v>
      </c>
      <c r="BD239" s="143">
        <f>SUM(BD210:BD238)</f>
        <v>0</v>
      </c>
      <c r="BE239" s="143">
        <f>SUM(BE210:BE238)</f>
        <v>0</v>
      </c>
    </row>
    <row r="240" spans="1:104" x14ac:dyDescent="0.2">
      <c r="A240" s="115" t="s">
        <v>58</v>
      </c>
      <c r="B240" s="116" t="s">
        <v>327</v>
      </c>
      <c r="C240" s="117" t="s">
        <v>328</v>
      </c>
      <c r="D240" s="118"/>
      <c r="E240" s="119"/>
      <c r="F240" s="119"/>
      <c r="G240" s="120"/>
      <c r="H240" s="121"/>
      <c r="I240" s="121"/>
      <c r="O240" s="122">
        <v>1</v>
      </c>
    </row>
    <row r="241" spans="1:104" x14ac:dyDescent="0.2">
      <c r="A241" s="123">
        <v>79</v>
      </c>
      <c r="B241" s="124" t="s">
        <v>329</v>
      </c>
      <c r="C241" s="125" t="s">
        <v>330</v>
      </c>
      <c r="D241" s="126" t="s">
        <v>318</v>
      </c>
      <c r="E241" s="127">
        <v>748.76911992999999</v>
      </c>
      <c r="F241" s="127">
        <v>0</v>
      </c>
      <c r="G241" s="128">
        <f>E241*F241</f>
        <v>0</v>
      </c>
      <c r="O241" s="122">
        <v>2</v>
      </c>
      <c r="AA241" s="98">
        <v>7</v>
      </c>
      <c r="AB241" s="98">
        <v>1</v>
      </c>
      <c r="AC241" s="98">
        <v>2</v>
      </c>
      <c r="AZ241" s="98">
        <v>1</v>
      </c>
      <c r="BA241" s="98">
        <f>IF(AZ241=1,G241,0)</f>
        <v>0</v>
      </c>
      <c r="BB241" s="98">
        <f>IF(AZ241=2,G241,0)</f>
        <v>0</v>
      </c>
      <c r="BC241" s="98">
        <f>IF(AZ241=3,G241,0)</f>
        <v>0</v>
      </c>
      <c r="BD241" s="98">
        <f>IF(AZ241=4,G241,0)</f>
        <v>0</v>
      </c>
      <c r="BE241" s="98">
        <f>IF(AZ241=5,G241,0)</f>
        <v>0</v>
      </c>
      <c r="CA241" s="129">
        <v>7</v>
      </c>
      <c r="CB241" s="129">
        <v>1</v>
      </c>
      <c r="CZ241" s="98">
        <v>0</v>
      </c>
    </row>
    <row r="242" spans="1:104" x14ac:dyDescent="0.2">
      <c r="A242" s="136"/>
      <c r="B242" s="137" t="s">
        <v>62</v>
      </c>
      <c r="C242" s="138" t="str">
        <f>CONCATENATE(B240," ",C240)</f>
        <v>99 Staveništní přesun hmot</v>
      </c>
      <c r="D242" s="139"/>
      <c r="E242" s="140"/>
      <c r="F242" s="141"/>
      <c r="G242" s="142">
        <f>SUM(G240:G241)</f>
        <v>0</v>
      </c>
      <c r="O242" s="122">
        <v>4</v>
      </c>
      <c r="BA242" s="143">
        <f>SUM(BA240:BA241)</f>
        <v>0</v>
      </c>
      <c r="BB242" s="143">
        <f>SUM(BB240:BB241)</f>
        <v>0</v>
      </c>
      <c r="BC242" s="143">
        <f>SUM(BC240:BC241)</f>
        <v>0</v>
      </c>
      <c r="BD242" s="143">
        <f>SUM(BD240:BD241)</f>
        <v>0</v>
      </c>
      <c r="BE242" s="143">
        <f>SUM(BE240:BE241)</f>
        <v>0</v>
      </c>
    </row>
    <row r="243" spans="1:104" x14ac:dyDescent="0.2">
      <c r="A243" s="115" t="s">
        <v>58</v>
      </c>
      <c r="B243" s="116" t="s">
        <v>331</v>
      </c>
      <c r="C243" s="117" t="s">
        <v>332</v>
      </c>
      <c r="D243" s="118"/>
      <c r="E243" s="119"/>
      <c r="F243" s="119"/>
      <c r="G243" s="120"/>
      <c r="H243" s="121"/>
      <c r="I243" s="121"/>
      <c r="O243" s="122">
        <v>1</v>
      </c>
    </row>
    <row r="244" spans="1:104" ht="22.5" x14ac:dyDescent="0.2">
      <c r="A244" s="123">
        <v>80</v>
      </c>
      <c r="B244" s="124" t="s">
        <v>333</v>
      </c>
      <c r="C244" s="125" t="s">
        <v>334</v>
      </c>
      <c r="D244" s="126" t="s">
        <v>89</v>
      </c>
      <c r="E244" s="127">
        <v>61.5</v>
      </c>
      <c r="F244" s="127">
        <v>0</v>
      </c>
      <c r="G244" s="128">
        <f>E244*F244</f>
        <v>0</v>
      </c>
      <c r="O244" s="122">
        <v>2</v>
      </c>
      <c r="AA244" s="98">
        <v>1</v>
      </c>
      <c r="AB244" s="98">
        <v>0</v>
      </c>
      <c r="AC244" s="98">
        <v>0</v>
      </c>
      <c r="AZ244" s="98">
        <v>2</v>
      </c>
      <c r="BA244" s="98">
        <f>IF(AZ244=1,G244,0)</f>
        <v>0</v>
      </c>
      <c r="BB244" s="98">
        <f>IF(AZ244=2,G244,0)</f>
        <v>0</v>
      </c>
      <c r="BC244" s="98">
        <f>IF(AZ244=3,G244,0)</f>
        <v>0</v>
      </c>
      <c r="BD244" s="98">
        <f>IF(AZ244=4,G244,0)</f>
        <v>0</v>
      </c>
      <c r="BE244" s="98">
        <f>IF(AZ244=5,G244,0)</f>
        <v>0</v>
      </c>
      <c r="CA244" s="129">
        <v>1</v>
      </c>
      <c r="CB244" s="129">
        <v>0</v>
      </c>
      <c r="CZ244" s="98">
        <v>2.1199999999999999E-3</v>
      </c>
    </row>
    <row r="245" spans="1:104" x14ac:dyDescent="0.2">
      <c r="A245" s="130"/>
      <c r="B245" s="132"/>
      <c r="C245" s="180" t="s">
        <v>335</v>
      </c>
      <c r="D245" s="181"/>
      <c r="E245" s="133">
        <v>61.5</v>
      </c>
      <c r="F245" s="134"/>
      <c r="G245" s="135"/>
      <c r="M245" s="131" t="s">
        <v>335</v>
      </c>
      <c r="O245" s="122"/>
    </row>
    <row r="246" spans="1:104" ht="22.5" x14ac:dyDescent="0.2">
      <c r="A246" s="123">
        <v>81</v>
      </c>
      <c r="B246" s="124" t="s">
        <v>336</v>
      </c>
      <c r="C246" s="125" t="s">
        <v>337</v>
      </c>
      <c r="D246" s="126" t="s">
        <v>89</v>
      </c>
      <c r="E246" s="127">
        <v>77.5</v>
      </c>
      <c r="F246" s="127">
        <v>0</v>
      </c>
      <c r="G246" s="128">
        <f>E246*F246</f>
        <v>0</v>
      </c>
      <c r="O246" s="122">
        <v>2</v>
      </c>
      <c r="AA246" s="98">
        <v>1</v>
      </c>
      <c r="AB246" s="98">
        <v>7</v>
      </c>
      <c r="AC246" s="98">
        <v>7</v>
      </c>
      <c r="AZ246" s="98">
        <v>2</v>
      </c>
      <c r="BA246" s="98">
        <f>IF(AZ246=1,G246,0)</f>
        <v>0</v>
      </c>
      <c r="BB246" s="98">
        <f>IF(AZ246=2,G246,0)</f>
        <v>0</v>
      </c>
      <c r="BC246" s="98">
        <f>IF(AZ246=3,G246,0)</f>
        <v>0</v>
      </c>
      <c r="BD246" s="98">
        <f>IF(AZ246=4,G246,0)</f>
        <v>0</v>
      </c>
      <c r="BE246" s="98">
        <f>IF(AZ246=5,G246,0)</f>
        <v>0</v>
      </c>
      <c r="CA246" s="129">
        <v>1</v>
      </c>
      <c r="CB246" s="129">
        <v>7</v>
      </c>
      <c r="CZ246" s="98">
        <v>2.1199999999999999E-3</v>
      </c>
    </row>
    <row r="247" spans="1:104" x14ac:dyDescent="0.2">
      <c r="A247" s="130"/>
      <c r="B247" s="132"/>
      <c r="C247" s="180" t="s">
        <v>338</v>
      </c>
      <c r="D247" s="181"/>
      <c r="E247" s="133">
        <v>37.5</v>
      </c>
      <c r="F247" s="134"/>
      <c r="G247" s="135"/>
      <c r="M247" s="131" t="s">
        <v>338</v>
      </c>
      <c r="O247" s="122"/>
    </row>
    <row r="248" spans="1:104" x14ac:dyDescent="0.2">
      <c r="A248" s="130"/>
      <c r="B248" s="132"/>
      <c r="C248" s="180" t="s">
        <v>234</v>
      </c>
      <c r="D248" s="181"/>
      <c r="E248" s="133">
        <v>40</v>
      </c>
      <c r="F248" s="134"/>
      <c r="G248" s="135"/>
      <c r="M248" s="131">
        <v>40</v>
      </c>
      <c r="O248" s="122"/>
    </row>
    <row r="249" spans="1:104" x14ac:dyDescent="0.2">
      <c r="A249" s="136"/>
      <c r="B249" s="137" t="s">
        <v>62</v>
      </c>
      <c r="C249" s="138" t="str">
        <f>CONCATENATE(B243," ",C243)</f>
        <v>711 Izolace proti vodě</v>
      </c>
      <c r="D249" s="139"/>
      <c r="E249" s="140"/>
      <c r="F249" s="141"/>
      <c r="G249" s="142">
        <f>SUM(G243:G248)</f>
        <v>0</v>
      </c>
      <c r="O249" s="122">
        <v>4</v>
      </c>
      <c r="BA249" s="143">
        <f>SUM(BA243:BA248)</f>
        <v>0</v>
      </c>
      <c r="BB249" s="143">
        <f>SUM(BB243:BB248)</f>
        <v>0</v>
      </c>
      <c r="BC249" s="143">
        <f>SUM(BC243:BC248)</f>
        <v>0</v>
      </c>
      <c r="BD249" s="143">
        <f>SUM(BD243:BD248)</f>
        <v>0</v>
      </c>
      <c r="BE249" s="143">
        <f>SUM(BE243:BE248)</f>
        <v>0</v>
      </c>
    </row>
    <row r="250" spans="1:104" x14ac:dyDescent="0.2">
      <c r="A250" s="115" t="s">
        <v>58</v>
      </c>
      <c r="B250" s="116" t="s">
        <v>339</v>
      </c>
      <c r="C250" s="117" t="s">
        <v>340</v>
      </c>
      <c r="D250" s="118"/>
      <c r="E250" s="119"/>
      <c r="F250" s="119"/>
      <c r="G250" s="120"/>
      <c r="H250" s="121"/>
      <c r="I250" s="121"/>
      <c r="O250" s="122">
        <v>1</v>
      </c>
    </row>
    <row r="251" spans="1:104" ht="22.5" x14ac:dyDescent="0.2">
      <c r="A251" s="123">
        <v>82</v>
      </c>
      <c r="B251" s="124" t="s">
        <v>341</v>
      </c>
      <c r="C251" s="125" t="s">
        <v>342</v>
      </c>
      <c r="D251" s="126" t="s">
        <v>89</v>
      </c>
      <c r="E251" s="127">
        <v>140</v>
      </c>
      <c r="F251" s="127">
        <v>0</v>
      </c>
      <c r="G251" s="128">
        <f>E251*F251</f>
        <v>0</v>
      </c>
      <c r="O251" s="122">
        <v>2</v>
      </c>
      <c r="AA251" s="98">
        <v>1</v>
      </c>
      <c r="AB251" s="98">
        <v>7</v>
      </c>
      <c r="AC251" s="98">
        <v>7</v>
      </c>
      <c r="AZ251" s="98">
        <v>2</v>
      </c>
      <c r="BA251" s="98">
        <f>IF(AZ251=1,G251,0)</f>
        <v>0</v>
      </c>
      <c r="BB251" s="98">
        <f>IF(AZ251=2,G251,0)</f>
        <v>0</v>
      </c>
      <c r="BC251" s="98">
        <f>IF(AZ251=3,G251,0)</f>
        <v>0</v>
      </c>
      <c r="BD251" s="98">
        <f>IF(AZ251=4,G251,0)</f>
        <v>0</v>
      </c>
      <c r="BE251" s="98">
        <f>IF(AZ251=5,G251,0)</f>
        <v>0</v>
      </c>
      <c r="CA251" s="129">
        <v>1</v>
      </c>
      <c r="CB251" s="129">
        <v>7</v>
      </c>
      <c r="CZ251" s="98">
        <v>1.6000000000000001E-4</v>
      </c>
    </row>
    <row r="252" spans="1:104" x14ac:dyDescent="0.2">
      <c r="A252" s="130"/>
      <c r="B252" s="132"/>
      <c r="C252" s="180" t="s">
        <v>343</v>
      </c>
      <c r="D252" s="181"/>
      <c r="E252" s="133">
        <v>140</v>
      </c>
      <c r="F252" s="134"/>
      <c r="G252" s="135"/>
      <c r="M252" s="131" t="s">
        <v>343</v>
      </c>
      <c r="O252" s="122"/>
    </row>
    <row r="253" spans="1:104" x14ac:dyDescent="0.2">
      <c r="A253" s="136"/>
      <c r="B253" s="137" t="s">
        <v>62</v>
      </c>
      <c r="C253" s="138" t="str">
        <f>CONCATENATE(B250," ",C250)</f>
        <v>713 Izolace tepelné</v>
      </c>
      <c r="D253" s="139"/>
      <c r="E253" s="140"/>
      <c r="F253" s="141"/>
      <c r="G253" s="142">
        <f>SUM(G250:G252)</f>
        <v>0</v>
      </c>
      <c r="O253" s="122">
        <v>4</v>
      </c>
      <c r="BA253" s="143">
        <f>SUM(BA250:BA252)</f>
        <v>0</v>
      </c>
      <c r="BB253" s="143">
        <f>SUM(BB250:BB252)</f>
        <v>0</v>
      </c>
      <c r="BC253" s="143">
        <f>SUM(BC250:BC252)</f>
        <v>0</v>
      </c>
      <c r="BD253" s="143">
        <f>SUM(BD250:BD252)</f>
        <v>0</v>
      </c>
      <c r="BE253" s="143">
        <f>SUM(BE250:BE252)</f>
        <v>0</v>
      </c>
    </row>
    <row r="254" spans="1:104" x14ac:dyDescent="0.2">
      <c r="A254" s="115" t="s">
        <v>58</v>
      </c>
      <c r="B254" s="116" t="s">
        <v>344</v>
      </c>
      <c r="C254" s="117" t="s">
        <v>345</v>
      </c>
      <c r="D254" s="118"/>
      <c r="E254" s="119"/>
      <c r="F254" s="119"/>
      <c r="G254" s="120"/>
      <c r="H254" s="121"/>
      <c r="I254" s="121"/>
      <c r="O254" s="122">
        <v>1</v>
      </c>
    </row>
    <row r="255" spans="1:104" ht="22.5" x14ac:dyDescent="0.2">
      <c r="A255" s="123">
        <v>83</v>
      </c>
      <c r="B255" s="124" t="s">
        <v>346</v>
      </c>
      <c r="C255" s="125" t="s">
        <v>347</v>
      </c>
      <c r="D255" s="126" t="s">
        <v>239</v>
      </c>
      <c r="E255" s="127">
        <v>37</v>
      </c>
      <c r="F255" s="127">
        <v>0</v>
      </c>
      <c r="G255" s="128">
        <f>E255*F255</f>
        <v>0</v>
      </c>
      <c r="O255" s="122">
        <v>2</v>
      </c>
      <c r="AA255" s="98">
        <v>12</v>
      </c>
      <c r="AB255" s="98">
        <v>0</v>
      </c>
      <c r="AC255" s="98">
        <v>24</v>
      </c>
      <c r="AZ255" s="98">
        <v>2</v>
      </c>
      <c r="BA255" s="98">
        <f>IF(AZ255=1,G255,0)</f>
        <v>0</v>
      </c>
      <c r="BB255" s="98">
        <f>IF(AZ255=2,G255,0)</f>
        <v>0</v>
      </c>
      <c r="BC255" s="98">
        <f>IF(AZ255=3,G255,0)</f>
        <v>0</v>
      </c>
      <c r="BD255" s="98">
        <f>IF(AZ255=4,G255,0)</f>
        <v>0</v>
      </c>
      <c r="BE255" s="98">
        <f>IF(AZ255=5,G255,0)</f>
        <v>0</v>
      </c>
      <c r="CA255" s="129">
        <v>12</v>
      </c>
      <c r="CB255" s="129">
        <v>0</v>
      </c>
      <c r="CZ255" s="98">
        <v>0</v>
      </c>
    </row>
    <row r="256" spans="1:104" x14ac:dyDescent="0.2">
      <c r="A256" s="130"/>
      <c r="B256" s="132"/>
      <c r="C256" s="180" t="s">
        <v>348</v>
      </c>
      <c r="D256" s="181"/>
      <c r="E256" s="133">
        <v>37</v>
      </c>
      <c r="F256" s="134"/>
      <c r="G256" s="135"/>
      <c r="M256" s="131" t="s">
        <v>348</v>
      </c>
      <c r="O256" s="122"/>
    </row>
    <row r="257" spans="1:104" x14ac:dyDescent="0.2">
      <c r="A257" s="136"/>
      <c r="B257" s="137" t="s">
        <v>62</v>
      </c>
      <c r="C257" s="138" t="str">
        <f>CONCATENATE(B254," ",C254)</f>
        <v>735 Otopná tělesa</v>
      </c>
      <c r="D257" s="139"/>
      <c r="E257" s="140"/>
      <c r="F257" s="141"/>
      <c r="G257" s="142">
        <f>SUM(G254:G256)</f>
        <v>0</v>
      </c>
      <c r="O257" s="122">
        <v>4</v>
      </c>
      <c r="BA257" s="143">
        <f>SUM(BA254:BA256)</f>
        <v>0</v>
      </c>
      <c r="BB257" s="143">
        <f>SUM(BB254:BB256)</f>
        <v>0</v>
      </c>
      <c r="BC257" s="143">
        <f>SUM(BC254:BC256)</f>
        <v>0</v>
      </c>
      <c r="BD257" s="143">
        <f>SUM(BD254:BD256)</f>
        <v>0</v>
      </c>
      <c r="BE257" s="143">
        <f>SUM(BE254:BE256)</f>
        <v>0</v>
      </c>
    </row>
    <row r="258" spans="1:104" x14ac:dyDescent="0.2">
      <c r="A258" s="115" t="s">
        <v>58</v>
      </c>
      <c r="B258" s="116" t="s">
        <v>349</v>
      </c>
      <c r="C258" s="117" t="s">
        <v>350</v>
      </c>
      <c r="D258" s="118"/>
      <c r="E258" s="119"/>
      <c r="F258" s="119"/>
      <c r="G258" s="120"/>
      <c r="H258" s="121"/>
      <c r="I258" s="121"/>
      <c r="O258" s="122">
        <v>1</v>
      </c>
    </row>
    <row r="259" spans="1:104" ht="22.5" x14ac:dyDescent="0.2">
      <c r="A259" s="123">
        <v>84</v>
      </c>
      <c r="B259" s="124" t="s">
        <v>351</v>
      </c>
      <c r="C259" s="125" t="s">
        <v>352</v>
      </c>
      <c r="D259" s="126" t="s">
        <v>353</v>
      </c>
      <c r="E259" s="127">
        <v>180</v>
      </c>
      <c r="F259" s="127">
        <v>0</v>
      </c>
      <c r="G259" s="128">
        <f>E259*F259</f>
        <v>0</v>
      </c>
      <c r="O259" s="122">
        <v>2</v>
      </c>
      <c r="AA259" s="98">
        <v>10</v>
      </c>
      <c r="AB259" s="98">
        <v>0</v>
      </c>
      <c r="AC259" s="98">
        <v>8</v>
      </c>
      <c r="AZ259" s="98">
        <v>5</v>
      </c>
      <c r="BA259" s="98">
        <f>IF(AZ259=1,G259,0)</f>
        <v>0</v>
      </c>
      <c r="BB259" s="98">
        <f>IF(AZ259=2,G259,0)</f>
        <v>0</v>
      </c>
      <c r="BC259" s="98">
        <f>IF(AZ259=3,G259,0)</f>
        <v>0</v>
      </c>
      <c r="BD259" s="98">
        <f>IF(AZ259=4,G259,0)</f>
        <v>0</v>
      </c>
      <c r="BE259" s="98">
        <f>IF(AZ259=5,G259,0)</f>
        <v>0</v>
      </c>
      <c r="CA259" s="129">
        <v>10</v>
      </c>
      <c r="CB259" s="129">
        <v>0</v>
      </c>
      <c r="CZ259" s="98">
        <v>0</v>
      </c>
    </row>
    <row r="260" spans="1:104" x14ac:dyDescent="0.2">
      <c r="A260" s="130"/>
      <c r="B260" s="132"/>
      <c r="C260" s="180" t="s">
        <v>354</v>
      </c>
      <c r="D260" s="181"/>
      <c r="E260" s="133">
        <v>180</v>
      </c>
      <c r="F260" s="134"/>
      <c r="G260" s="135"/>
      <c r="M260" s="131" t="s">
        <v>354</v>
      </c>
      <c r="O260" s="122"/>
    </row>
    <row r="261" spans="1:104" x14ac:dyDescent="0.2">
      <c r="A261" s="136"/>
      <c r="B261" s="137" t="s">
        <v>62</v>
      </c>
      <c r="C261" s="138" t="str">
        <f>CONCATENATE(B258," ",C258)</f>
        <v>763 Dřevostavby</v>
      </c>
      <c r="D261" s="139"/>
      <c r="E261" s="140"/>
      <c r="F261" s="141"/>
      <c r="G261" s="142">
        <f>SUM(G258:G260)</f>
        <v>0</v>
      </c>
      <c r="O261" s="122">
        <v>4</v>
      </c>
      <c r="BA261" s="143">
        <f>SUM(BA258:BA260)</f>
        <v>0</v>
      </c>
      <c r="BB261" s="143">
        <f>SUM(BB258:BB260)</f>
        <v>0</v>
      </c>
      <c r="BC261" s="143">
        <f>SUM(BC258:BC260)</f>
        <v>0</v>
      </c>
      <c r="BD261" s="143">
        <f>SUM(BD258:BD260)</f>
        <v>0</v>
      </c>
      <c r="BE261" s="143">
        <f>SUM(BE258:BE260)</f>
        <v>0</v>
      </c>
    </row>
    <row r="262" spans="1:104" x14ac:dyDescent="0.2">
      <c r="A262" s="115" t="s">
        <v>58</v>
      </c>
      <c r="B262" s="116" t="s">
        <v>355</v>
      </c>
      <c r="C262" s="117" t="s">
        <v>356</v>
      </c>
      <c r="D262" s="118"/>
      <c r="E262" s="119"/>
      <c r="F262" s="119"/>
      <c r="G262" s="120"/>
      <c r="H262" s="121"/>
      <c r="I262" s="121"/>
      <c r="O262" s="122">
        <v>1</v>
      </c>
    </row>
    <row r="263" spans="1:104" ht="22.5" x14ac:dyDescent="0.2">
      <c r="A263" s="123">
        <v>85</v>
      </c>
      <c r="B263" s="124" t="s">
        <v>357</v>
      </c>
      <c r="C263" s="125" t="s">
        <v>358</v>
      </c>
      <c r="D263" s="126" t="s">
        <v>127</v>
      </c>
      <c r="E263" s="127">
        <v>7.4</v>
      </c>
      <c r="F263" s="127">
        <v>0</v>
      </c>
      <c r="G263" s="128">
        <f>E263*F263</f>
        <v>0</v>
      </c>
      <c r="O263" s="122">
        <v>2</v>
      </c>
      <c r="AA263" s="98">
        <v>1</v>
      </c>
      <c r="AB263" s="98">
        <v>7</v>
      </c>
      <c r="AC263" s="98">
        <v>7</v>
      </c>
      <c r="AZ263" s="98">
        <v>2</v>
      </c>
      <c r="BA263" s="98">
        <f>IF(AZ263=1,G263,0)</f>
        <v>0</v>
      </c>
      <c r="BB263" s="98">
        <f>IF(AZ263=2,G263,0)</f>
        <v>0</v>
      </c>
      <c r="BC263" s="98">
        <f>IF(AZ263=3,G263,0)</f>
        <v>0</v>
      </c>
      <c r="BD263" s="98">
        <f>IF(AZ263=4,G263,0)</f>
        <v>0</v>
      </c>
      <c r="BE263" s="98">
        <f>IF(AZ263=5,G263,0)</f>
        <v>0</v>
      </c>
      <c r="CA263" s="129">
        <v>1</v>
      </c>
      <c r="CB263" s="129">
        <v>7</v>
      </c>
      <c r="CZ263" s="98">
        <v>1.6800000000000001E-3</v>
      </c>
    </row>
    <row r="264" spans="1:104" x14ac:dyDescent="0.2">
      <c r="A264" s="130"/>
      <c r="B264" s="132"/>
      <c r="C264" s="180" t="s">
        <v>359</v>
      </c>
      <c r="D264" s="181"/>
      <c r="E264" s="133">
        <v>7.4</v>
      </c>
      <c r="F264" s="134"/>
      <c r="G264" s="135"/>
      <c r="M264" s="131" t="s">
        <v>359</v>
      </c>
      <c r="O264" s="122"/>
    </row>
    <row r="265" spans="1:104" ht="22.5" x14ac:dyDescent="0.2">
      <c r="A265" s="123">
        <v>86</v>
      </c>
      <c r="B265" s="124" t="s">
        <v>360</v>
      </c>
      <c r="C265" s="125" t="s">
        <v>361</v>
      </c>
      <c r="D265" s="126" t="s">
        <v>127</v>
      </c>
      <c r="E265" s="127">
        <v>6.75</v>
      </c>
      <c r="F265" s="127">
        <v>0</v>
      </c>
      <c r="G265" s="128">
        <f>E265*F265</f>
        <v>0</v>
      </c>
      <c r="O265" s="122">
        <v>2</v>
      </c>
      <c r="AA265" s="98">
        <v>1</v>
      </c>
      <c r="AB265" s="98">
        <v>7</v>
      </c>
      <c r="AC265" s="98">
        <v>7</v>
      </c>
      <c r="AZ265" s="98">
        <v>2</v>
      </c>
      <c r="BA265" s="98">
        <f>IF(AZ265=1,G265,0)</f>
        <v>0</v>
      </c>
      <c r="BB265" s="98">
        <f>IF(AZ265=2,G265,0)</f>
        <v>0</v>
      </c>
      <c r="BC265" s="98">
        <f>IF(AZ265=3,G265,0)</f>
        <v>0</v>
      </c>
      <c r="BD265" s="98">
        <f>IF(AZ265=4,G265,0)</f>
        <v>0</v>
      </c>
      <c r="BE265" s="98">
        <f>IF(AZ265=5,G265,0)</f>
        <v>0</v>
      </c>
      <c r="CA265" s="129">
        <v>1</v>
      </c>
      <c r="CB265" s="129">
        <v>7</v>
      </c>
      <c r="CZ265" s="98">
        <v>1.6800000000000001E-3</v>
      </c>
    </row>
    <row r="266" spans="1:104" x14ac:dyDescent="0.2">
      <c r="A266" s="130"/>
      <c r="B266" s="132"/>
      <c r="C266" s="180" t="s">
        <v>362</v>
      </c>
      <c r="D266" s="181"/>
      <c r="E266" s="133">
        <v>2.4</v>
      </c>
      <c r="F266" s="134"/>
      <c r="G266" s="135"/>
      <c r="M266" s="131" t="s">
        <v>362</v>
      </c>
      <c r="O266" s="122"/>
    </row>
    <row r="267" spans="1:104" x14ac:dyDescent="0.2">
      <c r="A267" s="130"/>
      <c r="B267" s="132"/>
      <c r="C267" s="180" t="s">
        <v>363</v>
      </c>
      <c r="D267" s="181"/>
      <c r="E267" s="133">
        <v>4.3499999999999996</v>
      </c>
      <c r="F267" s="134"/>
      <c r="G267" s="135"/>
      <c r="M267" s="131" t="s">
        <v>363</v>
      </c>
      <c r="O267" s="122"/>
    </row>
    <row r="268" spans="1:104" x14ac:dyDescent="0.2">
      <c r="A268" s="123">
        <v>87</v>
      </c>
      <c r="B268" s="124" t="s">
        <v>364</v>
      </c>
      <c r="C268" s="125" t="s">
        <v>365</v>
      </c>
      <c r="D268" s="126" t="s">
        <v>127</v>
      </c>
      <c r="E268" s="127">
        <v>42</v>
      </c>
      <c r="F268" s="127">
        <v>0</v>
      </c>
      <c r="G268" s="128">
        <f>E268*F268</f>
        <v>0</v>
      </c>
      <c r="O268" s="122">
        <v>2</v>
      </c>
      <c r="AA268" s="98">
        <v>1</v>
      </c>
      <c r="AB268" s="98">
        <v>7</v>
      </c>
      <c r="AC268" s="98">
        <v>7</v>
      </c>
      <c r="AZ268" s="98">
        <v>2</v>
      </c>
      <c r="BA268" s="98">
        <f>IF(AZ268=1,G268,0)</f>
        <v>0</v>
      </c>
      <c r="BB268" s="98">
        <f>IF(AZ268=2,G268,0)</f>
        <v>0</v>
      </c>
      <c r="BC268" s="98">
        <f>IF(AZ268=3,G268,0)</f>
        <v>0</v>
      </c>
      <c r="BD268" s="98">
        <f>IF(AZ268=4,G268,0)</f>
        <v>0</v>
      </c>
      <c r="BE268" s="98">
        <f>IF(AZ268=5,G268,0)</f>
        <v>0</v>
      </c>
      <c r="CA268" s="129">
        <v>1</v>
      </c>
      <c r="CB268" s="129">
        <v>7</v>
      </c>
      <c r="CZ268" s="98">
        <v>4.3600000000000002E-3</v>
      </c>
    </row>
    <row r="269" spans="1:104" x14ac:dyDescent="0.2">
      <c r="A269" s="130"/>
      <c r="B269" s="132"/>
      <c r="C269" s="180" t="s">
        <v>366</v>
      </c>
      <c r="D269" s="181"/>
      <c r="E269" s="133">
        <v>42</v>
      </c>
      <c r="F269" s="134"/>
      <c r="G269" s="135"/>
      <c r="M269" s="131" t="s">
        <v>366</v>
      </c>
      <c r="O269" s="122"/>
    </row>
    <row r="270" spans="1:104" ht="22.5" x14ac:dyDescent="0.2">
      <c r="A270" s="123">
        <v>88</v>
      </c>
      <c r="B270" s="124" t="s">
        <v>367</v>
      </c>
      <c r="C270" s="125" t="s">
        <v>368</v>
      </c>
      <c r="D270" s="126" t="s">
        <v>127</v>
      </c>
      <c r="E270" s="127">
        <v>6.75</v>
      </c>
      <c r="F270" s="127">
        <v>0</v>
      </c>
      <c r="G270" s="128">
        <f>E270*F270</f>
        <v>0</v>
      </c>
      <c r="O270" s="122">
        <v>2</v>
      </c>
      <c r="AA270" s="98">
        <v>1</v>
      </c>
      <c r="AB270" s="98">
        <v>0</v>
      </c>
      <c r="AC270" s="98">
        <v>0</v>
      </c>
      <c r="AZ270" s="98">
        <v>2</v>
      </c>
      <c r="BA270" s="98">
        <f>IF(AZ270=1,G270,0)</f>
        <v>0</v>
      </c>
      <c r="BB270" s="98">
        <f>IF(AZ270=2,G270,0)</f>
        <v>0</v>
      </c>
      <c r="BC270" s="98">
        <f>IF(AZ270=3,G270,0)</f>
        <v>0</v>
      </c>
      <c r="BD270" s="98">
        <f>IF(AZ270=4,G270,0)</f>
        <v>0</v>
      </c>
      <c r="BE270" s="98">
        <f>IF(AZ270=5,G270,0)</f>
        <v>0</v>
      </c>
      <c r="CA270" s="129">
        <v>1</v>
      </c>
      <c r="CB270" s="129">
        <v>0</v>
      </c>
      <c r="CZ270" s="98">
        <v>3.79E-3</v>
      </c>
    </row>
    <row r="271" spans="1:104" x14ac:dyDescent="0.2">
      <c r="A271" s="130"/>
      <c r="B271" s="132"/>
      <c r="C271" s="180" t="s">
        <v>369</v>
      </c>
      <c r="D271" s="181"/>
      <c r="E271" s="133">
        <v>2.4</v>
      </c>
      <c r="F271" s="134"/>
      <c r="G271" s="135"/>
      <c r="M271" s="131" t="s">
        <v>369</v>
      </c>
      <c r="O271" s="122"/>
    </row>
    <row r="272" spans="1:104" x14ac:dyDescent="0.2">
      <c r="A272" s="130"/>
      <c r="B272" s="132"/>
      <c r="C272" s="180" t="s">
        <v>363</v>
      </c>
      <c r="D272" s="181"/>
      <c r="E272" s="133">
        <v>4.3499999999999996</v>
      </c>
      <c r="F272" s="134"/>
      <c r="G272" s="135"/>
      <c r="M272" s="131" t="s">
        <v>363</v>
      </c>
      <c r="O272" s="122"/>
    </row>
    <row r="273" spans="1:104" ht="22.5" x14ac:dyDescent="0.2">
      <c r="A273" s="123">
        <v>89</v>
      </c>
      <c r="B273" s="124" t="s">
        <v>370</v>
      </c>
      <c r="C273" s="125" t="s">
        <v>371</v>
      </c>
      <c r="D273" s="126" t="s">
        <v>127</v>
      </c>
      <c r="E273" s="127">
        <v>654</v>
      </c>
      <c r="F273" s="127">
        <v>0</v>
      </c>
      <c r="G273" s="128">
        <f>E273*F273</f>
        <v>0</v>
      </c>
      <c r="O273" s="122">
        <v>2</v>
      </c>
      <c r="AA273" s="98">
        <v>1</v>
      </c>
      <c r="AB273" s="98">
        <v>0</v>
      </c>
      <c r="AC273" s="98">
        <v>0</v>
      </c>
      <c r="AZ273" s="98">
        <v>2</v>
      </c>
      <c r="BA273" s="98">
        <f>IF(AZ273=1,G273,0)</f>
        <v>0</v>
      </c>
      <c r="BB273" s="98">
        <f>IF(AZ273=2,G273,0)</f>
        <v>0</v>
      </c>
      <c r="BC273" s="98">
        <f>IF(AZ273=3,G273,0)</f>
        <v>0</v>
      </c>
      <c r="BD273" s="98">
        <f>IF(AZ273=4,G273,0)</f>
        <v>0</v>
      </c>
      <c r="BE273" s="98">
        <f>IF(AZ273=5,G273,0)</f>
        <v>0</v>
      </c>
      <c r="CA273" s="129">
        <v>1</v>
      </c>
      <c r="CB273" s="129">
        <v>0</v>
      </c>
      <c r="CZ273" s="98">
        <v>3.79E-3</v>
      </c>
    </row>
    <row r="274" spans="1:104" x14ac:dyDescent="0.2">
      <c r="A274" s="130"/>
      <c r="B274" s="132"/>
      <c r="C274" s="180" t="s">
        <v>372</v>
      </c>
      <c r="D274" s="181"/>
      <c r="E274" s="133">
        <v>654</v>
      </c>
      <c r="F274" s="134"/>
      <c r="G274" s="135"/>
      <c r="M274" s="131" t="s">
        <v>372</v>
      </c>
      <c r="O274" s="122"/>
    </row>
    <row r="275" spans="1:104" x14ac:dyDescent="0.2">
      <c r="A275" s="123">
        <v>90</v>
      </c>
      <c r="B275" s="124" t="s">
        <v>373</v>
      </c>
      <c r="C275" s="125" t="s">
        <v>374</v>
      </c>
      <c r="D275" s="126" t="s">
        <v>127</v>
      </c>
      <c r="E275" s="127">
        <v>31</v>
      </c>
      <c r="F275" s="127">
        <v>0</v>
      </c>
      <c r="G275" s="128">
        <f>E275*F275</f>
        <v>0</v>
      </c>
      <c r="O275" s="122">
        <v>2</v>
      </c>
      <c r="AA275" s="98">
        <v>12</v>
      </c>
      <c r="AB275" s="98">
        <v>0</v>
      </c>
      <c r="AC275" s="98">
        <v>83</v>
      </c>
      <c r="AZ275" s="98">
        <v>2</v>
      </c>
      <c r="BA275" s="98">
        <f>IF(AZ275=1,G275,0)</f>
        <v>0</v>
      </c>
      <c r="BB275" s="98">
        <f>IF(AZ275=2,G275,0)</f>
        <v>0</v>
      </c>
      <c r="BC275" s="98">
        <f>IF(AZ275=3,G275,0)</f>
        <v>0</v>
      </c>
      <c r="BD275" s="98">
        <f>IF(AZ275=4,G275,0)</f>
        <v>0</v>
      </c>
      <c r="BE275" s="98">
        <f>IF(AZ275=5,G275,0)</f>
        <v>0</v>
      </c>
      <c r="CA275" s="129">
        <v>12</v>
      </c>
      <c r="CB275" s="129">
        <v>0</v>
      </c>
      <c r="CZ275" s="98">
        <v>0</v>
      </c>
    </row>
    <row r="276" spans="1:104" x14ac:dyDescent="0.2">
      <c r="A276" s="130"/>
      <c r="B276" s="132"/>
      <c r="C276" s="180" t="s">
        <v>375</v>
      </c>
      <c r="D276" s="181"/>
      <c r="E276" s="133">
        <v>31</v>
      </c>
      <c r="F276" s="134"/>
      <c r="G276" s="135"/>
      <c r="M276" s="131">
        <v>31</v>
      </c>
      <c r="O276" s="122"/>
    </row>
    <row r="277" spans="1:104" ht="22.5" x14ac:dyDescent="0.2">
      <c r="A277" s="123">
        <v>91</v>
      </c>
      <c r="B277" s="124" t="s">
        <v>367</v>
      </c>
      <c r="C277" s="125" t="s">
        <v>505</v>
      </c>
      <c r="D277" s="126" t="s">
        <v>127</v>
      </c>
      <c r="E277" s="127">
        <v>124</v>
      </c>
      <c r="F277" s="127">
        <v>0</v>
      </c>
      <c r="G277" s="128">
        <f>E277*F277</f>
        <v>0</v>
      </c>
      <c r="O277" s="122">
        <v>2</v>
      </c>
      <c r="AA277" s="98">
        <v>1</v>
      </c>
      <c r="AB277" s="98">
        <v>0</v>
      </c>
      <c r="AC277" s="98">
        <v>0</v>
      </c>
      <c r="AZ277" s="98">
        <v>2</v>
      </c>
      <c r="BA277" s="98">
        <f>IF(AZ277=1,G277,0)</f>
        <v>0</v>
      </c>
      <c r="BB277" s="98">
        <f>IF(AZ277=2,G277,0)</f>
        <v>0</v>
      </c>
      <c r="BC277" s="98">
        <f>IF(AZ277=3,G277,0)</f>
        <v>0</v>
      </c>
      <c r="BD277" s="98">
        <f>IF(AZ277=4,G277,0)</f>
        <v>0</v>
      </c>
      <c r="BE277" s="98">
        <f>IF(AZ277=5,G277,0)</f>
        <v>0</v>
      </c>
      <c r="CA277" s="129">
        <v>1</v>
      </c>
      <c r="CB277" s="129">
        <v>0</v>
      </c>
      <c r="CZ277" s="98">
        <v>3.79E-3</v>
      </c>
    </row>
    <row r="278" spans="1:104" x14ac:dyDescent="0.2">
      <c r="A278" s="130"/>
      <c r="B278" s="132"/>
      <c r="C278" s="180" t="s">
        <v>506</v>
      </c>
      <c r="D278" s="181"/>
      <c r="E278" s="133">
        <v>12</v>
      </c>
      <c r="F278" s="134"/>
      <c r="G278" s="135"/>
      <c r="M278" s="131" t="s">
        <v>369</v>
      </c>
      <c r="O278" s="122"/>
    </row>
    <row r="279" spans="1:104" x14ac:dyDescent="0.2">
      <c r="A279" s="130"/>
      <c r="B279" s="132"/>
      <c r="C279" s="180" t="s">
        <v>377</v>
      </c>
      <c r="D279" s="181"/>
      <c r="E279" s="133">
        <v>122</v>
      </c>
      <c r="F279" s="134"/>
      <c r="G279" s="135"/>
      <c r="M279" s="131" t="s">
        <v>363</v>
      </c>
      <c r="O279" s="122"/>
    </row>
    <row r="280" spans="1:104" ht="22.5" x14ac:dyDescent="0.2">
      <c r="A280" s="123">
        <v>92</v>
      </c>
      <c r="B280" s="124" t="s">
        <v>357</v>
      </c>
      <c r="C280" s="125" t="s">
        <v>358</v>
      </c>
      <c r="D280" s="126" t="s">
        <v>127</v>
      </c>
      <c r="E280" s="127">
        <v>254</v>
      </c>
      <c r="F280" s="127">
        <v>0</v>
      </c>
      <c r="G280" s="128">
        <f>E280*F280</f>
        <v>0</v>
      </c>
      <c r="O280" s="122">
        <v>2</v>
      </c>
      <c r="AA280" s="98">
        <v>12</v>
      </c>
      <c r="AB280" s="98">
        <v>0</v>
      </c>
      <c r="AC280" s="98">
        <v>33</v>
      </c>
      <c r="AZ280" s="98">
        <v>2</v>
      </c>
      <c r="BA280" s="98">
        <f>IF(AZ280=1,G280,0)</f>
        <v>0</v>
      </c>
      <c r="BB280" s="98">
        <f>IF(AZ280=2,G280,0)</f>
        <v>0</v>
      </c>
      <c r="BC280" s="98">
        <f>IF(AZ280=3,G280,0)</f>
        <v>0</v>
      </c>
      <c r="BD280" s="98">
        <f>IF(AZ280=4,G280,0)</f>
        <v>0</v>
      </c>
      <c r="BE280" s="98">
        <f>IF(AZ280=5,G280,0)</f>
        <v>0</v>
      </c>
      <c r="CA280" s="129">
        <v>12</v>
      </c>
      <c r="CB280" s="129">
        <v>0</v>
      </c>
      <c r="CZ280" s="98">
        <v>1.6800000000000001E-3</v>
      </c>
    </row>
    <row r="281" spans="1:104" x14ac:dyDescent="0.2">
      <c r="A281" s="130"/>
      <c r="B281" s="132"/>
      <c r="C281" s="180" t="s">
        <v>376</v>
      </c>
      <c r="D281" s="181"/>
      <c r="E281" s="133">
        <v>132</v>
      </c>
      <c r="F281" s="134"/>
      <c r="G281" s="135"/>
      <c r="M281" s="131" t="s">
        <v>376</v>
      </c>
      <c r="O281" s="122"/>
    </row>
    <row r="282" spans="1:104" x14ac:dyDescent="0.2">
      <c r="A282" s="130"/>
      <c r="B282" s="132"/>
      <c r="C282" s="180" t="s">
        <v>377</v>
      </c>
      <c r="D282" s="181"/>
      <c r="E282" s="133">
        <v>122</v>
      </c>
      <c r="F282" s="134"/>
      <c r="G282" s="135"/>
      <c r="M282" s="131">
        <v>122</v>
      </c>
      <c r="O282" s="122"/>
    </row>
    <row r="283" spans="1:104" ht="22.5" x14ac:dyDescent="0.2">
      <c r="A283" s="123">
        <v>93</v>
      </c>
      <c r="B283" s="124" t="s">
        <v>378</v>
      </c>
      <c r="C283" s="125" t="s">
        <v>379</v>
      </c>
      <c r="D283" s="126" t="s">
        <v>127</v>
      </c>
      <c r="E283" s="127">
        <v>22.4</v>
      </c>
      <c r="F283" s="127">
        <v>0</v>
      </c>
      <c r="G283" s="128">
        <f>E283*F283</f>
        <v>0</v>
      </c>
      <c r="O283" s="122">
        <v>2</v>
      </c>
      <c r="AA283" s="98">
        <v>12</v>
      </c>
      <c r="AB283" s="98">
        <v>0</v>
      </c>
      <c r="AC283" s="98">
        <v>81</v>
      </c>
      <c r="AZ283" s="98">
        <v>2</v>
      </c>
      <c r="BA283" s="98">
        <f>IF(AZ283=1,G283,0)</f>
        <v>0</v>
      </c>
      <c r="BB283" s="98">
        <f>IF(AZ283=2,G283,0)</f>
        <v>0</v>
      </c>
      <c r="BC283" s="98">
        <f>IF(AZ283=3,G283,0)</f>
        <v>0</v>
      </c>
      <c r="BD283" s="98">
        <f>IF(AZ283=4,G283,0)</f>
        <v>0</v>
      </c>
      <c r="BE283" s="98">
        <f>IF(AZ283=5,G283,0)</f>
        <v>0</v>
      </c>
      <c r="CA283" s="129">
        <v>12</v>
      </c>
      <c r="CB283" s="129">
        <v>0</v>
      </c>
      <c r="CZ283" s="98">
        <v>3.79E-3</v>
      </c>
    </row>
    <row r="284" spans="1:104" x14ac:dyDescent="0.2">
      <c r="A284" s="130"/>
      <c r="B284" s="132"/>
      <c r="C284" s="180" t="s">
        <v>372</v>
      </c>
      <c r="D284" s="181"/>
      <c r="E284" s="133">
        <v>654</v>
      </c>
      <c r="F284" s="134"/>
      <c r="G284" s="135"/>
      <c r="M284" s="131" t="s">
        <v>372</v>
      </c>
      <c r="O284" s="122"/>
    </row>
    <row r="285" spans="1:104" x14ac:dyDescent="0.2">
      <c r="A285" s="136"/>
      <c r="B285" s="137" t="s">
        <v>62</v>
      </c>
      <c r="C285" s="138" t="str">
        <f>CONCATENATE(B262," ",C262)</f>
        <v>764 Konstrukce klempířské</v>
      </c>
      <c r="D285" s="139"/>
      <c r="E285" s="140"/>
      <c r="F285" s="141"/>
      <c r="G285" s="142">
        <f>SUM(G262:G284)</f>
        <v>0</v>
      </c>
      <c r="O285" s="122">
        <v>4</v>
      </c>
      <c r="BA285" s="143">
        <f>SUM(BA262:BA284)</f>
        <v>0</v>
      </c>
      <c r="BB285" s="143">
        <f>SUM(BB262:BB284)</f>
        <v>0</v>
      </c>
      <c r="BC285" s="143">
        <f>SUM(BC262:BC284)</f>
        <v>0</v>
      </c>
      <c r="BD285" s="143">
        <f>SUM(BD262:BD284)</f>
        <v>0</v>
      </c>
      <c r="BE285" s="143">
        <f>SUM(BE262:BE284)</f>
        <v>0</v>
      </c>
    </row>
    <row r="286" spans="1:104" x14ac:dyDescent="0.2">
      <c r="A286" s="115" t="s">
        <v>58</v>
      </c>
      <c r="B286" s="116" t="s">
        <v>380</v>
      </c>
      <c r="C286" s="117" t="s">
        <v>381</v>
      </c>
      <c r="D286" s="118"/>
      <c r="E286" s="119"/>
      <c r="F286" s="119"/>
      <c r="G286" s="120"/>
      <c r="H286" s="121"/>
      <c r="I286" s="121"/>
      <c r="O286" s="122">
        <v>1</v>
      </c>
    </row>
    <row r="287" spans="1:104" x14ac:dyDescent="0.2">
      <c r="A287" s="123">
        <v>94</v>
      </c>
      <c r="B287" s="124" t="s">
        <v>382</v>
      </c>
      <c r="C287" s="125" t="s">
        <v>516</v>
      </c>
      <c r="D287" s="126" t="s">
        <v>127</v>
      </c>
      <c r="E287" s="127">
        <v>10</v>
      </c>
      <c r="F287" s="127">
        <v>0</v>
      </c>
      <c r="G287" s="128">
        <f>E287*F287</f>
        <v>0</v>
      </c>
      <c r="O287" s="122">
        <v>2</v>
      </c>
      <c r="AA287" s="98">
        <v>1</v>
      </c>
      <c r="AB287" s="98">
        <v>7</v>
      </c>
      <c r="AC287" s="98">
        <v>7</v>
      </c>
      <c r="AZ287" s="98">
        <v>2</v>
      </c>
      <c r="BA287" s="98">
        <f>IF(AZ287=1,G287,0)</f>
        <v>0</v>
      </c>
      <c r="BB287" s="98">
        <f>IF(AZ287=2,G287,0)</f>
        <v>0</v>
      </c>
      <c r="BC287" s="98">
        <f>IF(AZ287=3,G287,0)</f>
        <v>0</v>
      </c>
      <c r="BD287" s="98">
        <f>IF(AZ287=4,G287,0)</f>
        <v>0</v>
      </c>
      <c r="BE287" s="98">
        <f>IF(AZ287=5,G287,0)</f>
        <v>0</v>
      </c>
      <c r="CA287" s="129">
        <v>1</v>
      </c>
      <c r="CB287" s="129">
        <v>7</v>
      </c>
      <c r="CZ287" s="98">
        <v>0</v>
      </c>
    </row>
    <row r="288" spans="1:104" x14ac:dyDescent="0.2">
      <c r="A288" s="130"/>
      <c r="B288" s="132"/>
      <c r="C288" s="180" t="s">
        <v>383</v>
      </c>
      <c r="D288" s="181"/>
      <c r="E288" s="133">
        <v>10</v>
      </c>
      <c r="F288" s="134"/>
      <c r="G288" s="135"/>
      <c r="M288" s="131">
        <v>10</v>
      </c>
      <c r="O288" s="122"/>
    </row>
    <row r="289" spans="1:104" x14ac:dyDescent="0.2">
      <c r="A289" s="123">
        <v>95</v>
      </c>
      <c r="B289" s="124" t="s">
        <v>384</v>
      </c>
      <c r="C289" s="125" t="s">
        <v>385</v>
      </c>
      <c r="D289" s="126" t="s">
        <v>239</v>
      </c>
      <c r="E289" s="127">
        <v>1</v>
      </c>
      <c r="F289" s="127">
        <v>0</v>
      </c>
      <c r="G289" s="128">
        <f>E289*F289</f>
        <v>0</v>
      </c>
      <c r="O289" s="122">
        <v>2</v>
      </c>
      <c r="AA289" s="98">
        <v>1</v>
      </c>
      <c r="AB289" s="98">
        <v>7</v>
      </c>
      <c r="AC289" s="98">
        <v>7</v>
      </c>
      <c r="AZ289" s="98">
        <v>2</v>
      </c>
      <c r="BA289" s="98">
        <f>IF(AZ289=1,G289,0)</f>
        <v>0</v>
      </c>
      <c r="BB289" s="98">
        <f>IF(AZ289=2,G289,0)</f>
        <v>0</v>
      </c>
      <c r="BC289" s="98">
        <f>IF(AZ289=3,G289,0)</f>
        <v>0</v>
      </c>
      <c r="BD289" s="98">
        <f>IF(AZ289=4,G289,0)</f>
        <v>0</v>
      </c>
      <c r="BE289" s="98">
        <f>IF(AZ289=5,G289,0)</f>
        <v>0</v>
      </c>
      <c r="CA289" s="129">
        <v>1</v>
      </c>
      <c r="CB289" s="129">
        <v>7</v>
      </c>
      <c r="CZ289" s="98">
        <v>0</v>
      </c>
    </row>
    <row r="290" spans="1:104" x14ac:dyDescent="0.2">
      <c r="A290" s="130"/>
      <c r="B290" s="132"/>
      <c r="C290" s="180" t="s">
        <v>59</v>
      </c>
      <c r="D290" s="181"/>
      <c r="E290" s="133">
        <v>1</v>
      </c>
      <c r="F290" s="134"/>
      <c r="G290" s="135"/>
      <c r="M290" s="131">
        <v>1</v>
      </c>
      <c r="O290" s="122"/>
    </row>
    <row r="291" spans="1:104" ht="22.5" x14ac:dyDescent="0.2">
      <c r="A291" s="123">
        <v>96</v>
      </c>
      <c r="B291" s="124" t="s">
        <v>386</v>
      </c>
      <c r="C291" s="125" t="s">
        <v>517</v>
      </c>
      <c r="D291" s="126" t="s">
        <v>127</v>
      </c>
      <c r="E291" s="127">
        <v>10</v>
      </c>
      <c r="F291" s="127">
        <v>0</v>
      </c>
      <c r="G291" s="128">
        <f>E291*F291</f>
        <v>0</v>
      </c>
      <c r="O291" s="122">
        <v>2</v>
      </c>
      <c r="AA291" s="98">
        <v>1</v>
      </c>
      <c r="AB291" s="98">
        <v>7</v>
      </c>
      <c r="AC291" s="98">
        <v>7</v>
      </c>
      <c r="AZ291" s="98">
        <v>2</v>
      </c>
      <c r="BA291" s="98">
        <f>IF(AZ291=1,G291,0)</f>
        <v>0</v>
      </c>
      <c r="BB291" s="98">
        <f>IF(AZ291=2,G291,0)</f>
        <v>0</v>
      </c>
      <c r="BC291" s="98">
        <f>IF(AZ291=3,G291,0)</f>
        <v>0</v>
      </c>
      <c r="BD291" s="98">
        <f>IF(AZ291=4,G291,0)</f>
        <v>0</v>
      </c>
      <c r="BE291" s="98">
        <f>IF(AZ291=5,G291,0)</f>
        <v>0</v>
      </c>
      <c r="CA291" s="129">
        <v>1</v>
      </c>
      <c r="CB291" s="129">
        <v>7</v>
      </c>
      <c r="CZ291" s="98">
        <v>0</v>
      </c>
    </row>
    <row r="292" spans="1:104" x14ac:dyDescent="0.2">
      <c r="A292" s="130"/>
      <c r="B292" s="132"/>
      <c r="C292" s="180" t="s">
        <v>383</v>
      </c>
      <c r="D292" s="181"/>
      <c r="E292" s="133">
        <v>10</v>
      </c>
      <c r="F292" s="134"/>
      <c r="G292" s="135"/>
      <c r="M292" s="131">
        <v>10</v>
      </c>
      <c r="O292" s="122"/>
    </row>
    <row r="293" spans="1:104" x14ac:dyDescent="0.2">
      <c r="A293" s="123">
        <v>97</v>
      </c>
      <c r="B293" s="124" t="s">
        <v>387</v>
      </c>
      <c r="C293" s="125" t="s">
        <v>388</v>
      </c>
      <c r="D293" s="126" t="s">
        <v>89</v>
      </c>
      <c r="E293" s="127">
        <v>62.37</v>
      </c>
      <c r="F293" s="127">
        <v>0</v>
      </c>
      <c r="G293" s="128">
        <f>E293*F293</f>
        <v>0</v>
      </c>
      <c r="O293" s="122">
        <v>2</v>
      </c>
      <c r="AA293" s="98">
        <v>1</v>
      </c>
      <c r="AB293" s="98">
        <v>0</v>
      </c>
      <c r="AC293" s="98">
        <v>0</v>
      </c>
      <c r="AZ293" s="98">
        <v>2</v>
      </c>
      <c r="BA293" s="98">
        <f>IF(AZ293=1,G293,0)</f>
        <v>0</v>
      </c>
      <c r="BB293" s="98">
        <f>IF(AZ293=2,G293,0)</f>
        <v>0</v>
      </c>
      <c r="BC293" s="98">
        <f>IF(AZ293=3,G293,0)</f>
        <v>0</v>
      </c>
      <c r="BD293" s="98">
        <f>IF(AZ293=4,G293,0)</f>
        <v>0</v>
      </c>
      <c r="BE293" s="98">
        <f>IF(AZ293=5,G293,0)</f>
        <v>0</v>
      </c>
      <c r="CA293" s="129">
        <v>1</v>
      </c>
      <c r="CB293" s="129">
        <v>0</v>
      </c>
      <c r="CZ293" s="98">
        <v>2.5999999999999998E-4</v>
      </c>
    </row>
    <row r="294" spans="1:104" x14ac:dyDescent="0.2">
      <c r="A294" s="130"/>
      <c r="B294" s="132"/>
      <c r="C294" s="180" t="s">
        <v>389</v>
      </c>
      <c r="D294" s="181"/>
      <c r="E294" s="133">
        <v>62.37</v>
      </c>
      <c r="F294" s="134"/>
      <c r="G294" s="135"/>
      <c r="M294" s="131" t="s">
        <v>389</v>
      </c>
      <c r="O294" s="122"/>
    </row>
    <row r="295" spans="1:104" x14ac:dyDescent="0.2">
      <c r="A295" s="123">
        <v>98</v>
      </c>
      <c r="B295" s="124" t="s">
        <v>390</v>
      </c>
      <c r="C295" s="125" t="s">
        <v>391</v>
      </c>
      <c r="D295" s="126" t="s">
        <v>85</v>
      </c>
      <c r="E295" s="127">
        <v>21</v>
      </c>
      <c r="F295" s="127">
        <v>0</v>
      </c>
      <c r="G295" s="128">
        <f>E295*F295</f>
        <v>0</v>
      </c>
      <c r="O295" s="122">
        <v>2</v>
      </c>
      <c r="AA295" s="98">
        <v>1</v>
      </c>
      <c r="AB295" s="98">
        <v>0</v>
      </c>
      <c r="AC295" s="98">
        <v>0</v>
      </c>
      <c r="AZ295" s="98">
        <v>2</v>
      </c>
      <c r="BA295" s="98">
        <f>IF(AZ295=1,G295,0)</f>
        <v>0</v>
      </c>
      <c r="BB295" s="98">
        <f>IF(AZ295=2,G295,0)</f>
        <v>0</v>
      </c>
      <c r="BC295" s="98">
        <f>IF(AZ295=3,G295,0)</f>
        <v>0</v>
      </c>
      <c r="BD295" s="98">
        <f>IF(AZ295=4,G295,0)</f>
        <v>0</v>
      </c>
      <c r="BE295" s="98">
        <f>IF(AZ295=5,G295,0)</f>
        <v>0</v>
      </c>
      <c r="CA295" s="129">
        <v>1</v>
      </c>
      <c r="CB295" s="129">
        <v>0</v>
      </c>
      <c r="CZ295" s="98">
        <v>2.5999999999999998E-4</v>
      </c>
    </row>
    <row r="296" spans="1:104" x14ac:dyDescent="0.2">
      <c r="A296" s="130"/>
      <c r="B296" s="132"/>
      <c r="C296" s="180" t="s">
        <v>392</v>
      </c>
      <c r="D296" s="181"/>
      <c r="E296" s="133">
        <v>21</v>
      </c>
      <c r="F296" s="134"/>
      <c r="G296" s="135"/>
      <c r="M296" s="131">
        <v>21</v>
      </c>
      <c r="O296" s="122"/>
    </row>
    <row r="297" spans="1:104" ht="22.5" x14ac:dyDescent="0.2">
      <c r="A297" s="123">
        <v>99</v>
      </c>
      <c r="B297" s="124" t="s">
        <v>393</v>
      </c>
      <c r="C297" s="125" t="s">
        <v>394</v>
      </c>
      <c r="D297" s="126" t="s">
        <v>239</v>
      </c>
      <c r="E297" s="127">
        <v>1</v>
      </c>
      <c r="F297" s="127">
        <v>0</v>
      </c>
      <c r="G297" s="128">
        <f>E297*F297</f>
        <v>0</v>
      </c>
      <c r="O297" s="122">
        <v>2</v>
      </c>
      <c r="AA297" s="98">
        <v>12</v>
      </c>
      <c r="AB297" s="98">
        <v>0</v>
      </c>
      <c r="AC297" s="98">
        <v>69</v>
      </c>
      <c r="AZ297" s="98">
        <v>2</v>
      </c>
      <c r="BA297" s="98">
        <f>IF(AZ297=1,G297,0)</f>
        <v>0</v>
      </c>
      <c r="BB297" s="98">
        <f>IF(AZ297=2,G297,0)</f>
        <v>0</v>
      </c>
      <c r="BC297" s="98">
        <f>IF(AZ297=3,G297,0)</f>
        <v>0</v>
      </c>
      <c r="BD297" s="98">
        <f>IF(AZ297=4,G297,0)</f>
        <v>0</v>
      </c>
      <c r="BE297" s="98">
        <f>IF(AZ297=5,G297,0)</f>
        <v>0</v>
      </c>
      <c r="CA297" s="129">
        <v>12</v>
      </c>
      <c r="CB297" s="129">
        <v>0</v>
      </c>
      <c r="CZ297" s="98">
        <v>0</v>
      </c>
    </row>
    <row r="298" spans="1:104" x14ac:dyDescent="0.2">
      <c r="A298" s="130"/>
      <c r="B298" s="132"/>
      <c r="C298" s="180" t="s">
        <v>59</v>
      </c>
      <c r="D298" s="181"/>
      <c r="E298" s="133">
        <v>1</v>
      </c>
      <c r="F298" s="134"/>
      <c r="G298" s="135"/>
      <c r="M298" s="131">
        <v>1</v>
      </c>
      <c r="O298" s="122"/>
    </row>
    <row r="299" spans="1:104" x14ac:dyDescent="0.2">
      <c r="A299" s="123">
        <v>100</v>
      </c>
      <c r="B299" s="124" t="s">
        <v>395</v>
      </c>
      <c r="C299" s="125" t="s">
        <v>396</v>
      </c>
      <c r="D299" s="126" t="s">
        <v>85</v>
      </c>
      <c r="E299" s="127">
        <v>18</v>
      </c>
      <c r="F299" s="127">
        <v>0</v>
      </c>
      <c r="G299" s="128">
        <f>E299*F299</f>
        <v>0</v>
      </c>
      <c r="O299" s="122">
        <v>2</v>
      </c>
      <c r="AA299" s="98">
        <v>12</v>
      </c>
      <c r="AB299" s="98">
        <v>0</v>
      </c>
      <c r="AC299" s="98">
        <v>61</v>
      </c>
      <c r="AZ299" s="98">
        <v>2</v>
      </c>
      <c r="BA299" s="98">
        <f>IF(AZ299=1,G299,0)</f>
        <v>0</v>
      </c>
      <c r="BB299" s="98">
        <f>IF(AZ299=2,G299,0)</f>
        <v>0</v>
      </c>
      <c r="BC299" s="98">
        <f>IF(AZ299=3,G299,0)</f>
        <v>0</v>
      </c>
      <c r="BD299" s="98">
        <f>IF(AZ299=4,G299,0)</f>
        <v>0</v>
      </c>
      <c r="BE299" s="98">
        <f>IF(AZ299=5,G299,0)</f>
        <v>0</v>
      </c>
      <c r="CA299" s="129">
        <v>12</v>
      </c>
      <c r="CB299" s="129">
        <v>0</v>
      </c>
      <c r="CZ299" s="98">
        <v>3.3E-3</v>
      </c>
    </row>
    <row r="300" spans="1:104" x14ac:dyDescent="0.2">
      <c r="A300" s="130"/>
      <c r="B300" s="132"/>
      <c r="C300" s="180" t="s">
        <v>397</v>
      </c>
      <c r="D300" s="181"/>
      <c r="E300" s="133">
        <v>18</v>
      </c>
      <c r="F300" s="134"/>
      <c r="G300" s="135"/>
      <c r="M300" s="131">
        <v>18</v>
      </c>
      <c r="O300" s="122"/>
    </row>
    <row r="301" spans="1:104" x14ac:dyDescent="0.2">
      <c r="A301" s="123">
        <v>101</v>
      </c>
      <c r="B301" s="124" t="s">
        <v>398</v>
      </c>
      <c r="C301" s="125" t="s">
        <v>399</v>
      </c>
      <c r="D301" s="126" t="s">
        <v>89</v>
      </c>
      <c r="E301" s="127">
        <v>35.700000000000003</v>
      </c>
      <c r="F301" s="127">
        <v>0</v>
      </c>
      <c r="G301" s="128">
        <f>E301*F301</f>
        <v>0</v>
      </c>
      <c r="O301" s="122">
        <v>2</v>
      </c>
      <c r="AA301" s="98">
        <v>12</v>
      </c>
      <c r="AB301" s="98">
        <v>0</v>
      </c>
      <c r="AC301" s="98">
        <v>71</v>
      </c>
      <c r="AZ301" s="98">
        <v>2</v>
      </c>
      <c r="BA301" s="98">
        <f>IF(AZ301=1,G301,0)</f>
        <v>0</v>
      </c>
      <c r="BB301" s="98">
        <f>IF(AZ301=2,G301,0)</f>
        <v>0</v>
      </c>
      <c r="BC301" s="98">
        <f>IF(AZ301=3,G301,0)</f>
        <v>0</v>
      </c>
      <c r="BD301" s="98">
        <f>IF(AZ301=4,G301,0)</f>
        <v>0</v>
      </c>
      <c r="BE301" s="98">
        <f>IF(AZ301=5,G301,0)</f>
        <v>0</v>
      </c>
      <c r="CA301" s="129">
        <v>12</v>
      </c>
      <c r="CB301" s="129">
        <v>0</v>
      </c>
      <c r="CZ301" s="98">
        <v>2.5999999999999998E-4</v>
      </c>
    </row>
    <row r="302" spans="1:104" x14ac:dyDescent="0.2">
      <c r="A302" s="130"/>
      <c r="B302" s="132"/>
      <c r="C302" s="180" t="s">
        <v>400</v>
      </c>
      <c r="D302" s="181"/>
      <c r="E302" s="133">
        <v>35.700000000000003</v>
      </c>
      <c r="F302" s="134"/>
      <c r="G302" s="135"/>
      <c r="M302" s="131" t="s">
        <v>400</v>
      </c>
      <c r="O302" s="122"/>
    </row>
    <row r="303" spans="1:104" x14ac:dyDescent="0.2">
      <c r="A303" s="123">
        <v>102</v>
      </c>
      <c r="B303" s="124" t="s">
        <v>398</v>
      </c>
      <c r="C303" s="125" t="s">
        <v>520</v>
      </c>
      <c r="D303" s="126" t="s">
        <v>89</v>
      </c>
      <c r="E303" s="127">
        <v>19.579999999999998</v>
      </c>
      <c r="F303" s="127">
        <v>0</v>
      </c>
      <c r="G303" s="128">
        <f>E303*F303</f>
        <v>0</v>
      </c>
      <c r="O303" s="122">
        <v>2</v>
      </c>
      <c r="AA303" s="98">
        <v>12</v>
      </c>
      <c r="AB303" s="98">
        <v>0</v>
      </c>
      <c r="AC303" s="98">
        <v>71</v>
      </c>
      <c r="AZ303" s="98">
        <v>2</v>
      </c>
      <c r="BA303" s="98">
        <f>IF(AZ303=1,G303,0)</f>
        <v>0</v>
      </c>
      <c r="BB303" s="98">
        <f>IF(AZ303=2,G303,0)</f>
        <v>0</v>
      </c>
      <c r="BC303" s="98">
        <f>IF(AZ303=3,G303,0)</f>
        <v>0</v>
      </c>
      <c r="BD303" s="98">
        <f>IF(AZ303=4,G303,0)</f>
        <v>0</v>
      </c>
      <c r="BE303" s="98">
        <f>IF(AZ303=5,G303,0)</f>
        <v>0</v>
      </c>
      <c r="CA303" s="129">
        <v>12</v>
      </c>
      <c r="CB303" s="129">
        <v>0</v>
      </c>
      <c r="CZ303" s="98">
        <v>2.5999999999999998E-4</v>
      </c>
    </row>
    <row r="304" spans="1:104" x14ac:dyDescent="0.2">
      <c r="A304" s="130"/>
      <c r="B304" s="132"/>
      <c r="C304" s="180" t="s">
        <v>521</v>
      </c>
      <c r="D304" s="181"/>
      <c r="E304" s="133">
        <f>1.45*2.7*5</f>
        <v>19.574999999999999</v>
      </c>
      <c r="F304" s="134"/>
      <c r="G304" s="135"/>
      <c r="M304" s="131" t="s">
        <v>400</v>
      </c>
      <c r="O304" s="122"/>
    </row>
    <row r="305" spans="1:104" x14ac:dyDescent="0.2">
      <c r="A305" s="123">
        <v>103</v>
      </c>
      <c r="B305" s="124" t="s">
        <v>398</v>
      </c>
      <c r="C305" s="125" t="s">
        <v>524</v>
      </c>
      <c r="D305" s="126" t="s">
        <v>522</v>
      </c>
      <c r="E305" s="127">
        <v>1</v>
      </c>
      <c r="F305" s="127">
        <v>0</v>
      </c>
      <c r="G305" s="128">
        <f>E305*F305</f>
        <v>0</v>
      </c>
      <c r="O305" s="122">
        <v>2</v>
      </c>
      <c r="AA305" s="98">
        <v>12</v>
      </c>
      <c r="AB305" s="98">
        <v>0</v>
      </c>
      <c r="AC305" s="98">
        <v>71</v>
      </c>
      <c r="AZ305" s="98">
        <v>2</v>
      </c>
      <c r="BA305" s="98">
        <f>IF(AZ305=1,G305,0)</f>
        <v>0</v>
      </c>
      <c r="BB305" s="98">
        <f>IF(AZ305=2,G305,0)</f>
        <v>0</v>
      </c>
      <c r="BC305" s="98">
        <f>IF(AZ305=3,G305,0)</f>
        <v>0</v>
      </c>
      <c r="BD305" s="98">
        <f>IF(AZ305=4,G305,0)</f>
        <v>0</v>
      </c>
      <c r="BE305" s="98">
        <f>IF(AZ305=5,G305,0)</f>
        <v>0</v>
      </c>
      <c r="CA305" s="129">
        <v>12</v>
      </c>
      <c r="CB305" s="129">
        <v>0</v>
      </c>
      <c r="CZ305" s="98">
        <v>2.5999999999999998E-4</v>
      </c>
    </row>
    <row r="306" spans="1:104" x14ac:dyDescent="0.2">
      <c r="A306" s="130"/>
      <c r="B306" s="132"/>
      <c r="C306" s="180" t="s">
        <v>59</v>
      </c>
      <c r="D306" s="181"/>
      <c r="E306" s="133">
        <v>1</v>
      </c>
      <c r="F306" s="134"/>
      <c r="G306" s="135"/>
      <c r="M306" s="131" t="s">
        <v>400</v>
      </c>
      <c r="O306" s="122"/>
    </row>
    <row r="307" spans="1:104" x14ac:dyDescent="0.2">
      <c r="A307" s="123">
        <v>104</v>
      </c>
      <c r="B307" s="124" t="s">
        <v>398</v>
      </c>
      <c r="C307" s="125" t="s">
        <v>388</v>
      </c>
      <c r="D307" s="126" t="s">
        <v>89</v>
      </c>
      <c r="E307" s="127">
        <v>62.37</v>
      </c>
      <c r="F307" s="127">
        <v>0</v>
      </c>
      <c r="G307" s="128">
        <f>E307*F307</f>
        <v>0</v>
      </c>
      <c r="O307" s="122">
        <v>2</v>
      </c>
      <c r="AA307" s="98">
        <v>12</v>
      </c>
      <c r="AB307" s="98">
        <v>0</v>
      </c>
      <c r="AC307" s="98">
        <v>71</v>
      </c>
      <c r="AZ307" s="98">
        <v>2</v>
      </c>
      <c r="BA307" s="98">
        <f>IF(AZ307=1,G307,0)</f>
        <v>0</v>
      </c>
      <c r="BB307" s="98">
        <f>IF(AZ307=2,G307,0)</f>
        <v>0</v>
      </c>
      <c r="BC307" s="98">
        <f>IF(AZ307=3,G307,0)</f>
        <v>0</v>
      </c>
      <c r="BD307" s="98">
        <f>IF(AZ307=4,G307,0)</f>
        <v>0</v>
      </c>
      <c r="BE307" s="98">
        <f>IF(AZ307=5,G307,0)</f>
        <v>0</v>
      </c>
      <c r="CA307" s="129">
        <v>12</v>
      </c>
      <c r="CB307" s="129">
        <v>0</v>
      </c>
      <c r="CZ307" s="98">
        <v>2.5999999999999998E-4</v>
      </c>
    </row>
    <row r="308" spans="1:104" x14ac:dyDescent="0.2">
      <c r="A308" s="130"/>
      <c r="B308" s="132"/>
      <c r="C308" s="180" t="s">
        <v>389</v>
      </c>
      <c r="D308" s="181"/>
      <c r="E308" s="133">
        <f>2.7*1.1*21</f>
        <v>62.370000000000012</v>
      </c>
      <c r="F308" s="134"/>
      <c r="G308" s="135"/>
      <c r="M308" s="131" t="s">
        <v>400</v>
      </c>
      <c r="O308" s="122"/>
    </row>
    <row r="309" spans="1:104" x14ac:dyDescent="0.2">
      <c r="A309" s="123">
        <v>105</v>
      </c>
      <c r="B309" s="124" t="s">
        <v>401</v>
      </c>
      <c r="C309" s="125" t="s">
        <v>518</v>
      </c>
      <c r="D309" s="126" t="s">
        <v>85</v>
      </c>
      <c r="E309" s="127">
        <v>48</v>
      </c>
      <c r="F309" s="127">
        <v>0</v>
      </c>
      <c r="G309" s="128">
        <f>E309*F309</f>
        <v>0</v>
      </c>
      <c r="O309" s="122">
        <v>2</v>
      </c>
      <c r="AA309" s="98">
        <v>12</v>
      </c>
      <c r="AB309" s="98">
        <v>0</v>
      </c>
      <c r="AC309" s="98">
        <v>77</v>
      </c>
      <c r="AZ309" s="98">
        <v>2</v>
      </c>
      <c r="BA309" s="98">
        <f>IF(AZ309=1,G309,0)</f>
        <v>0</v>
      </c>
      <c r="BB309" s="98">
        <f>IF(AZ309=2,G309,0)</f>
        <v>0</v>
      </c>
      <c r="BC309" s="98">
        <f>IF(AZ309=3,G309,0)</f>
        <v>0</v>
      </c>
      <c r="BD309" s="98">
        <f>IF(AZ309=4,G309,0)</f>
        <v>0</v>
      </c>
      <c r="BE309" s="98">
        <f>IF(AZ309=5,G309,0)</f>
        <v>0</v>
      </c>
      <c r="CA309" s="129">
        <v>12</v>
      </c>
      <c r="CB309" s="129">
        <v>0</v>
      </c>
      <c r="CZ309" s="98">
        <v>2.5999999999999998E-4</v>
      </c>
    </row>
    <row r="310" spans="1:104" x14ac:dyDescent="0.2">
      <c r="A310" s="130"/>
      <c r="B310" s="132"/>
      <c r="C310" s="180" t="s">
        <v>519</v>
      </c>
      <c r="D310" s="181"/>
      <c r="E310" s="133">
        <f>21+27</f>
        <v>48</v>
      </c>
      <c r="F310" s="134"/>
      <c r="G310" s="135"/>
      <c r="M310" s="131">
        <v>27</v>
      </c>
      <c r="O310" s="122"/>
    </row>
    <row r="311" spans="1:104" ht="22.5" x14ac:dyDescent="0.2">
      <c r="A311" s="123">
        <v>106</v>
      </c>
      <c r="B311" s="124" t="s">
        <v>402</v>
      </c>
      <c r="C311" s="125" t="s">
        <v>403</v>
      </c>
      <c r="D311" s="126" t="s">
        <v>85</v>
      </c>
      <c r="E311" s="127">
        <v>2</v>
      </c>
      <c r="F311" s="127">
        <v>0</v>
      </c>
      <c r="G311" s="128">
        <f>E311*F311</f>
        <v>0</v>
      </c>
      <c r="O311" s="122">
        <v>2</v>
      </c>
      <c r="AA311" s="98">
        <v>12</v>
      </c>
      <c r="AB311" s="98">
        <v>0</v>
      </c>
      <c r="AC311" s="98">
        <v>111</v>
      </c>
      <c r="AZ311" s="98">
        <v>2</v>
      </c>
      <c r="BA311" s="98">
        <f>IF(AZ311=1,G311,0)</f>
        <v>0</v>
      </c>
      <c r="BB311" s="98">
        <f>IF(AZ311=2,G311,0)</f>
        <v>0</v>
      </c>
      <c r="BC311" s="98">
        <f>IF(AZ311=3,G311,0)</f>
        <v>0</v>
      </c>
      <c r="BD311" s="98">
        <f>IF(AZ311=4,G311,0)</f>
        <v>0</v>
      </c>
      <c r="BE311" s="98">
        <f>IF(AZ311=5,G311,0)</f>
        <v>0</v>
      </c>
      <c r="CA311" s="129">
        <v>12</v>
      </c>
      <c r="CB311" s="129">
        <v>0</v>
      </c>
      <c r="CZ311" s="98">
        <v>7.77E-3</v>
      </c>
    </row>
    <row r="312" spans="1:104" x14ac:dyDescent="0.2">
      <c r="A312" s="130"/>
      <c r="B312" s="132"/>
      <c r="C312" s="180" t="s">
        <v>173</v>
      </c>
      <c r="D312" s="181"/>
      <c r="E312" s="133">
        <v>2</v>
      </c>
      <c r="F312" s="134"/>
      <c r="G312" s="135"/>
      <c r="M312" s="131">
        <v>2</v>
      </c>
      <c r="O312" s="122"/>
    </row>
    <row r="313" spans="1:104" x14ac:dyDescent="0.2">
      <c r="A313" s="136"/>
      <c r="B313" s="137" t="s">
        <v>62</v>
      </c>
      <c r="C313" s="138" t="str">
        <f>CONCATENATE(B286," ",C286)</f>
        <v>767 Konstrukce zámečnické</v>
      </c>
      <c r="D313" s="139"/>
      <c r="E313" s="140"/>
      <c r="F313" s="141"/>
      <c r="G313" s="142">
        <f>SUM(G286:G312)</f>
        <v>0</v>
      </c>
      <c r="O313" s="122">
        <v>4</v>
      </c>
      <c r="BA313" s="143">
        <f>SUM(BA286:BA312)</f>
        <v>0</v>
      </c>
      <c r="BB313" s="143">
        <f>SUM(BB286:BB312)</f>
        <v>0</v>
      </c>
      <c r="BC313" s="143">
        <f>SUM(BC286:BC312)</f>
        <v>0</v>
      </c>
      <c r="BD313" s="143">
        <f>SUM(BD286:BD312)</f>
        <v>0</v>
      </c>
      <c r="BE313" s="143">
        <f>SUM(BE286:BE312)</f>
        <v>0</v>
      </c>
    </row>
    <row r="314" spans="1:104" x14ac:dyDescent="0.2">
      <c r="A314" s="115" t="s">
        <v>58</v>
      </c>
      <c r="B314" s="116" t="s">
        <v>404</v>
      </c>
      <c r="C314" s="117" t="s">
        <v>405</v>
      </c>
      <c r="D314" s="118"/>
      <c r="E314" s="119"/>
      <c r="F314" s="119"/>
      <c r="G314" s="120"/>
      <c r="H314" s="121"/>
      <c r="I314" s="121"/>
      <c r="O314" s="122">
        <v>1</v>
      </c>
    </row>
    <row r="315" spans="1:104" x14ac:dyDescent="0.2">
      <c r="A315" s="123">
        <v>107</v>
      </c>
      <c r="B315" s="124" t="s">
        <v>406</v>
      </c>
      <c r="C315" s="125" t="s">
        <v>407</v>
      </c>
      <c r="D315" s="126" t="s">
        <v>85</v>
      </c>
      <c r="E315" s="127">
        <v>1</v>
      </c>
      <c r="F315" s="127">
        <v>0</v>
      </c>
      <c r="G315" s="128">
        <f>E315*F315</f>
        <v>0</v>
      </c>
      <c r="O315" s="122">
        <v>2</v>
      </c>
      <c r="AA315" s="98">
        <v>1</v>
      </c>
      <c r="AB315" s="98">
        <v>7</v>
      </c>
      <c r="AC315" s="98">
        <v>7</v>
      </c>
      <c r="AZ315" s="98">
        <v>2</v>
      </c>
      <c r="BA315" s="98">
        <f>IF(AZ315=1,G315,0)</f>
        <v>0</v>
      </c>
      <c r="BB315" s="98">
        <f>IF(AZ315=2,G315,0)</f>
        <v>0</v>
      </c>
      <c r="BC315" s="98">
        <f>IF(AZ315=3,G315,0)</f>
        <v>0</v>
      </c>
      <c r="BD315" s="98">
        <f>IF(AZ315=4,G315,0)</f>
        <v>0</v>
      </c>
      <c r="BE315" s="98">
        <f>IF(AZ315=5,G315,0)</f>
        <v>0</v>
      </c>
      <c r="CA315" s="129">
        <v>1</v>
      </c>
      <c r="CB315" s="129">
        <v>7</v>
      </c>
      <c r="CZ315" s="98">
        <v>4.7699999999999999E-3</v>
      </c>
    </row>
    <row r="316" spans="1:104" x14ac:dyDescent="0.2">
      <c r="A316" s="130"/>
      <c r="B316" s="132"/>
      <c r="C316" s="180" t="s">
        <v>59</v>
      </c>
      <c r="D316" s="181"/>
      <c r="E316" s="133">
        <v>1</v>
      </c>
      <c r="F316" s="134"/>
      <c r="G316" s="135"/>
      <c r="M316" s="131">
        <v>1</v>
      </c>
      <c r="O316" s="122"/>
    </row>
    <row r="317" spans="1:104" x14ac:dyDescent="0.2">
      <c r="A317" s="123">
        <v>108</v>
      </c>
      <c r="B317" s="124" t="s">
        <v>408</v>
      </c>
      <c r="C317" s="125" t="s">
        <v>409</v>
      </c>
      <c r="D317" s="126" t="s">
        <v>85</v>
      </c>
      <c r="E317" s="127">
        <v>1</v>
      </c>
      <c r="F317" s="127">
        <v>0</v>
      </c>
      <c r="G317" s="128">
        <f>E317*F317</f>
        <v>0</v>
      </c>
      <c r="O317" s="122">
        <v>2</v>
      </c>
      <c r="AA317" s="98">
        <v>12</v>
      </c>
      <c r="AB317" s="98">
        <v>0</v>
      </c>
      <c r="AC317" s="98">
        <v>60</v>
      </c>
      <c r="AZ317" s="98">
        <v>2</v>
      </c>
      <c r="BA317" s="98">
        <f>IF(AZ317=1,G317,0)</f>
        <v>0</v>
      </c>
      <c r="BB317" s="98">
        <f>IF(AZ317=2,G317,0)</f>
        <v>0</v>
      </c>
      <c r="BC317" s="98">
        <f>IF(AZ317=3,G317,0)</f>
        <v>0</v>
      </c>
      <c r="BD317" s="98">
        <f>IF(AZ317=4,G317,0)</f>
        <v>0</v>
      </c>
      <c r="BE317" s="98">
        <f>IF(AZ317=5,G317,0)</f>
        <v>0</v>
      </c>
      <c r="CA317" s="129">
        <v>12</v>
      </c>
      <c r="CB317" s="129">
        <v>0</v>
      </c>
      <c r="CZ317" s="98">
        <v>4.7699999999999999E-3</v>
      </c>
    </row>
    <row r="318" spans="1:104" x14ac:dyDescent="0.2">
      <c r="A318" s="130"/>
      <c r="B318" s="132"/>
      <c r="C318" s="180" t="s">
        <v>59</v>
      </c>
      <c r="D318" s="181"/>
      <c r="E318" s="133">
        <v>1</v>
      </c>
      <c r="F318" s="134"/>
      <c r="G318" s="135"/>
      <c r="M318" s="131">
        <v>1</v>
      </c>
      <c r="O318" s="122"/>
    </row>
    <row r="319" spans="1:104" x14ac:dyDescent="0.2">
      <c r="A319" s="123">
        <v>109</v>
      </c>
      <c r="B319" s="124" t="s">
        <v>410</v>
      </c>
      <c r="C319" s="125" t="s">
        <v>411</v>
      </c>
      <c r="D319" s="126" t="s">
        <v>85</v>
      </c>
      <c r="E319" s="127">
        <v>3</v>
      </c>
      <c r="F319" s="127">
        <v>0</v>
      </c>
      <c r="G319" s="128">
        <f>E319*F319</f>
        <v>0</v>
      </c>
      <c r="O319" s="122">
        <v>2</v>
      </c>
      <c r="AA319" s="98">
        <v>12</v>
      </c>
      <c r="AB319" s="98">
        <v>0</v>
      </c>
      <c r="AC319" s="98">
        <v>66</v>
      </c>
      <c r="AZ319" s="98">
        <v>2</v>
      </c>
      <c r="BA319" s="98">
        <f>IF(AZ319=1,G319,0)</f>
        <v>0</v>
      </c>
      <c r="BB319" s="98">
        <f>IF(AZ319=2,G319,0)</f>
        <v>0</v>
      </c>
      <c r="BC319" s="98">
        <f>IF(AZ319=3,G319,0)</f>
        <v>0</v>
      </c>
      <c r="BD319" s="98">
        <f>IF(AZ319=4,G319,0)</f>
        <v>0</v>
      </c>
      <c r="BE319" s="98">
        <f>IF(AZ319=5,G319,0)</f>
        <v>0</v>
      </c>
      <c r="CA319" s="129">
        <v>12</v>
      </c>
      <c r="CB319" s="129">
        <v>0</v>
      </c>
      <c r="CZ319" s="98">
        <v>4.7699999999999999E-3</v>
      </c>
    </row>
    <row r="320" spans="1:104" x14ac:dyDescent="0.2">
      <c r="A320" s="130"/>
      <c r="B320" s="132"/>
      <c r="C320" s="180" t="s">
        <v>97</v>
      </c>
      <c r="D320" s="181"/>
      <c r="E320" s="133">
        <v>3</v>
      </c>
      <c r="F320" s="134"/>
      <c r="G320" s="135"/>
      <c r="M320" s="131">
        <v>3</v>
      </c>
      <c r="O320" s="122"/>
    </row>
    <row r="321" spans="1:104" x14ac:dyDescent="0.2">
      <c r="A321" s="123">
        <v>110</v>
      </c>
      <c r="B321" s="124" t="s">
        <v>412</v>
      </c>
      <c r="C321" s="125" t="s">
        <v>413</v>
      </c>
      <c r="D321" s="126" t="s">
        <v>85</v>
      </c>
      <c r="E321" s="127">
        <v>2</v>
      </c>
      <c r="F321" s="127">
        <v>0</v>
      </c>
      <c r="G321" s="128">
        <f>E321*F321</f>
        <v>0</v>
      </c>
      <c r="O321" s="122">
        <v>2</v>
      </c>
      <c r="AA321" s="98">
        <v>12</v>
      </c>
      <c r="AB321" s="98">
        <v>0</v>
      </c>
      <c r="AC321" s="98">
        <v>59</v>
      </c>
      <c r="AZ321" s="98">
        <v>2</v>
      </c>
      <c r="BA321" s="98">
        <f>IF(AZ321=1,G321,0)</f>
        <v>0</v>
      </c>
      <c r="BB321" s="98">
        <f>IF(AZ321=2,G321,0)</f>
        <v>0</v>
      </c>
      <c r="BC321" s="98">
        <f>IF(AZ321=3,G321,0)</f>
        <v>0</v>
      </c>
      <c r="BD321" s="98">
        <f>IF(AZ321=4,G321,0)</f>
        <v>0</v>
      </c>
      <c r="BE321" s="98">
        <f>IF(AZ321=5,G321,0)</f>
        <v>0</v>
      </c>
      <c r="CA321" s="129">
        <v>12</v>
      </c>
      <c r="CB321" s="129">
        <v>0</v>
      </c>
      <c r="CZ321" s="98">
        <v>7.1199999999999996E-3</v>
      </c>
    </row>
    <row r="322" spans="1:104" x14ac:dyDescent="0.2">
      <c r="A322" s="130"/>
      <c r="B322" s="132"/>
      <c r="C322" s="180" t="s">
        <v>173</v>
      </c>
      <c r="D322" s="181"/>
      <c r="E322" s="133">
        <v>2</v>
      </c>
      <c r="F322" s="134"/>
      <c r="G322" s="135"/>
      <c r="M322" s="131">
        <v>2</v>
      </c>
      <c r="O322" s="122"/>
    </row>
    <row r="323" spans="1:104" x14ac:dyDescent="0.2">
      <c r="A323" s="123">
        <v>111</v>
      </c>
      <c r="B323" s="124" t="s">
        <v>414</v>
      </c>
      <c r="C323" s="125" t="s">
        <v>415</v>
      </c>
      <c r="D323" s="126" t="s">
        <v>89</v>
      </c>
      <c r="E323" s="127">
        <v>1.9</v>
      </c>
      <c r="F323" s="127">
        <v>0</v>
      </c>
      <c r="G323" s="128">
        <f>E323*F323</f>
        <v>0</v>
      </c>
      <c r="O323" s="122">
        <v>2</v>
      </c>
      <c r="AA323" s="98">
        <v>12</v>
      </c>
      <c r="AB323" s="98">
        <v>0</v>
      </c>
      <c r="AC323" s="98">
        <v>73</v>
      </c>
      <c r="AZ323" s="98">
        <v>2</v>
      </c>
      <c r="BA323" s="98">
        <f>IF(AZ323=1,G323,0)</f>
        <v>0</v>
      </c>
      <c r="BB323" s="98">
        <f>IF(AZ323=2,G323,0)</f>
        <v>0</v>
      </c>
      <c r="BC323" s="98">
        <f>IF(AZ323=3,G323,0)</f>
        <v>0</v>
      </c>
      <c r="BD323" s="98">
        <f>IF(AZ323=4,G323,0)</f>
        <v>0</v>
      </c>
      <c r="BE323" s="98">
        <f>IF(AZ323=5,G323,0)</f>
        <v>0</v>
      </c>
      <c r="CA323" s="129">
        <v>12</v>
      </c>
      <c r="CB323" s="129">
        <v>0</v>
      </c>
      <c r="CZ323" s="98">
        <v>2.5999999999999998E-4</v>
      </c>
    </row>
    <row r="324" spans="1:104" x14ac:dyDescent="0.2">
      <c r="A324" s="130"/>
      <c r="B324" s="132"/>
      <c r="C324" s="180" t="s">
        <v>416</v>
      </c>
      <c r="D324" s="181"/>
      <c r="E324" s="133">
        <v>1.9</v>
      </c>
      <c r="F324" s="134"/>
      <c r="G324" s="135"/>
      <c r="M324" s="131" t="s">
        <v>416</v>
      </c>
      <c r="O324" s="122"/>
    </row>
    <row r="325" spans="1:104" ht="45" x14ac:dyDescent="0.2">
      <c r="A325" s="123">
        <v>112</v>
      </c>
      <c r="B325" s="124" t="s">
        <v>417</v>
      </c>
      <c r="C325" s="125" t="s">
        <v>507</v>
      </c>
      <c r="D325" s="126" t="s">
        <v>89</v>
      </c>
      <c r="E325" s="127">
        <v>27.625</v>
      </c>
      <c r="F325" s="127">
        <v>0</v>
      </c>
      <c r="G325" s="128">
        <f>E325*F325</f>
        <v>0</v>
      </c>
      <c r="O325" s="122">
        <v>2</v>
      </c>
      <c r="AA325" s="98">
        <v>12</v>
      </c>
      <c r="AB325" s="98">
        <v>0</v>
      </c>
      <c r="AC325" s="98">
        <v>57</v>
      </c>
      <c r="AZ325" s="98">
        <v>2</v>
      </c>
      <c r="BA325" s="98">
        <f>IF(AZ325=1,G325,0)</f>
        <v>0</v>
      </c>
      <c r="BB325" s="98">
        <f>IF(AZ325=2,G325,0)</f>
        <v>0</v>
      </c>
      <c r="BC325" s="98">
        <f>IF(AZ325=3,G325,0)</f>
        <v>0</v>
      </c>
      <c r="BD325" s="98">
        <f>IF(AZ325=4,G325,0)</f>
        <v>0</v>
      </c>
      <c r="BE325" s="98">
        <f>IF(AZ325=5,G325,0)</f>
        <v>0</v>
      </c>
      <c r="CA325" s="129">
        <v>12</v>
      </c>
      <c r="CB325" s="129">
        <v>0</v>
      </c>
      <c r="CZ325" s="98">
        <v>2.5999999999999998E-4</v>
      </c>
    </row>
    <row r="326" spans="1:104" x14ac:dyDescent="0.2">
      <c r="A326" s="130"/>
      <c r="B326" s="132"/>
      <c r="C326" s="180" t="s">
        <v>418</v>
      </c>
      <c r="D326" s="181"/>
      <c r="E326" s="133">
        <v>27.625</v>
      </c>
      <c r="F326" s="134"/>
      <c r="G326" s="135"/>
      <c r="M326" s="131" t="s">
        <v>418</v>
      </c>
      <c r="O326" s="122"/>
    </row>
    <row r="327" spans="1:104" ht="45" x14ac:dyDescent="0.2">
      <c r="A327" s="123">
        <v>113</v>
      </c>
      <c r="B327" s="124" t="s">
        <v>419</v>
      </c>
      <c r="C327" s="125" t="s">
        <v>514</v>
      </c>
      <c r="D327" s="126" t="s">
        <v>89</v>
      </c>
      <c r="E327" s="127">
        <v>1.55</v>
      </c>
      <c r="F327" s="127">
        <v>0</v>
      </c>
      <c r="G327" s="128">
        <f>E327*F327</f>
        <v>0</v>
      </c>
      <c r="O327" s="122">
        <v>2</v>
      </c>
      <c r="AA327" s="98">
        <v>12</v>
      </c>
      <c r="AB327" s="98">
        <v>0</v>
      </c>
      <c r="AC327" s="98">
        <v>56</v>
      </c>
      <c r="AZ327" s="98">
        <v>2</v>
      </c>
      <c r="BA327" s="98">
        <f>IF(AZ327=1,G327,0)</f>
        <v>0</v>
      </c>
      <c r="BB327" s="98">
        <f>IF(AZ327=2,G327,0)</f>
        <v>0</v>
      </c>
      <c r="BC327" s="98">
        <f>IF(AZ327=3,G327,0)</f>
        <v>0</v>
      </c>
      <c r="BD327" s="98">
        <f>IF(AZ327=4,G327,0)</f>
        <v>0</v>
      </c>
      <c r="BE327" s="98">
        <f>IF(AZ327=5,G327,0)</f>
        <v>0</v>
      </c>
      <c r="CA327" s="129">
        <v>12</v>
      </c>
      <c r="CB327" s="129">
        <v>0</v>
      </c>
      <c r="CZ327" s="98">
        <v>2.5999999999999998E-4</v>
      </c>
    </row>
    <row r="328" spans="1:104" x14ac:dyDescent="0.2">
      <c r="A328" s="130"/>
      <c r="B328" s="132"/>
      <c r="C328" s="180" t="s">
        <v>420</v>
      </c>
      <c r="D328" s="181"/>
      <c r="E328" s="133">
        <v>1.55</v>
      </c>
      <c r="F328" s="134"/>
      <c r="G328" s="135"/>
      <c r="M328" s="131" t="s">
        <v>420</v>
      </c>
      <c r="O328" s="122"/>
    </row>
    <row r="329" spans="1:104" x14ac:dyDescent="0.2">
      <c r="A329" s="123">
        <v>114</v>
      </c>
      <c r="B329" s="124" t="s">
        <v>421</v>
      </c>
      <c r="C329" s="125" t="s">
        <v>422</v>
      </c>
      <c r="D329" s="126" t="s">
        <v>89</v>
      </c>
      <c r="E329" s="127">
        <v>6.48</v>
      </c>
      <c r="F329" s="127">
        <v>0</v>
      </c>
      <c r="G329" s="128">
        <f>E329*F329</f>
        <v>0</v>
      </c>
      <c r="O329" s="122">
        <v>2</v>
      </c>
      <c r="AA329" s="98">
        <v>12</v>
      </c>
      <c r="AB329" s="98">
        <v>0</v>
      </c>
      <c r="AC329" s="98">
        <v>74</v>
      </c>
      <c r="AZ329" s="98">
        <v>2</v>
      </c>
      <c r="BA329" s="98">
        <f>IF(AZ329=1,G329,0)</f>
        <v>0</v>
      </c>
      <c r="BB329" s="98">
        <f>IF(AZ329=2,G329,0)</f>
        <v>0</v>
      </c>
      <c r="BC329" s="98">
        <f>IF(AZ329=3,G329,0)</f>
        <v>0</v>
      </c>
      <c r="BD329" s="98">
        <f>IF(AZ329=4,G329,0)</f>
        <v>0</v>
      </c>
      <c r="BE329" s="98">
        <f>IF(AZ329=5,G329,0)</f>
        <v>0</v>
      </c>
      <c r="CA329" s="129">
        <v>12</v>
      </c>
      <c r="CB329" s="129">
        <v>0</v>
      </c>
      <c r="CZ329" s="98">
        <v>2.5999999999999998E-4</v>
      </c>
    </row>
    <row r="330" spans="1:104" x14ac:dyDescent="0.2">
      <c r="A330" s="130"/>
      <c r="B330" s="132"/>
      <c r="C330" s="180" t="s">
        <v>423</v>
      </c>
      <c r="D330" s="181"/>
      <c r="E330" s="133">
        <v>6.48</v>
      </c>
      <c r="F330" s="134"/>
      <c r="G330" s="135"/>
      <c r="M330" s="131" t="s">
        <v>423</v>
      </c>
      <c r="O330" s="122"/>
    </row>
    <row r="331" spans="1:104" x14ac:dyDescent="0.2">
      <c r="A331" s="123">
        <v>115</v>
      </c>
      <c r="B331" s="124" t="s">
        <v>424</v>
      </c>
      <c r="C331" s="125" t="s">
        <v>425</v>
      </c>
      <c r="D331" s="126" t="s">
        <v>89</v>
      </c>
      <c r="E331" s="127">
        <v>11.744999999999999</v>
      </c>
      <c r="F331" s="127">
        <v>0</v>
      </c>
      <c r="G331" s="128">
        <f>E331*F331</f>
        <v>0</v>
      </c>
      <c r="O331" s="122">
        <v>2</v>
      </c>
      <c r="AA331" s="98">
        <v>12</v>
      </c>
      <c r="AB331" s="98">
        <v>0</v>
      </c>
      <c r="AC331" s="98">
        <v>75</v>
      </c>
      <c r="AZ331" s="98">
        <v>2</v>
      </c>
      <c r="BA331" s="98">
        <f>IF(AZ331=1,G331,0)</f>
        <v>0</v>
      </c>
      <c r="BB331" s="98">
        <f>IF(AZ331=2,G331,0)</f>
        <v>0</v>
      </c>
      <c r="BC331" s="98">
        <f>IF(AZ331=3,G331,0)</f>
        <v>0</v>
      </c>
      <c r="BD331" s="98">
        <f>IF(AZ331=4,G331,0)</f>
        <v>0</v>
      </c>
      <c r="BE331" s="98">
        <f>IF(AZ331=5,G331,0)</f>
        <v>0</v>
      </c>
      <c r="CA331" s="129">
        <v>12</v>
      </c>
      <c r="CB331" s="129">
        <v>0</v>
      </c>
      <c r="CZ331" s="98">
        <v>2.5999999999999998E-4</v>
      </c>
    </row>
    <row r="332" spans="1:104" x14ac:dyDescent="0.2">
      <c r="A332" s="130"/>
      <c r="B332" s="132"/>
      <c r="C332" s="180" t="s">
        <v>426</v>
      </c>
      <c r="D332" s="181"/>
      <c r="E332" s="133">
        <v>11.744999999999999</v>
      </c>
      <c r="F332" s="134"/>
      <c r="G332" s="135"/>
      <c r="M332" s="131" t="s">
        <v>426</v>
      </c>
      <c r="O332" s="122"/>
    </row>
    <row r="333" spans="1:104" ht="22.5" x14ac:dyDescent="0.2">
      <c r="A333" s="123">
        <v>116</v>
      </c>
      <c r="B333" s="124" t="s">
        <v>427</v>
      </c>
      <c r="C333" s="125" t="s">
        <v>428</v>
      </c>
      <c r="D333" s="126" t="s">
        <v>89</v>
      </c>
      <c r="E333" s="127">
        <v>3.9049999999999998</v>
      </c>
      <c r="F333" s="127">
        <v>0</v>
      </c>
      <c r="G333" s="128">
        <f>E333*F333</f>
        <v>0</v>
      </c>
      <c r="O333" s="122">
        <v>2</v>
      </c>
      <c r="AA333" s="98">
        <v>12</v>
      </c>
      <c r="AB333" s="98">
        <v>0</v>
      </c>
      <c r="AC333" s="98">
        <v>76</v>
      </c>
      <c r="AZ333" s="98">
        <v>2</v>
      </c>
      <c r="BA333" s="98">
        <f>IF(AZ333=1,G333,0)</f>
        <v>0</v>
      </c>
      <c r="BB333" s="98">
        <f>IF(AZ333=2,G333,0)</f>
        <v>0</v>
      </c>
      <c r="BC333" s="98">
        <f>IF(AZ333=3,G333,0)</f>
        <v>0</v>
      </c>
      <c r="BD333" s="98">
        <f>IF(AZ333=4,G333,0)</f>
        <v>0</v>
      </c>
      <c r="BE333" s="98">
        <f>IF(AZ333=5,G333,0)</f>
        <v>0</v>
      </c>
      <c r="CA333" s="129">
        <v>12</v>
      </c>
      <c r="CB333" s="129">
        <v>0</v>
      </c>
      <c r="CZ333" s="98">
        <v>2.5999999999999998E-4</v>
      </c>
    </row>
    <row r="334" spans="1:104" x14ac:dyDescent="0.2">
      <c r="A334" s="130"/>
      <c r="B334" s="132"/>
      <c r="C334" s="180" t="s">
        <v>429</v>
      </c>
      <c r="D334" s="181"/>
      <c r="E334" s="133">
        <v>3.9049999999999998</v>
      </c>
      <c r="F334" s="134"/>
      <c r="G334" s="135"/>
      <c r="M334" s="131" t="s">
        <v>429</v>
      </c>
      <c r="O334" s="122"/>
    </row>
    <row r="335" spans="1:104" x14ac:dyDescent="0.2">
      <c r="A335" s="123">
        <v>117</v>
      </c>
      <c r="B335" s="124" t="s">
        <v>430</v>
      </c>
      <c r="C335" s="125" t="s">
        <v>431</v>
      </c>
      <c r="D335" s="126" t="s">
        <v>89</v>
      </c>
      <c r="E335" s="127">
        <v>19</v>
      </c>
      <c r="F335" s="127">
        <v>0</v>
      </c>
      <c r="G335" s="128">
        <f>E335*F335</f>
        <v>0</v>
      </c>
      <c r="O335" s="122">
        <v>2</v>
      </c>
      <c r="AA335" s="98">
        <v>12</v>
      </c>
      <c r="AB335" s="98">
        <v>0</v>
      </c>
      <c r="AC335" s="98">
        <v>80</v>
      </c>
      <c r="AZ335" s="98">
        <v>2</v>
      </c>
      <c r="BA335" s="98">
        <f>IF(AZ335=1,G335,0)</f>
        <v>0</v>
      </c>
      <c r="BB335" s="98">
        <f>IF(AZ335=2,G335,0)</f>
        <v>0</v>
      </c>
      <c r="BC335" s="98">
        <f>IF(AZ335=3,G335,0)</f>
        <v>0</v>
      </c>
      <c r="BD335" s="98">
        <f>IF(AZ335=4,G335,0)</f>
        <v>0</v>
      </c>
      <c r="BE335" s="98">
        <f>IF(AZ335=5,G335,0)</f>
        <v>0</v>
      </c>
      <c r="CA335" s="129">
        <v>12</v>
      </c>
      <c r="CB335" s="129">
        <v>0</v>
      </c>
      <c r="CZ335" s="98">
        <v>2.5999999999999998E-4</v>
      </c>
    </row>
    <row r="336" spans="1:104" x14ac:dyDescent="0.2">
      <c r="A336" s="130"/>
      <c r="B336" s="132"/>
      <c r="C336" s="180" t="s">
        <v>432</v>
      </c>
      <c r="D336" s="181"/>
      <c r="E336" s="133">
        <v>19</v>
      </c>
      <c r="F336" s="134"/>
      <c r="G336" s="135"/>
      <c r="M336" s="131" t="s">
        <v>432</v>
      </c>
      <c r="O336" s="122"/>
    </row>
    <row r="337" spans="1:104" x14ac:dyDescent="0.2">
      <c r="A337" s="136"/>
      <c r="B337" s="137" t="s">
        <v>62</v>
      </c>
      <c r="C337" s="138" t="str">
        <f>CONCATENATE(B314," ",C314)</f>
        <v>769 Otvorové prvky z plastu</v>
      </c>
      <c r="D337" s="139"/>
      <c r="E337" s="140"/>
      <c r="F337" s="141"/>
      <c r="G337" s="142">
        <f>SUM(G314:G336)</f>
        <v>0</v>
      </c>
      <c r="O337" s="122">
        <v>4</v>
      </c>
      <c r="BA337" s="143">
        <f>SUM(BA314:BA336)</f>
        <v>0</v>
      </c>
      <c r="BB337" s="143">
        <f>SUM(BB314:BB336)</f>
        <v>0</v>
      </c>
      <c r="BC337" s="143">
        <f>SUM(BC314:BC336)</f>
        <v>0</v>
      </c>
      <c r="BD337" s="143">
        <f>SUM(BD314:BD336)</f>
        <v>0</v>
      </c>
      <c r="BE337" s="143">
        <f>SUM(BE314:BE336)</f>
        <v>0</v>
      </c>
    </row>
    <row r="338" spans="1:104" x14ac:dyDescent="0.2">
      <c r="A338" s="115" t="s">
        <v>58</v>
      </c>
      <c r="B338" s="116" t="s">
        <v>433</v>
      </c>
      <c r="C338" s="117" t="s">
        <v>434</v>
      </c>
      <c r="D338" s="118"/>
      <c r="E338" s="119"/>
      <c r="F338" s="119"/>
      <c r="G338" s="120"/>
      <c r="H338" s="121"/>
      <c r="I338" s="121"/>
      <c r="O338" s="122">
        <v>1</v>
      </c>
    </row>
    <row r="339" spans="1:104" x14ac:dyDescent="0.2">
      <c r="A339" s="123">
        <v>118</v>
      </c>
      <c r="B339" s="124" t="s">
        <v>435</v>
      </c>
      <c r="C339" s="125" t="s">
        <v>436</v>
      </c>
      <c r="D339" s="126" t="s">
        <v>89</v>
      </c>
      <c r="E339" s="127">
        <v>29.56</v>
      </c>
      <c r="F339" s="127">
        <v>0</v>
      </c>
      <c r="G339" s="128">
        <f>E339*F339</f>
        <v>0</v>
      </c>
      <c r="O339" s="122">
        <v>2</v>
      </c>
      <c r="AA339" s="98">
        <v>12</v>
      </c>
      <c r="AB339" s="98">
        <v>0</v>
      </c>
      <c r="AC339" s="98">
        <v>85</v>
      </c>
      <c r="AZ339" s="98">
        <v>2</v>
      </c>
      <c r="BA339" s="98">
        <f>IF(AZ339=1,G339,0)</f>
        <v>0</v>
      </c>
      <c r="BB339" s="98">
        <f>IF(AZ339=2,G339,0)</f>
        <v>0</v>
      </c>
      <c r="BC339" s="98">
        <f>IF(AZ339=3,G339,0)</f>
        <v>0</v>
      </c>
      <c r="BD339" s="98">
        <f>IF(AZ339=4,G339,0)</f>
        <v>0</v>
      </c>
      <c r="BE339" s="98">
        <f>IF(AZ339=5,G339,0)</f>
        <v>0</v>
      </c>
      <c r="CA339" s="129">
        <v>12</v>
      </c>
      <c r="CB339" s="129">
        <v>0</v>
      </c>
      <c r="CZ339" s="98">
        <v>3.6000000000000002E-4</v>
      </c>
    </row>
    <row r="340" spans="1:104" x14ac:dyDescent="0.2">
      <c r="A340" s="130"/>
      <c r="B340" s="132"/>
      <c r="C340" s="180" t="s">
        <v>437</v>
      </c>
      <c r="D340" s="181"/>
      <c r="E340" s="133">
        <v>7.56</v>
      </c>
      <c r="F340" s="134"/>
      <c r="G340" s="135"/>
      <c r="M340" s="131" t="s">
        <v>437</v>
      </c>
      <c r="O340" s="122"/>
    </row>
    <row r="341" spans="1:104" x14ac:dyDescent="0.2">
      <c r="A341" s="130"/>
      <c r="B341" s="132"/>
      <c r="C341" s="180" t="s">
        <v>438</v>
      </c>
      <c r="D341" s="181"/>
      <c r="E341" s="133">
        <v>22</v>
      </c>
      <c r="F341" s="134"/>
      <c r="G341" s="135"/>
      <c r="M341" s="131" t="s">
        <v>438</v>
      </c>
      <c r="O341" s="122"/>
    </row>
    <row r="342" spans="1:104" x14ac:dyDescent="0.2">
      <c r="A342" s="136"/>
      <c r="B342" s="137" t="s">
        <v>62</v>
      </c>
      <c r="C342" s="138" t="str">
        <f>CONCATENATE(B338," ",C338)</f>
        <v>776 Podlahy povlakové</v>
      </c>
      <c r="D342" s="139"/>
      <c r="E342" s="140"/>
      <c r="F342" s="141"/>
      <c r="G342" s="142">
        <f>SUM(G338:G341)</f>
        <v>0</v>
      </c>
      <c r="O342" s="122">
        <v>4</v>
      </c>
      <c r="BA342" s="143">
        <f>SUM(BA338:BA341)</f>
        <v>0</v>
      </c>
      <c r="BB342" s="143">
        <f>SUM(BB338:BB341)</f>
        <v>0</v>
      </c>
      <c r="BC342" s="143">
        <f>SUM(BC338:BC341)</f>
        <v>0</v>
      </c>
      <c r="BD342" s="143">
        <f>SUM(BD338:BD341)</f>
        <v>0</v>
      </c>
      <c r="BE342" s="143">
        <f>SUM(BE338:BE341)</f>
        <v>0</v>
      </c>
    </row>
    <row r="343" spans="1:104" x14ac:dyDescent="0.2">
      <c r="A343" s="115" t="s">
        <v>58</v>
      </c>
      <c r="B343" s="116" t="s">
        <v>439</v>
      </c>
      <c r="C343" s="117" t="s">
        <v>440</v>
      </c>
      <c r="D343" s="118"/>
      <c r="E343" s="119"/>
      <c r="F343" s="119"/>
      <c r="G343" s="120"/>
      <c r="H343" s="121"/>
      <c r="I343" s="121"/>
      <c r="O343" s="122">
        <v>1</v>
      </c>
    </row>
    <row r="344" spans="1:104" x14ac:dyDescent="0.2">
      <c r="A344" s="123">
        <v>119</v>
      </c>
      <c r="B344" s="124" t="s">
        <v>441</v>
      </c>
      <c r="C344" s="125" t="s">
        <v>442</v>
      </c>
      <c r="D344" s="126" t="s">
        <v>89</v>
      </c>
      <c r="E344" s="127">
        <v>29.56</v>
      </c>
      <c r="F344" s="127">
        <v>0</v>
      </c>
      <c r="G344" s="128">
        <f>E344*F344</f>
        <v>0</v>
      </c>
      <c r="O344" s="122">
        <v>2</v>
      </c>
      <c r="AA344" s="98">
        <v>12</v>
      </c>
      <c r="AB344" s="98">
        <v>0</v>
      </c>
      <c r="AC344" s="98">
        <v>86</v>
      </c>
      <c r="AZ344" s="98">
        <v>2</v>
      </c>
      <c r="BA344" s="98">
        <f>IF(AZ344=1,G344,0)</f>
        <v>0</v>
      </c>
      <c r="BB344" s="98">
        <f>IF(AZ344=2,G344,0)</f>
        <v>0</v>
      </c>
      <c r="BC344" s="98">
        <f>IF(AZ344=3,G344,0)</f>
        <v>0</v>
      </c>
      <c r="BD344" s="98">
        <f>IF(AZ344=4,G344,0)</f>
        <v>0</v>
      </c>
      <c r="BE344" s="98">
        <f>IF(AZ344=5,G344,0)</f>
        <v>0</v>
      </c>
      <c r="CA344" s="129">
        <v>12</v>
      </c>
      <c r="CB344" s="129">
        <v>0</v>
      </c>
      <c r="CZ344" s="98">
        <v>3.9500000000000004E-3</v>
      </c>
    </row>
    <row r="345" spans="1:104" x14ac:dyDescent="0.2">
      <c r="A345" s="162"/>
      <c r="B345" s="163"/>
      <c r="C345" s="180" t="s">
        <v>437</v>
      </c>
      <c r="D345" s="181"/>
      <c r="E345" s="133">
        <v>7.56</v>
      </c>
      <c r="F345" s="164"/>
      <c r="G345" s="165"/>
      <c r="O345" s="122"/>
      <c r="CA345" s="129"/>
      <c r="CB345" s="129"/>
    </row>
    <row r="346" spans="1:104" x14ac:dyDescent="0.2">
      <c r="A346" s="130"/>
      <c r="B346" s="132"/>
      <c r="C346" s="180" t="s">
        <v>438</v>
      </c>
      <c r="D346" s="181"/>
      <c r="E346" s="133">
        <v>22</v>
      </c>
      <c r="F346" s="134"/>
      <c r="G346" s="135"/>
      <c r="M346" s="131" t="s">
        <v>443</v>
      </c>
      <c r="O346" s="122"/>
    </row>
    <row r="347" spans="1:104" x14ac:dyDescent="0.2">
      <c r="A347" s="136"/>
      <c r="B347" s="137" t="s">
        <v>62</v>
      </c>
      <c r="C347" s="138" t="str">
        <f>CONCATENATE(B343," ",C343)</f>
        <v>777 Podlahy ze syntetických hmot</v>
      </c>
      <c r="D347" s="139"/>
      <c r="E347" s="140"/>
      <c r="F347" s="141"/>
      <c r="G347" s="142">
        <f>SUM(G343:G346)</f>
        <v>0</v>
      </c>
      <c r="O347" s="122">
        <v>4</v>
      </c>
      <c r="BA347" s="143">
        <f>SUM(BA343:BA346)</f>
        <v>0</v>
      </c>
      <c r="BB347" s="143">
        <f>SUM(BB343:BB346)</f>
        <v>0</v>
      </c>
      <c r="BC347" s="143">
        <f>SUM(BC343:BC346)</f>
        <v>0</v>
      </c>
      <c r="BD347" s="143">
        <f>SUM(BD343:BD346)</f>
        <v>0</v>
      </c>
      <c r="BE347" s="143">
        <f>SUM(BE343:BE346)</f>
        <v>0</v>
      </c>
    </row>
    <row r="348" spans="1:104" x14ac:dyDescent="0.2">
      <c r="A348" s="115" t="s">
        <v>58</v>
      </c>
      <c r="B348" s="116" t="s">
        <v>444</v>
      </c>
      <c r="C348" s="117" t="s">
        <v>445</v>
      </c>
      <c r="D348" s="118"/>
      <c r="E348" s="119"/>
      <c r="F348" s="119"/>
      <c r="G348" s="120"/>
      <c r="H348" s="121"/>
      <c r="I348" s="121"/>
      <c r="O348" s="122">
        <v>1</v>
      </c>
    </row>
    <row r="349" spans="1:104" x14ac:dyDescent="0.2">
      <c r="A349" s="123">
        <v>120</v>
      </c>
      <c r="B349" s="124" t="s">
        <v>446</v>
      </c>
      <c r="C349" s="125" t="s">
        <v>447</v>
      </c>
      <c r="D349" s="126" t="s">
        <v>89</v>
      </c>
      <c r="E349" s="127">
        <v>312.22000000000003</v>
      </c>
      <c r="F349" s="127">
        <v>0</v>
      </c>
      <c r="G349" s="128">
        <f>E349*F349</f>
        <v>0</v>
      </c>
      <c r="O349" s="122">
        <v>2</v>
      </c>
      <c r="AA349" s="98">
        <v>12</v>
      </c>
      <c r="AB349" s="98">
        <v>0</v>
      </c>
      <c r="AC349" s="98">
        <v>36</v>
      </c>
      <c r="AZ349" s="98">
        <v>2</v>
      </c>
      <c r="BA349" s="98">
        <f>IF(AZ349=1,G349,0)</f>
        <v>0</v>
      </c>
      <c r="BB349" s="98">
        <f>IF(AZ349=2,G349,0)</f>
        <v>0</v>
      </c>
      <c r="BC349" s="98">
        <f>IF(AZ349=3,G349,0)</f>
        <v>0</v>
      </c>
      <c r="BD349" s="98">
        <f>IF(AZ349=4,G349,0)</f>
        <v>0</v>
      </c>
      <c r="BE349" s="98">
        <f>IF(AZ349=5,G349,0)</f>
        <v>0</v>
      </c>
      <c r="CA349" s="129">
        <v>12</v>
      </c>
      <c r="CB349" s="129">
        <v>0</v>
      </c>
      <c r="CZ349" s="98">
        <v>5.8E-4</v>
      </c>
    </row>
    <row r="350" spans="1:104" x14ac:dyDescent="0.2">
      <c r="A350" s="130"/>
      <c r="B350" s="132"/>
      <c r="C350" s="180" t="s">
        <v>448</v>
      </c>
      <c r="D350" s="181"/>
      <c r="E350" s="133">
        <v>137.86000000000001</v>
      </c>
      <c r="F350" s="134"/>
      <c r="G350" s="135"/>
      <c r="M350" s="131" t="s">
        <v>448</v>
      </c>
      <c r="O350" s="122"/>
    </row>
    <row r="351" spans="1:104" x14ac:dyDescent="0.2">
      <c r="A351" s="130"/>
      <c r="B351" s="132"/>
      <c r="C351" s="180" t="s">
        <v>449</v>
      </c>
      <c r="D351" s="181"/>
      <c r="E351" s="133">
        <v>149.16</v>
      </c>
      <c r="F351" s="134"/>
      <c r="G351" s="135"/>
      <c r="M351" s="131" t="s">
        <v>449</v>
      </c>
      <c r="O351" s="122"/>
    </row>
    <row r="352" spans="1:104" x14ac:dyDescent="0.2">
      <c r="A352" s="130"/>
      <c r="B352" s="132"/>
      <c r="C352" s="180" t="s">
        <v>450</v>
      </c>
      <c r="D352" s="181"/>
      <c r="E352" s="133">
        <v>25.2</v>
      </c>
      <c r="F352" s="134"/>
      <c r="G352" s="135"/>
      <c r="M352" s="131" t="s">
        <v>450</v>
      </c>
      <c r="O352" s="122"/>
    </row>
    <row r="353" spans="1:104" x14ac:dyDescent="0.2">
      <c r="A353" s="136"/>
      <c r="B353" s="137" t="s">
        <v>62</v>
      </c>
      <c r="C353" s="138" t="str">
        <f>CONCATENATE(B348," ",C348)</f>
        <v>783 Nátěry</v>
      </c>
      <c r="D353" s="139"/>
      <c r="E353" s="140"/>
      <c r="F353" s="141"/>
      <c r="G353" s="142">
        <f>SUM(G348:G352)</f>
        <v>0</v>
      </c>
      <c r="O353" s="122">
        <v>4</v>
      </c>
      <c r="BA353" s="143">
        <f>SUM(BA348:BA352)</f>
        <v>0</v>
      </c>
      <c r="BB353" s="143">
        <f>SUM(BB348:BB352)</f>
        <v>0</v>
      </c>
      <c r="BC353" s="143">
        <f>SUM(BC348:BC352)</f>
        <v>0</v>
      </c>
      <c r="BD353" s="143">
        <f>SUM(BD348:BD352)</f>
        <v>0</v>
      </c>
      <c r="BE353" s="143">
        <f>SUM(BE348:BE352)</f>
        <v>0</v>
      </c>
    </row>
    <row r="354" spans="1:104" x14ac:dyDescent="0.2">
      <c r="A354" s="115" t="s">
        <v>58</v>
      </c>
      <c r="B354" s="116" t="s">
        <v>451</v>
      </c>
      <c r="C354" s="117" t="s">
        <v>452</v>
      </c>
      <c r="D354" s="118"/>
      <c r="E354" s="119"/>
      <c r="F354" s="119"/>
      <c r="G354" s="120"/>
      <c r="H354" s="121"/>
      <c r="I354" s="121"/>
      <c r="O354" s="122">
        <v>1</v>
      </c>
    </row>
    <row r="355" spans="1:104" x14ac:dyDescent="0.2">
      <c r="A355" s="123">
        <v>121</v>
      </c>
      <c r="B355" s="124" t="s">
        <v>453</v>
      </c>
      <c r="C355" s="125" t="s">
        <v>454</v>
      </c>
      <c r="D355" s="126" t="s">
        <v>89</v>
      </c>
      <c r="E355" s="127">
        <v>440</v>
      </c>
      <c r="F355" s="127">
        <v>0</v>
      </c>
      <c r="G355" s="128">
        <f>E355*F355</f>
        <v>0</v>
      </c>
      <c r="O355" s="122">
        <v>2</v>
      </c>
      <c r="AA355" s="98">
        <v>1</v>
      </c>
      <c r="AB355" s="98">
        <v>7</v>
      </c>
      <c r="AC355" s="98">
        <v>7</v>
      </c>
      <c r="AZ355" s="98">
        <v>2</v>
      </c>
      <c r="BA355" s="98">
        <f>IF(AZ355=1,G355,0)</f>
        <v>0</v>
      </c>
      <c r="BB355" s="98">
        <f>IF(AZ355=2,G355,0)</f>
        <v>0</v>
      </c>
      <c r="BC355" s="98">
        <f>IF(AZ355=3,G355,0)</f>
        <v>0</v>
      </c>
      <c r="BD355" s="98">
        <f>IF(AZ355=4,G355,0)</f>
        <v>0</v>
      </c>
      <c r="BE355" s="98">
        <f>IF(AZ355=5,G355,0)</f>
        <v>0</v>
      </c>
      <c r="CA355" s="129">
        <v>1</v>
      </c>
      <c r="CB355" s="129">
        <v>7</v>
      </c>
      <c r="CZ355" s="98">
        <v>1.7000000000000001E-4</v>
      </c>
    </row>
    <row r="356" spans="1:104" x14ac:dyDescent="0.2">
      <c r="A356" s="130"/>
      <c r="B356" s="132"/>
      <c r="C356" s="180" t="s">
        <v>455</v>
      </c>
      <c r="D356" s="181"/>
      <c r="E356" s="133">
        <v>439.29</v>
      </c>
      <c r="F356" s="134"/>
      <c r="G356" s="135"/>
      <c r="M356" s="131" t="s">
        <v>455</v>
      </c>
      <c r="O356" s="122"/>
    </row>
    <row r="357" spans="1:104" x14ac:dyDescent="0.2">
      <c r="A357" s="130"/>
      <c r="B357" s="132"/>
      <c r="C357" s="180" t="s">
        <v>456</v>
      </c>
      <c r="D357" s="181"/>
      <c r="E357" s="133">
        <v>0.71</v>
      </c>
      <c r="F357" s="134"/>
      <c r="G357" s="135"/>
      <c r="M357" s="131" t="s">
        <v>456</v>
      </c>
      <c r="O357" s="122"/>
    </row>
    <row r="358" spans="1:104" x14ac:dyDescent="0.2">
      <c r="A358" s="123">
        <v>122</v>
      </c>
      <c r="B358" s="124" t="s">
        <v>457</v>
      </c>
      <c r="C358" s="125" t="s">
        <v>515</v>
      </c>
      <c r="D358" s="126" t="s">
        <v>89</v>
      </c>
      <c r="E358" s="127">
        <v>630.5</v>
      </c>
      <c r="F358" s="127">
        <v>0</v>
      </c>
      <c r="G358" s="128">
        <f>E358*F358</f>
        <v>0</v>
      </c>
      <c r="O358" s="122">
        <v>2</v>
      </c>
      <c r="AA358" s="98">
        <v>1</v>
      </c>
      <c r="AB358" s="98">
        <v>7</v>
      </c>
      <c r="AC358" s="98">
        <v>7</v>
      </c>
      <c r="AZ358" s="98">
        <v>2</v>
      </c>
      <c r="BA358" s="98">
        <f>IF(AZ358=1,G358,0)</f>
        <v>0</v>
      </c>
      <c r="BB358" s="98">
        <f>IF(AZ358=2,G358,0)</f>
        <v>0</v>
      </c>
      <c r="BC358" s="98">
        <f>IF(AZ358=3,G358,0)</f>
        <v>0</v>
      </c>
      <c r="BD358" s="98">
        <f>IF(AZ358=4,G358,0)</f>
        <v>0</v>
      </c>
      <c r="BE358" s="98">
        <f>IF(AZ358=5,G358,0)</f>
        <v>0</v>
      </c>
      <c r="CA358" s="129">
        <v>1</v>
      </c>
      <c r="CB358" s="129">
        <v>7</v>
      </c>
      <c r="CZ358" s="98">
        <v>2.5999999999999998E-4</v>
      </c>
    </row>
    <row r="359" spans="1:104" x14ac:dyDescent="0.2">
      <c r="A359" s="130"/>
      <c r="B359" s="132"/>
      <c r="C359" s="180" t="s">
        <v>458</v>
      </c>
      <c r="D359" s="181"/>
      <c r="E359" s="133">
        <v>528</v>
      </c>
      <c r="F359" s="134"/>
      <c r="G359" s="135"/>
      <c r="M359" s="131" t="s">
        <v>458</v>
      </c>
      <c r="O359" s="122"/>
    </row>
    <row r="360" spans="1:104" x14ac:dyDescent="0.2">
      <c r="A360" s="130"/>
      <c r="B360" s="132"/>
      <c r="C360" s="180" t="s">
        <v>459</v>
      </c>
      <c r="D360" s="181"/>
      <c r="E360" s="133">
        <v>102.5</v>
      </c>
      <c r="F360" s="134"/>
      <c r="G360" s="135"/>
      <c r="M360" s="131" t="s">
        <v>459</v>
      </c>
      <c r="O360" s="122"/>
    </row>
    <row r="361" spans="1:104" x14ac:dyDescent="0.2">
      <c r="A361" s="123">
        <v>123</v>
      </c>
      <c r="B361" s="124" t="s">
        <v>460</v>
      </c>
      <c r="C361" s="125" t="s">
        <v>461</v>
      </c>
      <c r="D361" s="126" t="s">
        <v>89</v>
      </c>
      <c r="E361" s="127">
        <v>102.5</v>
      </c>
      <c r="F361" s="127">
        <v>0</v>
      </c>
      <c r="G361" s="128">
        <f>E361*F361</f>
        <v>0</v>
      </c>
      <c r="O361" s="122">
        <v>2</v>
      </c>
      <c r="AA361" s="98">
        <v>12</v>
      </c>
      <c r="AB361" s="98">
        <v>0</v>
      </c>
      <c r="AC361" s="98">
        <v>121</v>
      </c>
      <c r="AZ361" s="98">
        <v>2</v>
      </c>
      <c r="BA361" s="98">
        <f>IF(AZ361=1,G361,0)</f>
        <v>0</v>
      </c>
      <c r="BB361" s="98">
        <f>IF(AZ361=2,G361,0)</f>
        <v>0</v>
      </c>
      <c r="BC361" s="98">
        <f>IF(AZ361=3,G361,0)</f>
        <v>0</v>
      </c>
      <c r="BD361" s="98">
        <f>IF(AZ361=4,G361,0)</f>
        <v>0</v>
      </c>
      <c r="BE361" s="98">
        <f>IF(AZ361=5,G361,0)</f>
        <v>0</v>
      </c>
      <c r="CA361" s="129">
        <v>12</v>
      </c>
      <c r="CB361" s="129">
        <v>0</v>
      </c>
      <c r="CZ361" s="98">
        <v>8.4999999999999995E-4</v>
      </c>
    </row>
    <row r="362" spans="1:104" x14ac:dyDescent="0.2">
      <c r="A362" s="130"/>
      <c r="B362" s="132"/>
      <c r="C362" s="180" t="s">
        <v>459</v>
      </c>
      <c r="D362" s="181"/>
      <c r="E362" s="133">
        <v>102.5</v>
      </c>
      <c r="F362" s="134"/>
      <c r="G362" s="135"/>
      <c r="M362" s="131" t="s">
        <v>459</v>
      </c>
      <c r="O362" s="122"/>
    </row>
    <row r="363" spans="1:104" x14ac:dyDescent="0.2">
      <c r="A363" s="136"/>
      <c r="B363" s="137" t="s">
        <v>62</v>
      </c>
      <c r="C363" s="138" t="str">
        <f>CONCATENATE(B354," ",C354)</f>
        <v>784 Malby</v>
      </c>
      <c r="D363" s="139"/>
      <c r="E363" s="140"/>
      <c r="F363" s="141"/>
      <c r="G363" s="142">
        <f>SUM(G354:G362)</f>
        <v>0</v>
      </c>
      <c r="O363" s="122">
        <v>4</v>
      </c>
      <c r="BA363" s="143">
        <f>SUM(BA354:BA362)</f>
        <v>0</v>
      </c>
      <c r="BB363" s="143">
        <f>SUM(BB354:BB362)</f>
        <v>0</v>
      </c>
      <c r="BC363" s="143">
        <f>SUM(BC354:BC362)</f>
        <v>0</v>
      </c>
      <c r="BD363" s="143">
        <f>SUM(BD354:BD362)</f>
        <v>0</v>
      </c>
      <c r="BE363" s="143">
        <f>SUM(BE354:BE362)</f>
        <v>0</v>
      </c>
    </row>
    <row r="364" spans="1:104" x14ac:dyDescent="0.2">
      <c r="A364" s="115" t="s">
        <v>58</v>
      </c>
      <c r="B364" s="116" t="s">
        <v>462</v>
      </c>
      <c r="C364" s="117" t="s">
        <v>463</v>
      </c>
      <c r="D364" s="118"/>
      <c r="E364" s="119"/>
      <c r="F364" s="119"/>
      <c r="G364" s="120"/>
      <c r="H364" s="121"/>
      <c r="I364" s="121"/>
      <c r="O364" s="122">
        <v>1</v>
      </c>
    </row>
    <row r="365" spans="1:104" x14ac:dyDescent="0.2">
      <c r="A365" s="123">
        <v>124</v>
      </c>
      <c r="B365" s="124" t="s">
        <v>464</v>
      </c>
      <c r="C365" s="125" t="s">
        <v>465</v>
      </c>
      <c r="D365" s="126" t="s">
        <v>127</v>
      </c>
      <c r="E365" s="127">
        <v>24</v>
      </c>
      <c r="F365" s="127">
        <v>0</v>
      </c>
      <c r="G365" s="128">
        <f>E365*F365</f>
        <v>0</v>
      </c>
      <c r="O365" s="122">
        <v>2</v>
      </c>
      <c r="AA365" s="98">
        <v>1</v>
      </c>
      <c r="AB365" s="98">
        <v>9</v>
      </c>
      <c r="AC365" s="98">
        <v>9</v>
      </c>
      <c r="AZ365" s="98">
        <v>4</v>
      </c>
      <c r="BA365" s="98">
        <f>IF(AZ365=1,G365,0)</f>
        <v>0</v>
      </c>
      <c r="BB365" s="98">
        <f>IF(AZ365=2,G365,0)</f>
        <v>0</v>
      </c>
      <c r="BC365" s="98">
        <f>IF(AZ365=3,G365,0)</f>
        <v>0</v>
      </c>
      <c r="BD365" s="98">
        <f>IF(AZ365=4,G365,0)</f>
        <v>0</v>
      </c>
      <c r="BE365" s="98">
        <f>IF(AZ365=5,G365,0)</f>
        <v>0</v>
      </c>
      <c r="CA365" s="129">
        <v>1</v>
      </c>
      <c r="CB365" s="129">
        <v>9</v>
      </c>
      <c r="CZ365" s="98">
        <v>0</v>
      </c>
    </row>
    <row r="366" spans="1:104" x14ac:dyDescent="0.2">
      <c r="A366" s="130"/>
      <c r="B366" s="132"/>
      <c r="C366" s="180" t="s">
        <v>466</v>
      </c>
      <c r="D366" s="181"/>
      <c r="E366" s="133">
        <v>24</v>
      </c>
      <c r="F366" s="134"/>
      <c r="G366" s="135"/>
      <c r="M366" s="131">
        <v>24</v>
      </c>
      <c r="O366" s="122"/>
    </row>
    <row r="367" spans="1:104" ht="22.5" x14ac:dyDescent="0.2">
      <c r="A367" s="123">
        <v>125</v>
      </c>
      <c r="B367" s="124" t="s">
        <v>467</v>
      </c>
      <c r="C367" s="125" t="s">
        <v>468</v>
      </c>
      <c r="D367" s="126" t="s">
        <v>61</v>
      </c>
      <c r="E367" s="127">
        <v>3</v>
      </c>
      <c r="F367" s="127">
        <v>0</v>
      </c>
      <c r="G367" s="128">
        <f>E367*F367</f>
        <v>0</v>
      </c>
      <c r="O367" s="122">
        <v>2</v>
      </c>
      <c r="AA367" s="98">
        <v>1</v>
      </c>
      <c r="AB367" s="98">
        <v>9</v>
      </c>
      <c r="AC367" s="98">
        <v>9</v>
      </c>
      <c r="AZ367" s="98">
        <v>4</v>
      </c>
      <c r="BA367" s="98">
        <f>IF(AZ367=1,G367,0)</f>
        <v>0</v>
      </c>
      <c r="BB367" s="98">
        <f>IF(AZ367=2,G367,0)</f>
        <v>0</v>
      </c>
      <c r="BC367" s="98">
        <f>IF(AZ367=3,G367,0)</f>
        <v>0</v>
      </c>
      <c r="BD367" s="98">
        <f>IF(AZ367=4,G367,0)</f>
        <v>0</v>
      </c>
      <c r="BE367" s="98">
        <f>IF(AZ367=5,G367,0)</f>
        <v>0</v>
      </c>
      <c r="CA367" s="129">
        <v>1</v>
      </c>
      <c r="CB367" s="129">
        <v>9</v>
      </c>
      <c r="CZ367" s="98">
        <v>0</v>
      </c>
    </row>
    <row r="368" spans="1:104" x14ac:dyDescent="0.2">
      <c r="A368" s="130"/>
      <c r="B368" s="132"/>
      <c r="C368" s="180" t="s">
        <v>97</v>
      </c>
      <c r="D368" s="181"/>
      <c r="E368" s="133">
        <v>3</v>
      </c>
      <c r="F368" s="134"/>
      <c r="G368" s="135"/>
      <c r="M368" s="131">
        <v>3</v>
      </c>
      <c r="O368" s="122"/>
    </row>
    <row r="369" spans="1:104" ht="22.5" x14ac:dyDescent="0.2">
      <c r="A369" s="123">
        <v>126</v>
      </c>
      <c r="B369" s="124" t="s">
        <v>469</v>
      </c>
      <c r="C369" s="125" t="s">
        <v>470</v>
      </c>
      <c r="D369" s="126" t="s">
        <v>61</v>
      </c>
      <c r="E369" s="127">
        <v>1</v>
      </c>
      <c r="F369" s="127">
        <v>0</v>
      </c>
      <c r="G369" s="128">
        <f>E369*F369</f>
        <v>0</v>
      </c>
      <c r="O369" s="122">
        <v>2</v>
      </c>
      <c r="AA369" s="98">
        <v>1</v>
      </c>
      <c r="AB369" s="98">
        <v>9</v>
      </c>
      <c r="AC369" s="98">
        <v>9</v>
      </c>
      <c r="AZ369" s="98">
        <v>4</v>
      </c>
      <c r="BA369" s="98">
        <f>IF(AZ369=1,G369,0)</f>
        <v>0</v>
      </c>
      <c r="BB369" s="98">
        <f>IF(AZ369=2,G369,0)</f>
        <v>0</v>
      </c>
      <c r="BC369" s="98">
        <f>IF(AZ369=3,G369,0)</f>
        <v>0</v>
      </c>
      <c r="BD369" s="98">
        <f>IF(AZ369=4,G369,0)</f>
        <v>0</v>
      </c>
      <c r="BE369" s="98">
        <f>IF(AZ369=5,G369,0)</f>
        <v>0</v>
      </c>
      <c r="CA369" s="129">
        <v>1</v>
      </c>
      <c r="CB369" s="129">
        <v>9</v>
      </c>
      <c r="CZ369" s="98">
        <v>0</v>
      </c>
    </row>
    <row r="370" spans="1:104" ht="14.25" customHeight="1" x14ac:dyDescent="0.2">
      <c r="A370" s="130"/>
      <c r="B370" s="132"/>
      <c r="C370" s="180" t="s">
        <v>59</v>
      </c>
      <c r="D370" s="181"/>
      <c r="E370" s="133">
        <v>1</v>
      </c>
      <c r="F370" s="134"/>
      <c r="G370" s="135"/>
      <c r="M370" s="131">
        <v>1</v>
      </c>
      <c r="O370" s="122"/>
    </row>
    <row r="371" spans="1:104" x14ac:dyDescent="0.2">
      <c r="A371" s="123">
        <v>127</v>
      </c>
      <c r="B371" s="124" t="s">
        <v>471</v>
      </c>
      <c r="C371" s="125" t="s">
        <v>523</v>
      </c>
      <c r="D371" s="126" t="s">
        <v>522</v>
      </c>
      <c r="E371" s="127">
        <v>1</v>
      </c>
      <c r="F371" s="127">
        <v>0</v>
      </c>
      <c r="G371" s="128">
        <f>E371*F371</f>
        <v>0</v>
      </c>
      <c r="O371" s="122">
        <v>2</v>
      </c>
      <c r="AA371" s="98">
        <v>12</v>
      </c>
      <c r="AB371" s="98">
        <v>0</v>
      </c>
      <c r="AC371" s="98">
        <v>65</v>
      </c>
      <c r="AZ371" s="98">
        <v>4</v>
      </c>
      <c r="BA371" s="98">
        <f>IF(AZ371=1,G371,0)</f>
        <v>0</v>
      </c>
      <c r="BB371" s="98">
        <f>IF(AZ371=2,G371,0)</f>
        <v>0</v>
      </c>
      <c r="BC371" s="98">
        <f>IF(AZ371=3,G371,0)</f>
        <v>0</v>
      </c>
      <c r="BD371" s="98">
        <f>IF(AZ371=4,G371,0)</f>
        <v>0</v>
      </c>
      <c r="BE371" s="98">
        <f>IF(AZ371=5,G371,0)</f>
        <v>0</v>
      </c>
      <c r="CA371" s="129">
        <v>12</v>
      </c>
      <c r="CB371" s="129">
        <v>0</v>
      </c>
      <c r="CZ371" s="98">
        <v>0</v>
      </c>
    </row>
    <row r="372" spans="1:104" x14ac:dyDescent="0.2">
      <c r="A372" s="130"/>
      <c r="B372" s="132"/>
      <c r="C372" s="180" t="s">
        <v>59</v>
      </c>
      <c r="D372" s="181"/>
      <c r="E372" s="133">
        <v>1</v>
      </c>
      <c r="F372" s="134"/>
      <c r="G372" s="135"/>
      <c r="M372" s="131">
        <v>1</v>
      </c>
      <c r="O372" s="122"/>
    </row>
    <row r="373" spans="1:104" x14ac:dyDescent="0.2">
      <c r="A373" s="123">
        <v>128</v>
      </c>
      <c r="B373" s="124" t="s">
        <v>471</v>
      </c>
      <c r="C373" s="125" t="s">
        <v>525</v>
      </c>
      <c r="D373" s="126" t="s">
        <v>522</v>
      </c>
      <c r="E373" s="127">
        <v>1</v>
      </c>
      <c r="F373" s="127">
        <v>0</v>
      </c>
      <c r="G373" s="128">
        <f>E373*F373</f>
        <v>0</v>
      </c>
      <c r="O373" s="122">
        <v>2</v>
      </c>
      <c r="AA373" s="98">
        <v>12</v>
      </c>
      <c r="AB373" s="98">
        <v>0</v>
      </c>
      <c r="AC373" s="98">
        <v>65</v>
      </c>
      <c r="AZ373" s="98">
        <v>4</v>
      </c>
      <c r="BA373" s="98">
        <f>IF(AZ373=1,G373,0)</f>
        <v>0</v>
      </c>
      <c r="BB373" s="98">
        <f>IF(AZ373=2,G373,0)</f>
        <v>0</v>
      </c>
      <c r="BC373" s="98">
        <f>IF(AZ373=3,G373,0)</f>
        <v>0</v>
      </c>
      <c r="BD373" s="98">
        <f>IF(AZ373=4,G373,0)</f>
        <v>0</v>
      </c>
      <c r="BE373" s="98">
        <f>IF(AZ373=5,G373,0)</f>
        <v>0</v>
      </c>
      <c r="CA373" s="129">
        <v>12</v>
      </c>
      <c r="CB373" s="129">
        <v>0</v>
      </c>
      <c r="CZ373" s="98">
        <v>0</v>
      </c>
    </row>
    <row r="374" spans="1:104" x14ac:dyDescent="0.2">
      <c r="A374" s="130"/>
      <c r="B374" s="132"/>
      <c r="C374" s="180" t="s">
        <v>59</v>
      </c>
      <c r="D374" s="181"/>
      <c r="E374" s="133">
        <v>1</v>
      </c>
      <c r="F374" s="134"/>
      <c r="G374" s="135"/>
      <c r="M374" s="131">
        <v>1</v>
      </c>
      <c r="O374" s="122"/>
    </row>
    <row r="375" spans="1:104" x14ac:dyDescent="0.2">
      <c r="A375" s="123">
        <v>129</v>
      </c>
      <c r="B375" s="124" t="s">
        <v>471</v>
      </c>
      <c r="C375" s="125" t="s">
        <v>504</v>
      </c>
      <c r="D375" s="126" t="s">
        <v>85</v>
      </c>
      <c r="E375" s="127">
        <v>1</v>
      </c>
      <c r="F375" s="127">
        <v>0</v>
      </c>
      <c r="G375" s="128">
        <f>E375*F375</f>
        <v>0</v>
      </c>
      <c r="O375" s="122">
        <v>2</v>
      </c>
      <c r="AA375" s="98">
        <v>12</v>
      </c>
      <c r="AB375" s="98">
        <v>0</v>
      </c>
      <c r="AC375" s="98">
        <v>65</v>
      </c>
      <c r="AZ375" s="98">
        <v>4</v>
      </c>
      <c r="BA375" s="98">
        <f>IF(AZ375=1,G375,0)</f>
        <v>0</v>
      </c>
      <c r="BB375" s="98">
        <f>IF(AZ375=2,G375,0)</f>
        <v>0</v>
      </c>
      <c r="BC375" s="98">
        <f>IF(AZ375=3,G375,0)</f>
        <v>0</v>
      </c>
      <c r="BD375" s="98">
        <f>IF(AZ375=4,G375,0)</f>
        <v>0</v>
      </c>
      <c r="BE375" s="98">
        <f>IF(AZ375=5,G375,0)</f>
        <v>0</v>
      </c>
      <c r="CA375" s="129">
        <v>12</v>
      </c>
      <c r="CB375" s="129">
        <v>0</v>
      </c>
      <c r="CZ375" s="98">
        <v>0</v>
      </c>
    </row>
    <row r="376" spans="1:104" x14ac:dyDescent="0.2">
      <c r="A376" s="130"/>
      <c r="B376" s="132"/>
      <c r="C376" s="180" t="s">
        <v>59</v>
      </c>
      <c r="D376" s="181"/>
      <c r="E376" s="133">
        <v>1</v>
      </c>
      <c r="F376" s="134"/>
      <c r="G376" s="135"/>
      <c r="M376" s="131">
        <v>1</v>
      </c>
      <c r="O376" s="122"/>
    </row>
    <row r="377" spans="1:104" x14ac:dyDescent="0.2">
      <c r="A377" s="136"/>
      <c r="B377" s="137" t="s">
        <v>62</v>
      </c>
      <c r="C377" s="138" t="str">
        <f>CONCATENATE(B364," ",C364)</f>
        <v>M21 Elektromontáže</v>
      </c>
      <c r="D377" s="139"/>
      <c r="E377" s="140"/>
      <c r="F377" s="141"/>
      <c r="G377" s="142">
        <f>SUM(G364:G376)</f>
        <v>0</v>
      </c>
      <c r="O377" s="122">
        <v>4</v>
      </c>
      <c r="BA377" s="143">
        <f>SUM(BA364:BA376)</f>
        <v>0</v>
      </c>
      <c r="BB377" s="143">
        <f>SUM(BB364:BB376)</f>
        <v>0</v>
      </c>
      <c r="BC377" s="143">
        <f>SUM(BC364:BC376)</f>
        <v>0</v>
      </c>
      <c r="BD377" s="143">
        <f>SUM(BD364:BD376)</f>
        <v>0</v>
      </c>
      <c r="BE377" s="143">
        <f>SUM(BE364:BE376)</f>
        <v>0</v>
      </c>
    </row>
    <row r="378" spans="1:104" ht="13.5" thickBot="1" x14ac:dyDescent="0.25">
      <c r="E378" s="98"/>
    </row>
    <row r="379" spans="1:104" s="189" customFormat="1" ht="13.5" thickBot="1" x14ac:dyDescent="0.25">
      <c r="A379" s="187"/>
      <c r="B379" s="188" t="s">
        <v>528</v>
      </c>
      <c r="C379" s="188"/>
      <c r="D379" s="188"/>
      <c r="E379" s="188"/>
      <c r="F379" s="188"/>
      <c r="G379" s="196">
        <f>G14+G32+G49+G58+G74+G148+G157+G167+G200+G209+G239+G242+G249+G253+G257+G261+G285+G313+G337+G342+G347+G353+G363+G377</f>
        <v>0</v>
      </c>
    </row>
    <row r="380" spans="1:104" s="189" customFormat="1" x14ac:dyDescent="0.2">
      <c r="A380" s="194"/>
      <c r="B380" s="194"/>
      <c r="C380" s="194"/>
      <c r="D380" s="194"/>
      <c r="E380" s="194"/>
      <c r="F380" s="194"/>
      <c r="G380" s="194"/>
    </row>
    <row r="381" spans="1:104" s="189" customFormat="1" x14ac:dyDescent="0.2">
      <c r="A381" s="194"/>
      <c r="B381" s="194"/>
      <c r="C381" s="194"/>
      <c r="D381" s="194"/>
      <c r="E381" s="194"/>
      <c r="F381" s="194"/>
      <c r="G381" s="194"/>
    </row>
    <row r="382" spans="1:104" x14ac:dyDescent="0.2">
      <c r="A382" s="195" t="s">
        <v>527</v>
      </c>
      <c r="E382" s="98"/>
    </row>
    <row r="383" spans="1:104" x14ac:dyDescent="0.2">
      <c r="A383" s="193" t="s">
        <v>472</v>
      </c>
      <c r="B383" s="88"/>
      <c r="C383" s="88"/>
      <c r="D383" s="88"/>
      <c r="E383" s="190"/>
      <c r="F383" s="191"/>
      <c r="G383" s="192"/>
    </row>
    <row r="384" spans="1:104" x14ac:dyDescent="0.2">
      <c r="A384" s="63" t="s">
        <v>473</v>
      </c>
      <c r="B384" s="55"/>
      <c r="C384" s="55"/>
      <c r="D384" s="55"/>
      <c r="E384" s="190"/>
      <c r="F384" s="191"/>
      <c r="G384" s="192"/>
    </row>
    <row r="385" spans="1:7" x14ac:dyDescent="0.2">
      <c r="A385" s="63" t="s">
        <v>474</v>
      </c>
      <c r="B385" s="55"/>
      <c r="C385" s="55"/>
      <c r="D385" s="55"/>
      <c r="E385" s="190"/>
      <c r="F385" s="191"/>
      <c r="G385" s="192"/>
    </row>
    <row r="386" spans="1:7" x14ac:dyDescent="0.2">
      <c r="A386" s="63" t="s">
        <v>475</v>
      </c>
      <c r="B386" s="55"/>
      <c r="C386" s="55"/>
      <c r="D386" s="55"/>
      <c r="E386" s="190"/>
      <c r="F386" s="191"/>
      <c r="G386" s="192"/>
    </row>
    <row r="387" spans="1:7" x14ac:dyDescent="0.2">
      <c r="A387" s="63" t="s">
        <v>476</v>
      </c>
      <c r="B387" s="55"/>
      <c r="C387" s="55"/>
      <c r="D387" s="55"/>
      <c r="E387" s="190"/>
      <c r="F387" s="191"/>
      <c r="G387" s="192"/>
    </row>
    <row r="388" spans="1:7" x14ac:dyDescent="0.2">
      <c r="A388" s="63" t="s">
        <v>477</v>
      </c>
      <c r="B388" s="55"/>
      <c r="C388" s="55"/>
      <c r="D388" s="55"/>
      <c r="E388" s="190"/>
      <c r="F388" s="191"/>
      <c r="G388" s="192"/>
    </row>
    <row r="389" spans="1:7" x14ac:dyDescent="0.2">
      <c r="A389" s="63" t="s">
        <v>478</v>
      </c>
      <c r="B389" s="55"/>
      <c r="C389" s="55"/>
      <c r="D389" s="55"/>
      <c r="E389" s="190"/>
      <c r="F389" s="191"/>
      <c r="G389" s="192"/>
    </row>
    <row r="390" spans="1:7" ht="13.5" thickBot="1" x14ac:dyDescent="0.25">
      <c r="E390" s="98"/>
    </row>
    <row r="391" spans="1:7" s="189" customFormat="1" ht="13.5" thickBot="1" x14ac:dyDescent="0.25">
      <c r="A391" s="187"/>
      <c r="B391" s="188" t="s">
        <v>526</v>
      </c>
      <c r="C391" s="188"/>
      <c r="D391" s="188"/>
      <c r="E391" s="188"/>
      <c r="F391" s="188"/>
      <c r="G391" s="196">
        <f>G379+E383+E384+E385+E386+E387+E388+E389</f>
        <v>0</v>
      </c>
    </row>
    <row r="392" spans="1:7" x14ac:dyDescent="0.2">
      <c r="E392" s="98"/>
    </row>
    <row r="393" spans="1:7" x14ac:dyDescent="0.2">
      <c r="E393" s="98"/>
    </row>
    <row r="394" spans="1:7" x14ac:dyDescent="0.2">
      <c r="E394" s="98"/>
    </row>
    <row r="395" spans="1:7" x14ac:dyDescent="0.2">
      <c r="E395" s="98"/>
    </row>
    <row r="396" spans="1:7" x14ac:dyDescent="0.2">
      <c r="E396" s="98"/>
    </row>
    <row r="397" spans="1:7" x14ac:dyDescent="0.2">
      <c r="E397" s="98"/>
    </row>
    <row r="398" spans="1:7" x14ac:dyDescent="0.2">
      <c r="E398" s="98"/>
    </row>
    <row r="399" spans="1:7" x14ac:dyDescent="0.2">
      <c r="E399" s="98"/>
    </row>
    <row r="400" spans="1:7" x14ac:dyDescent="0.2">
      <c r="E400" s="98"/>
    </row>
    <row r="401" spans="1:7" x14ac:dyDescent="0.2">
      <c r="E401" s="98"/>
    </row>
    <row r="402" spans="1:7" x14ac:dyDescent="0.2">
      <c r="E402" s="98"/>
    </row>
    <row r="403" spans="1:7" x14ac:dyDescent="0.2">
      <c r="A403" s="144"/>
      <c r="B403" s="144"/>
      <c r="C403" s="144"/>
      <c r="D403" s="144"/>
      <c r="E403" s="144"/>
      <c r="F403" s="144"/>
      <c r="G403" s="144"/>
    </row>
    <row r="404" spans="1:7" x14ac:dyDescent="0.2">
      <c r="A404" s="144"/>
      <c r="B404" s="144"/>
      <c r="C404" s="144"/>
      <c r="D404" s="144"/>
      <c r="E404" s="144"/>
      <c r="F404" s="144"/>
      <c r="G404" s="144"/>
    </row>
    <row r="405" spans="1:7" x14ac:dyDescent="0.2">
      <c r="A405" s="144"/>
      <c r="B405" s="144"/>
      <c r="C405" s="144"/>
      <c r="D405" s="144"/>
      <c r="E405" s="144"/>
      <c r="F405" s="144"/>
      <c r="G405" s="144"/>
    </row>
    <row r="406" spans="1:7" x14ac:dyDescent="0.2">
      <c r="A406" s="144"/>
      <c r="B406" s="144"/>
      <c r="C406" s="144"/>
      <c r="D406" s="144"/>
      <c r="E406" s="144"/>
      <c r="F406" s="144"/>
      <c r="G406" s="144"/>
    </row>
    <row r="407" spans="1:7" x14ac:dyDescent="0.2">
      <c r="E407" s="98"/>
    </row>
    <row r="408" spans="1:7" x14ac:dyDescent="0.2">
      <c r="E408" s="98"/>
    </row>
    <row r="409" spans="1:7" x14ac:dyDescent="0.2">
      <c r="E409" s="98"/>
    </row>
    <row r="410" spans="1:7" x14ac:dyDescent="0.2">
      <c r="E410" s="98"/>
    </row>
    <row r="411" spans="1:7" x14ac:dyDescent="0.2">
      <c r="E411" s="98"/>
    </row>
    <row r="412" spans="1:7" x14ac:dyDescent="0.2">
      <c r="E412" s="98"/>
    </row>
    <row r="413" spans="1:7" x14ac:dyDescent="0.2">
      <c r="E413" s="98"/>
    </row>
    <row r="414" spans="1:7" x14ac:dyDescent="0.2">
      <c r="E414" s="98"/>
    </row>
    <row r="415" spans="1:7" x14ac:dyDescent="0.2">
      <c r="E415" s="98"/>
    </row>
    <row r="416" spans="1:7" x14ac:dyDescent="0.2">
      <c r="E416" s="98"/>
    </row>
    <row r="417" spans="5:5" x14ac:dyDescent="0.2">
      <c r="E417" s="98"/>
    </row>
    <row r="418" spans="5:5" x14ac:dyDescent="0.2">
      <c r="E418" s="98"/>
    </row>
    <row r="419" spans="5:5" x14ac:dyDescent="0.2">
      <c r="E419" s="98"/>
    </row>
    <row r="420" spans="5:5" x14ac:dyDescent="0.2">
      <c r="E420" s="98"/>
    </row>
    <row r="421" spans="5:5" x14ac:dyDescent="0.2">
      <c r="E421" s="98"/>
    </row>
    <row r="422" spans="5:5" x14ac:dyDescent="0.2">
      <c r="E422" s="98"/>
    </row>
    <row r="423" spans="5:5" x14ac:dyDescent="0.2">
      <c r="E423" s="98"/>
    </row>
    <row r="424" spans="5:5" x14ac:dyDescent="0.2">
      <c r="E424" s="98"/>
    </row>
    <row r="425" spans="5:5" x14ac:dyDescent="0.2">
      <c r="E425" s="98"/>
    </row>
    <row r="426" spans="5:5" x14ac:dyDescent="0.2">
      <c r="E426" s="98"/>
    </row>
    <row r="427" spans="5:5" x14ac:dyDescent="0.2">
      <c r="E427" s="98"/>
    </row>
    <row r="428" spans="5:5" x14ac:dyDescent="0.2">
      <c r="E428" s="98"/>
    </row>
    <row r="429" spans="5:5" x14ac:dyDescent="0.2">
      <c r="E429" s="98"/>
    </row>
    <row r="430" spans="5:5" x14ac:dyDescent="0.2">
      <c r="E430" s="98"/>
    </row>
    <row r="431" spans="5:5" x14ac:dyDescent="0.2">
      <c r="E431" s="98"/>
    </row>
    <row r="432" spans="5:5" x14ac:dyDescent="0.2">
      <c r="E432" s="98"/>
    </row>
    <row r="433" spans="1:7" x14ac:dyDescent="0.2">
      <c r="E433" s="98"/>
    </row>
    <row r="434" spans="1:7" x14ac:dyDescent="0.2">
      <c r="E434" s="98"/>
    </row>
    <row r="435" spans="1:7" x14ac:dyDescent="0.2">
      <c r="E435" s="98"/>
    </row>
    <row r="436" spans="1:7" x14ac:dyDescent="0.2">
      <c r="E436" s="98"/>
    </row>
    <row r="437" spans="1:7" x14ac:dyDescent="0.2">
      <c r="E437" s="98"/>
    </row>
    <row r="438" spans="1:7" x14ac:dyDescent="0.2">
      <c r="A438" s="145"/>
      <c r="B438" s="145"/>
    </row>
    <row r="439" spans="1:7" x14ac:dyDescent="0.2">
      <c r="A439" s="144"/>
      <c r="B439" s="144"/>
      <c r="C439" s="147"/>
      <c r="D439" s="147"/>
      <c r="E439" s="148"/>
      <c r="F439" s="147"/>
      <c r="G439" s="149"/>
    </row>
    <row r="440" spans="1:7" x14ac:dyDescent="0.2">
      <c r="A440" s="150"/>
      <c r="B440" s="150"/>
      <c r="C440" s="144"/>
      <c r="D440" s="144"/>
      <c r="E440" s="151"/>
      <c r="F440" s="144"/>
      <c r="G440" s="144"/>
    </row>
    <row r="441" spans="1:7" x14ac:dyDescent="0.2">
      <c r="A441" s="144"/>
      <c r="B441" s="144"/>
      <c r="C441" s="144"/>
      <c r="D441" s="144"/>
      <c r="E441" s="151"/>
      <c r="F441" s="144"/>
      <c r="G441" s="144"/>
    </row>
    <row r="442" spans="1:7" x14ac:dyDescent="0.2">
      <c r="A442" s="144"/>
      <c r="B442" s="144"/>
      <c r="C442" s="144"/>
      <c r="D442" s="144"/>
      <c r="E442" s="151"/>
      <c r="F442" s="144"/>
      <c r="G442" s="144"/>
    </row>
    <row r="443" spans="1:7" x14ac:dyDescent="0.2">
      <c r="A443" s="144"/>
      <c r="B443" s="144"/>
      <c r="C443" s="144"/>
      <c r="D443" s="144"/>
      <c r="E443" s="151"/>
      <c r="F443" s="144"/>
      <c r="G443" s="144"/>
    </row>
    <row r="444" spans="1:7" x14ac:dyDescent="0.2">
      <c r="A444" s="144"/>
      <c r="B444" s="144"/>
      <c r="C444" s="144"/>
      <c r="D444" s="144"/>
      <c r="E444" s="151"/>
      <c r="F444" s="144"/>
      <c r="G444" s="144"/>
    </row>
    <row r="445" spans="1:7" x14ac:dyDescent="0.2">
      <c r="A445" s="144"/>
      <c r="B445" s="144"/>
      <c r="C445" s="144"/>
      <c r="D445" s="144"/>
      <c r="E445" s="151"/>
      <c r="F445" s="144"/>
      <c r="G445" s="144"/>
    </row>
    <row r="446" spans="1:7" x14ac:dyDescent="0.2">
      <c r="A446" s="144"/>
      <c r="B446" s="144"/>
      <c r="C446" s="144"/>
      <c r="D446" s="144"/>
      <c r="E446" s="151"/>
      <c r="F446" s="144"/>
      <c r="G446" s="144"/>
    </row>
    <row r="447" spans="1:7" x14ac:dyDescent="0.2">
      <c r="A447" s="144"/>
      <c r="B447" s="144"/>
      <c r="C447" s="144"/>
      <c r="D447" s="144"/>
      <c r="E447" s="151"/>
      <c r="F447" s="144"/>
      <c r="G447" s="144"/>
    </row>
    <row r="448" spans="1:7" x14ac:dyDescent="0.2">
      <c r="A448" s="144"/>
      <c r="B448" s="144"/>
      <c r="C448" s="144"/>
      <c r="D448" s="144"/>
      <c r="E448" s="151"/>
      <c r="F448" s="144"/>
      <c r="G448" s="144"/>
    </row>
    <row r="449" spans="1:7" x14ac:dyDescent="0.2">
      <c r="A449" s="144"/>
      <c r="B449" s="144"/>
      <c r="C449" s="144"/>
      <c r="D449" s="144"/>
      <c r="E449" s="151"/>
      <c r="F449" s="144"/>
      <c r="G449" s="144"/>
    </row>
    <row r="450" spans="1:7" x14ac:dyDescent="0.2">
      <c r="A450" s="144"/>
      <c r="B450" s="144"/>
      <c r="C450" s="144"/>
      <c r="D450" s="144"/>
      <c r="E450" s="151"/>
      <c r="F450" s="144"/>
      <c r="G450" s="144"/>
    </row>
    <row r="451" spans="1:7" x14ac:dyDescent="0.2">
      <c r="A451" s="144"/>
      <c r="B451" s="144"/>
      <c r="C451" s="144"/>
      <c r="D451" s="144"/>
      <c r="E451" s="151"/>
      <c r="F451" s="144"/>
      <c r="G451" s="144"/>
    </row>
    <row r="452" spans="1:7" x14ac:dyDescent="0.2">
      <c r="A452" s="144"/>
      <c r="B452" s="144"/>
      <c r="C452" s="144"/>
      <c r="D452" s="144"/>
      <c r="E452" s="151"/>
      <c r="F452" s="144"/>
      <c r="G452" s="144"/>
    </row>
  </sheetData>
  <mergeCells count="205">
    <mergeCell ref="E383:G383"/>
    <mergeCell ref="E384:G384"/>
    <mergeCell ref="E385:G385"/>
    <mergeCell ref="E386:G386"/>
    <mergeCell ref="E387:G387"/>
    <mergeCell ref="E388:G388"/>
    <mergeCell ref="E389:G389"/>
    <mergeCell ref="C376:D376"/>
    <mergeCell ref="C356:D356"/>
    <mergeCell ref="C357:D357"/>
    <mergeCell ref="C359:D359"/>
    <mergeCell ref="C360:D360"/>
    <mergeCell ref="C362:D362"/>
    <mergeCell ref="C350:D350"/>
    <mergeCell ref="C351:D351"/>
    <mergeCell ref="C352:D352"/>
    <mergeCell ref="C372:D372"/>
    <mergeCell ref="C374:D374"/>
    <mergeCell ref="C340:D340"/>
    <mergeCell ref="C341:D341"/>
    <mergeCell ref="C346:D346"/>
    <mergeCell ref="C366:D366"/>
    <mergeCell ref="C368:D368"/>
    <mergeCell ref="C370:D370"/>
    <mergeCell ref="C328:D328"/>
    <mergeCell ref="C330:D330"/>
    <mergeCell ref="C332:D332"/>
    <mergeCell ref="C334:D334"/>
    <mergeCell ref="C336:D336"/>
    <mergeCell ref="C345:D345"/>
    <mergeCell ref="C310:D310"/>
    <mergeCell ref="C312:D312"/>
    <mergeCell ref="C316:D316"/>
    <mergeCell ref="C318:D318"/>
    <mergeCell ref="C320:D320"/>
    <mergeCell ref="C322:D322"/>
    <mergeCell ref="C324:D324"/>
    <mergeCell ref="C326:D326"/>
    <mergeCell ref="C288:D288"/>
    <mergeCell ref="C290:D290"/>
    <mergeCell ref="C292:D292"/>
    <mergeCell ref="C294:D294"/>
    <mergeCell ref="C296:D296"/>
    <mergeCell ref="C298:D298"/>
    <mergeCell ref="C300:D300"/>
    <mergeCell ref="C308:D308"/>
    <mergeCell ref="C304:D304"/>
    <mergeCell ref="C306:D306"/>
    <mergeCell ref="C260:D260"/>
    <mergeCell ref="C264:D264"/>
    <mergeCell ref="C266:D266"/>
    <mergeCell ref="C267:D267"/>
    <mergeCell ref="C269:D269"/>
    <mergeCell ref="C271:D271"/>
    <mergeCell ref="C302:D302"/>
    <mergeCell ref="C272:D272"/>
    <mergeCell ref="C274:D274"/>
    <mergeCell ref="C276:D276"/>
    <mergeCell ref="C281:D281"/>
    <mergeCell ref="C282:D282"/>
    <mergeCell ref="C284:D284"/>
    <mergeCell ref="C278:D278"/>
    <mergeCell ref="C279:D279"/>
    <mergeCell ref="C223:D223"/>
    <mergeCell ref="C224:D224"/>
    <mergeCell ref="C225:D225"/>
    <mergeCell ref="C226:D226"/>
    <mergeCell ref="C228:D228"/>
    <mergeCell ref="C229:D229"/>
    <mergeCell ref="C252:D252"/>
    <mergeCell ref="C256:D256"/>
    <mergeCell ref="C231:D231"/>
    <mergeCell ref="C233:D233"/>
    <mergeCell ref="C245:D245"/>
    <mergeCell ref="C247:D247"/>
    <mergeCell ref="C248:D248"/>
    <mergeCell ref="C220:D220"/>
    <mergeCell ref="C222:D222"/>
    <mergeCell ref="C203:D203"/>
    <mergeCell ref="C204:D204"/>
    <mergeCell ref="C205:D205"/>
    <mergeCell ref="C206:D206"/>
    <mergeCell ref="C208:D208"/>
    <mergeCell ref="C212:D212"/>
    <mergeCell ref="C213:D213"/>
    <mergeCell ref="C214:D214"/>
    <mergeCell ref="C215:D215"/>
    <mergeCell ref="C216:D216"/>
    <mergeCell ref="C218:D218"/>
    <mergeCell ref="C194:D194"/>
    <mergeCell ref="C195:D195"/>
    <mergeCell ref="C197:D197"/>
    <mergeCell ref="C198:D198"/>
    <mergeCell ref="C199:D199"/>
    <mergeCell ref="C185:D185"/>
    <mergeCell ref="C187:D187"/>
    <mergeCell ref="C188:D188"/>
    <mergeCell ref="C189:D189"/>
    <mergeCell ref="C191:D191"/>
    <mergeCell ref="C166:D166"/>
    <mergeCell ref="C147:D147"/>
    <mergeCell ref="C151:D151"/>
    <mergeCell ref="C154:D154"/>
    <mergeCell ref="C155:D155"/>
    <mergeCell ref="C156:D156"/>
    <mergeCell ref="C193:D193"/>
    <mergeCell ref="C170:D170"/>
    <mergeCell ref="C171:D171"/>
    <mergeCell ref="C173:D173"/>
    <mergeCell ref="C175:D175"/>
    <mergeCell ref="C177:D177"/>
    <mergeCell ref="C179:D179"/>
    <mergeCell ref="C181:D181"/>
    <mergeCell ref="C183:D183"/>
    <mergeCell ref="C135:D135"/>
    <mergeCell ref="C136:D136"/>
    <mergeCell ref="C138:D138"/>
    <mergeCell ref="C139:D139"/>
    <mergeCell ref="C143:D143"/>
    <mergeCell ref="C145:D145"/>
    <mergeCell ref="C160:D160"/>
    <mergeCell ref="C162:D162"/>
    <mergeCell ref="C164:D164"/>
    <mergeCell ref="C141:D141"/>
    <mergeCell ref="C125:D125"/>
    <mergeCell ref="C126:D126"/>
    <mergeCell ref="C127:D127"/>
    <mergeCell ref="C129:D129"/>
    <mergeCell ref="C130:D130"/>
    <mergeCell ref="C131:D131"/>
    <mergeCell ref="C132:D132"/>
    <mergeCell ref="C133:D133"/>
    <mergeCell ref="C134:D134"/>
    <mergeCell ref="C114:D114"/>
    <mergeCell ref="C116:D116"/>
    <mergeCell ref="C117:D117"/>
    <mergeCell ref="C118:D118"/>
    <mergeCell ref="C119:D119"/>
    <mergeCell ref="C121:D121"/>
    <mergeCell ref="C122:D122"/>
    <mergeCell ref="C123:D123"/>
    <mergeCell ref="C124:D124"/>
    <mergeCell ref="C101:D101"/>
    <mergeCell ref="C103:D103"/>
    <mergeCell ref="C104:D104"/>
    <mergeCell ref="C106:D106"/>
    <mergeCell ref="C107:D107"/>
    <mergeCell ref="C108:D108"/>
    <mergeCell ref="C110:D110"/>
    <mergeCell ref="C112:D112"/>
    <mergeCell ref="C113:D113"/>
    <mergeCell ref="C86:D86"/>
    <mergeCell ref="C88:D88"/>
    <mergeCell ref="C90:D90"/>
    <mergeCell ref="C91:D91"/>
    <mergeCell ref="C92:D92"/>
    <mergeCell ref="C94:D94"/>
    <mergeCell ref="C96:D96"/>
    <mergeCell ref="C98:D98"/>
    <mergeCell ref="C99:D99"/>
    <mergeCell ref="C83:D83"/>
    <mergeCell ref="C84:D84"/>
    <mergeCell ref="C61:D61"/>
    <mergeCell ref="C62:D62"/>
    <mergeCell ref="C63:D63"/>
    <mergeCell ref="C64:D64"/>
    <mergeCell ref="C65:D65"/>
    <mergeCell ref="C66:D66"/>
    <mergeCell ref="C71:D71"/>
    <mergeCell ref="C72:D72"/>
    <mergeCell ref="C73:D73"/>
    <mergeCell ref="C77:D77"/>
    <mergeCell ref="C78:D78"/>
    <mergeCell ref="C79:D79"/>
    <mergeCell ref="C80:D80"/>
    <mergeCell ref="C82:D82"/>
    <mergeCell ref="C52:D52"/>
    <mergeCell ref="C54:D54"/>
    <mergeCell ref="C56:D56"/>
    <mergeCell ref="C57:D57"/>
    <mergeCell ref="C35:D35"/>
    <mergeCell ref="C37:D37"/>
    <mergeCell ref="C38:D38"/>
    <mergeCell ref="C39:D39"/>
    <mergeCell ref="C40:D40"/>
    <mergeCell ref="C44:D44"/>
    <mergeCell ref="C13:D13"/>
    <mergeCell ref="A1:G1"/>
    <mergeCell ref="A3:B3"/>
    <mergeCell ref="A4:B4"/>
    <mergeCell ref="E4:G4"/>
    <mergeCell ref="C9:D9"/>
    <mergeCell ref="C11:D11"/>
    <mergeCell ref="C46:D46"/>
    <mergeCell ref="C48:D48"/>
    <mergeCell ref="C17:D17"/>
    <mergeCell ref="C19:D19"/>
    <mergeCell ref="C23:D23"/>
    <mergeCell ref="C25:D25"/>
    <mergeCell ref="C27:D27"/>
    <mergeCell ref="C29:D29"/>
    <mergeCell ref="C30:D30"/>
    <mergeCell ref="C31:D31"/>
    <mergeCell ref="C21:D21"/>
    <mergeCell ref="C42:D4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27</vt:i4>
      </vt:variant>
    </vt:vector>
  </HeadingPairs>
  <TitlesOfParts>
    <vt:vector size="29" baseType="lpstr">
      <vt:lpstr>Krycí list</vt:lpstr>
      <vt:lpstr>Položky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Položky!Názvy_tisku</vt:lpstr>
      <vt:lpstr>Objednatel</vt:lpstr>
      <vt:lpstr>'Krycí list'!Oblast_tisku</vt:lpstr>
      <vt:lpstr>Položky!Oblast_tisku</vt:lpstr>
      <vt:lpstr>PocetMJ</vt:lpstr>
      <vt:lpstr>Poznamka</vt:lpstr>
      <vt:lpstr>Projektant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ERDING,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Dvorakova</cp:lastModifiedBy>
  <dcterms:created xsi:type="dcterms:W3CDTF">2014-02-07T07:22:51Z</dcterms:created>
  <dcterms:modified xsi:type="dcterms:W3CDTF">2014-03-26T09:43:14Z</dcterms:modified>
</cp:coreProperties>
</file>