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<sst xmlns="http://schemas.openxmlformats.org/spreadsheetml/2006/main" count="529" uniqueCount="168">
  <si>
    <t>Kategorie: PP 004-2014 - Propagační předměty, sběr do: 30.04.2014, dodání od: 01.06.2014, vygenerováno: 27.05.2014 12:55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</si>
  <si>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</si>
  <si>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</si>
  <si>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</si>
  <si>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</si>
  <si>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</si>
  <si>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</si>
  <si>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</si>
  <si>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</si>
  <si>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</si>
  <si>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</si>
  <si>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</si>
  <si>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</si>
  <si>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</si>
  <si>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</si>
  <si>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</si>
  <si>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</si>
  <si>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</si>
  <si>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</si>
  <si>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</si>
  <si>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</si>
  <si>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</si>
  <si>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</si>
  <si>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</si>
  <si>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</si>
  <si>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</si>
  <si>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</si>
  <si>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</si>
  <si>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</si>
  <si>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</si>
  <si>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</si>
  <si>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</si>
  <si>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</si>
  <si>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</si>
  <si>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</si>
  <si>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</si>
  <si>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</si>
  <si>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</si>
  <si>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</si>
  <si>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</si>
  <si>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banner pro Jazykovou školu</t>
  </si>
  <si>
    <t>39294100-0</t>
  </si>
  <si>
    <t>39294100-0-10</t>
  </si>
  <si>
    <t>Banner</t>
  </si>
  <si>
    <t>Obecná položka, konkrétní specifikace (barva, materiál, rozměr, ...) se uvádí do předepsané šablony.</t>
  </si>
  <si>
    <t>Dodání podkladů: Rozměr (velikost):3x1 m bez konstrukce, k upevnění na plot, zeď,  Materiál: odolný klimatickým podmínkám , PVC Technologie aplikace potisku: barevná informační směrovka na JŠ při FF MU,dle www.phil.muni.cz/wjas Jiné požadavky:zadání dle pí. Mgr. A. Chovančíkové, chovancikova@phil.mumi.cz</t>
  </si>
  <si>
    <t>ks</t>
  </si>
  <si>
    <t>S</t>
  </si>
  <si>
    <t>Jazyková škola</t>
  </si>
  <si>
    <t>FF, Gorkého 7, budova G</t>
  </si>
  <si>
    <t>Gorkého 57/7, 60200 Brno</t>
  </si>
  <si>
    <t>bud. G/G315</t>
  </si>
  <si>
    <t>Kamenská Eva  DiS.</t>
  </si>
  <si>
    <t>115612@mail.muni.cz</t>
  </si>
  <si>
    <t>7232</t>
  </si>
  <si>
    <t>212310</t>
  </si>
  <si>
    <t/>
  </si>
  <si>
    <t>1532</t>
  </si>
  <si>
    <t>0000</t>
  </si>
  <si>
    <t>OBJ/2123/0036/14</t>
  </si>
  <si>
    <t>Celkem za objednávku</t>
  </si>
  <si>
    <t>39294100-0-4</t>
  </si>
  <si>
    <t>Propiska</t>
  </si>
  <si>
    <t>Plastové propisovací pero s klipsou, kovové doplňky (hrot propisky, klipsa), gumový grip, modrá náplň, šíře stopy 0,3-0,35 mm  barevná variace těla: červená přibližně odstín Panthone 1795C  zkrácený vertikální logolink. Minimální šířka logolinku 18 mm, Písmo sloganu: Helvetica Neue LT Pro 55 Roman. Použité barvy: Černá - Process Black CV, Počet barev tisku - 1.</t>
  </si>
  <si>
    <t>A</t>
  </si>
  <si>
    <t>Biologický ústav</t>
  </si>
  <si>
    <t>UKB, Kamenice 5, budova A6</t>
  </si>
  <si>
    <t>Kamenice 753/5, 62500 Brno</t>
  </si>
  <si>
    <t>bud. A6/315</t>
  </si>
  <si>
    <t>Pavlíková Gabriela Mgr.</t>
  </si>
  <si>
    <t>15686@mail.muni.cz</t>
  </si>
  <si>
    <t>6913</t>
  </si>
  <si>
    <t>110513</t>
  </si>
  <si>
    <t>91</t>
  </si>
  <si>
    <t>1590</t>
  </si>
  <si>
    <t>0001</t>
  </si>
  <si>
    <t>OBJ/1123/0052/14</t>
  </si>
  <si>
    <t>39294100-0-57</t>
  </si>
  <si>
    <t>Deska na dokumenty</t>
  </si>
  <si>
    <t>Pevná deska A4, nahoře klip pro uchycení dokumentů, potah podložky PVC, barva PVC, modrá   Potisk: rozšířený horizontální logolink, minimální plocha umístění logolinku 72x14 mm. Písmo sloganu: Helvetica Neue LT Pro 55 Roman. Použité barvy: Bílá, Počet barev tisku - 1.</t>
  </si>
  <si>
    <t>39294100-0-18</t>
  </si>
  <si>
    <t>Blok </t>
  </si>
  <si>
    <t>Blok poznámkový, lepený v hlavě, linkovaný, bílý papír 80g/m2, formát A4, přebal bloku v bílé barvě z křídového papíru 200g/m2, zadní strana karton 300g/m2 , počet listů 20     Potisk (na každé straně i přebalu) rozšířený horizontální logolink, minimální plocha umístění logolinku 72x14 mm. Písmo sloganu: Helvetica Neue LT Pro 55 Roman. Použité barvy: Černá - Process Black CV, Počet barev tisku - 1. :</t>
  </si>
  <si>
    <t>39294100-0-21</t>
  </si>
  <si>
    <t>Další textil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</si>
  <si>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</si>
  <si>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</si>
  <si>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</si>
  <si>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</si>
  <si>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</si>
  <si>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</si>
  <si>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2925</t>
  </si>
  <si>
    <t>850000</t>
  </si>
  <si>
    <t>94</t>
  </si>
  <si>
    <t>OBJ/8501/0102/14</t>
  </si>
  <si>
    <t>39294100-0-55</t>
  </si>
  <si>
    <t>Deštník</t>
  </si>
  <si>
    <t>Skládací;  S pouzdrem v barvě deštníku; Průměr 88-100 cm; Automatické otvírání; Ocelové koncovky drátů; Plastová rukojeť; Barva - jednobarevné provedení potahu, mix barev (modrá světlá i tmavá, zelená, červená, oranžová, vínová, světle šedá) Potisk - loga OPVK, černá nebo bílá barva, v závislosti na barvě deštníku tak, aby byla viditelná (vzor loga v příloze).</t>
  </si>
  <si>
    <t>39294100-0-47</t>
  </si>
  <si>
    <t>USB flash disk - OPVK</t>
  </si>
  <si>
    <t>USB flash disk s potiskem - zkrácený horizontální logolink, minimální plocha umístění logolinku 22,2x14 mm. Písmo sloganu: Helvetica Neue LT Pro 55 Roman. Použité barvy: Modrá - Reflex Blue, Žlutá - Process yellow, Oranžová - 144 C, Černá - Process Black CV. Počet barev tisku - 4.</t>
  </si>
  <si>
    <t>39294100-0-1</t>
  </si>
  <si>
    <t>Tričko</t>
  </si>
  <si>
    <t>-tričko s krátkým rukávem z hladkého úpletu. -barva bílá -materiál:100 % bavlna -min. gramáž 200 g/m2 -UNISEX, Velikosti: L Logo: projektu BIOSKOP - umístění - vlevo na prsou z pozice oblečeného, logolink OPVK na zadní straně dole, logo OPVK: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 Logo Bioskop: minimální plocha umístění logolinku 72x14 mm; Písmo: TheMix Bold, barvy ve CMYK: červená:2,84,76,0;oranžová: 1,44,61,0; žlutá: 2,29,92,0;zelená: 38,8,89,0;modrá: 36,17,22,0;fialová: 26,28,12,0 + černá  Loga - poklady viz příloha</t>
  </si>
  <si>
    <t>UKB, Kamenice 5, budova A7</t>
  </si>
  <si>
    <t>bud. A7/204</t>
  </si>
  <si>
    <t>Matulová Petra RNDr. CSc.</t>
  </si>
  <si>
    <t>9032@mail.muni.cz</t>
  </si>
  <si>
    <t>1111</t>
  </si>
  <si>
    <t>OBJ/1113/0342/14</t>
  </si>
  <si>
    <t>39294100-0-15</t>
  </si>
  <si>
    <t>Navigační cedule</t>
  </si>
  <si>
    <t>plastová nafigační cedula formát A4 + plastový stojan, na ceduli potisk: logo projektu, směrová šipka - doleva, logo OPVK: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 logo projektu Písmo: TheMix Bold, barvy ve CMYK: červená:2,84,76,0;oranžová: 1,44,61,0; žlutá: 2,29,92,0;zelená: 38,8,89,0;modrá: 36,17,22,0;fialová: 26,28,12,0 + černá  Podklad viz příloha</t>
  </si>
  <si>
    <t>-tričko s krátkým rukávem z hladkého úpletu. -barva bílá -materiál:100 % bavlna -min. gramáž 200 g/m2 -UNISEX, Velikosti: S Logo: projektu BIOSKOP - umístění - vlevo na prsou z pozice oblečeného, logolink OPVK na zadní straně dole, logo OPVK: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- 6.Logo Bioskop: minimální plocha umístění logolinku 72x14 mm; Písmo: TheMix Bold, barvy ve CMYK: červená:2,84,76,0;oranžová: 1,44,61,0; žlutá: 2,29,92,0;zelená: 38,8,89,0;modrá: 36,17,22,0;fialová: 26,28,12,0 + černá  Loga - poklady viz příloha</t>
  </si>
  <si>
    <t>-tričko s krátkým rukávem z hladkého úpletu. -barva bílá -materiál:100 % bavlna -min. gramáž 200 g/m2 -UNISEX, Velikosti: M Logo: projektu BIOSKOP - umístění - vlevo na prsou z pozice oblečeného, logolink OPVK na zadní straně dole, logo OPVK: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- 6.Logo Bioskop: minimální plocha umístění logolinku 72x14 mm; Písmo: TheMix Bold, barvy ve CMYK: červená:2,84,76,0;oranžová: 1,44,61,0; žlutá: 2,29,92,0;zelená: 38,8,89,0;modrá: 36,17,22,0;fialová: 26,28,12,0 + černá  Loga - poklady viz příloha</t>
  </si>
  <si>
    <t>-tričko s krátkým rukávem z hladkého úpletu. -barva bílá -materiál:100 % bavlna -min. gramáž 200 g/m2 -UNISEX, Velikosti: XL Logo: projektu BIOSKOP - umístění - vlevo na prsou z pozice oblečeného, logolink OPVK na zadní straně dole, logo OPVK: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- 6.Logo Bioskop: minimální plocha umístění logolinku 72x14 mm; Písmo: TheMix Bold, barvy ve CMYK: červená:2,84,76,0;oranžová: 1,44,61,0; žlutá: 2,29,92,0;zelená: 38,8,89,0;modrá: 36,17,22,0;fialová: 26,28,12,0 + černá  Loga - poklady viz příloha</t>
  </si>
  <si>
    <t>Plastové propisovací pero s klipsou, kovové doplňky (hrot propisky), plastová klipsa a gumový grip, modrá náplň, šíře stopy 0,3-0,35 mm    barevná variace těla propisky: modrá, grip a klip v bílé barvě   Potisk: 1strana - logo projektu a druhá strana zkrácený horizontální logolink OPVK, minimální plocha umístění logolinku 22,2x6 mm, Písmo sloganu: Helvetica Neue LT Pro 55 Roman. Použité barvy: Bílá, Počet barev tisku - 1.logo Bioskop: Písmo: TheMix Bold, Použité barvy: Bílá, Počet barev tisku - 1. Loga viz příloha,logo projektu pouze v CMYK, dodavatel upraví poklad pro bílý potisk.</t>
  </si>
  <si>
    <t>39294100-0-12</t>
  </si>
  <si>
    <t>Razítko</t>
  </si>
  <si>
    <t>Rozměr (velikost):štoček - rozměry tiskové plochy min. 50x20mm, otočné razítko s logem projektu, barevné - černá barva, polštářek  Logo viz příloha</t>
  </si>
  <si>
    <t>dřevěné (destička pevně nalepená na dřevěném bloku) vč. držáku, plocha min. 50x20 mm, s logem projektu, vhodné na polymer, keramiku, textil a papír  Logo viz příloha</t>
  </si>
  <si>
    <t>39294100-0-17</t>
  </si>
  <si>
    <t>Drobná elektronika</t>
  </si>
  <si>
    <t>USB flash disk: min. 8 G, kov, barva těla modrá, s karabinou k upevnění, max. cena bez DPH 300 Kč. ilustrační obrázek v příloze  Potisk: z 1 strany logo projektu, z 2. strany logo OPVK - zkrácený horizontální logolink, minimální plocha umístění logolinku 22,2x6 mm. Písmo sloganu: Helvetica Neue LT Pro 55 Roman. Použité barvy: Modrá - Reflex Blue, Žlutá - Process yellow, Zelená - 5483 C, Šedá 424 C, Oranžová - 144 C, Černá - Process Black CV. Počet barev tisku - 6. Logo Bioskop: minimální plocha umístění logolinku 22,2x6 mm; Písmo: TheMix Bold, barvy ve CMYK: červená:2,84,76,0;oranžová: 1,44,61,0; žlutá: 2,29,92,0;zelená: 38,8,89,0;modrá: 36,17,22,0;fialová: 26,28,12,0 + černá</t>
  </si>
  <si>
    <t>plastová nafigační cedula formát A4 + plastový stojan, na ceduli potisk: logo projektu, směrová šipka - doprava, logo OPVK: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 logo projektu Písmo: TheMix Bold, barvy ve CMYK: červená:2,84,76,0;oranžová: 1,44,61,0; žlutá: 2,29,92,0;zelená: 38,8,89,0;modrá: 36,17,22,0;fialová: 26,28,12,0 + černá  Podklad viz příloha</t>
  </si>
  <si>
    <t>Projekt CZ-SK - informační tabule</t>
  </si>
  <si>
    <t>39294100-0-14</t>
  </si>
  <si>
    <t>Informační deska</t>
  </si>
  <si>
    <t>Dodání podkladů: přiloženo Rozměr (velikost): 30x40cm Materiál: pevný, nehořlavý, odolný proti povětrnostním vlivům Technologie aplikace:  Jiné požadavky: uchycení na zeď</t>
  </si>
  <si>
    <t>Ústav fyzikální elektroniky</t>
  </si>
  <si>
    <t>PřF, Kotlářská 2, pavilon 06</t>
  </si>
  <si>
    <t>Kotlářská 267/2, 61137 Brno</t>
  </si>
  <si>
    <t>pav. 06/04005</t>
  </si>
  <si>
    <t>Hanusová Jana Mgr.</t>
  </si>
  <si>
    <t>211910@mail.muni.cz</t>
  </si>
  <si>
    <t>1630</t>
  </si>
  <si>
    <t>312030</t>
  </si>
  <si>
    <t>1616</t>
  </si>
  <si>
    <t>OBJ/3109/0158/14</t>
  </si>
  <si>
    <t>Dodání podkladů: přiloženo Rozměr (velikost): 100x150cm Materiál: pevný, nehořlavý, odolný proti povětrnostním vlivům Technologie aplikace:  Jiné požadavky: uchycení na zeď</t>
  </si>
  <si>
    <t>propag. predmety pro ICTPI 2014/červen 2014</t>
  </si>
  <si>
    <t>Dodání podkladů: květen 2014 Rozměr (délka a průměr - zadejte minimální a maximální přípustné hodnoty):průměr 10-15 mm Typ náplně: gelová Barva náplně: modrá Materiál: barva těla: modrá, materiál dolní a horní části těla propisky, špičky a klipu na uchycení: kov Barevnost:  Technologie aplikace loga: Potisk log ze dvou stran Jiné požadavky:tamponový tisk, designový vzor v příloze. Před zadáním do výroby nutno odsouhlasit zadavatelem, možné vyzvednutí již existující propisky jako vzor.</t>
  </si>
  <si>
    <t>Centrum pro transfer technologií</t>
  </si>
  <si>
    <t>RMU, Komenského nám. 2</t>
  </si>
  <si>
    <t>Komenského nám. 220/2, 66243 Brno</t>
  </si>
  <si>
    <t>Zemanová Lenka Mgr.</t>
  </si>
  <si>
    <t>253758@mail.muni.cz</t>
  </si>
  <si>
    <t>6611</t>
  </si>
  <si>
    <t>870000</t>
  </si>
  <si>
    <t>2195</t>
  </si>
  <si>
    <t>OBJ/8701/0047/14</t>
  </si>
  <si>
    <t>DESKA S HORNÍM KLIPEM A4 DVOJITÁ  Dodání podkladů: květen 2014 Materiál: Desky: karton zatavený v plastovém obalu, Klip : pevný, kovový, s pružinovým mechanismem  Barva: Tmavě modrá  Velikost: Formát A4 (po rozevření A3)  Technologie aplikace loga: tamponový tisk, logo konference aplikované na přední vnější stranu desek, logolink na zadní stranu desek Jiné požadavky: Provedení musí být pevné, podložka se při psaní nesmí prohýbat. Uvnitř rohová průhledná kapsa. Nelámavé provedení rohů i hřbetu. Před zadáním do výroby nutno odsouhlasit zadavatelem. Designový vzor: V příloze, design potisku bude doplněn do poloviny května.</t>
  </si>
  <si>
    <t>Prezentační roll up banner: text + fotografie hliníková kazeta včetně skládacího stojanu se samonavíjecím mechanismem, banner velikosti 100 x 200 cm plnobarevný potisk (dle zadaných požadavků) možnost jednoduché výměny banneru.  Je potřeba dodat do 13.6.2014</t>
  </si>
  <si>
    <t>Odd.pro strategii a rozvoj</t>
  </si>
  <si>
    <t>ESF, Lipová 41a</t>
  </si>
  <si>
    <t>Lipová 507/41a, 60200 Brno</t>
  </si>
  <si>
    <t>Horňáková Michaela Ing.</t>
  </si>
  <si>
    <t>76105@mail.muni.cz</t>
  </si>
  <si>
    <t>1291</t>
  </si>
  <si>
    <t>560000</t>
  </si>
  <si>
    <t>OBJ/5601/0213/14</t>
  </si>
  <si>
    <t>Celkem</t>
  </si>
  <si>
    <t>USB 4GB, kovové tělo, výsuvný konektor, barva černá, červená, stříbrná (mix barev nebo jedna z uvedených), loga v černé nebo bílé barvě, v závislosti na barevném provedení USB (tak, aby byla vidět)</t>
  </si>
  <si>
    <t>Pletená šála textilní jednobarevná (modrá světlá i tmavá, šedá, béžová, bordó, natural), minimálně ve dvou barvách, výběr barev uvedených ve specifikaci bude proveden dle nabídky dodavatele; Unisex; Žebrovaná pletenina; Délka min. 150 cm; Šířka min. 19 cm; Gramáž cca 300 g/m2 (orientační, vzhled jak na ilustračním obrázku); Materiál: 100 % Akryl; Potisk log OPVK na textilní stužce, umístěné a všité na kratším okraji šály (černý nebo bílý tisk, dle barvy stuhy tak, aby loga byla viditelná); Jednoduchá bez třásní, viz příloha; Ilustrační obrázek v příloze.</t>
  </si>
  <si>
    <t>JUTOVÁ TAŠKA S BAVLNĚNÝMI UCHY  Dodání podkladů: květen 2014 Materiál: Tělo tašky : juta menší hrubosti (kvůli potisku), ucha: bavlna  Barva: přírodní (v barvě jutoviny)  Velikost: 38x42 cm  Technologie aplikace loga: sítotisk, logo konference aplikované do pravého rohu vnější stěny tašky, logolink na zadní straně tašky, plnobarevný potisk  Jiné požadavky: Ucha se nesmějí odpárávat či odtrhávat ani při celodenním zatížení tašky nákladem cca 2 kg. Před zadáním do výroby nutno odsouhlasit zadavatelem.  Designový vzor: V příloze, design potisku bude doplněn do poloviny května.</t>
  </si>
  <si>
    <t>Jednotková cena bez DPH v Kč</t>
  </si>
  <si>
    <t>Celková cena za položku (bez DPH) v Kč</t>
  </si>
  <si>
    <t>Celková cena za položku (včetně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</si>
</sst>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40" sqref="H40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4.140625" style="0" customWidth="1"/>
    <col min="6" max="6" width="20.57421875" style="0" bestFit="1" customWidth="1"/>
    <col min="7" max="7" width="33.28125" style="0" customWidth="1"/>
    <col min="8" max="8" width="57.57421875" style="0" customWidth="1"/>
    <col min="9" max="9" width="23.421875" style="0" hidden="1" customWidth="1"/>
    <col min="10" max="10" width="7.00390625" style="0" hidden="1" customWidth="1"/>
    <col min="11" max="11" width="5.140625" style="0" customWidth="1"/>
    <col min="12" max="12" width="4.28125" style="0" customWidth="1"/>
    <col min="13" max="13" width="14.00390625" style="0" hidden="1" customWidth="1"/>
    <col min="14" max="14" width="15.140625" style="0" customWidth="1"/>
    <col min="15" max="15" width="26.140625" style="0" bestFit="1" customWidth="1"/>
    <col min="16" max="16" width="25.140625" style="0" customWidth="1"/>
    <col min="17" max="17" width="4.28125" style="0" customWidth="1"/>
    <col min="18" max="18" width="13.00390625" style="0" customWidth="1"/>
    <col min="19" max="19" width="10.57421875" style="0" hidden="1" customWidth="1"/>
    <col min="20" max="20" width="21.57421875" style="0" bestFit="1" customWidth="1"/>
    <col min="21" max="21" width="19.140625" style="0" customWidth="1"/>
    <col min="22" max="22" width="11.140625" style="0" customWidth="1"/>
    <col min="23" max="23" width="33.5742187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6.57421875" style="0" bestFit="1" customWidth="1"/>
    <col min="30" max="30" width="11.421875" style="0" bestFit="1" customWidth="1"/>
    <col min="31" max="31" width="3.57421875" style="0" customWidth="1"/>
    <col min="32" max="32" width="7.28125" style="0" customWidth="1"/>
    <col min="33" max="33" width="10.7109375" style="0" customWidth="1"/>
    <col min="34" max="34" width="11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115.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165</v>
      </c>
      <c r="AE5" s="25" t="s">
        <v>36</v>
      </c>
      <c r="AF5" s="25" t="s">
        <v>37</v>
      </c>
      <c r="AG5" s="2" t="s">
        <v>166</v>
      </c>
      <c r="AH5" s="2" t="s">
        <v>167</v>
      </c>
    </row>
    <row r="6" spans="1:34" ht="64.5" thickBot="1">
      <c r="A6" s="3">
        <v>46441</v>
      </c>
      <c r="B6" s="4" t="s">
        <v>40</v>
      </c>
      <c r="C6" s="3">
        <v>128146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1</v>
      </c>
      <c r="K6" s="6">
        <v>1</v>
      </c>
      <c r="L6" s="7" t="s">
        <v>47</v>
      </c>
      <c r="M6" s="4">
        <v>212310</v>
      </c>
      <c r="N6" s="4" t="s">
        <v>48</v>
      </c>
      <c r="O6" s="4" t="s">
        <v>49</v>
      </c>
      <c r="P6" s="4" t="s">
        <v>50</v>
      </c>
      <c r="Q6" s="4">
        <v>3</v>
      </c>
      <c r="R6" s="4" t="s">
        <v>51</v>
      </c>
      <c r="S6" s="4">
        <v>115612</v>
      </c>
      <c r="T6" s="4" t="s">
        <v>52</v>
      </c>
      <c r="U6" s="4" t="s">
        <v>53</v>
      </c>
      <c r="V6" s="4">
        <v>549493603</v>
      </c>
      <c r="W6" s="4"/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1200</v>
      </c>
      <c r="AE6" s="6">
        <v>21</v>
      </c>
      <c r="AF6" s="9">
        <v>252</v>
      </c>
      <c r="AG6" s="10">
        <f>ROUND($K$6*$AD$6,2)</f>
        <v>1200</v>
      </c>
      <c r="AH6" s="10">
        <f>ROUND($K$6*($AD$6+$AF$6),2)</f>
        <v>1452</v>
      </c>
    </row>
    <row r="7" spans="1:34" ht="13.5">
      <c r="A7" s="16"/>
      <c r="B7" s="16"/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6" t="s">
        <v>60</v>
      </c>
      <c r="AF7" s="16"/>
      <c r="AG7" s="12">
        <f>SUM($AG$6:$AG$6)</f>
        <v>1200</v>
      </c>
      <c r="AH7" s="12">
        <f>SUM($AH$6:$AH$6)</f>
        <v>1452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76.5">
      <c r="A9" s="3">
        <v>46448</v>
      </c>
      <c r="B9" s="4"/>
      <c r="C9" s="3">
        <v>128165</v>
      </c>
      <c r="D9" s="4" t="s">
        <v>41</v>
      </c>
      <c r="E9" s="4" t="s">
        <v>61</v>
      </c>
      <c r="F9" s="4" t="s">
        <v>62</v>
      </c>
      <c r="G9" s="4" t="s">
        <v>44</v>
      </c>
      <c r="H9" s="4" t="s">
        <v>63</v>
      </c>
      <c r="I9" s="4" t="s">
        <v>46</v>
      </c>
      <c r="J9" s="5">
        <v>200</v>
      </c>
      <c r="K9" s="6">
        <v>200</v>
      </c>
      <c r="L9" s="7" t="s">
        <v>64</v>
      </c>
      <c r="M9" s="4">
        <v>110513</v>
      </c>
      <c r="N9" s="4" t="s">
        <v>65</v>
      </c>
      <c r="O9" s="4" t="s">
        <v>66</v>
      </c>
      <c r="P9" s="4" t="s">
        <v>67</v>
      </c>
      <c r="Q9" s="4">
        <v>3</v>
      </c>
      <c r="R9" s="4" t="s">
        <v>68</v>
      </c>
      <c r="S9" s="4">
        <v>15686</v>
      </c>
      <c r="T9" s="4" t="s">
        <v>69</v>
      </c>
      <c r="U9" s="4" t="s">
        <v>70</v>
      </c>
      <c r="V9" s="4">
        <v>549495784</v>
      </c>
      <c r="W9" s="4"/>
      <c r="X9" s="8" t="s">
        <v>71</v>
      </c>
      <c r="Y9" s="8" t="s">
        <v>72</v>
      </c>
      <c r="Z9" s="8" t="s">
        <v>73</v>
      </c>
      <c r="AA9" s="8" t="s">
        <v>74</v>
      </c>
      <c r="AB9" s="8" t="s">
        <v>75</v>
      </c>
      <c r="AC9" s="7" t="s">
        <v>76</v>
      </c>
      <c r="AD9" s="9">
        <v>8.8</v>
      </c>
      <c r="AE9" s="6">
        <v>21</v>
      </c>
      <c r="AF9" s="9">
        <v>1.848</v>
      </c>
      <c r="AG9" s="10">
        <f>ROUND($K$9*$AD$9,2)</f>
        <v>1760</v>
      </c>
      <c r="AH9" s="10">
        <f>ROUND($K$9*($AD$9+$AF$9),2)</f>
        <v>2129.6</v>
      </c>
    </row>
    <row r="10" spans="1:34" ht="63.75">
      <c r="A10" s="3">
        <v>46448</v>
      </c>
      <c r="B10" s="4"/>
      <c r="C10" s="3">
        <v>128166</v>
      </c>
      <c r="D10" s="4" t="s">
        <v>41</v>
      </c>
      <c r="E10" s="4" t="s">
        <v>77</v>
      </c>
      <c r="F10" s="4" t="s">
        <v>78</v>
      </c>
      <c r="G10" s="4" t="s">
        <v>44</v>
      </c>
      <c r="H10" s="4" t="s">
        <v>79</v>
      </c>
      <c r="I10" s="4" t="s">
        <v>46</v>
      </c>
      <c r="J10" s="5">
        <v>50</v>
      </c>
      <c r="K10" s="6">
        <v>50</v>
      </c>
      <c r="L10" s="7" t="s">
        <v>64</v>
      </c>
      <c r="M10" s="4">
        <v>110513</v>
      </c>
      <c r="N10" s="4" t="s">
        <v>65</v>
      </c>
      <c r="O10" s="4" t="s">
        <v>66</v>
      </c>
      <c r="P10" s="4" t="s">
        <v>67</v>
      </c>
      <c r="Q10" s="4">
        <v>3</v>
      </c>
      <c r="R10" s="4" t="s">
        <v>68</v>
      </c>
      <c r="S10" s="4">
        <v>15686</v>
      </c>
      <c r="T10" s="4" t="s">
        <v>69</v>
      </c>
      <c r="U10" s="4" t="s">
        <v>70</v>
      </c>
      <c r="V10" s="4">
        <v>549495784</v>
      </c>
      <c r="W10" s="4"/>
      <c r="X10" s="8" t="s">
        <v>71</v>
      </c>
      <c r="Y10" s="8" t="s">
        <v>72</v>
      </c>
      <c r="Z10" s="8" t="s">
        <v>73</v>
      </c>
      <c r="AA10" s="8" t="s">
        <v>74</v>
      </c>
      <c r="AB10" s="8" t="s">
        <v>75</v>
      </c>
      <c r="AC10" s="7" t="s">
        <v>76</v>
      </c>
      <c r="AD10" s="9">
        <v>39.4</v>
      </c>
      <c r="AE10" s="6">
        <v>21</v>
      </c>
      <c r="AF10" s="9">
        <v>8.274</v>
      </c>
      <c r="AG10" s="10">
        <f>ROUND($K$10*$AD$10,2)</f>
        <v>1970</v>
      </c>
      <c r="AH10" s="10">
        <f>ROUND($K$10*($AD$10+$AF$10),2)</f>
        <v>2383.7</v>
      </c>
    </row>
    <row r="11" spans="1:34" ht="90">
      <c r="A11" s="3">
        <v>46448</v>
      </c>
      <c r="B11" s="4"/>
      <c r="C11" s="3">
        <v>128176</v>
      </c>
      <c r="D11" s="4" t="s">
        <v>41</v>
      </c>
      <c r="E11" s="4" t="s">
        <v>80</v>
      </c>
      <c r="F11" s="4" t="s">
        <v>81</v>
      </c>
      <c r="G11" s="4" t="s">
        <v>44</v>
      </c>
      <c r="H11" s="4" t="s">
        <v>82</v>
      </c>
      <c r="I11" s="4" t="s">
        <v>46</v>
      </c>
      <c r="J11" s="5">
        <v>120</v>
      </c>
      <c r="K11" s="6">
        <v>120</v>
      </c>
      <c r="L11" s="7" t="s">
        <v>64</v>
      </c>
      <c r="M11" s="4">
        <v>110513</v>
      </c>
      <c r="N11" s="4" t="s">
        <v>65</v>
      </c>
      <c r="O11" s="4" t="s">
        <v>66</v>
      </c>
      <c r="P11" s="4" t="s">
        <v>67</v>
      </c>
      <c r="Q11" s="4">
        <v>3</v>
      </c>
      <c r="R11" s="4" t="s">
        <v>68</v>
      </c>
      <c r="S11" s="4">
        <v>15686</v>
      </c>
      <c r="T11" s="4" t="s">
        <v>69</v>
      </c>
      <c r="U11" s="4" t="s">
        <v>70</v>
      </c>
      <c r="V11" s="4">
        <v>549495784</v>
      </c>
      <c r="W11" s="4"/>
      <c r="X11" s="8" t="s">
        <v>71</v>
      </c>
      <c r="Y11" s="8" t="s">
        <v>72</v>
      </c>
      <c r="Z11" s="8" t="s">
        <v>73</v>
      </c>
      <c r="AA11" s="8" t="s">
        <v>74</v>
      </c>
      <c r="AB11" s="8" t="s">
        <v>75</v>
      </c>
      <c r="AC11" s="7" t="s">
        <v>76</v>
      </c>
      <c r="AD11" s="9">
        <v>31.1</v>
      </c>
      <c r="AE11" s="6">
        <v>21</v>
      </c>
      <c r="AF11" s="9">
        <v>6.531</v>
      </c>
      <c r="AG11" s="10">
        <f>ROUND($K$11*$AD$11,2)</f>
        <v>3732</v>
      </c>
      <c r="AH11" s="10">
        <f>ROUND($K$11*($AD$11+$AF$11),2)</f>
        <v>4515.72</v>
      </c>
    </row>
    <row r="12" spans="1:34" ht="13.5">
      <c r="A12" s="16"/>
      <c r="B12" s="16"/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6" t="s">
        <v>60</v>
      </c>
      <c r="AF12" s="16"/>
      <c r="AG12" s="12">
        <f>SUM($AG$9:$AG$11)</f>
        <v>7462</v>
      </c>
      <c r="AH12" s="12">
        <f>SUM($AH$9:$AH$11)</f>
        <v>9029.02</v>
      </c>
    </row>
    <row r="13" spans="1:34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14.75">
      <c r="A14" s="3">
        <v>46493</v>
      </c>
      <c r="B14" s="4"/>
      <c r="C14" s="3">
        <v>128186</v>
      </c>
      <c r="D14" s="4" t="s">
        <v>41</v>
      </c>
      <c r="E14" s="4" t="s">
        <v>83</v>
      </c>
      <c r="F14" s="4" t="s">
        <v>84</v>
      </c>
      <c r="G14" s="4" t="s">
        <v>44</v>
      </c>
      <c r="H14" s="15" t="s">
        <v>163</v>
      </c>
      <c r="I14" s="4" t="s">
        <v>46</v>
      </c>
      <c r="J14" s="5">
        <v>70</v>
      </c>
      <c r="K14" s="6">
        <v>70</v>
      </c>
      <c r="L14" s="7" t="s">
        <v>47</v>
      </c>
      <c r="M14" s="4">
        <v>850000</v>
      </c>
      <c r="N14" s="4" t="s">
        <v>85</v>
      </c>
      <c r="O14" s="4" t="s">
        <v>86</v>
      </c>
      <c r="P14" s="4" t="s">
        <v>87</v>
      </c>
      <c r="Q14" s="4">
        <v>7</v>
      </c>
      <c r="R14" s="4" t="s">
        <v>88</v>
      </c>
      <c r="S14" s="4">
        <v>111812</v>
      </c>
      <c r="T14" s="4" t="s">
        <v>89</v>
      </c>
      <c r="U14" s="4" t="s">
        <v>90</v>
      </c>
      <c r="V14" s="4">
        <v>549494203</v>
      </c>
      <c r="W14" s="4"/>
      <c r="X14" s="8" t="s">
        <v>91</v>
      </c>
      <c r="Y14" s="8" t="s">
        <v>92</v>
      </c>
      <c r="Z14" s="8" t="s">
        <v>93</v>
      </c>
      <c r="AA14" s="8" t="s">
        <v>74</v>
      </c>
      <c r="AB14" s="8" t="s">
        <v>58</v>
      </c>
      <c r="AC14" s="7" t="s">
        <v>94</v>
      </c>
      <c r="AD14" s="9">
        <v>206.7</v>
      </c>
      <c r="AE14" s="6">
        <v>21</v>
      </c>
      <c r="AF14" s="9">
        <v>43.407</v>
      </c>
      <c r="AG14" s="10">
        <f>ROUND($K$14*$AD$14,2)</f>
        <v>14469</v>
      </c>
      <c r="AH14" s="10">
        <f>ROUND($K$14*($AD$14+$AF$14),2)</f>
        <v>17507.49</v>
      </c>
    </row>
    <row r="15" spans="1:34" ht="76.5">
      <c r="A15" s="3">
        <v>46493</v>
      </c>
      <c r="B15" s="4"/>
      <c r="C15" s="3">
        <v>128203</v>
      </c>
      <c r="D15" s="4" t="s">
        <v>41</v>
      </c>
      <c r="E15" s="4" t="s">
        <v>95</v>
      </c>
      <c r="F15" s="4" t="s">
        <v>96</v>
      </c>
      <c r="G15" s="4" t="s">
        <v>44</v>
      </c>
      <c r="H15" s="4" t="s">
        <v>97</v>
      </c>
      <c r="I15" s="4" t="s">
        <v>46</v>
      </c>
      <c r="J15" s="5">
        <v>70</v>
      </c>
      <c r="K15" s="6">
        <v>70</v>
      </c>
      <c r="L15" s="7" t="s">
        <v>47</v>
      </c>
      <c r="M15" s="4">
        <v>850000</v>
      </c>
      <c r="N15" s="4" t="s">
        <v>85</v>
      </c>
      <c r="O15" s="4" t="s">
        <v>86</v>
      </c>
      <c r="P15" s="4" t="s">
        <v>87</v>
      </c>
      <c r="Q15" s="4">
        <v>7</v>
      </c>
      <c r="R15" s="4" t="s">
        <v>88</v>
      </c>
      <c r="S15" s="4">
        <v>111812</v>
      </c>
      <c r="T15" s="4" t="s">
        <v>89</v>
      </c>
      <c r="U15" s="4" t="s">
        <v>90</v>
      </c>
      <c r="V15" s="4">
        <v>549494203</v>
      </c>
      <c r="W15" s="4"/>
      <c r="X15" s="8" t="s">
        <v>91</v>
      </c>
      <c r="Y15" s="8" t="s">
        <v>92</v>
      </c>
      <c r="Z15" s="8" t="s">
        <v>93</v>
      </c>
      <c r="AA15" s="8" t="s">
        <v>74</v>
      </c>
      <c r="AB15" s="8" t="s">
        <v>58</v>
      </c>
      <c r="AC15" s="7" t="s">
        <v>94</v>
      </c>
      <c r="AD15" s="9">
        <v>119.1</v>
      </c>
      <c r="AE15" s="6">
        <v>21</v>
      </c>
      <c r="AF15" s="9">
        <v>25.011</v>
      </c>
      <c r="AG15" s="10">
        <f>ROUND($K$15*$AD$15,2)</f>
        <v>8337</v>
      </c>
      <c r="AH15" s="10">
        <f>ROUND($K$15*($AD$15+$AF$15),2)</f>
        <v>10087.77</v>
      </c>
    </row>
    <row r="16" spans="1:34" ht="102.75">
      <c r="A16" s="3">
        <v>46493</v>
      </c>
      <c r="B16" s="4"/>
      <c r="C16" s="3">
        <v>128205</v>
      </c>
      <c r="D16" s="4" t="s">
        <v>41</v>
      </c>
      <c r="E16" s="4" t="s">
        <v>98</v>
      </c>
      <c r="F16" s="4" t="s">
        <v>99</v>
      </c>
      <c r="G16" s="4" t="s">
        <v>100</v>
      </c>
      <c r="H16" s="15" t="s">
        <v>162</v>
      </c>
      <c r="I16" s="4" t="s">
        <v>46</v>
      </c>
      <c r="J16" s="5">
        <v>60</v>
      </c>
      <c r="K16" s="6">
        <v>60</v>
      </c>
      <c r="L16" s="7" t="s">
        <v>47</v>
      </c>
      <c r="M16" s="4">
        <v>850000</v>
      </c>
      <c r="N16" s="4" t="s">
        <v>85</v>
      </c>
      <c r="O16" s="4" t="s">
        <v>86</v>
      </c>
      <c r="P16" s="4" t="s">
        <v>87</v>
      </c>
      <c r="Q16" s="4">
        <v>7</v>
      </c>
      <c r="R16" s="4" t="s">
        <v>88</v>
      </c>
      <c r="S16" s="4">
        <v>111812</v>
      </c>
      <c r="T16" s="4" t="s">
        <v>89</v>
      </c>
      <c r="U16" s="4" t="s">
        <v>90</v>
      </c>
      <c r="V16" s="4">
        <v>549494203</v>
      </c>
      <c r="W16" s="4"/>
      <c r="X16" s="8" t="s">
        <v>91</v>
      </c>
      <c r="Y16" s="8" t="s">
        <v>92</v>
      </c>
      <c r="Z16" s="8" t="s">
        <v>93</v>
      </c>
      <c r="AA16" s="8" t="s">
        <v>74</v>
      </c>
      <c r="AB16" s="8" t="s">
        <v>58</v>
      </c>
      <c r="AC16" s="7" t="s">
        <v>94</v>
      </c>
      <c r="AD16" s="9">
        <v>102.5</v>
      </c>
      <c r="AE16" s="6">
        <v>21</v>
      </c>
      <c r="AF16" s="9">
        <v>21.525</v>
      </c>
      <c r="AG16" s="10">
        <f>ROUND($K$16*$AD$16,2)</f>
        <v>6150</v>
      </c>
      <c r="AH16" s="10">
        <f>ROUND($K$16*($AD$16+$AF$16),2)</f>
        <v>7441.5</v>
      </c>
    </row>
    <row r="17" spans="1:34" ht="13.5">
      <c r="A17" s="16"/>
      <c r="B17" s="16"/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6" t="s">
        <v>60</v>
      </c>
      <c r="AF17" s="16"/>
      <c r="AG17" s="12">
        <f>SUM($AG$14:$AG$16)</f>
        <v>28956</v>
      </c>
      <c r="AH17" s="12">
        <f>SUM($AH$14:$AH$16)</f>
        <v>35036.76</v>
      </c>
    </row>
    <row r="18" spans="1:3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65.75">
      <c r="A19" s="3">
        <v>46574</v>
      </c>
      <c r="B19" s="4"/>
      <c r="C19" s="3">
        <v>128793</v>
      </c>
      <c r="D19" s="4" t="s">
        <v>41</v>
      </c>
      <c r="E19" s="4" t="s">
        <v>101</v>
      </c>
      <c r="F19" s="4" t="s">
        <v>102</v>
      </c>
      <c r="G19" s="4" t="s">
        <v>44</v>
      </c>
      <c r="H19" s="4" t="s">
        <v>103</v>
      </c>
      <c r="I19" s="4" t="s">
        <v>46</v>
      </c>
      <c r="J19" s="5">
        <v>34</v>
      </c>
      <c r="K19" s="6">
        <v>34</v>
      </c>
      <c r="L19" s="7" t="s">
        <v>64</v>
      </c>
      <c r="M19" s="4">
        <v>110513</v>
      </c>
      <c r="N19" s="4" t="s">
        <v>65</v>
      </c>
      <c r="O19" s="4" t="s">
        <v>104</v>
      </c>
      <c r="P19" s="4" t="s">
        <v>67</v>
      </c>
      <c r="Q19" s="4">
        <v>2</v>
      </c>
      <c r="R19" s="4" t="s">
        <v>105</v>
      </c>
      <c r="S19" s="4">
        <v>9032</v>
      </c>
      <c r="T19" s="4" t="s">
        <v>106</v>
      </c>
      <c r="U19" s="4" t="s">
        <v>107</v>
      </c>
      <c r="V19" s="4">
        <v>549494021</v>
      </c>
      <c r="W19" s="4"/>
      <c r="X19" s="8" t="s">
        <v>108</v>
      </c>
      <c r="Y19" s="8" t="s">
        <v>72</v>
      </c>
      <c r="Z19" s="8" t="s">
        <v>56</v>
      </c>
      <c r="AA19" s="8" t="s">
        <v>108</v>
      </c>
      <c r="AB19" s="8" t="s">
        <v>75</v>
      </c>
      <c r="AC19" s="7" t="s">
        <v>109</v>
      </c>
      <c r="AD19" s="9">
        <v>88.9</v>
      </c>
      <c r="AE19" s="6">
        <v>21</v>
      </c>
      <c r="AF19" s="9">
        <v>18.669</v>
      </c>
      <c r="AG19" s="10">
        <f>ROUND($K$19*$AD$19,2)</f>
        <v>3022.6</v>
      </c>
      <c r="AH19" s="10">
        <f>ROUND($K$19*($AD$19+$AF$19),2)</f>
        <v>3657.35</v>
      </c>
    </row>
    <row r="20" spans="1:34" ht="127.5">
      <c r="A20" s="3">
        <v>46574</v>
      </c>
      <c r="B20" s="4"/>
      <c r="C20" s="3">
        <v>128799</v>
      </c>
      <c r="D20" s="4" t="s">
        <v>41</v>
      </c>
      <c r="E20" s="4" t="s">
        <v>110</v>
      </c>
      <c r="F20" s="4" t="s">
        <v>111</v>
      </c>
      <c r="G20" s="4" t="s">
        <v>44</v>
      </c>
      <c r="H20" s="4" t="s">
        <v>112</v>
      </c>
      <c r="I20" s="4" t="s">
        <v>46</v>
      </c>
      <c r="J20" s="5">
        <v>3</v>
      </c>
      <c r="K20" s="6">
        <v>3</v>
      </c>
      <c r="L20" s="7" t="s">
        <v>64</v>
      </c>
      <c r="M20" s="4">
        <v>110513</v>
      </c>
      <c r="N20" s="4" t="s">
        <v>65</v>
      </c>
      <c r="O20" s="4" t="s">
        <v>104</v>
      </c>
      <c r="P20" s="4" t="s">
        <v>67</v>
      </c>
      <c r="Q20" s="4">
        <v>2</v>
      </c>
      <c r="R20" s="4" t="s">
        <v>105</v>
      </c>
      <c r="S20" s="4">
        <v>9032</v>
      </c>
      <c r="T20" s="4" t="s">
        <v>106</v>
      </c>
      <c r="U20" s="4" t="s">
        <v>107</v>
      </c>
      <c r="V20" s="4">
        <v>549494021</v>
      </c>
      <c r="W20" s="4"/>
      <c r="X20" s="8" t="s">
        <v>108</v>
      </c>
      <c r="Y20" s="8" t="s">
        <v>72</v>
      </c>
      <c r="Z20" s="8" t="s">
        <v>56</v>
      </c>
      <c r="AA20" s="8" t="s">
        <v>108</v>
      </c>
      <c r="AB20" s="8" t="s">
        <v>75</v>
      </c>
      <c r="AC20" s="7" t="s">
        <v>109</v>
      </c>
      <c r="AD20" s="9">
        <v>435</v>
      </c>
      <c r="AE20" s="6">
        <v>21</v>
      </c>
      <c r="AF20" s="9">
        <v>91.35</v>
      </c>
      <c r="AG20" s="10">
        <f>ROUND($K$20*$AD$20,2)</f>
        <v>1305</v>
      </c>
      <c r="AH20" s="10">
        <f>ROUND($K$20*($AD$20+$AF$20),2)</f>
        <v>1579.05</v>
      </c>
    </row>
    <row r="21" spans="1:34" ht="165.75">
      <c r="A21" s="3">
        <v>46574</v>
      </c>
      <c r="B21" s="4"/>
      <c r="C21" s="3">
        <v>128808</v>
      </c>
      <c r="D21" s="4" t="s">
        <v>41</v>
      </c>
      <c r="E21" s="4" t="s">
        <v>101</v>
      </c>
      <c r="F21" s="4" t="s">
        <v>102</v>
      </c>
      <c r="G21" s="4" t="s">
        <v>44</v>
      </c>
      <c r="H21" s="4" t="s">
        <v>113</v>
      </c>
      <c r="I21" s="4" t="s">
        <v>46</v>
      </c>
      <c r="J21" s="5">
        <v>10</v>
      </c>
      <c r="K21" s="6">
        <v>10</v>
      </c>
      <c r="L21" s="7" t="s">
        <v>64</v>
      </c>
      <c r="M21" s="4">
        <v>110513</v>
      </c>
      <c r="N21" s="4" t="s">
        <v>65</v>
      </c>
      <c r="O21" s="4" t="s">
        <v>104</v>
      </c>
      <c r="P21" s="4" t="s">
        <v>67</v>
      </c>
      <c r="Q21" s="4">
        <v>2</v>
      </c>
      <c r="R21" s="4" t="s">
        <v>105</v>
      </c>
      <c r="S21" s="4">
        <v>9032</v>
      </c>
      <c r="T21" s="4" t="s">
        <v>106</v>
      </c>
      <c r="U21" s="4" t="s">
        <v>107</v>
      </c>
      <c r="V21" s="4">
        <v>549494021</v>
      </c>
      <c r="W21" s="4"/>
      <c r="X21" s="8" t="s">
        <v>108</v>
      </c>
      <c r="Y21" s="8" t="s">
        <v>72</v>
      </c>
      <c r="Z21" s="8" t="s">
        <v>56</v>
      </c>
      <c r="AA21" s="8" t="s">
        <v>108</v>
      </c>
      <c r="AB21" s="8" t="s">
        <v>75</v>
      </c>
      <c r="AC21" s="7" t="s">
        <v>109</v>
      </c>
      <c r="AD21" s="9">
        <v>91</v>
      </c>
      <c r="AE21" s="6">
        <v>21</v>
      </c>
      <c r="AF21" s="9">
        <v>19.11</v>
      </c>
      <c r="AG21" s="10">
        <f>ROUND($K$21*$AD$21,2)</f>
        <v>910</v>
      </c>
      <c r="AH21" s="10">
        <f>ROUND($K$21*($AD$21+$AF$21),2)</f>
        <v>1101.1</v>
      </c>
    </row>
    <row r="22" spans="1:34" ht="165.75">
      <c r="A22" s="3">
        <v>46574</v>
      </c>
      <c r="B22" s="4"/>
      <c r="C22" s="3">
        <v>128809</v>
      </c>
      <c r="D22" s="4" t="s">
        <v>41</v>
      </c>
      <c r="E22" s="4" t="s">
        <v>101</v>
      </c>
      <c r="F22" s="4" t="s">
        <v>102</v>
      </c>
      <c r="G22" s="4" t="s">
        <v>44</v>
      </c>
      <c r="H22" s="4" t="s">
        <v>114</v>
      </c>
      <c r="I22" s="4" t="s">
        <v>46</v>
      </c>
      <c r="J22" s="5">
        <v>14</v>
      </c>
      <c r="K22" s="6">
        <v>14</v>
      </c>
      <c r="L22" s="7" t="s">
        <v>64</v>
      </c>
      <c r="M22" s="4">
        <v>110513</v>
      </c>
      <c r="N22" s="4" t="s">
        <v>65</v>
      </c>
      <c r="O22" s="4" t="s">
        <v>104</v>
      </c>
      <c r="P22" s="4" t="s">
        <v>67</v>
      </c>
      <c r="Q22" s="4">
        <v>2</v>
      </c>
      <c r="R22" s="4" t="s">
        <v>105</v>
      </c>
      <c r="S22" s="4">
        <v>9032</v>
      </c>
      <c r="T22" s="4" t="s">
        <v>106</v>
      </c>
      <c r="U22" s="4" t="s">
        <v>107</v>
      </c>
      <c r="V22" s="4">
        <v>549494021</v>
      </c>
      <c r="W22" s="4"/>
      <c r="X22" s="8" t="s">
        <v>108</v>
      </c>
      <c r="Y22" s="8" t="s">
        <v>72</v>
      </c>
      <c r="Z22" s="8" t="s">
        <v>56</v>
      </c>
      <c r="AA22" s="8" t="s">
        <v>108</v>
      </c>
      <c r="AB22" s="8" t="s">
        <v>75</v>
      </c>
      <c r="AC22" s="7" t="s">
        <v>109</v>
      </c>
      <c r="AD22" s="9">
        <v>91</v>
      </c>
      <c r="AE22" s="6">
        <v>21</v>
      </c>
      <c r="AF22" s="9">
        <v>19.11</v>
      </c>
      <c r="AG22" s="10">
        <f>ROUND($K$22*$AD$22,2)</f>
        <v>1274</v>
      </c>
      <c r="AH22" s="10">
        <f>ROUND($K$22*($AD$22+$AF$22),2)</f>
        <v>1541.54</v>
      </c>
    </row>
    <row r="23" spans="1:34" ht="165.75">
      <c r="A23" s="3">
        <v>46574</v>
      </c>
      <c r="B23" s="4"/>
      <c r="C23" s="3">
        <v>128810</v>
      </c>
      <c r="D23" s="4" t="s">
        <v>41</v>
      </c>
      <c r="E23" s="4" t="s">
        <v>101</v>
      </c>
      <c r="F23" s="4" t="s">
        <v>102</v>
      </c>
      <c r="G23" s="4" t="s">
        <v>44</v>
      </c>
      <c r="H23" s="4" t="s">
        <v>115</v>
      </c>
      <c r="I23" s="4" t="s">
        <v>46</v>
      </c>
      <c r="J23" s="5">
        <v>12</v>
      </c>
      <c r="K23" s="6">
        <v>12</v>
      </c>
      <c r="L23" s="7" t="s">
        <v>64</v>
      </c>
      <c r="M23" s="4">
        <v>110513</v>
      </c>
      <c r="N23" s="4" t="s">
        <v>65</v>
      </c>
      <c r="O23" s="4" t="s">
        <v>104</v>
      </c>
      <c r="P23" s="4" t="s">
        <v>67</v>
      </c>
      <c r="Q23" s="4">
        <v>2</v>
      </c>
      <c r="R23" s="4" t="s">
        <v>105</v>
      </c>
      <c r="S23" s="4">
        <v>9032</v>
      </c>
      <c r="T23" s="4" t="s">
        <v>106</v>
      </c>
      <c r="U23" s="4" t="s">
        <v>107</v>
      </c>
      <c r="V23" s="4">
        <v>549494021</v>
      </c>
      <c r="W23" s="4"/>
      <c r="X23" s="8" t="s">
        <v>108</v>
      </c>
      <c r="Y23" s="8" t="s">
        <v>72</v>
      </c>
      <c r="Z23" s="8" t="s">
        <v>56</v>
      </c>
      <c r="AA23" s="8" t="s">
        <v>108</v>
      </c>
      <c r="AB23" s="8" t="s">
        <v>75</v>
      </c>
      <c r="AC23" s="7" t="s">
        <v>109</v>
      </c>
      <c r="AD23" s="9">
        <v>91</v>
      </c>
      <c r="AE23" s="6">
        <v>21</v>
      </c>
      <c r="AF23" s="9">
        <v>19.11</v>
      </c>
      <c r="AG23" s="10">
        <f>ROUND($K$23*$AD$23,2)</f>
        <v>1092</v>
      </c>
      <c r="AH23" s="10">
        <f>ROUND($K$23*($AD$23+$AF$23),2)</f>
        <v>1321.32</v>
      </c>
    </row>
    <row r="24" spans="1:34" ht="127.5">
      <c r="A24" s="3">
        <v>46574</v>
      </c>
      <c r="B24" s="4"/>
      <c r="C24" s="3">
        <v>128811</v>
      </c>
      <c r="D24" s="4" t="s">
        <v>41</v>
      </c>
      <c r="E24" s="4" t="s">
        <v>61</v>
      </c>
      <c r="F24" s="4" t="s">
        <v>62</v>
      </c>
      <c r="G24" s="4" t="s">
        <v>44</v>
      </c>
      <c r="H24" s="4" t="s">
        <v>116</v>
      </c>
      <c r="I24" s="4" t="s">
        <v>46</v>
      </c>
      <c r="J24" s="5">
        <v>100</v>
      </c>
      <c r="K24" s="6">
        <v>100</v>
      </c>
      <c r="L24" s="7" t="s">
        <v>64</v>
      </c>
      <c r="M24" s="4">
        <v>110513</v>
      </c>
      <c r="N24" s="4" t="s">
        <v>65</v>
      </c>
      <c r="O24" s="4" t="s">
        <v>104</v>
      </c>
      <c r="P24" s="4" t="s">
        <v>67</v>
      </c>
      <c r="Q24" s="4">
        <v>2</v>
      </c>
      <c r="R24" s="4" t="s">
        <v>105</v>
      </c>
      <c r="S24" s="4">
        <v>9032</v>
      </c>
      <c r="T24" s="4" t="s">
        <v>106</v>
      </c>
      <c r="U24" s="4" t="s">
        <v>107</v>
      </c>
      <c r="V24" s="4">
        <v>549494021</v>
      </c>
      <c r="W24" s="4"/>
      <c r="X24" s="8" t="s">
        <v>108</v>
      </c>
      <c r="Y24" s="8" t="s">
        <v>72</v>
      </c>
      <c r="Z24" s="8" t="s">
        <v>56</v>
      </c>
      <c r="AA24" s="8" t="s">
        <v>108</v>
      </c>
      <c r="AB24" s="8" t="s">
        <v>75</v>
      </c>
      <c r="AC24" s="7" t="s">
        <v>109</v>
      </c>
      <c r="AD24" s="9">
        <v>13.6</v>
      </c>
      <c r="AE24" s="6">
        <v>21</v>
      </c>
      <c r="AF24" s="9">
        <v>2.856</v>
      </c>
      <c r="AG24" s="10">
        <f>ROUND($K$24*$AD$24,2)</f>
        <v>1360</v>
      </c>
      <c r="AH24" s="10">
        <f>ROUND($K$24*($AD$24+$AF$24),2)</f>
        <v>1645.6</v>
      </c>
    </row>
    <row r="25" spans="1:34" ht="38.25">
      <c r="A25" s="3">
        <v>46574</v>
      </c>
      <c r="B25" s="4"/>
      <c r="C25" s="3">
        <v>128812</v>
      </c>
      <c r="D25" s="4" t="s">
        <v>41</v>
      </c>
      <c r="E25" s="4" t="s">
        <v>117</v>
      </c>
      <c r="F25" s="4" t="s">
        <v>118</v>
      </c>
      <c r="G25" s="4" t="s">
        <v>44</v>
      </c>
      <c r="H25" s="4" t="s">
        <v>119</v>
      </c>
      <c r="I25" s="4" t="s">
        <v>46</v>
      </c>
      <c r="J25" s="5">
        <v>1</v>
      </c>
      <c r="K25" s="6">
        <v>1</v>
      </c>
      <c r="L25" s="7" t="s">
        <v>64</v>
      </c>
      <c r="M25" s="4">
        <v>110513</v>
      </c>
      <c r="N25" s="4" t="s">
        <v>65</v>
      </c>
      <c r="O25" s="4" t="s">
        <v>104</v>
      </c>
      <c r="P25" s="4" t="s">
        <v>67</v>
      </c>
      <c r="Q25" s="4">
        <v>2</v>
      </c>
      <c r="R25" s="4" t="s">
        <v>105</v>
      </c>
      <c r="S25" s="4">
        <v>9032</v>
      </c>
      <c r="T25" s="4" t="s">
        <v>106</v>
      </c>
      <c r="U25" s="4" t="s">
        <v>107</v>
      </c>
      <c r="V25" s="4">
        <v>549494021</v>
      </c>
      <c r="W25" s="4"/>
      <c r="X25" s="8" t="s">
        <v>108</v>
      </c>
      <c r="Y25" s="8" t="s">
        <v>72</v>
      </c>
      <c r="Z25" s="8" t="s">
        <v>56</v>
      </c>
      <c r="AA25" s="8" t="s">
        <v>108</v>
      </c>
      <c r="AB25" s="8" t="s">
        <v>75</v>
      </c>
      <c r="AC25" s="7" t="s">
        <v>109</v>
      </c>
      <c r="AD25" s="9">
        <v>343.5</v>
      </c>
      <c r="AE25" s="6">
        <v>21</v>
      </c>
      <c r="AF25" s="9">
        <v>72.135</v>
      </c>
      <c r="AG25" s="10">
        <f>ROUND($K$25*$AD$25,2)</f>
        <v>343.5</v>
      </c>
      <c r="AH25" s="10">
        <f>ROUND($K$25*($AD$25+$AF$25),2)</f>
        <v>415.64</v>
      </c>
    </row>
    <row r="26" spans="1:34" ht="38.25">
      <c r="A26" s="3">
        <v>46574</v>
      </c>
      <c r="B26" s="4"/>
      <c r="C26" s="3">
        <v>128813</v>
      </c>
      <c r="D26" s="4" t="s">
        <v>41</v>
      </c>
      <c r="E26" s="4" t="s">
        <v>117</v>
      </c>
      <c r="F26" s="4" t="s">
        <v>118</v>
      </c>
      <c r="G26" s="4" t="s">
        <v>44</v>
      </c>
      <c r="H26" s="4" t="s">
        <v>120</v>
      </c>
      <c r="I26" s="4" t="s">
        <v>46</v>
      </c>
      <c r="J26" s="5">
        <v>1</v>
      </c>
      <c r="K26" s="6">
        <v>1</v>
      </c>
      <c r="L26" s="7" t="s">
        <v>64</v>
      </c>
      <c r="M26" s="4">
        <v>110513</v>
      </c>
      <c r="N26" s="4" t="s">
        <v>65</v>
      </c>
      <c r="O26" s="4" t="s">
        <v>104</v>
      </c>
      <c r="P26" s="4" t="s">
        <v>67</v>
      </c>
      <c r="Q26" s="4">
        <v>2</v>
      </c>
      <c r="R26" s="4" t="s">
        <v>105</v>
      </c>
      <c r="S26" s="4">
        <v>9032</v>
      </c>
      <c r="T26" s="4" t="s">
        <v>106</v>
      </c>
      <c r="U26" s="4" t="s">
        <v>107</v>
      </c>
      <c r="V26" s="4">
        <v>549494021</v>
      </c>
      <c r="W26" s="4"/>
      <c r="X26" s="8" t="s">
        <v>108</v>
      </c>
      <c r="Y26" s="8" t="s">
        <v>72</v>
      </c>
      <c r="Z26" s="8" t="s">
        <v>56</v>
      </c>
      <c r="AA26" s="8" t="s">
        <v>108</v>
      </c>
      <c r="AB26" s="8" t="s">
        <v>75</v>
      </c>
      <c r="AC26" s="7" t="s">
        <v>109</v>
      </c>
      <c r="AD26" s="9">
        <v>459</v>
      </c>
      <c r="AE26" s="6">
        <v>21</v>
      </c>
      <c r="AF26" s="9">
        <v>96.39</v>
      </c>
      <c r="AG26" s="10">
        <f>ROUND($K$26*$AD$26,2)</f>
        <v>459</v>
      </c>
      <c r="AH26" s="10">
        <f>ROUND($K$26*($AD$26+$AF$26),2)</f>
        <v>555.39</v>
      </c>
    </row>
    <row r="27" spans="1:34" ht="140.25">
      <c r="A27" s="3">
        <v>46574</v>
      </c>
      <c r="B27" s="4"/>
      <c r="C27" s="3">
        <v>128814</v>
      </c>
      <c r="D27" s="4" t="s">
        <v>41</v>
      </c>
      <c r="E27" s="4" t="s">
        <v>121</v>
      </c>
      <c r="F27" s="4" t="s">
        <v>122</v>
      </c>
      <c r="G27" s="4" t="s">
        <v>44</v>
      </c>
      <c r="H27" s="4" t="s">
        <v>123</v>
      </c>
      <c r="I27" s="4" t="s">
        <v>46</v>
      </c>
      <c r="J27" s="5">
        <v>55</v>
      </c>
      <c r="K27" s="6">
        <v>55</v>
      </c>
      <c r="L27" s="7" t="s">
        <v>64</v>
      </c>
      <c r="M27" s="4">
        <v>110513</v>
      </c>
      <c r="N27" s="4" t="s">
        <v>65</v>
      </c>
      <c r="O27" s="4" t="s">
        <v>104</v>
      </c>
      <c r="P27" s="4" t="s">
        <v>67</v>
      </c>
      <c r="Q27" s="4">
        <v>2</v>
      </c>
      <c r="R27" s="4" t="s">
        <v>105</v>
      </c>
      <c r="S27" s="4">
        <v>9032</v>
      </c>
      <c r="T27" s="4" t="s">
        <v>106</v>
      </c>
      <c r="U27" s="4" t="s">
        <v>107</v>
      </c>
      <c r="V27" s="4">
        <v>549494021</v>
      </c>
      <c r="W27" s="4"/>
      <c r="X27" s="8" t="s">
        <v>108</v>
      </c>
      <c r="Y27" s="8" t="s">
        <v>72</v>
      </c>
      <c r="Z27" s="8" t="s">
        <v>56</v>
      </c>
      <c r="AA27" s="8" t="s">
        <v>108</v>
      </c>
      <c r="AB27" s="8" t="s">
        <v>75</v>
      </c>
      <c r="AC27" s="7" t="s">
        <v>109</v>
      </c>
      <c r="AD27" s="9">
        <v>120.4</v>
      </c>
      <c r="AE27" s="6">
        <v>21</v>
      </c>
      <c r="AF27" s="9">
        <v>25.284</v>
      </c>
      <c r="AG27" s="10">
        <f>ROUND($K$27*$AD$27,2)</f>
        <v>6622</v>
      </c>
      <c r="AH27" s="10">
        <f>ROUND($K$27*($AD$27+$AF$27),2)</f>
        <v>8012.62</v>
      </c>
    </row>
    <row r="28" spans="1:34" ht="128.25">
      <c r="A28" s="3">
        <v>46574</v>
      </c>
      <c r="B28" s="4"/>
      <c r="C28" s="3">
        <v>128815</v>
      </c>
      <c r="D28" s="4" t="s">
        <v>41</v>
      </c>
      <c r="E28" s="4" t="s">
        <v>110</v>
      </c>
      <c r="F28" s="4" t="s">
        <v>111</v>
      </c>
      <c r="G28" s="4" t="s">
        <v>44</v>
      </c>
      <c r="H28" s="4" t="s">
        <v>124</v>
      </c>
      <c r="I28" s="4" t="s">
        <v>46</v>
      </c>
      <c r="J28" s="5">
        <v>3</v>
      </c>
      <c r="K28" s="6">
        <v>3</v>
      </c>
      <c r="L28" s="7" t="s">
        <v>64</v>
      </c>
      <c r="M28" s="4">
        <v>110513</v>
      </c>
      <c r="N28" s="4" t="s">
        <v>65</v>
      </c>
      <c r="O28" s="4" t="s">
        <v>104</v>
      </c>
      <c r="P28" s="4" t="s">
        <v>67</v>
      </c>
      <c r="Q28" s="4">
        <v>2</v>
      </c>
      <c r="R28" s="4" t="s">
        <v>105</v>
      </c>
      <c r="S28" s="4">
        <v>9032</v>
      </c>
      <c r="T28" s="4" t="s">
        <v>106</v>
      </c>
      <c r="U28" s="4" t="s">
        <v>107</v>
      </c>
      <c r="V28" s="4">
        <v>549494021</v>
      </c>
      <c r="W28" s="4"/>
      <c r="X28" s="8" t="s">
        <v>108</v>
      </c>
      <c r="Y28" s="8" t="s">
        <v>72</v>
      </c>
      <c r="Z28" s="8" t="s">
        <v>56</v>
      </c>
      <c r="AA28" s="8" t="s">
        <v>108</v>
      </c>
      <c r="AB28" s="8" t="s">
        <v>75</v>
      </c>
      <c r="AC28" s="7" t="s">
        <v>109</v>
      </c>
      <c r="AD28" s="9">
        <v>435</v>
      </c>
      <c r="AE28" s="6">
        <v>21</v>
      </c>
      <c r="AF28" s="9">
        <v>91.35</v>
      </c>
      <c r="AG28" s="10">
        <f>ROUND($K$28*$AD$28,2)</f>
        <v>1305</v>
      </c>
      <c r="AH28" s="10">
        <f>ROUND($K$28*($AD$28+$AF$28),2)</f>
        <v>1579.05</v>
      </c>
    </row>
    <row r="29" spans="1:34" ht="13.5">
      <c r="A29" s="16"/>
      <c r="B29" s="16"/>
      <c r="C29" s="1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6" t="s">
        <v>60</v>
      </c>
      <c r="AF29" s="16"/>
      <c r="AG29" s="12">
        <f>SUM($AG$19:$AG$28)</f>
        <v>17693.1</v>
      </c>
      <c r="AH29" s="12">
        <f>SUM($AH$19:$AH$28)</f>
        <v>21408.66</v>
      </c>
    </row>
    <row r="30" spans="1:3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38.25">
      <c r="A31" s="3">
        <v>46647</v>
      </c>
      <c r="B31" s="4" t="s">
        <v>125</v>
      </c>
      <c r="C31" s="3">
        <v>129320</v>
      </c>
      <c r="D31" s="4" t="s">
        <v>41</v>
      </c>
      <c r="E31" s="4" t="s">
        <v>126</v>
      </c>
      <c r="F31" s="4" t="s">
        <v>127</v>
      </c>
      <c r="G31" s="4" t="s">
        <v>44</v>
      </c>
      <c r="H31" s="4" t="s">
        <v>128</v>
      </c>
      <c r="I31" s="4" t="s">
        <v>46</v>
      </c>
      <c r="J31" s="5">
        <v>1</v>
      </c>
      <c r="K31" s="6">
        <v>1</v>
      </c>
      <c r="L31" s="7" t="s">
        <v>47</v>
      </c>
      <c r="M31" s="4">
        <v>312030</v>
      </c>
      <c r="N31" s="4" t="s">
        <v>129</v>
      </c>
      <c r="O31" s="4" t="s">
        <v>130</v>
      </c>
      <c r="P31" s="4" t="s">
        <v>131</v>
      </c>
      <c r="Q31" s="4">
        <v>4</v>
      </c>
      <c r="R31" s="4" t="s">
        <v>132</v>
      </c>
      <c r="S31" s="4">
        <v>211910</v>
      </c>
      <c r="T31" s="4" t="s">
        <v>133</v>
      </c>
      <c r="U31" s="4" t="s">
        <v>134</v>
      </c>
      <c r="V31" s="4">
        <v>549493714</v>
      </c>
      <c r="W31" s="4"/>
      <c r="X31" s="8" t="s">
        <v>135</v>
      </c>
      <c r="Y31" s="8" t="s">
        <v>136</v>
      </c>
      <c r="Z31" s="8" t="s">
        <v>56</v>
      </c>
      <c r="AA31" s="8" t="s">
        <v>137</v>
      </c>
      <c r="AB31" s="8" t="s">
        <v>56</v>
      </c>
      <c r="AC31" s="7" t="s">
        <v>138</v>
      </c>
      <c r="AD31" s="9">
        <v>385</v>
      </c>
      <c r="AE31" s="6">
        <v>21</v>
      </c>
      <c r="AF31" s="9">
        <v>80.85</v>
      </c>
      <c r="AG31" s="10">
        <f>ROUND($K$31*$AD$31,2)</f>
        <v>385</v>
      </c>
      <c r="AH31" s="10">
        <f>ROUND($K$31*($AD$31+$AF$31),2)</f>
        <v>465.85</v>
      </c>
    </row>
    <row r="32" spans="1:34" ht="39">
      <c r="A32" s="3">
        <v>46647</v>
      </c>
      <c r="B32" s="4" t="s">
        <v>125</v>
      </c>
      <c r="C32" s="3">
        <v>129348</v>
      </c>
      <c r="D32" s="4" t="s">
        <v>41</v>
      </c>
      <c r="E32" s="4" t="s">
        <v>126</v>
      </c>
      <c r="F32" s="4" t="s">
        <v>127</v>
      </c>
      <c r="G32" s="4" t="s">
        <v>44</v>
      </c>
      <c r="H32" s="4" t="s">
        <v>139</v>
      </c>
      <c r="I32" s="4" t="s">
        <v>46</v>
      </c>
      <c r="J32" s="5">
        <v>1</v>
      </c>
      <c r="K32" s="6">
        <v>1</v>
      </c>
      <c r="L32" s="7" t="s">
        <v>47</v>
      </c>
      <c r="M32" s="4">
        <v>312030</v>
      </c>
      <c r="N32" s="4" t="s">
        <v>129</v>
      </c>
      <c r="O32" s="4" t="s">
        <v>130</v>
      </c>
      <c r="P32" s="4" t="s">
        <v>131</v>
      </c>
      <c r="Q32" s="4">
        <v>4</v>
      </c>
      <c r="R32" s="4" t="s">
        <v>132</v>
      </c>
      <c r="S32" s="4">
        <v>211910</v>
      </c>
      <c r="T32" s="4" t="s">
        <v>133</v>
      </c>
      <c r="U32" s="4" t="s">
        <v>134</v>
      </c>
      <c r="V32" s="4">
        <v>549493714</v>
      </c>
      <c r="W32" s="4"/>
      <c r="X32" s="8" t="s">
        <v>135</v>
      </c>
      <c r="Y32" s="8" t="s">
        <v>136</v>
      </c>
      <c r="Z32" s="8" t="s">
        <v>56</v>
      </c>
      <c r="AA32" s="8" t="s">
        <v>137</v>
      </c>
      <c r="AB32" s="8" t="s">
        <v>56</v>
      </c>
      <c r="AC32" s="7" t="s">
        <v>138</v>
      </c>
      <c r="AD32" s="9">
        <v>1421</v>
      </c>
      <c r="AE32" s="6">
        <v>21</v>
      </c>
      <c r="AF32" s="9">
        <v>298.41</v>
      </c>
      <c r="AG32" s="10">
        <f>ROUND($K$32*$AD$32,2)</f>
        <v>1421</v>
      </c>
      <c r="AH32" s="10">
        <f>ROUND($K$32*($AD$32+$AF$32),2)</f>
        <v>1719.41</v>
      </c>
    </row>
    <row r="33" spans="1:34" ht="13.5">
      <c r="A33" s="16"/>
      <c r="B33" s="16"/>
      <c r="C33" s="1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6" t="s">
        <v>60</v>
      </c>
      <c r="AF33" s="16"/>
      <c r="AG33" s="12">
        <f>SUM($AG$31:$AG$32)</f>
        <v>1806</v>
      </c>
      <c r="AH33" s="12">
        <f>SUM($AH$31:$AH$32)</f>
        <v>2185.26</v>
      </c>
    </row>
    <row r="34" spans="1:3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02">
      <c r="A35" s="3">
        <v>46660</v>
      </c>
      <c r="B35" s="4" t="s">
        <v>140</v>
      </c>
      <c r="C35" s="3">
        <v>129521</v>
      </c>
      <c r="D35" s="4" t="s">
        <v>41</v>
      </c>
      <c r="E35" s="4" t="s">
        <v>61</v>
      </c>
      <c r="F35" s="4" t="s">
        <v>62</v>
      </c>
      <c r="G35" s="4" t="s">
        <v>44</v>
      </c>
      <c r="H35" s="4" t="s">
        <v>141</v>
      </c>
      <c r="I35" s="4" t="s">
        <v>46</v>
      </c>
      <c r="J35" s="5">
        <v>250</v>
      </c>
      <c r="K35" s="6">
        <v>250</v>
      </c>
      <c r="L35" s="7" t="s">
        <v>47</v>
      </c>
      <c r="M35" s="4">
        <v>870000</v>
      </c>
      <c r="N35" s="4" t="s">
        <v>142</v>
      </c>
      <c r="O35" s="4" t="s">
        <v>143</v>
      </c>
      <c r="P35" s="4" t="s">
        <v>144</v>
      </c>
      <c r="Q35" s="4">
        <v>2</v>
      </c>
      <c r="R35" s="4">
        <v>124</v>
      </c>
      <c r="S35" s="4">
        <v>253758</v>
      </c>
      <c r="T35" s="4" t="s">
        <v>145</v>
      </c>
      <c r="U35" s="4" t="s">
        <v>146</v>
      </c>
      <c r="V35" s="4">
        <v>549493268</v>
      </c>
      <c r="W35" s="4"/>
      <c r="X35" s="8" t="s">
        <v>147</v>
      </c>
      <c r="Y35" s="8" t="s">
        <v>148</v>
      </c>
      <c r="Z35" s="8" t="s">
        <v>56</v>
      </c>
      <c r="AA35" s="8" t="s">
        <v>149</v>
      </c>
      <c r="AB35" s="8" t="s">
        <v>58</v>
      </c>
      <c r="AC35" s="7" t="s">
        <v>150</v>
      </c>
      <c r="AD35" s="9">
        <v>23.3</v>
      </c>
      <c r="AE35" s="6">
        <v>21</v>
      </c>
      <c r="AF35" s="9">
        <v>4.893</v>
      </c>
      <c r="AG35" s="10">
        <f>ROUND($K$35*$AD$35,2)</f>
        <v>5825</v>
      </c>
      <c r="AH35" s="10">
        <f>ROUND($K$35*($AD$35+$AF$35),2)</f>
        <v>7048.25</v>
      </c>
    </row>
    <row r="36" spans="1:34" ht="140.25">
      <c r="A36" s="3">
        <v>46660</v>
      </c>
      <c r="B36" s="4" t="s">
        <v>140</v>
      </c>
      <c r="C36" s="3">
        <v>129528</v>
      </c>
      <c r="D36" s="4" t="s">
        <v>41</v>
      </c>
      <c r="E36" s="4" t="s">
        <v>77</v>
      </c>
      <c r="F36" s="4" t="s">
        <v>78</v>
      </c>
      <c r="G36" s="4" t="s">
        <v>44</v>
      </c>
      <c r="H36" s="4" t="s">
        <v>151</v>
      </c>
      <c r="I36" s="4" t="s">
        <v>46</v>
      </c>
      <c r="J36" s="5">
        <v>250</v>
      </c>
      <c r="K36" s="6">
        <v>250</v>
      </c>
      <c r="L36" s="7" t="s">
        <v>47</v>
      </c>
      <c r="M36" s="4">
        <v>870000</v>
      </c>
      <c r="N36" s="4" t="s">
        <v>142</v>
      </c>
      <c r="O36" s="4" t="s">
        <v>143</v>
      </c>
      <c r="P36" s="4" t="s">
        <v>144</v>
      </c>
      <c r="Q36" s="4">
        <v>2</v>
      </c>
      <c r="R36" s="4">
        <v>124</v>
      </c>
      <c r="S36" s="4">
        <v>253758</v>
      </c>
      <c r="T36" s="4" t="s">
        <v>145</v>
      </c>
      <c r="U36" s="4" t="s">
        <v>146</v>
      </c>
      <c r="V36" s="4">
        <v>549493268</v>
      </c>
      <c r="W36" s="4"/>
      <c r="X36" s="8" t="s">
        <v>147</v>
      </c>
      <c r="Y36" s="8" t="s">
        <v>148</v>
      </c>
      <c r="Z36" s="8" t="s">
        <v>56</v>
      </c>
      <c r="AA36" s="8" t="s">
        <v>149</v>
      </c>
      <c r="AB36" s="8" t="s">
        <v>58</v>
      </c>
      <c r="AC36" s="7" t="s">
        <v>150</v>
      </c>
      <c r="AD36" s="9">
        <v>55.3</v>
      </c>
      <c r="AE36" s="6">
        <v>21</v>
      </c>
      <c r="AF36" s="9">
        <v>11.613</v>
      </c>
      <c r="AG36" s="10">
        <f>ROUND($K$36*$AD$36,2)</f>
        <v>13825</v>
      </c>
      <c r="AH36" s="10">
        <f>ROUND($K$36*($AD$36+$AF$36),2)</f>
        <v>16728.25</v>
      </c>
    </row>
    <row r="37" spans="1:34" ht="128.25">
      <c r="A37" s="3">
        <v>46660</v>
      </c>
      <c r="B37" s="4" t="s">
        <v>140</v>
      </c>
      <c r="C37" s="3">
        <v>129529</v>
      </c>
      <c r="D37" s="4" t="s">
        <v>41</v>
      </c>
      <c r="E37" s="4" t="s">
        <v>83</v>
      </c>
      <c r="F37" s="4" t="s">
        <v>84</v>
      </c>
      <c r="G37" s="4" t="s">
        <v>44</v>
      </c>
      <c r="H37" s="15" t="s">
        <v>164</v>
      </c>
      <c r="I37" s="4" t="s">
        <v>46</v>
      </c>
      <c r="J37" s="5">
        <v>250</v>
      </c>
      <c r="K37" s="6">
        <v>250</v>
      </c>
      <c r="L37" s="7" t="s">
        <v>47</v>
      </c>
      <c r="M37" s="4">
        <v>870000</v>
      </c>
      <c r="N37" s="4" t="s">
        <v>142</v>
      </c>
      <c r="O37" s="4" t="s">
        <v>143</v>
      </c>
      <c r="P37" s="4" t="s">
        <v>144</v>
      </c>
      <c r="Q37" s="4">
        <v>2</v>
      </c>
      <c r="R37" s="4">
        <v>124</v>
      </c>
      <c r="S37" s="4">
        <v>253758</v>
      </c>
      <c r="T37" s="4" t="s">
        <v>145</v>
      </c>
      <c r="U37" s="4" t="s">
        <v>146</v>
      </c>
      <c r="V37" s="4">
        <v>549493268</v>
      </c>
      <c r="W37" s="4"/>
      <c r="X37" s="8" t="s">
        <v>147</v>
      </c>
      <c r="Y37" s="8" t="s">
        <v>148</v>
      </c>
      <c r="Z37" s="8" t="s">
        <v>56</v>
      </c>
      <c r="AA37" s="8" t="s">
        <v>149</v>
      </c>
      <c r="AB37" s="8" t="s">
        <v>58</v>
      </c>
      <c r="AC37" s="7" t="s">
        <v>150</v>
      </c>
      <c r="AD37" s="9">
        <v>68.5</v>
      </c>
      <c r="AE37" s="6">
        <v>21</v>
      </c>
      <c r="AF37" s="9">
        <v>14.385</v>
      </c>
      <c r="AG37" s="10">
        <f>ROUND($K$37*$AD$37,2)</f>
        <v>17125</v>
      </c>
      <c r="AH37" s="10">
        <f>ROUND($K$37*($AD$37+$AF$37),2)</f>
        <v>20721.25</v>
      </c>
    </row>
    <row r="38" spans="1:34" ht="13.5">
      <c r="A38" s="16"/>
      <c r="B38" s="16"/>
      <c r="C38" s="1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6" t="s">
        <v>60</v>
      </c>
      <c r="AF38" s="16"/>
      <c r="AG38" s="12">
        <f>SUM($AG$35:$AG$37)</f>
        <v>36775</v>
      </c>
      <c r="AH38" s="12">
        <f>SUM($AH$35:$AH$37)</f>
        <v>44497.75</v>
      </c>
    </row>
    <row r="39" spans="1:3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64.5">
      <c r="A40" s="3">
        <v>46667</v>
      </c>
      <c r="B40" s="4"/>
      <c r="C40" s="3">
        <v>129532</v>
      </c>
      <c r="D40" s="4" t="s">
        <v>41</v>
      </c>
      <c r="E40" s="4" t="s">
        <v>42</v>
      </c>
      <c r="F40" s="4" t="s">
        <v>43</v>
      </c>
      <c r="G40" s="4" t="s">
        <v>44</v>
      </c>
      <c r="H40" s="4" t="s">
        <v>152</v>
      </c>
      <c r="I40" s="4" t="s">
        <v>46</v>
      </c>
      <c r="J40" s="5">
        <v>1</v>
      </c>
      <c r="K40" s="6">
        <v>1</v>
      </c>
      <c r="L40" s="7" t="s">
        <v>47</v>
      </c>
      <c r="M40" s="4">
        <v>569919</v>
      </c>
      <c r="N40" s="4" t="s">
        <v>153</v>
      </c>
      <c r="O40" s="4" t="s">
        <v>154</v>
      </c>
      <c r="P40" s="4" t="s">
        <v>155</v>
      </c>
      <c r="Q40" s="4">
        <v>4</v>
      </c>
      <c r="R40" s="4">
        <v>432</v>
      </c>
      <c r="S40" s="4">
        <v>76105</v>
      </c>
      <c r="T40" s="4" t="s">
        <v>156</v>
      </c>
      <c r="U40" s="4" t="s">
        <v>157</v>
      </c>
      <c r="V40" s="4">
        <v>549494994</v>
      </c>
      <c r="W40" s="4"/>
      <c r="X40" s="8" t="s">
        <v>158</v>
      </c>
      <c r="Y40" s="8" t="s">
        <v>159</v>
      </c>
      <c r="Z40" s="8" t="s">
        <v>56</v>
      </c>
      <c r="AA40" s="8" t="s">
        <v>74</v>
      </c>
      <c r="AB40" s="8" t="s">
        <v>58</v>
      </c>
      <c r="AC40" s="7" t="s">
        <v>160</v>
      </c>
      <c r="AD40" s="9">
        <v>1812.5</v>
      </c>
      <c r="AE40" s="6">
        <v>21</v>
      </c>
      <c r="AF40" s="9">
        <v>380.625</v>
      </c>
      <c r="AG40" s="10">
        <f>ROUND($K$40*$AD$40,2)</f>
        <v>1812.5</v>
      </c>
      <c r="AH40" s="10">
        <f>ROUND($K$40*($AD$40+$AF$40),2)</f>
        <v>2193.13</v>
      </c>
    </row>
    <row r="41" spans="1:34" ht="13.5" customHeight="1">
      <c r="A41" s="16"/>
      <c r="B41" s="16"/>
      <c r="C41" s="1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6" t="s">
        <v>60</v>
      </c>
      <c r="AF41" s="16"/>
      <c r="AG41" s="12">
        <f>SUM($AG$40:$AG$40)</f>
        <v>1812.5</v>
      </c>
      <c r="AH41" s="12">
        <f>SUM($AH$40:$AH$40)</f>
        <v>2193.13</v>
      </c>
    </row>
    <row r="42" spans="1:3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9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8" t="s">
        <v>161</v>
      </c>
      <c r="AF43" s="18"/>
      <c r="AG43" s="14">
        <f>(0)+SUM($AG$7,$AG$12,$AG$17,$AG$29,$AG$33,$AG$38,$AG$41)</f>
        <v>95704.6</v>
      </c>
      <c r="AH43" s="14">
        <f>(0)+SUM($AH$7,$AH$12,$AH$17,$AH$29,$AH$33,$AH$38,$AH$41)</f>
        <v>115802.58</v>
      </c>
    </row>
    <row r="44" spans="1:3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</sheetData>
  <sheetProtection/>
  <mergeCells count="26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7:C7"/>
    <mergeCell ref="AE7:AF7"/>
    <mergeCell ref="A12:C12"/>
    <mergeCell ref="AE12:AF12"/>
    <mergeCell ref="A17:C17"/>
    <mergeCell ref="AE17:AF17"/>
    <mergeCell ref="A41:C41"/>
    <mergeCell ref="AE41:AF41"/>
    <mergeCell ref="A43:AD43"/>
    <mergeCell ref="AE43:AF43"/>
    <mergeCell ref="A29:C29"/>
    <mergeCell ref="AE29:AF29"/>
    <mergeCell ref="A33:C33"/>
    <mergeCell ref="AE33:AF33"/>
    <mergeCell ref="A38:C38"/>
    <mergeCell ref="AE38:AF38"/>
  </mergeCells>
  <printOptions/>
  <pageMargins left="0.3937007874015748" right="0.3937007874015748" top="0.3937007874015748" bottom="0.3937007874015748" header="0.31496062992125984" footer="0"/>
  <pageSetup fitToHeight="0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2014-05-27T11:13:13Z</cp:lastPrinted>
  <dcterms:modified xsi:type="dcterms:W3CDTF">2014-05-27T11:17:33Z</dcterms:modified>
  <cp:category/>
  <cp:version/>
  <cp:contentType/>
  <cp:contentStatus/>
</cp:coreProperties>
</file>