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90" windowWidth="18795" windowHeight="8190" activeTab="2"/>
  </bookViews>
  <sheets>
    <sheet name="Krycí list" sheetId="1" r:id="rId1"/>
    <sheet name="Rekapitulace" sheetId="2" r:id="rId2"/>
    <sheet name="Položky" sheetId="3" r:id="rId3"/>
    <sheet name="List1" sheetId="4" r:id="rId4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list'!$G$2</definedName>
    <definedName name="MJ">'Krycí list'!$G$5</definedName>
    <definedName name="Mont">'Rekapitulace'!$H$15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'Položky'!$A$1:$G$69</definedName>
    <definedName name="_xlnm.Print_Area" localSheetId="1">'Rekapitulace'!$A$1:$I$29</definedName>
    <definedName name="PocetMJ">'Krycí list'!$G$6</definedName>
    <definedName name="Poznamka">'Krycí list'!$B$37</definedName>
    <definedName name="Projektant">'Krycí list'!$C$8</definedName>
    <definedName name="PSV">'Rekapitulace'!$F$15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45621"/>
</workbook>
</file>

<file path=xl/sharedStrings.xml><?xml version="1.0" encoding="utf-8"?>
<sst xmlns="http://schemas.openxmlformats.org/spreadsheetml/2006/main" count="263" uniqueCount="183">
  <si>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</si>
  <si>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</si>
  <si>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</si>
  <si>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</si>
  <si>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</si>
  <si>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</si>
  <si>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</si>
  <si>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</si>
  <si>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</si>
  <si>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</si>
  <si>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</si>
  <si>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</si>
  <si>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</si>
  <si>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</si>
  <si>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</si>
  <si>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</si>
  <si>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</si>
  <si>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</si>
  <si>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</si>
  <si>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</si>
  <si>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</si>
  <si>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</si>
  <si>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</si>
  <si>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</si>
  <si>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</si>
  <si>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</si>
  <si>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</si>
  <si>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</si>
  <si>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</si>
  <si>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</si>
  <si>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</si>
  <si>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</si>
  <si>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</si>
  <si>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</si>
  <si>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</si>
  <si>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</si>
  <si>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</si>
  <si>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</si>
  <si>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</si>
  <si>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</si>
  <si>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</si>
  <si>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</si>
  <si>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</si>
  <si>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</si>
  <si>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</si>
  <si>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</si>
  <si>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</si>
  <si>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</si>
  <si>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</si>
  <si>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</si>
  <si>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</si>
  <si>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</si>
  <si>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</si>
  <si>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</si>
  <si>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</si>
  <si>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</si>
  <si>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</si>
  <si>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</si>
  <si>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</si>
  <si>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</si>
  <si>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</si>
  <si>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</si>
  <si>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</si>
  <si>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</si>
  <si>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</si>
  <si>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</si>
  <si>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</si>
  <si>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</si>
  <si>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</si>
  <si>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</si>
  <si>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</si>
  <si>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</si>
  <si>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</si>
  <si>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</si>
  <si>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</si>
  <si>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SLEPÝ ROZPOČET</t>
  </si>
  <si>
    <t>Slepý rozpočet</t>
  </si>
  <si>
    <t>21</t>
  </si>
  <si>
    <t>Právnická fakulta MU Brno</t>
  </si>
  <si>
    <t>01</t>
  </si>
  <si>
    <t>Oprava dveří a šatních pultů ve foyer</t>
  </si>
  <si>
    <t>MU Brno - oprava dveří a šatních pultů</t>
  </si>
  <si>
    <t>61</t>
  </si>
  <si>
    <t>Upravy povrchů vnitřní</t>
  </si>
  <si>
    <t>612401391R00</t>
  </si>
  <si>
    <t xml:space="preserve">Omítka malých ploch vnitřních stěn do 1 m2 </t>
  </si>
  <si>
    <t>kus</t>
  </si>
  <si>
    <t>612409991R00</t>
  </si>
  <si>
    <t xml:space="preserve">Začištění omítek kolem oken,dveří apod. </t>
  </si>
  <si>
    <t>m</t>
  </si>
  <si>
    <t>1,58+2,6*2</t>
  </si>
  <si>
    <t>94</t>
  </si>
  <si>
    <t>Lešení a stavební výtahy</t>
  </si>
  <si>
    <t>941955001R00</t>
  </si>
  <si>
    <t xml:space="preserve">Lešení lehké pomocné, výška podlahy do 1,2 m </t>
  </si>
  <si>
    <t>m2</t>
  </si>
  <si>
    <t>1*2*2*6</t>
  </si>
  <si>
    <t>95</t>
  </si>
  <si>
    <t>Dokončovací konstrukce na pozemních stavbách</t>
  </si>
  <si>
    <t>952901111R00</t>
  </si>
  <si>
    <t xml:space="preserve">Vyčištění budov o výšce podlaží do 4 m </t>
  </si>
  <si>
    <t>24</t>
  </si>
  <si>
    <t>96</t>
  </si>
  <si>
    <t>Bourání konstrukcí</t>
  </si>
  <si>
    <t>962031132R00</t>
  </si>
  <si>
    <t xml:space="preserve">Bourání příček cihelných tl. 10 cm </t>
  </si>
  <si>
    <t>1,58*0,585</t>
  </si>
  <si>
    <t>968061125R00</t>
  </si>
  <si>
    <t xml:space="preserve">Vyvěšení dřevěných dveřních křídel pl. do 2 m2 </t>
  </si>
  <si>
    <t>968072456R00</t>
  </si>
  <si>
    <t xml:space="preserve">Vybourání kovových dveřních zárubní pl. nad 2 m2 </t>
  </si>
  <si>
    <t>1,58*2,15</t>
  </si>
  <si>
    <t>99</t>
  </si>
  <si>
    <t>Staveništní přesun hmot</t>
  </si>
  <si>
    <t>999281111R00</t>
  </si>
  <si>
    <t xml:space="preserve">Přesun hmot pro opravy a údržbu do výšky 25 m </t>
  </si>
  <si>
    <t>t</t>
  </si>
  <si>
    <t>766</t>
  </si>
  <si>
    <t>Konstrukce truhlářské</t>
  </si>
  <si>
    <t>766661122R00</t>
  </si>
  <si>
    <t xml:space="preserve">Montáž dveří do zárubně,otevíravých 1kř.nad 0,8 m </t>
  </si>
  <si>
    <t>766661132R00</t>
  </si>
  <si>
    <t xml:space="preserve">Montáž dveří do zárubně,otevíravých 2kř.do 1,45 m </t>
  </si>
  <si>
    <t>766661142R00</t>
  </si>
  <si>
    <t xml:space="preserve">Montáž dveří do zárubně,otevíravých 2kř.nad 1,45 m </t>
  </si>
  <si>
    <t>766001</t>
  </si>
  <si>
    <t>Dveře č.59: 2kř, otočné, plné 1520x2480mm - repase (dveře do podatelny, referenční vzorek)</t>
  </si>
  <si>
    <t xml:space="preserve">ze strany do foyer odstranění dýhy křídla, hrany a zárubně, oprava podkladu a nalepení dubové dýhy; demontáž kování, výměna zámku, repase zástrčí; </t>
  </si>
  <si>
    <t xml:space="preserve">z vnitřní strany odstranění nátěrů z křídel a zárubně, vytmelení, vybroušení, nový syntetický nátěr mat lomená bílá; </t>
  </si>
  <si>
    <t>dveřní závěsy 2x3ks očištění, přebroušení, seřízení, transparentní lak; výměna prahu dub tl.20mm transparentní lak; okopové plechy tl.1mm z bílé mosazi v.100mm; vrchní kování není předmětem dodávky</t>
  </si>
  <si>
    <t>766002</t>
  </si>
  <si>
    <t>Dveře č.007: 2kř, otočné, plné 1500x2480mm -repase (dveře ke kancelářím)</t>
  </si>
  <si>
    <t xml:space="preserve">ze strany haly odstranění dýhy křídla, hrany a zárubně, oprava podkladu a nalepení dubové dýhy; demontáž kování, výměna zámku, repase zástrčí; </t>
  </si>
  <si>
    <t>dveřní závěsy 2x3ks očištění, přebroušení, seřízení, transparentní lak, osazení samozavírače (dodávka viz samostatná položka); výměna prahu dub tl.20mm transparentní lak; okopové plechy tl.1mm z bílé mosazi v.100mm; vrchní kování není předmětem dodávky</t>
  </si>
  <si>
    <t>766003</t>
  </si>
  <si>
    <t>Dveře č.011: 2kř, otočné, plné 1500x2480mm -repase (dveře talárovna)</t>
  </si>
  <si>
    <t>766004</t>
  </si>
  <si>
    <t>Dveře č.055: 2kř, otočné, plné 1500x2480mm -repase (dveře do chodby)</t>
  </si>
  <si>
    <t>dveřní závěsy 2x3ks očištění, přebroušení, seřízení, transparentní lak, osazení samozavírače (dodávka viz samostatná položka); výměna prahu dub tl.20mm; transparentní lak; okopové plechy tl.1mm z bílé mosazi v.100mm; vrchní kování není předmětem dodávky</t>
  </si>
  <si>
    <t>766005</t>
  </si>
  <si>
    <t>Dveře č.060: 2kř, otočné, plné 1450x2480mm-replika (dveře do počítačové učebny)</t>
  </si>
  <si>
    <t>dveře budou replikou referenčního vzorku; bez prahu, prahová spojka a přechodová lišta; vrchní kování není předmětem dodávky;</t>
  </si>
  <si>
    <t>před dveře jsou osazeny el. ovládané posuvné prosklené dveře, budou demontovány, křídla budou vyrobena nově na novou výšku, nástěnný mechanizmus bude osazen nad repliku dveří pomocí uzavřeného profilu 40/40mm kotvený do zdiva</t>
  </si>
  <si>
    <t>766006</t>
  </si>
  <si>
    <t>Dveře č.014: 1kř, otočné, plné 900x2200mm -repase (dveře do knihkupectví)</t>
  </si>
  <si>
    <t xml:space="preserve">odstranění fládrování a dýhy křídla a hrany, oprava podkladu a nalepení dubové dýhy; demontáž kování, výměna zámku, </t>
  </si>
  <si>
    <t>odstanění nátěru zárubně, nový nátěr mat tabulová černá; dveřní závěsy 3ks zbaveny nátěru, očištění, přebroušení, seřízení, transparentní lak; výměna prahu dub tl.20mm; transparentní lak; okopové plechy tl.1mm z bílé mosazi v.100mm; vrchní kování není předmětem dodávky</t>
  </si>
  <si>
    <t>766007</t>
  </si>
  <si>
    <t xml:space="preserve">Šatní pulty 1-6 (3300x500x960mm) - repase </t>
  </si>
  <si>
    <t>demontáž; odstranění lišt; odstranění linolea z odkládací desky a čela, přebroušení, vytmelení, nalepení Marmolea; výměna a doplnění poškozených částí výztuh, desek a obkladů za MDF desky dýhované a lakované matným lakem; odstranění dýhy z čelní stěny, vytmelení, nalepení dubové dýhy; sokl na lícové straně opatřen okopovým plechem z bílé mosazi; zpětná montáž; lištování z lakovaného dubového masivu</t>
  </si>
  <si>
    <t>766008</t>
  </si>
  <si>
    <t xml:space="preserve">Dodávka samozavírače </t>
  </si>
  <si>
    <t>998766201R00</t>
  </si>
  <si>
    <t xml:space="preserve">Přesun hmot pro truhlářské konstr., výšky do 6 m </t>
  </si>
  <si>
    <t>799</t>
  </si>
  <si>
    <t>Ostatní</t>
  </si>
  <si>
    <t>001</t>
  </si>
  <si>
    <t xml:space="preserve">Vzorky materiálů pro odsouhlasení před realizací </t>
  </si>
  <si>
    <t>soubor</t>
  </si>
  <si>
    <t>002</t>
  </si>
  <si>
    <t xml:space="preserve">Ochranná opatření kamenných ostění a nadpraží </t>
  </si>
  <si>
    <t>D96</t>
  </si>
  <si>
    <t>Přesuny suti a vybouraných hmot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</si>
  <si>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</si>
  <si>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</si>
  <si>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</si>
  <si>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</si>
  <si>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</si>
  <si>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</si>
  <si>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</si>
  <si>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</si>
  <si>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</si>
  <si>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</si>
  <si>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</si>
  <si>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</si>
  <si>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</si>
  <si>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</si>
  <si>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Jedná se o výkaz výměr repasí a replik atipických truhlářských výrobků, je nutno zpracovat individuální kalkulaci na základě zpracované projektové dokumentace a obhlídky stávajícího stavu jednotlivých konstrukcí na místě samém. Cena položek musí obsahovat veškeré práce a dodávky potřebné ke kompletnímu dokončení díla.</t>
  </si>
  <si>
    <t>Masarykova univerzita</t>
  </si>
  <si>
    <t>Ing.arch. Stanislava Wewiorová</t>
  </si>
  <si>
    <t>Formánková</t>
  </si>
  <si>
    <t>demontáž; odstranění lišt; odstranění linolea z odkládací desky a čela, přebroušení, vytmelení, nalepení podlahové krytiny z přírod.materiálů velmi vysoké kvality ( např. marmoleum); výměna a doplnění poškozených částí výztuh, desek a obkladů za MDF desky dýhované a lakované matným lakem; odstranění dýhy z čelní stěny, vytmelení, nalepení dubové dýhy; sokl na lícové straně opatřen okopovým plechem z bílé mosazi; zpětná montáž; lištování z lakovaného dubového masivu</t>
  </si>
  <si>
    <r>
      <t xml:space="preserve">před dveře jsou osazeny el. ovládané posuvné prosklené dveře, budou demontovány, křídla budou vyrobena nově na novou výšku, nástěnný mechanizmus bude osazen nad repliku dveří pomocí uzavřeného profilu 40/40mm kotvený do zdiva - </t>
    </r>
    <r>
      <rPr>
        <b/>
        <i/>
        <sz val="8"/>
        <rFont val="Arial"/>
        <family val="2"/>
      </rPr>
      <t>dodávka prosklených dveří ani jejich demontáž nejsou součástí předmětu díla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</si>
</sst>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5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2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1" fillId="0" borderId="40" xfId="20" applyFont="1" applyBorder="1">
      <alignment/>
      <protection/>
    </xf>
    <xf numFmtId="0" fontId="1" fillId="0" borderId="40" xfId="20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0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0" fontId="3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43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1" fillId="0" borderId="40" xfId="20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4" fillId="0" borderId="49" xfId="20" applyFont="1" applyBorder="1" applyAlignment="1">
      <alignment horizontal="center"/>
      <protection/>
    </xf>
    <xf numFmtId="49" fontId="4" fillId="0" borderId="49" xfId="20" applyNumberFormat="1" applyFont="1" applyBorder="1" applyAlignment="1">
      <alignment horizontal="left"/>
      <protection/>
    </xf>
    <xf numFmtId="0" fontId="18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9" fillId="3" borderId="52" xfId="20" applyNumberFormat="1" applyFont="1" applyFill="1" applyBorder="1" applyAlignment="1">
      <alignment horizontal="right" wrapText="1"/>
      <protection/>
    </xf>
    <xf numFmtId="0" fontId="19" fillId="3" borderId="33" xfId="20" applyFont="1" applyFill="1" applyBorder="1" applyAlignment="1">
      <alignment horizontal="left" wrapText="1"/>
      <protection/>
    </xf>
    <xf numFmtId="0" fontId="19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21" fillId="2" borderId="10" xfId="20" applyNumberFormat="1" applyFont="1" applyFill="1" applyBorder="1" applyAlignment="1">
      <alignment horizontal="left"/>
      <protection/>
    </xf>
    <xf numFmtId="0" fontId="21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2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3" fillId="0" borderId="0" xfId="20" applyFont="1" applyBorder="1">
      <alignment/>
      <protection/>
    </xf>
    <xf numFmtId="3" fontId="23" fillId="0" borderId="0" xfId="20" applyNumberFormat="1" applyFont="1" applyBorder="1" applyAlignment="1">
      <alignment horizontal="right"/>
      <protection/>
    </xf>
    <xf numFmtId="4" fontId="23" fillId="0" borderId="0" xfId="20" applyNumberFormat="1" applyFont="1" applyBorder="1">
      <alignment/>
      <protection/>
    </xf>
    <xf numFmtId="0" fontId="22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14" fontId="1" fillId="0" borderId="13" xfId="0" applyNumberFormat="1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6" fillId="3" borderId="33" xfId="20" applyNumberFormat="1" applyFont="1" applyFill="1" applyBorder="1" applyAlignment="1">
      <alignment horizontal="left" wrapText="1" indent="1"/>
      <protection/>
    </xf>
    <xf numFmtId="0" fontId="17" fillId="0" borderId="0" xfId="0" applyNumberFormat="1" applyFont="1"/>
    <xf numFmtId="0" fontId="17" fillId="0" borderId="13" xfId="0" applyNumberFormat="1" applyFont="1" applyBorder="1"/>
    <xf numFmtId="49" fontId="19" fillId="3" borderId="61" xfId="20" applyNumberFormat="1" applyFont="1" applyFill="1" applyBorder="1" applyAlignment="1">
      <alignment horizontal="left" wrapText="1"/>
      <protection/>
    </xf>
    <xf numFmtId="49" fontId="20" fillId="0" borderId="62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>
      <selection activeCell="B37" sqref="B37:G4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140524</v>
      </c>
      <c r="D2" s="5" t="str">
        <f>Rekapitulace!G2</f>
        <v>MU Brno - oprava dveří a šatních pultů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95" customHeight="1">
      <c r="A5" s="15" t="s">
        <v>79</v>
      </c>
      <c r="B5" s="16"/>
      <c r="C5" s="17" t="s">
        <v>80</v>
      </c>
      <c r="D5" s="18"/>
      <c r="E5" s="19"/>
      <c r="F5" s="11" t="s">
        <v>6</v>
      </c>
      <c r="G5" s="12"/>
    </row>
    <row r="6" spans="1:15" ht="12.9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95" customHeight="1">
      <c r="A7" s="23" t="s">
        <v>77</v>
      </c>
      <c r="B7" s="24"/>
      <c r="C7" s="25" t="s">
        <v>78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4" t="s">
        <v>179</v>
      </c>
      <c r="D8" s="204"/>
      <c r="E8" s="205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4" t="str">
        <f>Projektant</f>
        <v>Ing.arch. Stanislava Wewiorová</v>
      </c>
      <c r="D9" s="204"/>
      <c r="E9" s="205"/>
      <c r="F9" s="11"/>
      <c r="G9" s="33"/>
      <c r="H9" s="34"/>
    </row>
    <row r="10" spans="1:8" ht="12.75">
      <c r="A10" s="28" t="s">
        <v>14</v>
      </c>
      <c r="B10" s="11"/>
      <c r="C10" s="204" t="s">
        <v>178</v>
      </c>
      <c r="D10" s="204"/>
      <c r="E10" s="204"/>
      <c r="F10" s="35"/>
      <c r="G10" s="36"/>
      <c r="H10" s="37"/>
    </row>
    <row r="11" spans="1:57" ht="13.5" customHeight="1">
      <c r="A11" s="28" t="s">
        <v>15</v>
      </c>
      <c r="B11" s="11"/>
      <c r="C11" s="204"/>
      <c r="D11" s="204"/>
      <c r="E11" s="204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6"/>
      <c r="D12" s="206"/>
      <c r="E12" s="206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95" customHeight="1">
      <c r="A15" s="53"/>
      <c r="B15" s="54" t="s">
        <v>22</v>
      </c>
      <c r="C15" s="55">
        <f>HSV</f>
        <v>0</v>
      </c>
      <c r="D15" s="56" t="str">
        <f>Rekapitulace!A20</f>
        <v>Ztížené výrobní podmínky</v>
      </c>
      <c r="E15" s="57"/>
      <c r="F15" s="58"/>
      <c r="G15" s="55">
        <f>Rekapitulace!I20</f>
        <v>0</v>
      </c>
    </row>
    <row r="16" spans="1:7" ht="15.95" customHeight="1">
      <c r="A16" s="53" t="s">
        <v>23</v>
      </c>
      <c r="B16" s="54" t="s">
        <v>24</v>
      </c>
      <c r="C16" s="55">
        <f>PSV</f>
        <v>0</v>
      </c>
      <c r="D16" s="8" t="str">
        <f>Rekapitulace!A21</f>
        <v>Oborová přirážka</v>
      </c>
      <c r="E16" s="59"/>
      <c r="F16" s="60"/>
      <c r="G16" s="55">
        <f>Rekapitulace!I21</f>
        <v>0</v>
      </c>
    </row>
    <row r="17" spans="1:7" ht="15.95" customHeight="1">
      <c r="A17" s="53" t="s">
        <v>25</v>
      </c>
      <c r="B17" s="54" t="s">
        <v>26</v>
      </c>
      <c r="C17" s="55">
        <f>Mont</f>
        <v>0</v>
      </c>
      <c r="D17" s="8" t="str">
        <f>Rekapitulace!A22</f>
        <v>Přesun stavebních kapacit</v>
      </c>
      <c r="E17" s="59"/>
      <c r="F17" s="60"/>
      <c r="G17" s="55">
        <f>Rekapitulace!I22</f>
        <v>0</v>
      </c>
    </row>
    <row r="18" spans="1:7" ht="15.95" customHeight="1">
      <c r="A18" s="61" t="s">
        <v>27</v>
      </c>
      <c r="B18" s="62" t="s">
        <v>28</v>
      </c>
      <c r="C18" s="55">
        <f>Dodavka</f>
        <v>0</v>
      </c>
      <c r="D18" s="8" t="str">
        <f>Rekapitulace!A23</f>
        <v>Mimostaveništní doprava</v>
      </c>
      <c r="E18" s="59"/>
      <c r="F18" s="60"/>
      <c r="G18" s="55">
        <f>Rekapitulace!I23</f>
        <v>0</v>
      </c>
    </row>
    <row r="19" spans="1:7" ht="15.95" customHeight="1">
      <c r="A19" s="63" t="s">
        <v>29</v>
      </c>
      <c r="B19" s="54"/>
      <c r="C19" s="55">
        <f>SUM(C15:C18)</f>
        <v>0</v>
      </c>
      <c r="D19" s="8" t="str">
        <f>Rekapitulace!A24</f>
        <v>Zařízení staveniště</v>
      </c>
      <c r="E19" s="59"/>
      <c r="F19" s="60"/>
      <c r="G19" s="55">
        <f>Rekapitulace!I24</f>
        <v>0</v>
      </c>
    </row>
    <row r="20" spans="1:7" ht="15.95" customHeight="1">
      <c r="A20" s="63"/>
      <c r="B20" s="54"/>
      <c r="C20" s="55"/>
      <c r="D20" s="8" t="str">
        <f>Rekapitulace!A25</f>
        <v>Provoz investora</v>
      </c>
      <c r="E20" s="59"/>
      <c r="F20" s="60"/>
      <c r="G20" s="55">
        <f>Rekapitulace!I25</f>
        <v>0</v>
      </c>
    </row>
    <row r="21" spans="1:7" ht="15.95" customHeight="1">
      <c r="A21" s="63" t="s">
        <v>30</v>
      </c>
      <c r="B21" s="54"/>
      <c r="C21" s="55">
        <f>HZS</f>
        <v>0</v>
      </c>
      <c r="D21" s="8" t="str">
        <f>Rekapitulace!A26</f>
        <v>Kompletační činnost (IČD)</v>
      </c>
      <c r="E21" s="59"/>
      <c r="F21" s="60"/>
      <c r="G21" s="55">
        <f>Rekapitulace!I26</f>
        <v>0</v>
      </c>
    </row>
    <row r="22" spans="1:7" ht="15.9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95" customHeight="1" thickBot="1">
      <c r="A23" s="207" t="s">
        <v>33</v>
      </c>
      <c r="B23" s="208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 t="s">
        <v>180</v>
      </c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201">
        <v>41785</v>
      </c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09">
        <f>C23-F32</f>
        <v>0</v>
      </c>
      <c r="G30" s="210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09">
        <f>ROUND(PRODUCT(F30,C31/100),0)</f>
        <v>0</v>
      </c>
      <c r="G31" s="210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9">
        <v>0</v>
      </c>
      <c r="G32" s="210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09">
        <f>ROUND(PRODUCT(F32,C33/100),0)</f>
        <v>0</v>
      </c>
      <c r="G33" s="210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11">
        <f>ROUND(SUM(F30:F33),0)</f>
        <v>0</v>
      </c>
      <c r="G34" s="212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3" t="s">
        <v>177</v>
      </c>
      <c r="C37" s="203"/>
      <c r="D37" s="203"/>
      <c r="E37" s="203"/>
      <c r="F37" s="203"/>
      <c r="G37" s="203"/>
      <c r="H37" t="s">
        <v>5</v>
      </c>
    </row>
    <row r="38" spans="1:8" ht="12.75" customHeight="1">
      <c r="A38" s="95"/>
      <c r="B38" s="203"/>
      <c r="C38" s="203"/>
      <c r="D38" s="203"/>
      <c r="E38" s="203"/>
      <c r="F38" s="203"/>
      <c r="G38" s="203"/>
      <c r="H38" t="s">
        <v>5</v>
      </c>
    </row>
    <row r="39" spans="1:8" ht="12.75">
      <c r="A39" s="95"/>
      <c r="B39" s="203"/>
      <c r="C39" s="203"/>
      <c r="D39" s="203"/>
      <c r="E39" s="203"/>
      <c r="F39" s="203"/>
      <c r="G39" s="203"/>
      <c r="H39" t="s">
        <v>5</v>
      </c>
    </row>
    <row r="40" spans="1:8" ht="12.75">
      <c r="A40" s="95"/>
      <c r="B40" s="203"/>
      <c r="C40" s="203"/>
      <c r="D40" s="203"/>
      <c r="E40" s="203"/>
      <c r="F40" s="203"/>
      <c r="G40" s="203"/>
      <c r="H40" t="s">
        <v>5</v>
      </c>
    </row>
    <row r="41" spans="1:8" ht="12.75">
      <c r="A41" s="95"/>
      <c r="B41" s="203"/>
      <c r="C41" s="203"/>
      <c r="D41" s="203"/>
      <c r="E41" s="203"/>
      <c r="F41" s="203"/>
      <c r="G41" s="203"/>
      <c r="H41" t="s">
        <v>5</v>
      </c>
    </row>
    <row r="42" spans="1:8" ht="12.75">
      <c r="A42" s="95"/>
      <c r="B42" s="203"/>
      <c r="C42" s="203"/>
      <c r="D42" s="203"/>
      <c r="E42" s="203"/>
      <c r="F42" s="203"/>
      <c r="G42" s="203"/>
      <c r="H42" t="s">
        <v>5</v>
      </c>
    </row>
    <row r="43" spans="1:8" ht="12.75">
      <c r="A43" s="95"/>
      <c r="B43" s="203"/>
      <c r="C43" s="203"/>
      <c r="D43" s="203"/>
      <c r="E43" s="203"/>
      <c r="F43" s="203"/>
      <c r="G43" s="203"/>
      <c r="H43" t="s">
        <v>5</v>
      </c>
    </row>
    <row r="44" spans="1:8" ht="12.75">
      <c r="A44" s="95"/>
      <c r="B44" s="203"/>
      <c r="C44" s="203"/>
      <c r="D44" s="203"/>
      <c r="E44" s="203"/>
      <c r="F44" s="203"/>
      <c r="G44" s="203"/>
      <c r="H44" t="s">
        <v>5</v>
      </c>
    </row>
    <row r="45" spans="1:8" ht="0.75" customHeight="1">
      <c r="A45" s="95"/>
      <c r="B45" s="203"/>
      <c r="C45" s="203"/>
      <c r="D45" s="203"/>
      <c r="E45" s="203"/>
      <c r="F45" s="203"/>
      <c r="G45" s="203"/>
      <c r="H45" t="s">
        <v>5</v>
      </c>
    </row>
    <row r="46" spans="2:7" ht="12.75">
      <c r="B46" s="202"/>
      <c r="C46" s="202"/>
      <c r="D46" s="202"/>
      <c r="E46" s="202"/>
      <c r="F46" s="202"/>
      <c r="G46" s="202"/>
    </row>
    <row r="47" spans="2:7" ht="12.75">
      <c r="B47" s="202"/>
      <c r="C47" s="202"/>
      <c r="D47" s="202"/>
      <c r="E47" s="202"/>
      <c r="F47" s="202"/>
      <c r="G47" s="202"/>
    </row>
    <row r="48" spans="2:7" ht="12.75">
      <c r="B48" s="202"/>
      <c r="C48" s="202"/>
      <c r="D48" s="202"/>
      <c r="E48" s="202"/>
      <c r="F48" s="202"/>
      <c r="G48" s="202"/>
    </row>
    <row r="49" spans="2:7" ht="12.75">
      <c r="B49" s="202"/>
      <c r="C49" s="202"/>
      <c r="D49" s="202"/>
      <c r="E49" s="202"/>
      <c r="F49" s="202"/>
      <c r="G49" s="202"/>
    </row>
    <row r="50" spans="2:7" ht="12.75">
      <c r="B50" s="202"/>
      <c r="C50" s="202"/>
      <c r="D50" s="202"/>
      <c r="E50" s="202"/>
      <c r="F50" s="202"/>
      <c r="G50" s="202"/>
    </row>
    <row r="51" spans="2:7" ht="12.75">
      <c r="B51" s="202"/>
      <c r="C51" s="202"/>
      <c r="D51" s="202"/>
      <c r="E51" s="202"/>
      <c r="F51" s="202"/>
      <c r="G51" s="202"/>
    </row>
    <row r="52" spans="2:7" ht="12.75">
      <c r="B52" s="202"/>
      <c r="C52" s="202"/>
      <c r="D52" s="202"/>
      <c r="E52" s="202"/>
      <c r="F52" s="202"/>
      <c r="G52" s="202"/>
    </row>
    <row r="53" spans="2:7" ht="12.75">
      <c r="B53" s="202"/>
      <c r="C53" s="202"/>
      <c r="D53" s="202"/>
      <c r="E53" s="202"/>
      <c r="F53" s="202"/>
      <c r="G53" s="202"/>
    </row>
    <row r="54" spans="2:7" ht="12.75">
      <c r="B54" s="202"/>
      <c r="C54" s="202"/>
      <c r="D54" s="202"/>
      <c r="E54" s="202"/>
      <c r="F54" s="202"/>
      <c r="G54" s="202"/>
    </row>
    <row r="55" spans="2:7" ht="12.75">
      <c r="B55" s="202"/>
      <c r="C55" s="202"/>
      <c r="D55" s="202"/>
      <c r="E55" s="202"/>
      <c r="F55" s="202"/>
      <c r="G55" s="202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9"/>
  <sheetViews>
    <sheetView workbookViewId="0" topLeftCell="A1">
      <selection activeCell="H28" sqref="H28:I2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3" t="s">
        <v>48</v>
      </c>
      <c r="B1" s="214"/>
      <c r="C1" s="96" t="str">
        <f>CONCATENATE(cislostavby," ",nazevstavby)</f>
        <v>21 Právnická fakulta MU Brno</v>
      </c>
      <c r="D1" s="97"/>
      <c r="E1" s="98"/>
      <c r="F1" s="97"/>
      <c r="G1" s="99" t="s">
        <v>49</v>
      </c>
      <c r="H1" s="100">
        <v>140524</v>
      </c>
      <c r="I1" s="101"/>
    </row>
    <row r="2" spans="1:9" ht="13.5" thickBot="1">
      <c r="A2" s="215" t="s">
        <v>50</v>
      </c>
      <c r="B2" s="216"/>
      <c r="C2" s="102" t="str">
        <f>CONCATENATE(cisloobjektu," ",nazevobjektu)</f>
        <v>01 Oprava dveří a šatních pultů ve foyer</v>
      </c>
      <c r="D2" s="103"/>
      <c r="E2" s="104"/>
      <c r="F2" s="103"/>
      <c r="G2" s="217" t="s">
        <v>81</v>
      </c>
      <c r="H2" s="218"/>
      <c r="I2" s="219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7" t="str">
        <f>Položky!B7</f>
        <v>61</v>
      </c>
      <c r="B7" s="114" t="str">
        <f>Položky!C7</f>
        <v>Upravy povrchů vnitřní</v>
      </c>
      <c r="C7" s="65"/>
      <c r="D7" s="115"/>
      <c r="E7" s="198">
        <f>Položky!BA11</f>
        <v>0</v>
      </c>
      <c r="F7" s="199">
        <f>Položky!BB11</f>
        <v>0</v>
      </c>
      <c r="G7" s="199">
        <f>Položky!BC11</f>
        <v>0</v>
      </c>
      <c r="H7" s="199">
        <f>Položky!BD11</f>
        <v>0</v>
      </c>
      <c r="I7" s="200">
        <f>Položky!BE11</f>
        <v>0</v>
      </c>
    </row>
    <row r="8" spans="1:9" s="34" customFormat="1" ht="12.75">
      <c r="A8" s="197" t="str">
        <f>Položky!B12</f>
        <v>94</v>
      </c>
      <c r="B8" s="114" t="str">
        <f>Položky!C12</f>
        <v>Lešení a stavební výtahy</v>
      </c>
      <c r="C8" s="65"/>
      <c r="D8" s="115"/>
      <c r="E8" s="198">
        <f>Položky!BA15</f>
        <v>0</v>
      </c>
      <c r="F8" s="199">
        <f>Položky!BB15</f>
        <v>0</v>
      </c>
      <c r="G8" s="199">
        <f>Položky!BC15</f>
        <v>0</v>
      </c>
      <c r="H8" s="199">
        <f>Položky!BD15</f>
        <v>0</v>
      </c>
      <c r="I8" s="200">
        <f>Položky!BE15</f>
        <v>0</v>
      </c>
    </row>
    <row r="9" spans="1:9" s="34" customFormat="1" ht="12.75">
      <c r="A9" s="197" t="str">
        <f>Položky!B16</f>
        <v>95</v>
      </c>
      <c r="B9" s="114" t="str">
        <f>Položky!C16</f>
        <v>Dokončovací konstrukce na pozemních stavbách</v>
      </c>
      <c r="C9" s="65"/>
      <c r="D9" s="115"/>
      <c r="E9" s="198">
        <f>Položky!BA19</f>
        <v>0</v>
      </c>
      <c r="F9" s="199">
        <f>Položky!BB19</f>
        <v>0</v>
      </c>
      <c r="G9" s="199">
        <f>Položky!BC19</f>
        <v>0</v>
      </c>
      <c r="H9" s="199">
        <f>Položky!BD19</f>
        <v>0</v>
      </c>
      <c r="I9" s="200">
        <f>Položky!BE19</f>
        <v>0</v>
      </c>
    </row>
    <row r="10" spans="1:9" s="34" customFormat="1" ht="12.75">
      <c r="A10" s="197" t="str">
        <f>Položky!B20</f>
        <v>96</v>
      </c>
      <c r="B10" s="114" t="str">
        <f>Položky!C20</f>
        <v>Bourání konstrukcí</v>
      </c>
      <c r="C10" s="65"/>
      <c r="D10" s="115"/>
      <c r="E10" s="198">
        <f>Položky!BA26</f>
        <v>0</v>
      </c>
      <c r="F10" s="199">
        <f>Položky!BB26</f>
        <v>0</v>
      </c>
      <c r="G10" s="199">
        <f>Položky!BC26</f>
        <v>0</v>
      </c>
      <c r="H10" s="199">
        <f>Položky!BD26</f>
        <v>0</v>
      </c>
      <c r="I10" s="200">
        <f>Položky!BE26</f>
        <v>0</v>
      </c>
    </row>
    <row r="11" spans="1:9" s="34" customFormat="1" ht="12.75">
      <c r="A11" s="197" t="str">
        <f>Položky!B27</f>
        <v>99</v>
      </c>
      <c r="B11" s="114" t="str">
        <f>Položky!C27</f>
        <v>Staveništní přesun hmot</v>
      </c>
      <c r="C11" s="65"/>
      <c r="D11" s="115"/>
      <c r="E11" s="198">
        <f>Položky!BA29</f>
        <v>0</v>
      </c>
      <c r="F11" s="199">
        <f>Položky!BB29</f>
        <v>0</v>
      </c>
      <c r="G11" s="199">
        <f>Položky!BC29</f>
        <v>0</v>
      </c>
      <c r="H11" s="199">
        <f>Položky!BD29</f>
        <v>0</v>
      </c>
      <c r="I11" s="200">
        <f>Položky!BE29</f>
        <v>0</v>
      </c>
    </row>
    <row r="12" spans="1:9" s="34" customFormat="1" ht="12.75">
      <c r="A12" s="197" t="str">
        <f>Položky!B30</f>
        <v>766</v>
      </c>
      <c r="B12" s="114" t="str">
        <f>Položky!C30</f>
        <v>Konstrukce truhlářské</v>
      </c>
      <c r="C12" s="65"/>
      <c r="D12" s="115"/>
      <c r="E12" s="198">
        <f>Položky!BA60</f>
        <v>0</v>
      </c>
      <c r="F12" s="199">
        <f>Položky!BB60</f>
        <v>0</v>
      </c>
      <c r="G12" s="199">
        <f>Položky!BC60</f>
        <v>0</v>
      </c>
      <c r="H12" s="199">
        <f>Položky!BD60</f>
        <v>0</v>
      </c>
      <c r="I12" s="200">
        <f>Položky!BE60</f>
        <v>0</v>
      </c>
    </row>
    <row r="13" spans="1:9" s="34" customFormat="1" ht="12.75">
      <c r="A13" s="197" t="str">
        <f>Položky!B61</f>
        <v>799</v>
      </c>
      <c r="B13" s="114" t="str">
        <f>Položky!C61</f>
        <v>Ostatní</v>
      </c>
      <c r="C13" s="65"/>
      <c r="D13" s="115"/>
      <c r="E13" s="198">
        <f>Položky!BA64</f>
        <v>0</v>
      </c>
      <c r="F13" s="199">
        <f>Položky!BB64</f>
        <v>0</v>
      </c>
      <c r="G13" s="199">
        <f>Položky!BC64</f>
        <v>0</v>
      </c>
      <c r="H13" s="199">
        <f>Položky!BD64</f>
        <v>0</v>
      </c>
      <c r="I13" s="200">
        <f>Položky!BE64</f>
        <v>0</v>
      </c>
    </row>
    <row r="14" spans="1:9" s="34" customFormat="1" ht="13.5" thickBot="1">
      <c r="A14" s="197" t="str">
        <f>Položky!B65</f>
        <v>D96</v>
      </c>
      <c r="B14" s="114" t="str">
        <f>Položky!C65</f>
        <v>Přesuny suti a vybouraných hmot</v>
      </c>
      <c r="C14" s="65"/>
      <c r="D14" s="115"/>
      <c r="E14" s="198">
        <f>Položky!BA69</f>
        <v>0</v>
      </c>
      <c r="F14" s="199">
        <f>Položky!BB69</f>
        <v>0</v>
      </c>
      <c r="G14" s="199">
        <f>Položky!BC69</f>
        <v>0</v>
      </c>
      <c r="H14" s="199">
        <f>Položky!BD69</f>
        <v>0</v>
      </c>
      <c r="I14" s="200">
        <f>Položky!BE69</f>
        <v>0</v>
      </c>
    </row>
    <row r="15" spans="1:9" s="122" customFormat="1" ht="13.5" thickBot="1">
      <c r="A15" s="116"/>
      <c r="B15" s="117" t="s">
        <v>57</v>
      </c>
      <c r="C15" s="117"/>
      <c r="D15" s="118"/>
      <c r="E15" s="119">
        <f>SUM(E7:E14)</f>
        <v>0</v>
      </c>
      <c r="F15" s="120">
        <f>SUM(F7:F14)</f>
        <v>0</v>
      </c>
      <c r="G15" s="120">
        <f>SUM(G7:G14)</f>
        <v>0</v>
      </c>
      <c r="H15" s="120">
        <f>SUM(H7:H14)</f>
        <v>0</v>
      </c>
      <c r="I15" s="121">
        <f>SUM(I7:I14)</f>
        <v>0</v>
      </c>
    </row>
    <row r="16" spans="1:9" ht="12.75">
      <c r="A16" s="65"/>
      <c r="B16" s="65"/>
      <c r="C16" s="65"/>
      <c r="D16" s="65"/>
      <c r="E16" s="65"/>
      <c r="F16" s="65"/>
      <c r="G16" s="65"/>
      <c r="H16" s="65"/>
      <c r="I16" s="65"/>
    </row>
    <row r="17" spans="1:57" ht="19.5" customHeight="1">
      <c r="A17" s="106" t="s">
        <v>58</v>
      </c>
      <c r="B17" s="106"/>
      <c r="C17" s="106"/>
      <c r="D17" s="106"/>
      <c r="E17" s="106"/>
      <c r="F17" s="106"/>
      <c r="G17" s="123"/>
      <c r="H17" s="106"/>
      <c r="I17" s="106"/>
      <c r="BA17" s="40"/>
      <c r="BB17" s="40"/>
      <c r="BC17" s="40"/>
      <c r="BD17" s="40"/>
      <c r="BE17" s="40"/>
    </row>
    <row r="18" spans="1:9" ht="13.5" thickBot="1">
      <c r="A18" s="76"/>
      <c r="B18" s="76"/>
      <c r="C18" s="76"/>
      <c r="D18" s="76"/>
      <c r="E18" s="76"/>
      <c r="F18" s="76"/>
      <c r="G18" s="76"/>
      <c r="H18" s="76"/>
      <c r="I18" s="76"/>
    </row>
    <row r="19" spans="1:9" ht="12.75">
      <c r="A19" s="70" t="s">
        <v>59</v>
      </c>
      <c r="B19" s="71"/>
      <c r="C19" s="71"/>
      <c r="D19" s="124"/>
      <c r="E19" s="125" t="s">
        <v>60</v>
      </c>
      <c r="F19" s="126" t="s">
        <v>61</v>
      </c>
      <c r="G19" s="127" t="s">
        <v>62</v>
      </c>
      <c r="H19" s="128"/>
      <c r="I19" s="129" t="s">
        <v>60</v>
      </c>
    </row>
    <row r="20" spans="1:53" ht="12.75">
      <c r="A20" s="63" t="s">
        <v>169</v>
      </c>
      <c r="B20" s="54"/>
      <c r="C20" s="54"/>
      <c r="D20" s="130"/>
      <c r="E20" s="131"/>
      <c r="F20" s="132"/>
      <c r="G20" s="133">
        <f aca="true" t="shared" si="0" ref="G20:G27">CHOOSE(BA20+1,HSV+PSV,HSV+PSV+Mont,HSV+PSV+Dodavka+Mont,HSV,PSV,Mont,Dodavka,Mont+Dodavka,0)</f>
        <v>0</v>
      </c>
      <c r="H20" s="134"/>
      <c r="I20" s="135">
        <f aca="true" t="shared" si="1" ref="I20:I27">E20+F20*G20/100</f>
        <v>0</v>
      </c>
      <c r="BA20">
        <v>0</v>
      </c>
    </row>
    <row r="21" spans="1:53" ht="12.75">
      <c r="A21" s="63" t="s">
        <v>170</v>
      </c>
      <c r="B21" s="54"/>
      <c r="C21" s="54"/>
      <c r="D21" s="130"/>
      <c r="E21" s="131"/>
      <c r="F21" s="132"/>
      <c r="G21" s="133">
        <f t="shared" si="0"/>
        <v>0</v>
      </c>
      <c r="H21" s="134"/>
      <c r="I21" s="135">
        <f t="shared" si="1"/>
        <v>0</v>
      </c>
      <c r="BA21">
        <v>0</v>
      </c>
    </row>
    <row r="22" spans="1:53" ht="12.75">
      <c r="A22" s="63" t="s">
        <v>171</v>
      </c>
      <c r="B22" s="54"/>
      <c r="C22" s="54"/>
      <c r="D22" s="130"/>
      <c r="E22" s="131"/>
      <c r="F22" s="132"/>
      <c r="G22" s="133">
        <f t="shared" si="0"/>
        <v>0</v>
      </c>
      <c r="H22" s="134"/>
      <c r="I22" s="135">
        <f t="shared" si="1"/>
        <v>0</v>
      </c>
      <c r="BA22">
        <v>0</v>
      </c>
    </row>
    <row r="23" spans="1:53" ht="12.75">
      <c r="A23" s="63" t="s">
        <v>172</v>
      </c>
      <c r="B23" s="54"/>
      <c r="C23" s="54"/>
      <c r="D23" s="130"/>
      <c r="E23" s="131"/>
      <c r="F23" s="132"/>
      <c r="G23" s="133">
        <f t="shared" si="0"/>
        <v>0</v>
      </c>
      <c r="H23" s="134"/>
      <c r="I23" s="135">
        <f t="shared" si="1"/>
        <v>0</v>
      </c>
      <c r="BA23">
        <v>0</v>
      </c>
    </row>
    <row r="24" spans="1:53" ht="12.75">
      <c r="A24" s="63" t="s">
        <v>173</v>
      </c>
      <c r="B24" s="54"/>
      <c r="C24" s="54"/>
      <c r="D24" s="130"/>
      <c r="E24" s="131"/>
      <c r="F24" s="132"/>
      <c r="G24" s="133">
        <f t="shared" si="0"/>
        <v>0</v>
      </c>
      <c r="H24" s="134"/>
      <c r="I24" s="135">
        <f t="shared" si="1"/>
        <v>0</v>
      </c>
      <c r="BA24">
        <v>1</v>
      </c>
    </row>
    <row r="25" spans="1:53" ht="12.75">
      <c r="A25" s="63" t="s">
        <v>174</v>
      </c>
      <c r="B25" s="54"/>
      <c r="C25" s="54"/>
      <c r="D25" s="130"/>
      <c r="E25" s="131"/>
      <c r="F25" s="132"/>
      <c r="G25" s="133">
        <f t="shared" si="0"/>
        <v>0</v>
      </c>
      <c r="H25" s="134"/>
      <c r="I25" s="135">
        <f t="shared" si="1"/>
        <v>0</v>
      </c>
      <c r="BA25">
        <v>1</v>
      </c>
    </row>
    <row r="26" spans="1:53" ht="12.75">
      <c r="A26" s="63" t="s">
        <v>175</v>
      </c>
      <c r="B26" s="54"/>
      <c r="C26" s="54"/>
      <c r="D26" s="130"/>
      <c r="E26" s="131"/>
      <c r="F26" s="132"/>
      <c r="G26" s="133">
        <f t="shared" si="0"/>
        <v>0</v>
      </c>
      <c r="H26" s="134"/>
      <c r="I26" s="135">
        <f t="shared" si="1"/>
        <v>0</v>
      </c>
      <c r="BA26">
        <v>2</v>
      </c>
    </row>
    <row r="27" spans="1:53" ht="12.75">
      <c r="A27" s="63" t="s">
        <v>176</v>
      </c>
      <c r="B27" s="54"/>
      <c r="C27" s="54"/>
      <c r="D27" s="130"/>
      <c r="E27" s="131"/>
      <c r="F27" s="132"/>
      <c r="G27" s="133">
        <f t="shared" si="0"/>
        <v>0</v>
      </c>
      <c r="H27" s="134"/>
      <c r="I27" s="135">
        <f t="shared" si="1"/>
        <v>0</v>
      </c>
      <c r="BA27">
        <v>2</v>
      </c>
    </row>
    <row r="28" spans="1:9" ht="13.5" thickBot="1">
      <c r="A28" s="136"/>
      <c r="B28" s="137" t="s">
        <v>63</v>
      </c>
      <c r="C28" s="138"/>
      <c r="D28" s="139"/>
      <c r="E28" s="140"/>
      <c r="F28" s="141"/>
      <c r="G28" s="141"/>
      <c r="H28" s="220">
        <f>SUM(I20:I27)</f>
        <v>0</v>
      </c>
      <c r="I28" s="221"/>
    </row>
    <row r="30" spans="2:9" ht="12.75">
      <c r="B30" s="122"/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</sheetData>
  <mergeCells count="4">
    <mergeCell ref="A1:B1"/>
    <mergeCell ref="A2:B2"/>
    <mergeCell ref="G2:I2"/>
    <mergeCell ref="H28:I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42"/>
  <sheetViews>
    <sheetView showGridLines="0" showZeros="0" tabSelected="1" workbookViewId="0" topLeftCell="A34">
      <selection activeCell="C54" sqref="C54:G54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91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27" t="s">
        <v>76</v>
      </c>
      <c r="B1" s="227"/>
      <c r="C1" s="227"/>
      <c r="D1" s="227"/>
      <c r="E1" s="227"/>
      <c r="F1" s="227"/>
      <c r="G1" s="227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13" t="s">
        <v>48</v>
      </c>
      <c r="B3" s="214"/>
      <c r="C3" s="96" t="str">
        <f>CONCATENATE(cislostavby," ",nazevstavby)</f>
        <v>21 Právnická fakulta MU Brno</v>
      </c>
      <c r="D3" s="97"/>
      <c r="E3" s="150" t="s">
        <v>64</v>
      </c>
      <c r="F3" s="151">
        <f>Rekapitulace!H1</f>
        <v>140524</v>
      </c>
      <c r="G3" s="152"/>
    </row>
    <row r="4" spans="1:7" ht="13.5" thickBot="1">
      <c r="A4" s="228" t="s">
        <v>50</v>
      </c>
      <c r="B4" s="216"/>
      <c r="C4" s="102" t="str">
        <f>CONCATENATE(cisloobjektu," ",nazevobjektu)</f>
        <v>01 Oprava dveří a šatních pultů ve foyer</v>
      </c>
      <c r="D4" s="103"/>
      <c r="E4" s="229" t="str">
        <f>Rekapitulace!G2</f>
        <v>MU Brno - oprava dveří a šatních pultů</v>
      </c>
      <c r="F4" s="230"/>
      <c r="G4" s="231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65</v>
      </c>
      <c r="B6" s="157" t="s">
        <v>66</v>
      </c>
      <c r="C6" s="157" t="s">
        <v>67</v>
      </c>
      <c r="D6" s="157" t="s">
        <v>68</v>
      </c>
      <c r="E6" s="158" t="s">
        <v>69</v>
      </c>
      <c r="F6" s="157" t="s">
        <v>70</v>
      </c>
      <c r="G6" s="159" t="s">
        <v>71</v>
      </c>
    </row>
    <row r="7" spans="1:15" ht="12.75">
      <c r="A7" s="160" t="s">
        <v>72</v>
      </c>
      <c r="B7" s="161" t="s">
        <v>82</v>
      </c>
      <c r="C7" s="162" t="s">
        <v>83</v>
      </c>
      <c r="D7" s="163"/>
      <c r="E7" s="164"/>
      <c r="F7" s="164"/>
      <c r="G7" s="165"/>
      <c r="H7" s="166"/>
      <c r="I7" s="166"/>
      <c r="O7" s="167">
        <v>1</v>
      </c>
    </row>
    <row r="8" spans="1:104" ht="12.75">
      <c r="A8" s="168">
        <v>1</v>
      </c>
      <c r="B8" s="169" t="s">
        <v>84</v>
      </c>
      <c r="C8" s="170" t="s">
        <v>85</v>
      </c>
      <c r="D8" s="171" t="s">
        <v>86</v>
      </c>
      <c r="E8" s="172">
        <v>1</v>
      </c>
      <c r="F8" s="172">
        <v>0</v>
      </c>
      <c r="G8" s="173">
        <f>E8*F8</f>
        <v>0</v>
      </c>
      <c r="O8" s="167">
        <v>2</v>
      </c>
      <c r="AA8" s="145">
        <v>1</v>
      </c>
      <c r="AB8" s="145">
        <v>0</v>
      </c>
      <c r="AC8" s="145">
        <v>0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67">
        <v>1</v>
      </c>
      <c r="CB8" s="167">
        <v>0</v>
      </c>
      <c r="CZ8" s="145">
        <v>0.04543</v>
      </c>
    </row>
    <row r="9" spans="1:104" ht="12.75">
      <c r="A9" s="168">
        <v>2</v>
      </c>
      <c r="B9" s="169" t="s">
        <v>87</v>
      </c>
      <c r="C9" s="170" t="s">
        <v>88</v>
      </c>
      <c r="D9" s="171" t="s">
        <v>89</v>
      </c>
      <c r="E9" s="172">
        <v>6.78</v>
      </c>
      <c r="F9" s="172">
        <v>0</v>
      </c>
      <c r="G9" s="173">
        <f>E9*F9</f>
        <v>0</v>
      </c>
      <c r="O9" s="167">
        <v>2</v>
      </c>
      <c r="AA9" s="145">
        <v>1</v>
      </c>
      <c r="AB9" s="145">
        <v>1</v>
      </c>
      <c r="AC9" s="145">
        <v>1</v>
      </c>
      <c r="AZ9" s="145">
        <v>1</v>
      </c>
      <c r="BA9" s="145">
        <f>IF(AZ9=1,G9,0)</f>
        <v>0</v>
      </c>
      <c r="BB9" s="145">
        <f>IF(AZ9=2,G9,0)</f>
        <v>0</v>
      </c>
      <c r="BC9" s="145">
        <f>IF(AZ9=3,G9,0)</f>
        <v>0</v>
      </c>
      <c r="BD9" s="145">
        <f>IF(AZ9=4,G9,0)</f>
        <v>0</v>
      </c>
      <c r="BE9" s="145">
        <f>IF(AZ9=5,G9,0)</f>
        <v>0</v>
      </c>
      <c r="CA9" s="167">
        <v>1</v>
      </c>
      <c r="CB9" s="167">
        <v>1</v>
      </c>
      <c r="CZ9" s="145">
        <v>0.00431</v>
      </c>
    </row>
    <row r="10" spans="1:15" ht="12.75">
      <c r="A10" s="174"/>
      <c r="B10" s="177"/>
      <c r="C10" s="225" t="s">
        <v>90</v>
      </c>
      <c r="D10" s="226"/>
      <c r="E10" s="178">
        <v>6.78</v>
      </c>
      <c r="F10" s="179"/>
      <c r="G10" s="180"/>
      <c r="M10" s="176" t="s">
        <v>90</v>
      </c>
      <c r="O10" s="167"/>
    </row>
    <row r="11" spans="1:57" ht="12.75">
      <c r="A11" s="181"/>
      <c r="B11" s="182" t="s">
        <v>74</v>
      </c>
      <c r="C11" s="183" t="str">
        <f>CONCATENATE(B7," ",C7)</f>
        <v>61 Upravy povrchů vnitřní</v>
      </c>
      <c r="D11" s="184"/>
      <c r="E11" s="185"/>
      <c r="F11" s="186"/>
      <c r="G11" s="187">
        <f>SUM(G7:G10)</f>
        <v>0</v>
      </c>
      <c r="O11" s="167">
        <v>4</v>
      </c>
      <c r="BA11" s="188">
        <f>SUM(BA7:BA10)</f>
        <v>0</v>
      </c>
      <c r="BB11" s="188">
        <f>SUM(BB7:BB10)</f>
        <v>0</v>
      </c>
      <c r="BC11" s="188">
        <f>SUM(BC7:BC10)</f>
        <v>0</v>
      </c>
      <c r="BD11" s="188">
        <f>SUM(BD7:BD10)</f>
        <v>0</v>
      </c>
      <c r="BE11" s="188">
        <f>SUM(BE7:BE10)</f>
        <v>0</v>
      </c>
    </row>
    <row r="12" spans="1:15" ht="12.75">
      <c r="A12" s="160" t="s">
        <v>72</v>
      </c>
      <c r="B12" s="161" t="s">
        <v>91</v>
      </c>
      <c r="C12" s="162" t="s">
        <v>92</v>
      </c>
      <c r="D12" s="163"/>
      <c r="E12" s="164"/>
      <c r="F12" s="164"/>
      <c r="G12" s="165"/>
      <c r="H12" s="166"/>
      <c r="I12" s="166"/>
      <c r="O12" s="167">
        <v>1</v>
      </c>
    </row>
    <row r="13" spans="1:104" ht="12.75">
      <c r="A13" s="168">
        <v>3</v>
      </c>
      <c r="B13" s="169" t="s">
        <v>93</v>
      </c>
      <c r="C13" s="170" t="s">
        <v>94</v>
      </c>
      <c r="D13" s="171" t="s">
        <v>95</v>
      </c>
      <c r="E13" s="172">
        <v>24</v>
      </c>
      <c r="F13" s="172">
        <v>0</v>
      </c>
      <c r="G13" s="173">
        <f>E13*F13</f>
        <v>0</v>
      </c>
      <c r="O13" s="167">
        <v>2</v>
      </c>
      <c r="AA13" s="145">
        <v>1</v>
      </c>
      <c r="AB13" s="145">
        <v>0</v>
      </c>
      <c r="AC13" s="145">
        <v>0</v>
      </c>
      <c r="AZ13" s="145">
        <v>1</v>
      </c>
      <c r="BA13" s="145">
        <f>IF(AZ13=1,G13,0)</f>
        <v>0</v>
      </c>
      <c r="BB13" s="145">
        <f>IF(AZ13=2,G13,0)</f>
        <v>0</v>
      </c>
      <c r="BC13" s="145">
        <f>IF(AZ13=3,G13,0)</f>
        <v>0</v>
      </c>
      <c r="BD13" s="145">
        <f>IF(AZ13=4,G13,0)</f>
        <v>0</v>
      </c>
      <c r="BE13" s="145">
        <f>IF(AZ13=5,G13,0)</f>
        <v>0</v>
      </c>
      <c r="CA13" s="167">
        <v>1</v>
      </c>
      <c r="CB13" s="167">
        <v>0</v>
      </c>
      <c r="CZ13" s="145">
        <v>0.00121</v>
      </c>
    </row>
    <row r="14" spans="1:15" ht="12.75">
      <c r="A14" s="174"/>
      <c r="B14" s="177"/>
      <c r="C14" s="225" t="s">
        <v>96</v>
      </c>
      <c r="D14" s="226"/>
      <c r="E14" s="178">
        <v>24</v>
      </c>
      <c r="F14" s="179"/>
      <c r="G14" s="180"/>
      <c r="M14" s="176" t="s">
        <v>96</v>
      </c>
      <c r="O14" s="167"/>
    </row>
    <row r="15" spans="1:57" ht="12.75">
      <c r="A15" s="181"/>
      <c r="B15" s="182" t="s">
        <v>74</v>
      </c>
      <c r="C15" s="183" t="str">
        <f>CONCATENATE(B12," ",C12)</f>
        <v>94 Lešení a stavební výtahy</v>
      </c>
      <c r="D15" s="184"/>
      <c r="E15" s="185"/>
      <c r="F15" s="186"/>
      <c r="G15" s="187">
        <f>SUM(G12:G14)</f>
        <v>0</v>
      </c>
      <c r="O15" s="167">
        <v>4</v>
      </c>
      <c r="BA15" s="188">
        <f>SUM(BA12:BA14)</f>
        <v>0</v>
      </c>
      <c r="BB15" s="188">
        <f>SUM(BB12:BB14)</f>
        <v>0</v>
      </c>
      <c r="BC15" s="188">
        <f>SUM(BC12:BC14)</f>
        <v>0</v>
      </c>
      <c r="BD15" s="188">
        <f>SUM(BD12:BD14)</f>
        <v>0</v>
      </c>
      <c r="BE15" s="188">
        <f>SUM(BE12:BE14)</f>
        <v>0</v>
      </c>
    </row>
    <row r="16" spans="1:15" ht="12.75">
      <c r="A16" s="160" t="s">
        <v>72</v>
      </c>
      <c r="B16" s="161" t="s">
        <v>97</v>
      </c>
      <c r="C16" s="162" t="s">
        <v>98</v>
      </c>
      <c r="D16" s="163"/>
      <c r="E16" s="164"/>
      <c r="F16" s="164"/>
      <c r="G16" s="165"/>
      <c r="H16" s="166"/>
      <c r="I16" s="166"/>
      <c r="O16" s="167">
        <v>1</v>
      </c>
    </row>
    <row r="17" spans="1:104" ht="12.75">
      <c r="A17" s="168">
        <v>4</v>
      </c>
      <c r="B17" s="169" t="s">
        <v>99</v>
      </c>
      <c r="C17" s="170" t="s">
        <v>100</v>
      </c>
      <c r="D17" s="171" t="s">
        <v>95</v>
      </c>
      <c r="E17" s="172">
        <v>24</v>
      </c>
      <c r="F17" s="172">
        <v>0</v>
      </c>
      <c r="G17" s="173">
        <f>E17*F17</f>
        <v>0</v>
      </c>
      <c r="O17" s="167">
        <v>2</v>
      </c>
      <c r="AA17" s="145">
        <v>1</v>
      </c>
      <c r="AB17" s="145">
        <v>1</v>
      </c>
      <c r="AC17" s="145">
        <v>1</v>
      </c>
      <c r="AZ17" s="145">
        <v>1</v>
      </c>
      <c r="BA17" s="145">
        <f>IF(AZ17=1,G17,0)</f>
        <v>0</v>
      </c>
      <c r="BB17" s="145">
        <f>IF(AZ17=2,G17,0)</f>
        <v>0</v>
      </c>
      <c r="BC17" s="145">
        <f>IF(AZ17=3,G17,0)</f>
        <v>0</v>
      </c>
      <c r="BD17" s="145">
        <f>IF(AZ17=4,G17,0)</f>
        <v>0</v>
      </c>
      <c r="BE17" s="145">
        <f>IF(AZ17=5,G17,0)</f>
        <v>0</v>
      </c>
      <c r="CA17" s="167">
        <v>1</v>
      </c>
      <c r="CB17" s="167">
        <v>1</v>
      </c>
      <c r="CZ17" s="145">
        <v>4E-05</v>
      </c>
    </row>
    <row r="18" spans="1:15" ht="12.75">
      <c r="A18" s="174"/>
      <c r="B18" s="177"/>
      <c r="C18" s="225" t="s">
        <v>101</v>
      </c>
      <c r="D18" s="226"/>
      <c r="E18" s="178">
        <v>24</v>
      </c>
      <c r="F18" s="179"/>
      <c r="G18" s="180"/>
      <c r="M18" s="176">
        <v>24</v>
      </c>
      <c r="O18" s="167"/>
    </row>
    <row r="19" spans="1:57" ht="12.75">
      <c r="A19" s="181"/>
      <c r="B19" s="182" t="s">
        <v>74</v>
      </c>
      <c r="C19" s="183" t="str">
        <f>CONCATENATE(B16," ",C16)</f>
        <v>95 Dokončovací konstrukce na pozemních stavbách</v>
      </c>
      <c r="D19" s="184"/>
      <c r="E19" s="185"/>
      <c r="F19" s="186"/>
      <c r="G19" s="187">
        <f>SUM(G16:G18)</f>
        <v>0</v>
      </c>
      <c r="O19" s="167">
        <v>4</v>
      </c>
      <c r="BA19" s="188">
        <f>SUM(BA16:BA18)</f>
        <v>0</v>
      </c>
      <c r="BB19" s="188">
        <f>SUM(BB16:BB18)</f>
        <v>0</v>
      </c>
      <c r="BC19" s="188">
        <f>SUM(BC16:BC18)</f>
        <v>0</v>
      </c>
      <c r="BD19" s="188">
        <f>SUM(BD16:BD18)</f>
        <v>0</v>
      </c>
      <c r="BE19" s="188">
        <f>SUM(BE16:BE18)</f>
        <v>0</v>
      </c>
    </row>
    <row r="20" spans="1:15" ht="12.75">
      <c r="A20" s="160" t="s">
        <v>72</v>
      </c>
      <c r="B20" s="161" t="s">
        <v>102</v>
      </c>
      <c r="C20" s="162" t="s">
        <v>103</v>
      </c>
      <c r="D20" s="163"/>
      <c r="E20" s="164"/>
      <c r="F20" s="164"/>
      <c r="G20" s="165"/>
      <c r="H20" s="166"/>
      <c r="I20" s="166"/>
      <c r="O20" s="167">
        <v>1</v>
      </c>
    </row>
    <row r="21" spans="1:104" ht="12.75">
      <c r="A21" s="168">
        <v>5</v>
      </c>
      <c r="B21" s="169" t="s">
        <v>104</v>
      </c>
      <c r="C21" s="170" t="s">
        <v>105</v>
      </c>
      <c r="D21" s="171" t="s">
        <v>95</v>
      </c>
      <c r="E21" s="172">
        <v>0.9243</v>
      </c>
      <c r="F21" s="172">
        <v>0</v>
      </c>
      <c r="G21" s="173">
        <f>E21*F21</f>
        <v>0</v>
      </c>
      <c r="O21" s="167">
        <v>2</v>
      </c>
      <c r="AA21" s="145">
        <v>1</v>
      </c>
      <c r="AB21" s="145">
        <v>1</v>
      </c>
      <c r="AC21" s="145">
        <v>1</v>
      </c>
      <c r="AZ21" s="145">
        <v>1</v>
      </c>
      <c r="BA21" s="145">
        <f>IF(AZ21=1,G21,0)</f>
        <v>0</v>
      </c>
      <c r="BB21" s="145">
        <f>IF(AZ21=2,G21,0)</f>
        <v>0</v>
      </c>
      <c r="BC21" s="145">
        <f>IF(AZ21=3,G21,0)</f>
        <v>0</v>
      </c>
      <c r="BD21" s="145">
        <f>IF(AZ21=4,G21,0)</f>
        <v>0</v>
      </c>
      <c r="BE21" s="145">
        <f>IF(AZ21=5,G21,0)</f>
        <v>0</v>
      </c>
      <c r="CA21" s="167">
        <v>1</v>
      </c>
      <c r="CB21" s="167">
        <v>1</v>
      </c>
      <c r="CZ21" s="145">
        <v>0.00067</v>
      </c>
    </row>
    <row r="22" spans="1:15" ht="12.75">
      <c r="A22" s="174"/>
      <c r="B22" s="177"/>
      <c r="C22" s="225" t="s">
        <v>106</v>
      </c>
      <c r="D22" s="226"/>
      <c r="E22" s="178">
        <v>0.9243</v>
      </c>
      <c r="F22" s="179"/>
      <c r="G22" s="180"/>
      <c r="M22" s="176" t="s">
        <v>106</v>
      </c>
      <c r="O22" s="167"/>
    </row>
    <row r="23" spans="1:104" ht="12.75">
      <c r="A23" s="168">
        <v>6</v>
      </c>
      <c r="B23" s="169" t="s">
        <v>107</v>
      </c>
      <c r="C23" s="170" t="s">
        <v>108</v>
      </c>
      <c r="D23" s="171" t="s">
        <v>86</v>
      </c>
      <c r="E23" s="172">
        <v>11</v>
      </c>
      <c r="F23" s="172">
        <v>0</v>
      </c>
      <c r="G23" s="173">
        <f>E23*F23</f>
        <v>0</v>
      </c>
      <c r="O23" s="167">
        <v>2</v>
      </c>
      <c r="AA23" s="145">
        <v>1</v>
      </c>
      <c r="AB23" s="145">
        <v>1</v>
      </c>
      <c r="AC23" s="145">
        <v>1</v>
      </c>
      <c r="AZ23" s="145">
        <v>1</v>
      </c>
      <c r="BA23" s="145">
        <f>IF(AZ23=1,G23,0)</f>
        <v>0</v>
      </c>
      <c r="BB23" s="145">
        <f>IF(AZ23=2,G23,0)</f>
        <v>0</v>
      </c>
      <c r="BC23" s="145">
        <f>IF(AZ23=3,G23,0)</f>
        <v>0</v>
      </c>
      <c r="BD23" s="145">
        <f>IF(AZ23=4,G23,0)</f>
        <v>0</v>
      </c>
      <c r="BE23" s="145">
        <f>IF(AZ23=5,G23,0)</f>
        <v>0</v>
      </c>
      <c r="CA23" s="167">
        <v>1</v>
      </c>
      <c r="CB23" s="167">
        <v>1</v>
      </c>
      <c r="CZ23" s="145">
        <v>0</v>
      </c>
    </row>
    <row r="24" spans="1:104" ht="12.75">
      <c r="A24" s="168">
        <v>7</v>
      </c>
      <c r="B24" s="169" t="s">
        <v>109</v>
      </c>
      <c r="C24" s="170" t="s">
        <v>110</v>
      </c>
      <c r="D24" s="171" t="s">
        <v>95</v>
      </c>
      <c r="E24" s="172">
        <v>3.397</v>
      </c>
      <c r="F24" s="172">
        <v>0</v>
      </c>
      <c r="G24" s="173">
        <f>E24*F24</f>
        <v>0</v>
      </c>
      <c r="O24" s="167">
        <v>2</v>
      </c>
      <c r="AA24" s="145">
        <v>1</v>
      </c>
      <c r="AB24" s="145">
        <v>1</v>
      </c>
      <c r="AC24" s="145">
        <v>1</v>
      </c>
      <c r="AZ24" s="145">
        <v>1</v>
      </c>
      <c r="BA24" s="145">
        <f>IF(AZ24=1,G24,0)</f>
        <v>0</v>
      </c>
      <c r="BB24" s="145">
        <f>IF(AZ24=2,G24,0)</f>
        <v>0</v>
      </c>
      <c r="BC24" s="145">
        <f>IF(AZ24=3,G24,0)</f>
        <v>0</v>
      </c>
      <c r="BD24" s="145">
        <f>IF(AZ24=4,G24,0)</f>
        <v>0</v>
      </c>
      <c r="BE24" s="145">
        <f>IF(AZ24=5,G24,0)</f>
        <v>0</v>
      </c>
      <c r="CA24" s="167">
        <v>1</v>
      </c>
      <c r="CB24" s="167">
        <v>1</v>
      </c>
      <c r="CZ24" s="145">
        <v>0.001</v>
      </c>
    </row>
    <row r="25" spans="1:15" ht="12.75">
      <c r="A25" s="174"/>
      <c r="B25" s="177"/>
      <c r="C25" s="225" t="s">
        <v>111</v>
      </c>
      <c r="D25" s="226"/>
      <c r="E25" s="178">
        <v>3.397</v>
      </c>
      <c r="F25" s="179"/>
      <c r="G25" s="180"/>
      <c r="M25" s="176" t="s">
        <v>111</v>
      </c>
      <c r="O25" s="167"/>
    </row>
    <row r="26" spans="1:57" ht="12.75">
      <c r="A26" s="181"/>
      <c r="B26" s="182" t="s">
        <v>74</v>
      </c>
      <c r="C26" s="183" t="str">
        <f>CONCATENATE(B20," ",C20)</f>
        <v>96 Bourání konstrukcí</v>
      </c>
      <c r="D26" s="184"/>
      <c r="E26" s="185"/>
      <c r="F26" s="186"/>
      <c r="G26" s="187">
        <f>SUM(G20:G25)</f>
        <v>0</v>
      </c>
      <c r="O26" s="167">
        <v>4</v>
      </c>
      <c r="BA26" s="188">
        <f>SUM(BA20:BA25)</f>
        <v>0</v>
      </c>
      <c r="BB26" s="188">
        <f>SUM(BB20:BB25)</f>
        <v>0</v>
      </c>
      <c r="BC26" s="188">
        <f>SUM(BC20:BC25)</f>
        <v>0</v>
      </c>
      <c r="BD26" s="188">
        <f>SUM(BD20:BD25)</f>
        <v>0</v>
      </c>
      <c r="BE26" s="188">
        <f>SUM(BE20:BE25)</f>
        <v>0</v>
      </c>
    </row>
    <row r="27" spans="1:15" ht="12.75">
      <c r="A27" s="160" t="s">
        <v>72</v>
      </c>
      <c r="B27" s="161" t="s">
        <v>112</v>
      </c>
      <c r="C27" s="162" t="s">
        <v>113</v>
      </c>
      <c r="D27" s="163"/>
      <c r="E27" s="164"/>
      <c r="F27" s="164"/>
      <c r="G27" s="165"/>
      <c r="H27" s="166"/>
      <c r="I27" s="166"/>
      <c r="O27" s="167">
        <v>1</v>
      </c>
    </row>
    <row r="28" spans="1:104" ht="12.75">
      <c r="A28" s="168">
        <v>8</v>
      </c>
      <c r="B28" s="169" t="s">
        <v>114</v>
      </c>
      <c r="C28" s="170" t="s">
        <v>115</v>
      </c>
      <c r="D28" s="171" t="s">
        <v>116</v>
      </c>
      <c r="E28" s="172">
        <v>0.108668081</v>
      </c>
      <c r="F28" s="172">
        <v>0</v>
      </c>
      <c r="G28" s="173">
        <f>E28*F28</f>
        <v>0</v>
      </c>
      <c r="O28" s="167">
        <v>2</v>
      </c>
      <c r="AA28" s="145">
        <v>7</v>
      </c>
      <c r="AB28" s="145">
        <v>1</v>
      </c>
      <c r="AC28" s="145">
        <v>2</v>
      </c>
      <c r="AZ28" s="145">
        <v>1</v>
      </c>
      <c r="BA28" s="145">
        <f>IF(AZ28=1,G28,0)</f>
        <v>0</v>
      </c>
      <c r="BB28" s="145">
        <f>IF(AZ28=2,G28,0)</f>
        <v>0</v>
      </c>
      <c r="BC28" s="145">
        <f>IF(AZ28=3,G28,0)</f>
        <v>0</v>
      </c>
      <c r="BD28" s="145">
        <f>IF(AZ28=4,G28,0)</f>
        <v>0</v>
      </c>
      <c r="BE28" s="145">
        <f>IF(AZ28=5,G28,0)</f>
        <v>0</v>
      </c>
      <c r="CA28" s="167">
        <v>7</v>
      </c>
      <c r="CB28" s="167">
        <v>1</v>
      </c>
      <c r="CZ28" s="145">
        <v>0</v>
      </c>
    </row>
    <row r="29" spans="1:57" ht="12.75">
      <c r="A29" s="181"/>
      <c r="B29" s="182" t="s">
        <v>74</v>
      </c>
      <c r="C29" s="183" t="str">
        <f>CONCATENATE(B27," ",C27)</f>
        <v>99 Staveništní přesun hmot</v>
      </c>
      <c r="D29" s="184"/>
      <c r="E29" s="185"/>
      <c r="F29" s="186"/>
      <c r="G29" s="187">
        <f>SUM(G27:G28)</f>
        <v>0</v>
      </c>
      <c r="O29" s="167">
        <v>4</v>
      </c>
      <c r="BA29" s="188">
        <f>SUM(BA27:BA28)</f>
        <v>0</v>
      </c>
      <c r="BB29" s="188">
        <f>SUM(BB27:BB28)</f>
        <v>0</v>
      </c>
      <c r="BC29" s="188">
        <f>SUM(BC27:BC28)</f>
        <v>0</v>
      </c>
      <c r="BD29" s="188">
        <f>SUM(BD27:BD28)</f>
        <v>0</v>
      </c>
      <c r="BE29" s="188">
        <f>SUM(BE27:BE28)</f>
        <v>0</v>
      </c>
    </row>
    <row r="30" spans="1:15" ht="12.75">
      <c r="A30" s="160" t="s">
        <v>72</v>
      </c>
      <c r="B30" s="161" t="s">
        <v>117</v>
      </c>
      <c r="C30" s="162" t="s">
        <v>118</v>
      </c>
      <c r="D30" s="163"/>
      <c r="E30" s="164"/>
      <c r="F30" s="164"/>
      <c r="G30" s="165"/>
      <c r="H30" s="166"/>
      <c r="I30" s="166"/>
      <c r="O30" s="167">
        <v>1</v>
      </c>
    </row>
    <row r="31" spans="1:104" ht="12.75">
      <c r="A31" s="168">
        <v>9</v>
      </c>
      <c r="B31" s="169" t="s">
        <v>119</v>
      </c>
      <c r="C31" s="170" t="s">
        <v>120</v>
      </c>
      <c r="D31" s="171" t="s">
        <v>86</v>
      </c>
      <c r="E31" s="172">
        <v>1</v>
      </c>
      <c r="F31" s="172">
        <v>0</v>
      </c>
      <c r="G31" s="173">
        <f>E31*F31</f>
        <v>0</v>
      </c>
      <c r="O31" s="167">
        <v>2</v>
      </c>
      <c r="AA31" s="145">
        <v>1</v>
      </c>
      <c r="AB31" s="145">
        <v>7</v>
      </c>
      <c r="AC31" s="145">
        <v>7</v>
      </c>
      <c r="AZ31" s="145">
        <v>2</v>
      </c>
      <c r="BA31" s="145">
        <f>IF(AZ31=1,G31,0)</f>
        <v>0</v>
      </c>
      <c r="BB31" s="145">
        <f>IF(AZ31=2,G31,0)</f>
        <v>0</v>
      </c>
      <c r="BC31" s="145">
        <f>IF(AZ31=3,G31,0)</f>
        <v>0</v>
      </c>
      <c r="BD31" s="145">
        <f>IF(AZ31=4,G31,0)</f>
        <v>0</v>
      </c>
      <c r="BE31" s="145">
        <f>IF(AZ31=5,G31,0)</f>
        <v>0</v>
      </c>
      <c r="CA31" s="167">
        <v>1</v>
      </c>
      <c r="CB31" s="167">
        <v>7</v>
      </c>
      <c r="CZ31" s="145">
        <v>0</v>
      </c>
    </row>
    <row r="32" spans="1:104" ht="12.75">
      <c r="A32" s="168">
        <v>10</v>
      </c>
      <c r="B32" s="169" t="s">
        <v>121</v>
      </c>
      <c r="C32" s="170" t="s">
        <v>122</v>
      </c>
      <c r="D32" s="171" t="s">
        <v>86</v>
      </c>
      <c r="E32" s="172">
        <v>1</v>
      </c>
      <c r="F32" s="172">
        <v>0</v>
      </c>
      <c r="G32" s="173">
        <f>E32*F32</f>
        <v>0</v>
      </c>
      <c r="O32" s="167">
        <v>2</v>
      </c>
      <c r="AA32" s="145">
        <v>1</v>
      </c>
      <c r="AB32" s="145">
        <v>7</v>
      </c>
      <c r="AC32" s="145">
        <v>7</v>
      </c>
      <c r="AZ32" s="145">
        <v>2</v>
      </c>
      <c r="BA32" s="145">
        <f>IF(AZ32=1,G32,0)</f>
        <v>0</v>
      </c>
      <c r="BB32" s="145">
        <f>IF(AZ32=2,G32,0)</f>
        <v>0</v>
      </c>
      <c r="BC32" s="145">
        <f>IF(AZ32=3,G32,0)</f>
        <v>0</v>
      </c>
      <c r="BD32" s="145">
        <f>IF(AZ32=4,G32,0)</f>
        <v>0</v>
      </c>
      <c r="BE32" s="145">
        <f>IF(AZ32=5,G32,0)</f>
        <v>0</v>
      </c>
      <c r="CA32" s="167">
        <v>1</v>
      </c>
      <c r="CB32" s="167">
        <v>7</v>
      </c>
      <c r="CZ32" s="145">
        <v>0</v>
      </c>
    </row>
    <row r="33" spans="1:104" ht="12.75">
      <c r="A33" s="168">
        <v>11</v>
      </c>
      <c r="B33" s="169" t="s">
        <v>123</v>
      </c>
      <c r="C33" s="170" t="s">
        <v>124</v>
      </c>
      <c r="D33" s="171" t="s">
        <v>86</v>
      </c>
      <c r="E33" s="172">
        <v>3</v>
      </c>
      <c r="F33" s="172">
        <v>0</v>
      </c>
      <c r="G33" s="173">
        <f>E33*F33</f>
        <v>0</v>
      </c>
      <c r="O33" s="167">
        <v>2</v>
      </c>
      <c r="AA33" s="145">
        <v>1</v>
      </c>
      <c r="AB33" s="145">
        <v>7</v>
      </c>
      <c r="AC33" s="145">
        <v>7</v>
      </c>
      <c r="AZ33" s="145">
        <v>2</v>
      </c>
      <c r="BA33" s="145">
        <f>IF(AZ33=1,G33,0)</f>
        <v>0</v>
      </c>
      <c r="BB33" s="145">
        <f>IF(AZ33=2,G33,0)</f>
        <v>0</v>
      </c>
      <c r="BC33" s="145">
        <f>IF(AZ33=3,G33,0)</f>
        <v>0</v>
      </c>
      <c r="BD33" s="145">
        <f>IF(AZ33=4,G33,0)</f>
        <v>0</v>
      </c>
      <c r="BE33" s="145">
        <f>IF(AZ33=5,G33,0)</f>
        <v>0</v>
      </c>
      <c r="CA33" s="167">
        <v>1</v>
      </c>
      <c r="CB33" s="167">
        <v>7</v>
      </c>
      <c r="CZ33" s="145">
        <v>0</v>
      </c>
    </row>
    <row r="34" spans="1:104" ht="22.5">
      <c r="A34" s="168">
        <v>12</v>
      </c>
      <c r="B34" s="169" t="s">
        <v>125</v>
      </c>
      <c r="C34" s="170" t="s">
        <v>126</v>
      </c>
      <c r="D34" s="171" t="s">
        <v>73</v>
      </c>
      <c r="E34" s="172">
        <v>1</v>
      </c>
      <c r="F34" s="172">
        <v>0</v>
      </c>
      <c r="G34" s="173">
        <f>E34*F34</f>
        <v>0</v>
      </c>
      <c r="O34" s="167">
        <v>2</v>
      </c>
      <c r="AA34" s="145">
        <v>12</v>
      </c>
      <c r="AB34" s="145">
        <v>0</v>
      </c>
      <c r="AC34" s="145">
        <v>21</v>
      </c>
      <c r="AZ34" s="145">
        <v>2</v>
      </c>
      <c r="BA34" s="145">
        <f>IF(AZ34=1,G34,0)</f>
        <v>0</v>
      </c>
      <c r="BB34" s="145">
        <f>IF(AZ34=2,G34,0)</f>
        <v>0</v>
      </c>
      <c r="BC34" s="145">
        <f>IF(AZ34=3,G34,0)</f>
        <v>0</v>
      </c>
      <c r="BD34" s="145">
        <f>IF(AZ34=4,G34,0)</f>
        <v>0</v>
      </c>
      <c r="BE34" s="145">
        <f>IF(AZ34=5,G34,0)</f>
        <v>0</v>
      </c>
      <c r="CA34" s="167">
        <v>12</v>
      </c>
      <c r="CB34" s="167">
        <v>0</v>
      </c>
      <c r="CZ34" s="145">
        <v>0</v>
      </c>
    </row>
    <row r="35" spans="1:15" ht="22.5">
      <c r="A35" s="174"/>
      <c r="B35" s="175"/>
      <c r="C35" s="222" t="s">
        <v>127</v>
      </c>
      <c r="D35" s="223"/>
      <c r="E35" s="223"/>
      <c r="F35" s="223"/>
      <c r="G35" s="224"/>
      <c r="L35" s="176" t="s">
        <v>127</v>
      </c>
      <c r="O35" s="167">
        <v>3</v>
      </c>
    </row>
    <row r="36" spans="1:15" ht="22.5">
      <c r="A36" s="174"/>
      <c r="B36" s="175"/>
      <c r="C36" s="222" t="s">
        <v>128</v>
      </c>
      <c r="D36" s="223"/>
      <c r="E36" s="223"/>
      <c r="F36" s="223"/>
      <c r="G36" s="224"/>
      <c r="L36" s="176" t="s">
        <v>128</v>
      </c>
      <c r="O36" s="167">
        <v>3</v>
      </c>
    </row>
    <row r="37" spans="1:15" ht="22.5">
      <c r="A37" s="174"/>
      <c r="B37" s="175"/>
      <c r="C37" s="222" t="s">
        <v>129</v>
      </c>
      <c r="D37" s="223"/>
      <c r="E37" s="223"/>
      <c r="F37" s="223"/>
      <c r="G37" s="224"/>
      <c r="L37" s="176" t="s">
        <v>129</v>
      </c>
      <c r="O37" s="167">
        <v>3</v>
      </c>
    </row>
    <row r="38" spans="1:104" ht="22.5">
      <c r="A38" s="168">
        <v>13</v>
      </c>
      <c r="B38" s="169" t="s">
        <v>130</v>
      </c>
      <c r="C38" s="170" t="s">
        <v>131</v>
      </c>
      <c r="D38" s="171" t="s">
        <v>73</v>
      </c>
      <c r="E38" s="172">
        <v>1</v>
      </c>
      <c r="F38" s="172">
        <v>0</v>
      </c>
      <c r="G38" s="173">
        <f>E38*F38</f>
        <v>0</v>
      </c>
      <c r="O38" s="167">
        <v>2</v>
      </c>
      <c r="AA38" s="145">
        <v>12</v>
      </c>
      <c r="AB38" s="145">
        <v>0</v>
      </c>
      <c r="AC38" s="145">
        <v>22</v>
      </c>
      <c r="AZ38" s="145">
        <v>2</v>
      </c>
      <c r="BA38" s="145">
        <f>IF(AZ38=1,G38,0)</f>
        <v>0</v>
      </c>
      <c r="BB38" s="145">
        <f>IF(AZ38=2,G38,0)</f>
        <v>0</v>
      </c>
      <c r="BC38" s="145">
        <f>IF(AZ38=3,G38,0)</f>
        <v>0</v>
      </c>
      <c r="BD38" s="145">
        <f>IF(AZ38=4,G38,0)</f>
        <v>0</v>
      </c>
      <c r="BE38" s="145">
        <f>IF(AZ38=5,G38,0)</f>
        <v>0</v>
      </c>
      <c r="CA38" s="167">
        <v>12</v>
      </c>
      <c r="CB38" s="167">
        <v>0</v>
      </c>
      <c r="CZ38" s="145">
        <v>0</v>
      </c>
    </row>
    <row r="39" spans="1:15" ht="22.5">
      <c r="A39" s="174"/>
      <c r="B39" s="175"/>
      <c r="C39" s="222" t="s">
        <v>132</v>
      </c>
      <c r="D39" s="223"/>
      <c r="E39" s="223"/>
      <c r="F39" s="223"/>
      <c r="G39" s="224"/>
      <c r="L39" s="176" t="s">
        <v>132</v>
      </c>
      <c r="O39" s="167">
        <v>3</v>
      </c>
    </row>
    <row r="40" spans="1:15" ht="22.5">
      <c r="A40" s="174"/>
      <c r="B40" s="175"/>
      <c r="C40" s="222" t="s">
        <v>128</v>
      </c>
      <c r="D40" s="223"/>
      <c r="E40" s="223"/>
      <c r="F40" s="223"/>
      <c r="G40" s="224"/>
      <c r="L40" s="176" t="s">
        <v>128</v>
      </c>
      <c r="O40" s="167">
        <v>3</v>
      </c>
    </row>
    <row r="41" spans="1:15" ht="33.75">
      <c r="A41" s="174"/>
      <c r="B41" s="175"/>
      <c r="C41" s="222" t="s">
        <v>133</v>
      </c>
      <c r="D41" s="223"/>
      <c r="E41" s="223"/>
      <c r="F41" s="223"/>
      <c r="G41" s="224"/>
      <c r="L41" s="176" t="s">
        <v>133</v>
      </c>
      <c r="O41" s="167">
        <v>3</v>
      </c>
    </row>
    <row r="42" spans="1:104" ht="22.5">
      <c r="A42" s="168">
        <v>14</v>
      </c>
      <c r="B42" s="169" t="s">
        <v>134</v>
      </c>
      <c r="C42" s="170" t="s">
        <v>135</v>
      </c>
      <c r="D42" s="171" t="s">
        <v>73</v>
      </c>
      <c r="E42" s="172">
        <v>1</v>
      </c>
      <c r="F42" s="172">
        <v>0</v>
      </c>
      <c r="G42" s="173">
        <f>E42*F42</f>
        <v>0</v>
      </c>
      <c r="O42" s="167">
        <v>2</v>
      </c>
      <c r="AA42" s="145">
        <v>12</v>
      </c>
      <c r="AB42" s="145">
        <v>0</v>
      </c>
      <c r="AC42" s="145">
        <v>23</v>
      </c>
      <c r="AZ42" s="145">
        <v>2</v>
      </c>
      <c r="BA42" s="145">
        <f>IF(AZ42=1,G42,0)</f>
        <v>0</v>
      </c>
      <c r="BB42" s="145">
        <f>IF(AZ42=2,G42,0)</f>
        <v>0</v>
      </c>
      <c r="BC42" s="145">
        <f>IF(AZ42=3,G42,0)</f>
        <v>0</v>
      </c>
      <c r="BD42" s="145">
        <f>IF(AZ42=4,G42,0)</f>
        <v>0</v>
      </c>
      <c r="BE42" s="145">
        <f>IF(AZ42=5,G42,0)</f>
        <v>0</v>
      </c>
      <c r="CA42" s="167">
        <v>12</v>
      </c>
      <c r="CB42" s="167">
        <v>0</v>
      </c>
      <c r="CZ42" s="145">
        <v>0</v>
      </c>
    </row>
    <row r="43" spans="1:15" ht="22.5">
      <c r="A43" s="174"/>
      <c r="B43" s="175"/>
      <c r="C43" s="222" t="s">
        <v>132</v>
      </c>
      <c r="D43" s="223"/>
      <c r="E43" s="223"/>
      <c r="F43" s="223"/>
      <c r="G43" s="224"/>
      <c r="L43" s="176" t="s">
        <v>132</v>
      </c>
      <c r="O43" s="167">
        <v>3</v>
      </c>
    </row>
    <row r="44" spans="1:15" ht="22.5">
      <c r="A44" s="174"/>
      <c r="B44" s="175"/>
      <c r="C44" s="222" t="s">
        <v>128</v>
      </c>
      <c r="D44" s="223"/>
      <c r="E44" s="223"/>
      <c r="F44" s="223"/>
      <c r="G44" s="224"/>
      <c r="L44" s="176" t="s">
        <v>128</v>
      </c>
      <c r="O44" s="167">
        <v>3</v>
      </c>
    </row>
    <row r="45" spans="1:15" ht="22.5">
      <c r="A45" s="174"/>
      <c r="B45" s="175"/>
      <c r="C45" s="222" t="s">
        <v>129</v>
      </c>
      <c r="D45" s="223"/>
      <c r="E45" s="223"/>
      <c r="F45" s="223"/>
      <c r="G45" s="224"/>
      <c r="L45" s="176" t="s">
        <v>129</v>
      </c>
      <c r="O45" s="167">
        <v>3</v>
      </c>
    </row>
    <row r="46" spans="1:104" ht="22.5">
      <c r="A46" s="168">
        <v>15</v>
      </c>
      <c r="B46" s="169" t="s">
        <v>136</v>
      </c>
      <c r="C46" s="170" t="s">
        <v>137</v>
      </c>
      <c r="D46" s="171" t="s">
        <v>73</v>
      </c>
      <c r="E46" s="172">
        <v>1</v>
      </c>
      <c r="F46" s="172">
        <v>0</v>
      </c>
      <c r="G46" s="173">
        <f>E46*F46</f>
        <v>0</v>
      </c>
      <c r="O46" s="167">
        <v>2</v>
      </c>
      <c r="AA46" s="145">
        <v>12</v>
      </c>
      <c r="AB46" s="145">
        <v>0</v>
      </c>
      <c r="AC46" s="145">
        <v>24</v>
      </c>
      <c r="AZ46" s="145">
        <v>2</v>
      </c>
      <c r="BA46" s="145">
        <f>IF(AZ46=1,G46,0)</f>
        <v>0</v>
      </c>
      <c r="BB46" s="145">
        <f>IF(AZ46=2,G46,0)</f>
        <v>0</v>
      </c>
      <c r="BC46" s="145">
        <f>IF(AZ46=3,G46,0)</f>
        <v>0</v>
      </c>
      <c r="BD46" s="145">
        <f>IF(AZ46=4,G46,0)</f>
        <v>0</v>
      </c>
      <c r="BE46" s="145">
        <f>IF(AZ46=5,G46,0)</f>
        <v>0</v>
      </c>
      <c r="CA46" s="167">
        <v>12</v>
      </c>
      <c r="CB46" s="167">
        <v>0</v>
      </c>
      <c r="CZ46" s="145">
        <v>0</v>
      </c>
    </row>
    <row r="47" spans="1:15" ht="22.5">
      <c r="A47" s="174"/>
      <c r="B47" s="175"/>
      <c r="C47" s="222" t="s">
        <v>132</v>
      </c>
      <c r="D47" s="223"/>
      <c r="E47" s="223"/>
      <c r="F47" s="223"/>
      <c r="G47" s="224"/>
      <c r="L47" s="176" t="s">
        <v>132</v>
      </c>
      <c r="O47" s="167">
        <v>3</v>
      </c>
    </row>
    <row r="48" spans="1:15" ht="22.5">
      <c r="A48" s="174"/>
      <c r="B48" s="175"/>
      <c r="C48" s="222" t="s">
        <v>128</v>
      </c>
      <c r="D48" s="223"/>
      <c r="E48" s="223"/>
      <c r="F48" s="223"/>
      <c r="G48" s="224"/>
      <c r="L48" s="176" t="s">
        <v>128</v>
      </c>
      <c r="O48" s="167">
        <v>3</v>
      </c>
    </row>
    <row r="49" spans="1:15" ht="33.75">
      <c r="A49" s="174"/>
      <c r="B49" s="175"/>
      <c r="C49" s="222" t="s">
        <v>138</v>
      </c>
      <c r="D49" s="223"/>
      <c r="E49" s="223"/>
      <c r="F49" s="223"/>
      <c r="G49" s="224"/>
      <c r="L49" s="176" t="s">
        <v>138</v>
      </c>
      <c r="O49" s="167">
        <v>3</v>
      </c>
    </row>
    <row r="50" spans="1:104" ht="22.5">
      <c r="A50" s="168">
        <v>16</v>
      </c>
      <c r="B50" s="169" t="s">
        <v>139</v>
      </c>
      <c r="C50" s="170" t="s">
        <v>140</v>
      </c>
      <c r="D50" s="171" t="s">
        <v>73</v>
      </c>
      <c r="E50" s="172">
        <v>1</v>
      </c>
      <c r="F50" s="172">
        <v>0</v>
      </c>
      <c r="G50" s="173">
        <f>E50*F50</f>
        <v>0</v>
      </c>
      <c r="O50" s="167">
        <v>2</v>
      </c>
      <c r="AA50" s="145">
        <v>12</v>
      </c>
      <c r="AB50" s="145">
        <v>0</v>
      </c>
      <c r="AC50" s="145">
        <v>25</v>
      </c>
      <c r="AZ50" s="145">
        <v>2</v>
      </c>
      <c r="BA50" s="145">
        <f>IF(AZ50=1,G50,0)</f>
        <v>0</v>
      </c>
      <c r="BB50" s="145">
        <f>IF(AZ50=2,G50,0)</f>
        <v>0</v>
      </c>
      <c r="BC50" s="145">
        <f>IF(AZ50=3,G50,0)</f>
        <v>0</v>
      </c>
      <c r="BD50" s="145">
        <f>IF(AZ50=4,G50,0)</f>
        <v>0</v>
      </c>
      <c r="BE50" s="145">
        <f>IF(AZ50=5,G50,0)</f>
        <v>0</v>
      </c>
      <c r="CA50" s="167">
        <v>12</v>
      </c>
      <c r="CB50" s="167">
        <v>0</v>
      </c>
      <c r="CZ50" s="145">
        <v>0</v>
      </c>
    </row>
    <row r="51" spans="1:15" ht="22.5">
      <c r="A51" s="174"/>
      <c r="B51" s="175"/>
      <c r="C51" s="222" t="s">
        <v>141</v>
      </c>
      <c r="D51" s="223"/>
      <c r="E51" s="223"/>
      <c r="F51" s="223"/>
      <c r="G51" s="224"/>
      <c r="L51" s="176" t="s">
        <v>141</v>
      </c>
      <c r="O51" s="167">
        <v>3</v>
      </c>
    </row>
    <row r="52" spans="1:15" ht="33.75">
      <c r="A52" s="174"/>
      <c r="B52" s="175"/>
      <c r="C52" s="222" t="s">
        <v>182</v>
      </c>
      <c r="D52" s="223"/>
      <c r="E52" s="223"/>
      <c r="F52" s="223"/>
      <c r="G52" s="224"/>
      <c r="L52" s="176" t="s">
        <v>142</v>
      </c>
      <c r="O52" s="167">
        <v>3</v>
      </c>
    </row>
    <row r="53" spans="1:104" ht="22.5">
      <c r="A53" s="168">
        <v>17</v>
      </c>
      <c r="B53" s="169" t="s">
        <v>143</v>
      </c>
      <c r="C53" s="170" t="s">
        <v>144</v>
      </c>
      <c r="D53" s="171" t="s">
        <v>73</v>
      </c>
      <c r="E53" s="172">
        <v>1</v>
      </c>
      <c r="F53" s="172">
        <v>0</v>
      </c>
      <c r="G53" s="173">
        <f>E53*F53</f>
        <v>0</v>
      </c>
      <c r="O53" s="167">
        <v>2</v>
      </c>
      <c r="AA53" s="145">
        <v>12</v>
      </c>
      <c r="AB53" s="145">
        <v>0</v>
      </c>
      <c r="AC53" s="145">
        <v>26</v>
      </c>
      <c r="AZ53" s="145">
        <v>2</v>
      </c>
      <c r="BA53" s="145">
        <f>IF(AZ53=1,G53,0)</f>
        <v>0</v>
      </c>
      <c r="BB53" s="145">
        <f>IF(AZ53=2,G53,0)</f>
        <v>0</v>
      </c>
      <c r="BC53" s="145">
        <f>IF(AZ53=3,G53,0)</f>
        <v>0</v>
      </c>
      <c r="BD53" s="145">
        <f>IF(AZ53=4,G53,0)</f>
        <v>0</v>
      </c>
      <c r="BE53" s="145">
        <f>IF(AZ53=5,G53,0)</f>
        <v>0</v>
      </c>
      <c r="CA53" s="167">
        <v>12</v>
      </c>
      <c r="CB53" s="167">
        <v>0</v>
      </c>
      <c r="CZ53" s="145">
        <v>0</v>
      </c>
    </row>
    <row r="54" spans="1:15" ht="22.5">
      <c r="A54" s="174"/>
      <c r="B54" s="175"/>
      <c r="C54" s="222" t="s">
        <v>145</v>
      </c>
      <c r="D54" s="223"/>
      <c r="E54" s="223"/>
      <c r="F54" s="223"/>
      <c r="G54" s="224"/>
      <c r="L54" s="176" t="s">
        <v>145</v>
      </c>
      <c r="O54" s="167">
        <v>3</v>
      </c>
    </row>
    <row r="55" spans="1:15" ht="33.75">
      <c r="A55" s="174"/>
      <c r="B55" s="175"/>
      <c r="C55" s="222" t="s">
        <v>146</v>
      </c>
      <c r="D55" s="223"/>
      <c r="E55" s="223"/>
      <c r="F55" s="223"/>
      <c r="G55" s="224"/>
      <c r="L55" s="176" t="s">
        <v>146</v>
      </c>
      <c r="O55" s="167">
        <v>3</v>
      </c>
    </row>
    <row r="56" spans="1:104" ht="12.75">
      <c r="A56" s="168">
        <v>18</v>
      </c>
      <c r="B56" s="169" t="s">
        <v>147</v>
      </c>
      <c r="C56" s="170" t="s">
        <v>148</v>
      </c>
      <c r="D56" s="171" t="s">
        <v>73</v>
      </c>
      <c r="E56" s="172">
        <v>6</v>
      </c>
      <c r="F56" s="172">
        <v>0</v>
      </c>
      <c r="G56" s="173">
        <f>E56*F56</f>
        <v>0</v>
      </c>
      <c r="O56" s="167">
        <v>2</v>
      </c>
      <c r="AA56" s="145">
        <v>12</v>
      </c>
      <c r="AB56" s="145">
        <v>0</v>
      </c>
      <c r="AC56" s="145">
        <v>1</v>
      </c>
      <c r="AZ56" s="145">
        <v>2</v>
      </c>
      <c r="BA56" s="145">
        <f>IF(AZ56=1,G56,0)</f>
        <v>0</v>
      </c>
      <c r="BB56" s="145">
        <f>IF(AZ56=2,G56,0)</f>
        <v>0</v>
      </c>
      <c r="BC56" s="145">
        <f>IF(AZ56=3,G56,0)</f>
        <v>0</v>
      </c>
      <c r="BD56" s="145">
        <f>IF(AZ56=4,G56,0)</f>
        <v>0</v>
      </c>
      <c r="BE56" s="145">
        <f>IF(AZ56=5,G56,0)</f>
        <v>0</v>
      </c>
      <c r="CA56" s="167">
        <v>12</v>
      </c>
      <c r="CB56" s="167">
        <v>0</v>
      </c>
      <c r="CZ56" s="145">
        <v>0</v>
      </c>
    </row>
    <row r="57" spans="1:15" ht="56.25">
      <c r="A57" s="174"/>
      <c r="B57" s="175"/>
      <c r="C57" s="222" t="s">
        <v>181</v>
      </c>
      <c r="D57" s="223"/>
      <c r="E57" s="223"/>
      <c r="F57" s="223"/>
      <c r="G57" s="224"/>
      <c r="L57" s="176" t="s">
        <v>149</v>
      </c>
      <c r="O57" s="167">
        <v>3</v>
      </c>
    </row>
    <row r="58" spans="1:104" ht="12.75">
      <c r="A58" s="168">
        <v>19</v>
      </c>
      <c r="B58" s="169" t="s">
        <v>150</v>
      </c>
      <c r="C58" s="170" t="s">
        <v>151</v>
      </c>
      <c r="D58" s="171" t="s">
        <v>73</v>
      </c>
      <c r="E58" s="172">
        <v>2</v>
      </c>
      <c r="F58" s="172">
        <v>0</v>
      </c>
      <c r="G58" s="173">
        <f>E58*F58</f>
        <v>0</v>
      </c>
      <c r="O58" s="167">
        <v>2</v>
      </c>
      <c r="AA58" s="145">
        <v>12</v>
      </c>
      <c r="AB58" s="145">
        <v>0</v>
      </c>
      <c r="AC58" s="145">
        <v>28</v>
      </c>
      <c r="AZ58" s="145">
        <v>2</v>
      </c>
      <c r="BA58" s="145">
        <f>IF(AZ58=1,G58,0)</f>
        <v>0</v>
      </c>
      <c r="BB58" s="145">
        <f>IF(AZ58=2,G58,0)</f>
        <v>0</v>
      </c>
      <c r="BC58" s="145">
        <f>IF(AZ58=3,G58,0)</f>
        <v>0</v>
      </c>
      <c r="BD58" s="145">
        <f>IF(AZ58=4,G58,0)</f>
        <v>0</v>
      </c>
      <c r="BE58" s="145">
        <f>IF(AZ58=5,G58,0)</f>
        <v>0</v>
      </c>
      <c r="CA58" s="167">
        <v>12</v>
      </c>
      <c r="CB58" s="167">
        <v>0</v>
      </c>
      <c r="CZ58" s="145">
        <v>0</v>
      </c>
    </row>
    <row r="59" spans="1:104" ht="12.75">
      <c r="A59" s="168">
        <v>20</v>
      </c>
      <c r="B59" s="169" t="s">
        <v>152</v>
      </c>
      <c r="C59" s="170" t="s">
        <v>153</v>
      </c>
      <c r="D59" s="171" t="s">
        <v>61</v>
      </c>
      <c r="E59" s="172">
        <v>5</v>
      </c>
      <c r="F59" s="172">
        <v>0</v>
      </c>
      <c r="G59" s="173">
        <f>E59*F59</f>
        <v>0</v>
      </c>
      <c r="O59" s="167">
        <v>2</v>
      </c>
      <c r="AA59" s="145">
        <v>7</v>
      </c>
      <c r="AB59" s="145">
        <v>1002</v>
      </c>
      <c r="AC59" s="145">
        <v>5</v>
      </c>
      <c r="AZ59" s="145">
        <v>2</v>
      </c>
      <c r="BA59" s="145">
        <f>IF(AZ59=1,G59,0)</f>
        <v>0</v>
      </c>
      <c r="BB59" s="145">
        <f>IF(AZ59=2,G59,0)</f>
        <v>0</v>
      </c>
      <c r="BC59" s="145">
        <f>IF(AZ59=3,G59,0)</f>
        <v>0</v>
      </c>
      <c r="BD59" s="145">
        <f>IF(AZ59=4,G59,0)</f>
        <v>0</v>
      </c>
      <c r="BE59" s="145">
        <f>IF(AZ59=5,G59,0)</f>
        <v>0</v>
      </c>
      <c r="CA59" s="167">
        <v>7</v>
      </c>
      <c r="CB59" s="167">
        <v>1002</v>
      </c>
      <c r="CZ59" s="145">
        <v>0</v>
      </c>
    </row>
    <row r="60" spans="1:57" ht="12.75">
      <c r="A60" s="181"/>
      <c r="B60" s="182" t="s">
        <v>74</v>
      </c>
      <c r="C60" s="183" t="str">
        <f>CONCATENATE(B30," ",C30)</f>
        <v>766 Konstrukce truhlářské</v>
      </c>
      <c r="D60" s="184"/>
      <c r="E60" s="185"/>
      <c r="F60" s="186"/>
      <c r="G60" s="187">
        <f>SUM(G30:G59)</f>
        <v>0</v>
      </c>
      <c r="O60" s="167">
        <v>4</v>
      </c>
      <c r="BA60" s="188">
        <f>SUM(BA30:BA59)</f>
        <v>0</v>
      </c>
      <c r="BB60" s="188">
        <f>SUM(BB30:BB59)</f>
        <v>0</v>
      </c>
      <c r="BC60" s="188">
        <f>SUM(BC30:BC59)</f>
        <v>0</v>
      </c>
      <c r="BD60" s="188">
        <f>SUM(BD30:BD59)</f>
        <v>0</v>
      </c>
      <c r="BE60" s="188">
        <f>SUM(BE30:BE59)</f>
        <v>0</v>
      </c>
    </row>
    <row r="61" spans="1:15" ht="12.75">
      <c r="A61" s="160" t="s">
        <v>72</v>
      </c>
      <c r="B61" s="161" t="s">
        <v>154</v>
      </c>
      <c r="C61" s="162" t="s">
        <v>155</v>
      </c>
      <c r="D61" s="163"/>
      <c r="E61" s="164"/>
      <c r="F61" s="164"/>
      <c r="G61" s="165"/>
      <c r="H61" s="166"/>
      <c r="I61" s="166"/>
      <c r="O61" s="167">
        <v>1</v>
      </c>
    </row>
    <row r="62" spans="1:104" ht="12.75">
      <c r="A62" s="168">
        <v>21</v>
      </c>
      <c r="B62" s="169" t="s">
        <v>156</v>
      </c>
      <c r="C62" s="170" t="s">
        <v>157</v>
      </c>
      <c r="D62" s="171" t="s">
        <v>158</v>
      </c>
      <c r="E62" s="172">
        <v>1</v>
      </c>
      <c r="F62" s="172">
        <v>0</v>
      </c>
      <c r="G62" s="173">
        <f>E62*F62</f>
        <v>0</v>
      </c>
      <c r="O62" s="167">
        <v>2</v>
      </c>
      <c r="AA62" s="145">
        <v>12</v>
      </c>
      <c r="AB62" s="145">
        <v>0</v>
      </c>
      <c r="AC62" s="145">
        <v>18</v>
      </c>
      <c r="AZ62" s="145">
        <v>2</v>
      </c>
      <c r="BA62" s="145">
        <f>IF(AZ62=1,G62,0)</f>
        <v>0</v>
      </c>
      <c r="BB62" s="145">
        <f>IF(AZ62=2,G62,0)</f>
        <v>0</v>
      </c>
      <c r="BC62" s="145">
        <f>IF(AZ62=3,G62,0)</f>
        <v>0</v>
      </c>
      <c r="BD62" s="145">
        <f>IF(AZ62=4,G62,0)</f>
        <v>0</v>
      </c>
      <c r="BE62" s="145">
        <f>IF(AZ62=5,G62,0)</f>
        <v>0</v>
      </c>
      <c r="CA62" s="167">
        <v>12</v>
      </c>
      <c r="CB62" s="167">
        <v>0</v>
      </c>
      <c r="CZ62" s="145">
        <v>0</v>
      </c>
    </row>
    <row r="63" spans="1:104" ht="12.75">
      <c r="A63" s="168">
        <v>22</v>
      </c>
      <c r="B63" s="169" t="s">
        <v>159</v>
      </c>
      <c r="C63" s="170" t="s">
        <v>160</v>
      </c>
      <c r="D63" s="171" t="s">
        <v>158</v>
      </c>
      <c r="E63" s="172">
        <v>1</v>
      </c>
      <c r="F63" s="172">
        <v>0</v>
      </c>
      <c r="G63" s="173">
        <f>E63*F63</f>
        <v>0</v>
      </c>
      <c r="O63" s="167">
        <v>2</v>
      </c>
      <c r="AA63" s="145">
        <v>12</v>
      </c>
      <c r="AB63" s="145">
        <v>0</v>
      </c>
      <c r="AC63" s="145">
        <v>27</v>
      </c>
      <c r="AZ63" s="145">
        <v>2</v>
      </c>
      <c r="BA63" s="145">
        <f>IF(AZ63=1,G63,0)</f>
        <v>0</v>
      </c>
      <c r="BB63" s="145">
        <f>IF(AZ63=2,G63,0)</f>
        <v>0</v>
      </c>
      <c r="BC63" s="145">
        <f>IF(AZ63=3,G63,0)</f>
        <v>0</v>
      </c>
      <c r="BD63" s="145">
        <f>IF(AZ63=4,G63,0)</f>
        <v>0</v>
      </c>
      <c r="BE63" s="145">
        <f>IF(AZ63=5,G63,0)</f>
        <v>0</v>
      </c>
      <c r="CA63" s="167">
        <v>12</v>
      </c>
      <c r="CB63" s="167">
        <v>0</v>
      </c>
      <c r="CZ63" s="145">
        <v>0</v>
      </c>
    </row>
    <row r="64" spans="1:57" ht="12.75">
      <c r="A64" s="181"/>
      <c r="B64" s="182" t="s">
        <v>74</v>
      </c>
      <c r="C64" s="183" t="str">
        <f>CONCATENATE(B61," ",C61)</f>
        <v>799 Ostatní</v>
      </c>
      <c r="D64" s="184"/>
      <c r="E64" s="185"/>
      <c r="F64" s="186"/>
      <c r="G64" s="187">
        <f>SUM(G61:G63)</f>
        <v>0</v>
      </c>
      <c r="O64" s="167">
        <v>4</v>
      </c>
      <c r="BA64" s="188">
        <f>SUM(BA61:BA63)</f>
        <v>0</v>
      </c>
      <c r="BB64" s="188">
        <f>SUM(BB61:BB63)</f>
        <v>0</v>
      </c>
      <c r="BC64" s="188">
        <f>SUM(BC61:BC63)</f>
        <v>0</v>
      </c>
      <c r="BD64" s="188">
        <f>SUM(BD61:BD63)</f>
        <v>0</v>
      </c>
      <c r="BE64" s="188">
        <f>SUM(BE61:BE63)</f>
        <v>0</v>
      </c>
    </row>
    <row r="65" spans="1:15" ht="12.75">
      <c r="A65" s="160" t="s">
        <v>72</v>
      </c>
      <c r="B65" s="161" t="s">
        <v>161</v>
      </c>
      <c r="C65" s="162" t="s">
        <v>162</v>
      </c>
      <c r="D65" s="163"/>
      <c r="E65" s="164"/>
      <c r="F65" s="164"/>
      <c r="G65" s="165"/>
      <c r="H65" s="166"/>
      <c r="I65" s="166"/>
      <c r="O65" s="167">
        <v>1</v>
      </c>
    </row>
    <row r="66" spans="1:104" ht="12.75">
      <c r="A66" s="168">
        <v>23</v>
      </c>
      <c r="B66" s="169" t="s">
        <v>163</v>
      </c>
      <c r="C66" s="170" t="s">
        <v>164</v>
      </c>
      <c r="D66" s="171" t="s">
        <v>116</v>
      </c>
      <c r="E66" s="172">
        <v>0.3350943</v>
      </c>
      <c r="F66" s="172">
        <v>0</v>
      </c>
      <c r="G66" s="173">
        <f>E66*F66</f>
        <v>0</v>
      </c>
      <c r="O66" s="167">
        <v>2</v>
      </c>
      <c r="AA66" s="145">
        <v>8</v>
      </c>
      <c r="AB66" s="145">
        <v>0</v>
      </c>
      <c r="AC66" s="145">
        <v>3</v>
      </c>
      <c r="AZ66" s="145">
        <v>1</v>
      </c>
      <c r="BA66" s="145">
        <f>IF(AZ66=1,G66,0)</f>
        <v>0</v>
      </c>
      <c r="BB66" s="145">
        <f>IF(AZ66=2,G66,0)</f>
        <v>0</v>
      </c>
      <c r="BC66" s="145">
        <f>IF(AZ66=3,G66,0)</f>
        <v>0</v>
      </c>
      <c r="BD66" s="145">
        <f>IF(AZ66=4,G66,0)</f>
        <v>0</v>
      </c>
      <c r="BE66" s="145">
        <f>IF(AZ66=5,G66,0)</f>
        <v>0</v>
      </c>
      <c r="CA66" s="167">
        <v>8</v>
      </c>
      <c r="CB66" s="167">
        <v>0</v>
      </c>
      <c r="CZ66" s="145">
        <v>0</v>
      </c>
    </row>
    <row r="67" spans="1:104" ht="12.75">
      <c r="A67" s="168">
        <v>24</v>
      </c>
      <c r="B67" s="169" t="s">
        <v>165</v>
      </c>
      <c r="C67" s="170" t="s">
        <v>166</v>
      </c>
      <c r="D67" s="171" t="s">
        <v>116</v>
      </c>
      <c r="E67" s="172">
        <v>1.3403772</v>
      </c>
      <c r="F67" s="172">
        <v>0</v>
      </c>
      <c r="G67" s="173">
        <f>E67*F67</f>
        <v>0</v>
      </c>
      <c r="O67" s="167">
        <v>2</v>
      </c>
      <c r="AA67" s="145">
        <v>8</v>
      </c>
      <c r="AB67" s="145">
        <v>0</v>
      </c>
      <c r="AC67" s="145">
        <v>3</v>
      </c>
      <c r="AZ67" s="145">
        <v>1</v>
      </c>
      <c r="BA67" s="145">
        <f>IF(AZ67=1,G67,0)</f>
        <v>0</v>
      </c>
      <c r="BB67" s="145">
        <f>IF(AZ67=2,G67,0)</f>
        <v>0</v>
      </c>
      <c r="BC67" s="145">
        <f>IF(AZ67=3,G67,0)</f>
        <v>0</v>
      </c>
      <c r="BD67" s="145">
        <f>IF(AZ67=4,G67,0)</f>
        <v>0</v>
      </c>
      <c r="BE67" s="145">
        <f>IF(AZ67=5,G67,0)</f>
        <v>0</v>
      </c>
      <c r="CA67" s="167">
        <v>8</v>
      </c>
      <c r="CB67" s="167">
        <v>0</v>
      </c>
      <c r="CZ67" s="145">
        <v>0</v>
      </c>
    </row>
    <row r="68" spans="1:104" ht="12.75">
      <c r="A68" s="168">
        <v>25</v>
      </c>
      <c r="B68" s="169" t="s">
        <v>167</v>
      </c>
      <c r="C68" s="170" t="s">
        <v>168</v>
      </c>
      <c r="D68" s="171" t="s">
        <v>116</v>
      </c>
      <c r="E68" s="172">
        <v>0.3350943</v>
      </c>
      <c r="F68" s="172">
        <v>0</v>
      </c>
      <c r="G68" s="173">
        <f>E68*F68</f>
        <v>0</v>
      </c>
      <c r="O68" s="167">
        <v>2</v>
      </c>
      <c r="AA68" s="145">
        <v>8</v>
      </c>
      <c r="AB68" s="145">
        <v>0</v>
      </c>
      <c r="AC68" s="145">
        <v>3</v>
      </c>
      <c r="AZ68" s="145">
        <v>1</v>
      </c>
      <c r="BA68" s="145">
        <f>IF(AZ68=1,G68,0)</f>
        <v>0</v>
      </c>
      <c r="BB68" s="145">
        <f>IF(AZ68=2,G68,0)</f>
        <v>0</v>
      </c>
      <c r="BC68" s="145">
        <f>IF(AZ68=3,G68,0)</f>
        <v>0</v>
      </c>
      <c r="BD68" s="145">
        <f>IF(AZ68=4,G68,0)</f>
        <v>0</v>
      </c>
      <c r="BE68" s="145">
        <f>IF(AZ68=5,G68,0)</f>
        <v>0</v>
      </c>
      <c r="CA68" s="167">
        <v>8</v>
      </c>
      <c r="CB68" s="167">
        <v>0</v>
      </c>
      <c r="CZ68" s="145">
        <v>0</v>
      </c>
    </row>
    <row r="69" spans="1:57" ht="12.75">
      <c r="A69" s="181"/>
      <c r="B69" s="182" t="s">
        <v>74</v>
      </c>
      <c r="C69" s="183" t="str">
        <f>CONCATENATE(B65," ",C65)</f>
        <v>D96 Přesuny suti a vybouraných hmot</v>
      </c>
      <c r="D69" s="184"/>
      <c r="E69" s="185"/>
      <c r="F69" s="186"/>
      <c r="G69" s="187">
        <f>SUM(G65:G68)</f>
        <v>0</v>
      </c>
      <c r="O69" s="167">
        <v>4</v>
      </c>
      <c r="BA69" s="188">
        <f>SUM(BA65:BA68)</f>
        <v>0</v>
      </c>
      <c r="BB69" s="188">
        <f>SUM(BB65:BB68)</f>
        <v>0</v>
      </c>
      <c r="BC69" s="188">
        <f>SUM(BC65:BC68)</f>
        <v>0</v>
      </c>
      <c r="BD69" s="188">
        <f>SUM(BD65:BD68)</f>
        <v>0</v>
      </c>
      <c r="BE69" s="188">
        <f>SUM(BE65:BE68)</f>
        <v>0</v>
      </c>
    </row>
    <row r="70" ht="12.75">
      <c r="E70" s="145"/>
    </row>
    <row r="71" ht="12.75">
      <c r="E71" s="145"/>
    </row>
    <row r="72" ht="12.75">
      <c r="E72" s="145"/>
    </row>
    <row r="73" ht="12.75">
      <c r="E73" s="145"/>
    </row>
    <row r="74" ht="12.75">
      <c r="E74" s="145"/>
    </row>
    <row r="75" ht="12.75">
      <c r="E75" s="145"/>
    </row>
    <row r="76" ht="12.75">
      <c r="E76" s="145"/>
    </row>
    <row r="77" ht="12.75">
      <c r="E77" s="145"/>
    </row>
    <row r="78" ht="12.75">
      <c r="E78" s="145"/>
    </row>
    <row r="79" ht="12.75">
      <c r="E79" s="145"/>
    </row>
    <row r="80" ht="12.75">
      <c r="E80" s="145"/>
    </row>
    <row r="81" ht="12.75">
      <c r="E81" s="145"/>
    </row>
    <row r="82" ht="12.75">
      <c r="E82" s="145"/>
    </row>
    <row r="83" ht="12.75">
      <c r="E83" s="145"/>
    </row>
    <row r="84" ht="12.75">
      <c r="E84" s="145"/>
    </row>
    <row r="85" ht="12.75">
      <c r="E85" s="145"/>
    </row>
    <row r="86" ht="12.75">
      <c r="E86" s="145"/>
    </row>
    <row r="87" ht="12.75">
      <c r="E87" s="145"/>
    </row>
    <row r="88" ht="12.75">
      <c r="E88" s="145"/>
    </row>
    <row r="89" ht="12.75">
      <c r="E89" s="145"/>
    </row>
    <row r="90" ht="12.75">
      <c r="E90" s="145"/>
    </row>
    <row r="91" ht="12.75">
      <c r="E91" s="145"/>
    </row>
    <row r="92" ht="12.75">
      <c r="E92" s="145"/>
    </row>
    <row r="93" spans="1:7" ht="12.75">
      <c r="A93" s="189"/>
      <c r="B93" s="189"/>
      <c r="C93" s="189"/>
      <c r="D93" s="189"/>
      <c r="E93" s="189"/>
      <c r="F93" s="189"/>
      <c r="G93" s="189"/>
    </row>
    <row r="94" spans="1:7" ht="12.75">
      <c r="A94" s="189"/>
      <c r="B94" s="189"/>
      <c r="C94" s="189"/>
      <c r="D94" s="189"/>
      <c r="E94" s="189"/>
      <c r="F94" s="189"/>
      <c r="G94" s="189"/>
    </row>
    <row r="95" spans="1:7" ht="12.75">
      <c r="A95" s="189"/>
      <c r="B95" s="189"/>
      <c r="C95" s="189"/>
      <c r="D95" s="189"/>
      <c r="E95" s="189"/>
      <c r="F95" s="189"/>
      <c r="G95" s="189"/>
    </row>
    <row r="96" spans="1:7" ht="12.75">
      <c r="A96" s="189"/>
      <c r="B96" s="189"/>
      <c r="C96" s="189"/>
      <c r="D96" s="189"/>
      <c r="E96" s="189"/>
      <c r="F96" s="189"/>
      <c r="G96" s="189"/>
    </row>
    <row r="97" ht="12.75">
      <c r="E97" s="145"/>
    </row>
    <row r="98" ht="12.75">
      <c r="E98" s="145"/>
    </row>
    <row r="99" ht="12.75">
      <c r="E99" s="145"/>
    </row>
    <row r="100" ht="12.75">
      <c r="E100" s="145"/>
    </row>
    <row r="101" ht="12.75">
      <c r="E101" s="145"/>
    </row>
    <row r="102" ht="12.75">
      <c r="E102" s="145"/>
    </row>
    <row r="103" ht="12.75">
      <c r="E103" s="145"/>
    </row>
    <row r="104" ht="12.75">
      <c r="E104" s="145"/>
    </row>
    <row r="105" ht="12.75">
      <c r="E105" s="145"/>
    </row>
    <row r="106" ht="12.75">
      <c r="E106" s="145"/>
    </row>
    <row r="107" ht="12.75">
      <c r="E107" s="145"/>
    </row>
    <row r="108" ht="12.75">
      <c r="E108" s="145"/>
    </row>
    <row r="109" ht="12.75">
      <c r="E109" s="145"/>
    </row>
    <row r="110" ht="12.75">
      <c r="E110" s="145"/>
    </row>
    <row r="111" ht="12.75">
      <c r="E111" s="145"/>
    </row>
    <row r="112" ht="12.75">
      <c r="E112" s="145"/>
    </row>
    <row r="113" ht="12.75">
      <c r="E113" s="145"/>
    </row>
    <row r="114" ht="12.75">
      <c r="E114" s="145"/>
    </row>
    <row r="115" ht="12.75">
      <c r="E115" s="145"/>
    </row>
    <row r="116" ht="12.75">
      <c r="E116" s="145"/>
    </row>
    <row r="117" ht="12.75">
      <c r="E117" s="145"/>
    </row>
    <row r="118" ht="12.75">
      <c r="E118" s="145"/>
    </row>
    <row r="119" ht="12.75">
      <c r="E119" s="145"/>
    </row>
    <row r="120" ht="12.75">
      <c r="E120" s="145"/>
    </row>
    <row r="121" ht="12.75">
      <c r="E121" s="145"/>
    </row>
    <row r="122" ht="12.75">
      <c r="E122" s="145"/>
    </row>
    <row r="123" ht="12.75">
      <c r="E123" s="145"/>
    </row>
    <row r="124" ht="12.75">
      <c r="E124" s="145"/>
    </row>
    <row r="125" ht="12.75">
      <c r="E125" s="145"/>
    </row>
    <row r="126" ht="12.75">
      <c r="E126" s="145"/>
    </row>
    <row r="127" ht="12.75">
      <c r="E127" s="145"/>
    </row>
    <row r="128" spans="1:2" ht="12.75">
      <c r="A128" s="190"/>
      <c r="B128" s="190"/>
    </row>
    <row r="129" spans="1:7" ht="12.75">
      <c r="A129" s="189"/>
      <c r="B129" s="189"/>
      <c r="C129" s="192"/>
      <c r="D129" s="192"/>
      <c r="E129" s="193"/>
      <c r="F129" s="192"/>
      <c r="G129" s="194"/>
    </row>
    <row r="130" spans="1:7" ht="12.75">
      <c r="A130" s="195"/>
      <c r="B130" s="195"/>
      <c r="C130" s="189"/>
      <c r="D130" s="189"/>
      <c r="E130" s="196"/>
      <c r="F130" s="189"/>
      <c r="G130" s="189"/>
    </row>
    <row r="131" spans="1:7" ht="12.75">
      <c r="A131" s="189"/>
      <c r="B131" s="189"/>
      <c r="C131" s="189"/>
      <c r="D131" s="189"/>
      <c r="E131" s="196"/>
      <c r="F131" s="189"/>
      <c r="G131" s="189"/>
    </row>
    <row r="132" spans="1:7" ht="12.75">
      <c r="A132" s="189"/>
      <c r="B132" s="189"/>
      <c r="C132" s="189"/>
      <c r="D132" s="189"/>
      <c r="E132" s="196"/>
      <c r="F132" s="189"/>
      <c r="G132" s="189"/>
    </row>
    <row r="133" spans="1:7" ht="12.75">
      <c r="A133" s="189"/>
      <c r="B133" s="189"/>
      <c r="C133" s="189"/>
      <c r="D133" s="189"/>
      <c r="E133" s="196"/>
      <c r="F133" s="189"/>
      <c r="G133" s="189"/>
    </row>
    <row r="134" spans="1:7" ht="12.75">
      <c r="A134" s="189"/>
      <c r="B134" s="189"/>
      <c r="C134" s="189"/>
      <c r="D134" s="189"/>
      <c r="E134" s="196"/>
      <c r="F134" s="189"/>
      <c r="G134" s="189"/>
    </row>
    <row r="135" spans="1:7" ht="12.75">
      <c r="A135" s="189"/>
      <c r="B135" s="189"/>
      <c r="C135" s="189"/>
      <c r="D135" s="189"/>
      <c r="E135" s="196"/>
      <c r="F135" s="189"/>
      <c r="G135" s="189"/>
    </row>
    <row r="136" spans="1:7" ht="12.75">
      <c r="A136" s="189"/>
      <c r="B136" s="189"/>
      <c r="C136" s="189"/>
      <c r="D136" s="189"/>
      <c r="E136" s="196"/>
      <c r="F136" s="189"/>
      <c r="G136" s="189"/>
    </row>
    <row r="137" spans="1:7" ht="12.75">
      <c r="A137" s="189"/>
      <c r="B137" s="189"/>
      <c r="C137" s="189"/>
      <c r="D137" s="189"/>
      <c r="E137" s="196"/>
      <c r="F137" s="189"/>
      <c r="G137" s="189"/>
    </row>
    <row r="138" spans="1:7" ht="12.75">
      <c r="A138" s="189"/>
      <c r="B138" s="189"/>
      <c r="C138" s="189"/>
      <c r="D138" s="189"/>
      <c r="E138" s="196"/>
      <c r="F138" s="189"/>
      <c r="G138" s="189"/>
    </row>
    <row r="139" spans="1:7" ht="12.75">
      <c r="A139" s="189"/>
      <c r="B139" s="189"/>
      <c r="C139" s="189"/>
      <c r="D139" s="189"/>
      <c r="E139" s="196"/>
      <c r="F139" s="189"/>
      <c r="G139" s="189"/>
    </row>
    <row r="140" spans="1:7" ht="12.75">
      <c r="A140" s="189"/>
      <c r="B140" s="189"/>
      <c r="C140" s="189"/>
      <c r="D140" s="189"/>
      <c r="E140" s="196"/>
      <c r="F140" s="189"/>
      <c r="G140" s="189"/>
    </row>
    <row r="141" spans="1:7" ht="12.75">
      <c r="A141" s="189"/>
      <c r="B141" s="189"/>
      <c r="C141" s="189"/>
      <c r="D141" s="189"/>
      <c r="E141" s="196"/>
      <c r="F141" s="189"/>
      <c r="G141" s="189"/>
    </row>
    <row r="142" spans="1:7" ht="12.75">
      <c r="A142" s="189"/>
      <c r="B142" s="189"/>
      <c r="C142" s="189"/>
      <c r="D142" s="189"/>
      <c r="E142" s="196"/>
      <c r="F142" s="189"/>
      <c r="G142" s="189"/>
    </row>
  </sheetData>
  <mergeCells count="26">
    <mergeCell ref="C14:D14"/>
    <mergeCell ref="C18:D18"/>
    <mergeCell ref="A1:G1"/>
    <mergeCell ref="A3:B3"/>
    <mergeCell ref="A4:B4"/>
    <mergeCell ref="E4:G4"/>
    <mergeCell ref="C10:D10"/>
    <mergeCell ref="C41:G41"/>
    <mergeCell ref="C43:G43"/>
    <mergeCell ref="C44:G44"/>
    <mergeCell ref="C22:D22"/>
    <mergeCell ref="C25:D25"/>
    <mergeCell ref="C35:G35"/>
    <mergeCell ref="C36:G36"/>
    <mergeCell ref="C37:G37"/>
    <mergeCell ref="C39:G39"/>
    <mergeCell ref="C40:G40"/>
    <mergeCell ref="C54:G54"/>
    <mergeCell ref="C55:G55"/>
    <mergeCell ref="C57:G57"/>
    <mergeCell ref="C45:G45"/>
    <mergeCell ref="C47:G47"/>
    <mergeCell ref="C48:G48"/>
    <mergeCell ref="C49:G49"/>
    <mergeCell ref="C51:G51"/>
    <mergeCell ref="C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Zikmundova</dc:creator>
  <cp:keywords/>
  <dc:description/>
  <cp:lastModifiedBy>Zikmundova</cp:lastModifiedBy>
  <dcterms:created xsi:type="dcterms:W3CDTF">2014-05-26T09:06:18Z</dcterms:created>
  <dcterms:modified xsi:type="dcterms:W3CDTF">2014-06-30T07:56:24Z</dcterms:modified>
  <cp:category/>
  <cp:version/>
  <cp:contentType/>
  <cp:contentStatus/>
</cp:coreProperties>
</file>