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<sst xmlns="http://schemas.openxmlformats.org/spreadsheetml/2006/main" count="503" uniqueCount="216">
  <si>
    <t>Kategorie: PP 005-2014 - Propagační předměty, sběr do: 31.05.2014, dodání od: 01.07.2014, vygenerováno: 27.06.2014 12:14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</si>
  <si>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</si>
  <si>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</si>
  <si>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</si>
  <si>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</si>
  <si>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</si>
  <si>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</si>
  <si>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</si>
  <si>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</si>
  <si>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</si>
  <si>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</si>
  <si>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</si>
  <si>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</si>
  <si>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</si>
  <si>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</si>
  <si>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</si>
  <si>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</si>
  <si>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</si>
  <si>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</si>
  <si>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</si>
  <si>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</si>
  <si>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</si>
  <si>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</si>
  <si>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</si>
  <si>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</si>
  <si>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</si>
  <si>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</si>
  <si>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</si>
  <si>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</si>
  <si>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</si>
  <si>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</si>
  <si>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</si>
  <si>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</si>
  <si>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</si>
  <si>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</si>
  <si>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</si>
  <si>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</si>
  <si>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</si>
  <si>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</si>
  <si>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</si>
  <si>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39294100-0</t>
  </si>
  <si>
    <t>39294100-0-54</t>
  </si>
  <si>
    <t>Pastelky</t>
  </si>
  <si>
    <t>Obecná položka, konkrétní specifikace (barva, materiál, rozměr, ...) se uvádí do předepsané šablony.</t>
  </si>
  <si>
    <t>ks</t>
  </si>
  <si>
    <t>S</t>
  </si>
  <si>
    <t>Centrum CEINVE</t>
  </si>
  <si>
    <t>FF, Grohova 7, budova C</t>
  </si>
  <si>
    <t>Arna Nováka 1/1, 60200 Brno</t>
  </si>
  <si>
    <t>bud. C/01033</t>
  </si>
  <si>
    <t>Stodolová Tereza Mgr.</t>
  </si>
  <si>
    <t>45313@mail.muni.cz</t>
  </si>
  <si>
    <t>0100</t>
  </si>
  <si>
    <t>211614</t>
  </si>
  <si>
    <t>28</t>
  </si>
  <si>
    <t>1590</t>
  </si>
  <si>
    <t>0000</t>
  </si>
  <si>
    <t>OBJ/2153/0008/14</t>
  </si>
  <si>
    <t>Celkem za objednávku</t>
  </si>
  <si>
    <t>Hrnek na kávu s podšálkem</t>
  </si>
  <si>
    <t>39294100-0-2</t>
  </si>
  <si>
    <t>Hrnek</t>
  </si>
  <si>
    <t>Typ hrnku: šálek na kávu s podšálkem; - barva: jednobarevný - bílý nebo krémový, barva stálá trvanlivá, odolná při umývání v myčce; - materiál: porcelán; - elegantní netradiční design; - potisk 2 jednobarevná loga, odolný při umývání v myčce; - velikost 1. potisku (kulaté logo IS MU) do 7 cm2; - velikost 2. potisku (logolink OPVK) do 6 cm2; - umístění potisku na protilehlých stranách šálku (viz obrázek na přikladu vyhovujícího vzorku), přesné umístění upřesníme po dodání vzorku hrnku.  Požadujeme: vzorek nepotištěného hrnku, korekturu grafického návrhu. Podklady pro potisk (loga) dodame v tisk. formátu PDF v požadované kvalitě.  Příklad vyhovujícího výrobku (viz také přiložený .jpg soubor): http://is.muni.cz/www/3221/pp/vyhovujici_vzor.jpg</t>
  </si>
  <si>
    <t>Fakulta informatiky</t>
  </si>
  <si>
    <t>FI, Botanická 68a</t>
  </si>
  <si>
    <t>Botanická 554/68a, 60200 Brno</t>
  </si>
  <si>
    <t>B320</t>
  </si>
  <si>
    <t>Trnečková Magdalena</t>
  </si>
  <si>
    <t>56067@mail.muni.cz</t>
  </si>
  <si>
    <t>4090</t>
  </si>
  <si>
    <t>339830</t>
  </si>
  <si>
    <t>05</t>
  </si>
  <si>
    <t/>
  </si>
  <si>
    <t>OBJ/3306/0093/14</t>
  </si>
  <si>
    <t>samolepky pro CEITEC</t>
  </si>
  <si>
    <t>39294100-0-11</t>
  </si>
  <si>
    <t>Samolepka</t>
  </si>
  <si>
    <t>Dodání  podkladů: Grafická specifikace dle přiloženého  tiskového PDF Rozměr (velikost): 70 x 35 mm Barevnost: plnobarevné (zelená barva-Pantone 368C, loga EU a OP VaVpI)  Materiál: papírová samolepka z nehlazeného papíru  s lesklým povrchem, zalakovat  Technologie: ofsetový  tisk</t>
  </si>
  <si>
    <t>Centrální řídící struktura CEITEC</t>
  </si>
  <si>
    <t>CEITEC, Koliště 13a</t>
  </si>
  <si>
    <t>Koliště 1965/13a, 60200 Brno</t>
  </si>
  <si>
    <t>Vyhnánková Pavla Ing.</t>
  </si>
  <si>
    <t>207112@mail.muni.cz</t>
  </si>
  <si>
    <t>Před výrobou musí být konzultováno a schváleno zadavatelem. Doručovací adresa Koliště 13a, Brno, fakturační adresa Žerotínovo nám. 9, Brno.</t>
  </si>
  <si>
    <t>6101</t>
  </si>
  <si>
    <t>790000</t>
  </si>
  <si>
    <t>2195</t>
  </si>
  <si>
    <t>OBJ/7901/0027/14</t>
  </si>
  <si>
    <t>Propagační předměty OP VK</t>
  </si>
  <si>
    <t>39294100-0-28</t>
  </si>
  <si>
    <t>Propiska - OPVK</t>
  </si>
  <si>
    <t>Propiska s potiskem - zkrácený horizontální logolink, minimální plocha umístění logolinku 22,2x6 mm. Písmo sloganu: Helvetica Neue LT Pro 55 Roman. Použité barvy: Modrá - Reflex Blue, Žlutá - Process yellow, Oranžová - 144 C, Černá - Process Black CV. Počet barev tisku - 4.</t>
  </si>
  <si>
    <t>Kat.biologie</t>
  </si>
  <si>
    <t>PedF, Poříčí 7, budova B</t>
  </si>
  <si>
    <t>Poříčí 623/7, 60300 Brno</t>
  </si>
  <si>
    <t>bud. B/02018</t>
  </si>
  <si>
    <t>Šimečková Jitka Mgr.</t>
  </si>
  <si>
    <t>20893@mail.muni.cz</t>
  </si>
  <si>
    <t>5520</t>
  </si>
  <si>
    <t>412300</t>
  </si>
  <si>
    <t>000</t>
  </si>
  <si>
    <t>1195</t>
  </si>
  <si>
    <t>OBJ/4101/0885/14</t>
  </si>
  <si>
    <t>39294100-0-36</t>
  </si>
  <si>
    <t>Taška (papírová/igelitová) - OPVK</t>
  </si>
  <si>
    <t>Taška s potiskem 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</t>
  </si>
  <si>
    <t>39294100-0-41</t>
  </si>
  <si>
    <t>Samolepka - OPVK</t>
  </si>
  <si>
    <t>Samolepka-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 Materiál PVC.</t>
  </si>
  <si>
    <t>39294100-0-49</t>
  </si>
  <si>
    <t>Blok - OPVK</t>
  </si>
  <si>
    <t>Blok s potiskem 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</t>
  </si>
  <si>
    <t>USB flash disk</t>
  </si>
  <si>
    <t>39294100-0-17</t>
  </si>
  <si>
    <t>Drobná elektronika</t>
  </si>
  <si>
    <t>USB flash disk - specifikace: stříbrná barva, materiál kov, z obou stran logo Právnické fakulty MU a text MASARYKOVA UNIVERZITA PRÁVNICKÁ FAKULTA/MASARYK UNIVERSITY FACULTY OF LAW (font: Syntax CE), kapacita min. 8GB Potisk: gravírování laserem. Zdrojové soubory budou dodány následně emailem.</t>
  </si>
  <si>
    <t>Právnická fakulta</t>
  </si>
  <si>
    <t>PrF, Veveří 70</t>
  </si>
  <si>
    <t>Veveří 158/70, 61180 Brno</t>
  </si>
  <si>
    <t>Redrupová Věra Mgr. B.A.</t>
  </si>
  <si>
    <t>156173@mail.muni.cz</t>
  </si>
  <si>
    <t>Zdrojové soubory budou dodány následně emailem.</t>
  </si>
  <si>
    <t>1111</t>
  </si>
  <si>
    <t>229916</t>
  </si>
  <si>
    <t>OBJ/2201/0094/14</t>
  </si>
  <si>
    <t>39294100-0-21</t>
  </si>
  <si>
    <t>Další textil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</si>
  <si>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</si>
  <si>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</si>
  <si>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</si>
  <si>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</si>
  <si>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</si>
  <si>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</si>
  <si>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2925</t>
  </si>
  <si>
    <t>850000</t>
  </si>
  <si>
    <t>94</t>
  </si>
  <si>
    <t>OBJ/8501/0122/14</t>
  </si>
  <si>
    <t>propagační předměty Inovace 2</t>
  </si>
  <si>
    <t>39294100-0-47</t>
  </si>
  <si>
    <t>USB flash disk - OPVK</t>
  </si>
  <si>
    <t>USB flash disk s potiskem - zkrácený horizontální logolink, minimální plocha umístění logolinku 22,2x14 mm. Písmo sloganu: Helvetica Neue LT Pro 55 Roman. Použité barvy: Modrá - Reflex Blue, Žlutá - Process yellow, Oranžová - 144 C, Černá - Process Black CV. Počet barev tisku - 4.</t>
  </si>
  <si>
    <t>kovová/stříbrná barva, potisk loga OP VK v černé barvě (velikost potisku cca 6x25 mm) kapacita minimálně 8Gb s řetízkem a kroužkem jako přívěšek</t>
  </si>
  <si>
    <t>Ekonomicko-správní fakulta</t>
  </si>
  <si>
    <t>ESF, Lipová 41a</t>
  </si>
  <si>
    <t>Lipová 507/41a, 60200 Brno</t>
  </si>
  <si>
    <t>Koplíková Tereza Mgr.</t>
  </si>
  <si>
    <t>136103@mail.muni.cz</t>
  </si>
  <si>
    <t>1292</t>
  </si>
  <si>
    <t>560000</t>
  </si>
  <si>
    <t>OBJ/5601/0288/14</t>
  </si>
  <si>
    <t>Propagační předměty VaVpI Valnohová</t>
  </si>
  <si>
    <t>39294100-0-48</t>
  </si>
  <si>
    <t>USB flash disk - VaVpI</t>
  </si>
  <si>
    <t>USB flash disk s potiskem - logo OP VaVpI s textem na jedné straně, logo EU s textem na druhé straně. Základní písmo: Arial. Použité barvy: Černá - Process Black CV, Šedá - Pantone 423. Počet barev tisku - 2.</t>
  </si>
  <si>
    <t>Ústav experimentální biologie</t>
  </si>
  <si>
    <t>UKB, Kamenice 5, budova A36</t>
  </si>
  <si>
    <t>Kamenice 753/5, 62500 Brno</t>
  </si>
  <si>
    <t>Valnohová Barbora Mgr.</t>
  </si>
  <si>
    <t>184464@mail.muni.cz</t>
  </si>
  <si>
    <t>7004</t>
  </si>
  <si>
    <t>314010</t>
  </si>
  <si>
    <t>OBJ/3124/0347/14</t>
  </si>
  <si>
    <t>39294100-0-25</t>
  </si>
  <si>
    <t>Hrnek - VaVpI</t>
  </si>
  <si>
    <t>Hrnek s potiskem - rozšířený horizontální logolink. Základní písmo: Arial. Použité barvy: Modrá - Reflex Blue, Žlutá - Process yellow, Zelená - Pantone 355, Černá - Process Black CV. Počet barev tisku - 4.</t>
  </si>
  <si>
    <t>Bílý hrnek, objem 250-300 ml, logolink v barevném provedení</t>
  </si>
  <si>
    <t>39294100-0-29</t>
  </si>
  <si>
    <t>Propiska - VaVpI</t>
  </si>
  <si>
    <t>Kat.primární pedagogiky</t>
  </si>
  <si>
    <t>PedF, Poříčí 31, budova D</t>
  </si>
  <si>
    <t>Poříčí 538/31, 60300 Brno</t>
  </si>
  <si>
    <t>bud. D/03018</t>
  </si>
  <si>
    <t>Bauerová Ludmila</t>
  </si>
  <si>
    <t>71128@mail.muni.cz</t>
  </si>
  <si>
    <t>5521</t>
  </si>
  <si>
    <t>412000</t>
  </si>
  <si>
    <t>OBJ/4101/0886/14</t>
  </si>
  <si>
    <t>hrnek a propisky OVM</t>
  </si>
  <si>
    <t>39294100-0-4</t>
  </si>
  <si>
    <t>Propiska</t>
  </si>
  <si>
    <t>dle přílohy</t>
  </si>
  <si>
    <t>Odbor vnějších vztahů a marketingu</t>
  </si>
  <si>
    <t>RMU, Žerotínovo nám. 9</t>
  </si>
  <si>
    <t>Žerotínovo nám. 617/9, 60177 Brno</t>
  </si>
  <si>
    <t>Hudcová Pavla Mgr.</t>
  </si>
  <si>
    <t>168771@mail.muni.cz</t>
  </si>
  <si>
    <t>Požadujeme foto propisovacího pera a dodržení tvaru.</t>
  </si>
  <si>
    <t>5900</t>
  </si>
  <si>
    <t>994200</t>
  </si>
  <si>
    <t>03</t>
  </si>
  <si>
    <t>OBJ/9901/0392/14</t>
  </si>
  <si>
    <t>viz příloha</t>
  </si>
  <si>
    <t>Požadujeme foto produktu a náhled potisku ke schválení.</t>
  </si>
  <si>
    <t>01</t>
  </si>
  <si>
    <t>Celkem</t>
  </si>
  <si>
    <t>39294100-0-51</t>
  </si>
  <si>
    <t>Samolepící bloček černý potisk - OPVK</t>
  </si>
  <si>
    <t>Samolepící bloček s potiskem - zkrácený horizontální logolink, minimální plocha umístění logolinku 22,2x14 mm. Písmo sloganu: Helvetica Neue LT Pro 55 Roman. Použité barvy: Černá - Process Black CV. Počet barev tisku - 1.</t>
  </si>
  <si>
    <t>Samolepicí bloček bílý s barevnými logy, Rozměry 75*75 mm, 50 listů v bločku.</t>
  </si>
  <si>
    <t>Jednobarevný logolink - inverzní barva. Barva propisky: modrá nebo černá, materiál: plast, barva náplně: modrá, potisk jednobarevný inverzní</t>
  </si>
  <si>
    <t>Igelitová taška na velikost papíru A4 s logem. Logo jednobarevné inverzní, velikost 178x25 mm</t>
  </si>
  <si>
    <t>Maximální velikost 3x4 cm, barva: bílá, potisk: černý</t>
  </si>
  <si>
    <t>Blok A5 nelinkovaný s logem projektu na vrchních deskách, logo pouze na přední straně, jednobarevné (černé), vazba: lepená na horní straně, 60 listů, zadní strana: karton</t>
  </si>
  <si>
    <t>cestovní taška s dvěma držadly a odnímatelným popruhem přes rameno, hlavní oddíl se zavíráním na zip; boční kapsa na zip; materiál 600D polyster; rozměr cca 560x260x300 mm; potisk - loga, nápis "matematická biologie" a obrázek dle našeho grafického návrhu (bude zaslán po uzavření smlouvy); velikost obrázku cca 150x100 mm  technologie potisku "sítotisk", potisk ve čtyřech barvách, barva tašky (béžová, šedá, černá); orientační obrázek v příloze.</t>
  </si>
  <si>
    <t>Barva propisky: stříbrná, materiál: kov, barva náplně: modrá, tenký formát propisky, s pružinovým systémem, s potiskem loga OP VK, potisk barevný.</t>
  </si>
  <si>
    <t>8GB, barva zelená (zeleno + bílá nebo šedá, logo černé) materiál plast/kov</t>
  </si>
  <si>
    <t>Propiska s potiskem - logo OPVaVpI s textem na jedné straně, logo EU s textem na druhé straně. Základní písmo: Arial. Použité barvy: Modrá - Reflex Blue, Žlutá - Process yellow, Zelená - Pantone 355, Černá - Process Black CV. Počet barev tisku - 4.</t>
  </si>
  <si>
    <t>modrá náplň, logo VaVpI barevné, barva propisky: bílá/mléčně průhledná</t>
  </si>
  <si>
    <t>velikost bloku A5, počet listů 50, logo pouze na přední straně, blok bude proveden dle přílohy, barva oranžová</t>
  </si>
  <si>
    <t>barva oranžová, kapacita 8GB</t>
  </si>
  <si>
    <t>Sada 12 dřevěných kvalitních pastelek v papírové krabičce (přírodní materiál). Na krabičce potisk logem projektu (přední strana) a logem OPVK (zadní strana). Loga mohou být v jedné barvě</t>
  </si>
  <si>
    <t>propiska bude provedena dle přílohy, barva oranžová, propiska plast, náplň modrá, logo může být v jedné barvě</t>
  </si>
  <si>
    <t>taška papírová, velikost A5, logo může být v jedné barvě</t>
  </si>
  <si>
    <t>Jednotková cena bez DPH v Kč</t>
  </si>
  <si>
    <t>Celková cena za položku (bez DPH) v Kč</t>
  </si>
  <si>
    <t>Celková cena za položku (včetně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</si>
</sst>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left" vertical="top" wrapText="1"/>
    </xf>
    <xf numFmtId="3" fontId="0" fillId="37" borderId="10" xfId="0" applyNumberFormat="1" applyFont="1" applyFill="1" applyBorder="1" applyAlignment="1">
      <alignment horizontal="right" vertical="top"/>
    </xf>
    <xf numFmtId="49" fontId="0" fillId="37" borderId="10" xfId="0" applyNumberFormat="1" applyFont="1" applyFill="1" applyBorder="1" applyAlignment="1">
      <alignment horizontal="left" vertical="top" wrapText="1"/>
    </xf>
    <xf numFmtId="4" fontId="0" fillId="37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54" sqref="L54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3.28125" style="0" bestFit="1" customWidth="1"/>
    <col min="6" max="6" width="12.57421875" style="0" customWidth="1"/>
    <col min="7" max="7" width="50.00390625" style="0" customWidth="1"/>
    <col min="8" max="8" width="63.28125" style="0" customWidth="1"/>
    <col min="9" max="9" width="4.140625" style="0" customWidth="1"/>
    <col min="10" max="10" width="7.00390625" style="0" hidden="1" customWidth="1"/>
    <col min="11" max="11" width="6.00390625" style="0" customWidth="1"/>
    <col min="12" max="12" width="4.00390625" style="0" customWidth="1"/>
    <col min="13" max="13" width="7.7109375" style="0" customWidth="1"/>
    <col min="14" max="14" width="17.140625" style="0" customWidth="1"/>
    <col min="15" max="15" width="20.28125" style="0" customWidth="1"/>
    <col min="16" max="16" width="22.57421875" style="0" customWidth="1"/>
    <col min="17" max="17" width="3.57421875" style="0" customWidth="1"/>
    <col min="18" max="18" width="12.00390625" style="0" bestFit="1" customWidth="1"/>
    <col min="19" max="19" width="0.2890625" style="0" customWidth="1"/>
    <col min="20" max="20" width="23.00390625" style="0" bestFit="1" customWidth="1"/>
    <col min="21" max="21" width="18.7109375" style="0" bestFit="1" customWidth="1"/>
    <col min="22" max="22" width="10.00390625" style="0" bestFit="1" customWidth="1"/>
    <col min="23" max="23" width="38.8515625" style="0" customWidth="1"/>
    <col min="24" max="24" width="5.7109375" style="0" customWidth="1"/>
    <col min="25" max="25" width="10.57421875" style="0" hidden="1" customWidth="1"/>
    <col min="26" max="26" width="12.8515625" style="0" hidden="1" customWidth="1"/>
    <col min="27" max="27" width="5.7109375" style="0" customWidth="1"/>
    <col min="28" max="28" width="14.00390625" style="0" hidden="1" customWidth="1"/>
    <col min="29" max="29" width="16.57421875" style="0" bestFit="1" customWidth="1"/>
    <col min="30" max="30" width="11.421875" style="0" bestFit="1" customWidth="1"/>
    <col min="31" max="31" width="4.00390625" style="0" customWidth="1"/>
    <col min="32" max="32" width="6.28125" style="0" customWidth="1"/>
    <col min="33" max="33" width="10.7109375" style="0" customWidth="1"/>
    <col min="34" max="34" width="11.00390625" style="0" customWidth="1"/>
  </cols>
  <sheetData>
    <row r="1" spans="1:34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28"/>
      <c r="AF4" s="28"/>
      <c r="AG4" s="27"/>
      <c r="AH4" s="27"/>
    </row>
    <row r="5" spans="1:34" ht="109.5" customHeight="1">
      <c r="A5" s="30" t="s">
        <v>6</v>
      </c>
      <c r="B5" s="30" t="s">
        <v>7</v>
      </c>
      <c r="C5" s="30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0" t="s">
        <v>14</v>
      </c>
      <c r="J5" s="30" t="s">
        <v>15</v>
      </c>
      <c r="K5" s="30" t="s">
        <v>16</v>
      </c>
      <c r="L5" s="30" t="s">
        <v>17</v>
      </c>
      <c r="M5" s="30" t="s">
        <v>18</v>
      </c>
      <c r="N5" s="2" t="s">
        <v>19</v>
      </c>
      <c r="O5" s="2" t="s">
        <v>20</v>
      </c>
      <c r="P5" s="2" t="s">
        <v>21</v>
      </c>
      <c r="Q5" s="30" t="s">
        <v>22</v>
      </c>
      <c r="R5" s="30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30" t="s">
        <v>29</v>
      </c>
      <c r="Y5" s="30" t="s">
        <v>30</v>
      </c>
      <c r="Z5" s="30" t="s">
        <v>31</v>
      </c>
      <c r="AA5" s="30" t="s">
        <v>32</v>
      </c>
      <c r="AB5" s="2" t="s">
        <v>33</v>
      </c>
      <c r="AC5" s="2" t="s">
        <v>34</v>
      </c>
      <c r="AD5" s="2" t="s">
        <v>213</v>
      </c>
      <c r="AE5" s="30" t="s">
        <v>36</v>
      </c>
      <c r="AF5" s="30" t="s">
        <v>37</v>
      </c>
      <c r="AG5" s="2" t="s">
        <v>214</v>
      </c>
      <c r="AH5" s="2" t="s">
        <v>215</v>
      </c>
    </row>
    <row r="6" spans="1:34" ht="38.25">
      <c r="A6" s="3">
        <v>46999</v>
      </c>
      <c r="B6" s="4"/>
      <c r="C6" s="3">
        <v>130106</v>
      </c>
      <c r="D6" s="4" t="s">
        <v>40</v>
      </c>
      <c r="E6" s="4" t="s">
        <v>41</v>
      </c>
      <c r="F6" s="4" t="s">
        <v>42</v>
      </c>
      <c r="G6" s="4" t="s">
        <v>43</v>
      </c>
      <c r="H6" s="20" t="s">
        <v>210</v>
      </c>
      <c r="I6" s="4" t="s">
        <v>44</v>
      </c>
      <c r="J6" s="5">
        <v>60</v>
      </c>
      <c r="K6" s="6">
        <v>60</v>
      </c>
      <c r="L6" s="7" t="s">
        <v>45</v>
      </c>
      <c r="M6" s="4">
        <v>211614</v>
      </c>
      <c r="N6" s="4" t="s">
        <v>46</v>
      </c>
      <c r="O6" s="4" t="s">
        <v>47</v>
      </c>
      <c r="P6" s="4" t="s">
        <v>48</v>
      </c>
      <c r="Q6" s="4">
        <v>1</v>
      </c>
      <c r="R6" s="4" t="s">
        <v>49</v>
      </c>
      <c r="S6" s="4">
        <v>45313</v>
      </c>
      <c r="T6" s="4" t="s">
        <v>50</v>
      </c>
      <c r="U6" s="4" t="s">
        <v>51</v>
      </c>
      <c r="V6" s="4">
        <v>549494643</v>
      </c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56</v>
      </c>
      <c r="AC6" s="7" t="s">
        <v>57</v>
      </c>
      <c r="AD6" s="9">
        <v>10.7</v>
      </c>
      <c r="AE6" s="6">
        <v>21</v>
      </c>
      <c r="AF6" s="9">
        <v>2.247</v>
      </c>
      <c r="AG6" s="10">
        <f>ROUND($K$6*$AD$6,2)</f>
        <v>642</v>
      </c>
      <c r="AH6" s="10">
        <f>ROUND($K$6*($AD$6+$AF$6),2)</f>
        <v>776.82</v>
      </c>
    </row>
    <row r="7" spans="1:34" ht="13.5" customHeight="1">
      <c r="A7" s="21"/>
      <c r="B7" s="21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1" t="s">
        <v>58</v>
      </c>
      <c r="AF7" s="21"/>
      <c r="AG7" s="12">
        <f>SUM($AG$6:$AG$6)</f>
        <v>642</v>
      </c>
      <c r="AH7" s="12">
        <f>SUM($AH$6:$AH$6)</f>
        <v>776.82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40.25">
      <c r="A9" s="3">
        <v>47003</v>
      </c>
      <c r="B9" s="4" t="s">
        <v>59</v>
      </c>
      <c r="C9" s="3">
        <v>130535</v>
      </c>
      <c r="D9" s="4" t="s">
        <v>40</v>
      </c>
      <c r="E9" s="4" t="s">
        <v>60</v>
      </c>
      <c r="F9" s="4" t="s">
        <v>61</v>
      </c>
      <c r="G9" s="4" t="s">
        <v>43</v>
      </c>
      <c r="H9" s="4" t="s">
        <v>62</v>
      </c>
      <c r="I9" s="4" t="s">
        <v>44</v>
      </c>
      <c r="J9" s="5">
        <v>150</v>
      </c>
      <c r="K9" s="6">
        <v>150</v>
      </c>
      <c r="L9" s="7" t="s">
        <v>45</v>
      </c>
      <c r="M9" s="4">
        <v>330000</v>
      </c>
      <c r="N9" s="4" t="s">
        <v>63</v>
      </c>
      <c r="O9" s="4" t="s">
        <v>64</v>
      </c>
      <c r="P9" s="4" t="s">
        <v>65</v>
      </c>
      <c r="Q9" s="4">
        <v>3</v>
      </c>
      <c r="R9" s="4" t="s">
        <v>66</v>
      </c>
      <c r="S9" s="4">
        <v>56067</v>
      </c>
      <c r="T9" s="4" t="s">
        <v>67</v>
      </c>
      <c r="U9" s="4" t="s">
        <v>68</v>
      </c>
      <c r="V9" s="4">
        <v>549497668</v>
      </c>
      <c r="W9" s="4"/>
      <c r="X9" s="8" t="s">
        <v>69</v>
      </c>
      <c r="Y9" s="8" t="s">
        <v>70</v>
      </c>
      <c r="Z9" s="8" t="s">
        <v>71</v>
      </c>
      <c r="AA9" s="8" t="s">
        <v>55</v>
      </c>
      <c r="AB9" s="8" t="s">
        <v>72</v>
      </c>
      <c r="AC9" s="7" t="s">
        <v>73</v>
      </c>
      <c r="AD9" s="9">
        <v>61.7</v>
      </c>
      <c r="AE9" s="6">
        <v>21</v>
      </c>
      <c r="AF9" s="9">
        <v>12.957</v>
      </c>
      <c r="AG9" s="10">
        <f>ROUND($K$9*$AD$9,2)</f>
        <v>9255</v>
      </c>
      <c r="AH9" s="10">
        <f>ROUND($K$9*($AD$9+$AF$9),2)</f>
        <v>11198.55</v>
      </c>
    </row>
    <row r="10" spans="1:34" ht="13.5" customHeight="1">
      <c r="A10" s="21"/>
      <c r="B10" s="21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21" t="s">
        <v>58</v>
      </c>
      <c r="AF10" s="21"/>
      <c r="AG10" s="12">
        <f>SUM($AG$9:$AG$9)</f>
        <v>9255</v>
      </c>
      <c r="AH10" s="12">
        <f>SUM($AH$9:$AH$9)</f>
        <v>11198.55</v>
      </c>
    </row>
    <row r="11" spans="1:3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63.75">
      <c r="A12" s="3">
        <v>47028</v>
      </c>
      <c r="B12" s="4" t="s">
        <v>74</v>
      </c>
      <c r="C12" s="3">
        <v>130242</v>
      </c>
      <c r="D12" s="4" t="s">
        <v>40</v>
      </c>
      <c r="E12" s="4" t="s">
        <v>75</v>
      </c>
      <c r="F12" s="4" t="s">
        <v>76</v>
      </c>
      <c r="G12" s="4" t="s">
        <v>43</v>
      </c>
      <c r="H12" s="4" t="s">
        <v>77</v>
      </c>
      <c r="I12" s="4" t="s">
        <v>44</v>
      </c>
      <c r="J12" s="5">
        <v>4000</v>
      </c>
      <c r="K12" s="6">
        <v>4000</v>
      </c>
      <c r="L12" s="7" t="s">
        <v>45</v>
      </c>
      <c r="M12" s="4">
        <v>790000</v>
      </c>
      <c r="N12" s="4" t="s">
        <v>78</v>
      </c>
      <c r="O12" s="4" t="s">
        <v>79</v>
      </c>
      <c r="P12" s="4" t="s">
        <v>80</v>
      </c>
      <c r="Q12" s="4">
        <v>5</v>
      </c>
      <c r="R12" s="4">
        <v>402</v>
      </c>
      <c r="S12" s="4">
        <v>207112</v>
      </c>
      <c r="T12" s="4" t="s">
        <v>81</v>
      </c>
      <c r="U12" s="4" t="s">
        <v>82</v>
      </c>
      <c r="V12" s="4">
        <v>549494461</v>
      </c>
      <c r="W12" s="4" t="s">
        <v>83</v>
      </c>
      <c r="X12" s="8" t="s">
        <v>84</v>
      </c>
      <c r="Y12" s="8" t="s">
        <v>85</v>
      </c>
      <c r="Z12" s="8" t="s">
        <v>72</v>
      </c>
      <c r="AA12" s="8" t="s">
        <v>86</v>
      </c>
      <c r="AB12" s="8" t="s">
        <v>72</v>
      </c>
      <c r="AC12" s="7" t="s">
        <v>87</v>
      </c>
      <c r="AD12" s="9">
        <v>1.3</v>
      </c>
      <c r="AE12" s="6">
        <v>21</v>
      </c>
      <c r="AF12" s="9">
        <v>0.273</v>
      </c>
      <c r="AG12" s="10">
        <f>ROUND($K$12*$AD$12,2)</f>
        <v>5200</v>
      </c>
      <c r="AH12" s="10">
        <f>ROUND($K$12*($AD$12+$AF$12),2)</f>
        <v>6292</v>
      </c>
    </row>
    <row r="13" spans="1:34" ht="13.5" customHeight="1">
      <c r="A13" s="21"/>
      <c r="B13" s="21"/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21" t="s">
        <v>58</v>
      </c>
      <c r="AF13" s="21"/>
      <c r="AG13" s="12">
        <f>SUM($AG$12:$AG$12)</f>
        <v>5200</v>
      </c>
      <c r="AH13" s="12">
        <f>SUM($AH$12:$AH$12)</f>
        <v>6292</v>
      </c>
    </row>
    <row r="14" spans="1:3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63.75">
      <c r="A15" s="3">
        <v>47061</v>
      </c>
      <c r="B15" s="4" t="s">
        <v>88</v>
      </c>
      <c r="C15" s="3">
        <v>130419</v>
      </c>
      <c r="D15" s="4" t="s">
        <v>40</v>
      </c>
      <c r="E15" s="4" t="s">
        <v>89</v>
      </c>
      <c r="F15" s="4" t="s">
        <v>90</v>
      </c>
      <c r="G15" s="4" t="s">
        <v>91</v>
      </c>
      <c r="H15" s="20" t="s">
        <v>199</v>
      </c>
      <c r="I15" s="4" t="s">
        <v>44</v>
      </c>
      <c r="J15" s="5">
        <v>200</v>
      </c>
      <c r="K15" s="6">
        <v>200</v>
      </c>
      <c r="L15" s="7" t="s">
        <v>45</v>
      </c>
      <c r="M15" s="4">
        <v>412300</v>
      </c>
      <c r="N15" s="4" t="s">
        <v>92</v>
      </c>
      <c r="O15" s="4" t="s">
        <v>93</v>
      </c>
      <c r="P15" s="4" t="s">
        <v>94</v>
      </c>
      <c r="Q15" s="4">
        <v>2</v>
      </c>
      <c r="R15" s="4" t="s">
        <v>95</v>
      </c>
      <c r="S15" s="4">
        <v>20893</v>
      </c>
      <c r="T15" s="4" t="s">
        <v>96</v>
      </c>
      <c r="U15" s="4" t="s">
        <v>97</v>
      </c>
      <c r="V15" s="4">
        <v>549496739</v>
      </c>
      <c r="W15" s="4"/>
      <c r="X15" s="8" t="s">
        <v>98</v>
      </c>
      <c r="Y15" s="8" t="s">
        <v>99</v>
      </c>
      <c r="Z15" s="8" t="s">
        <v>100</v>
      </c>
      <c r="AA15" s="8" t="s">
        <v>101</v>
      </c>
      <c r="AB15" s="8" t="s">
        <v>56</v>
      </c>
      <c r="AC15" s="7" t="s">
        <v>102</v>
      </c>
      <c r="AD15" s="9">
        <v>5.9</v>
      </c>
      <c r="AE15" s="6">
        <v>21</v>
      </c>
      <c r="AF15" s="9">
        <v>1.239</v>
      </c>
      <c r="AG15" s="10">
        <f>ROUND($K$15*$AD$15,2)</f>
        <v>1180</v>
      </c>
      <c r="AH15" s="10">
        <f>ROUND($K$15*($AD$15+$AF$15),2)</f>
        <v>1427.8</v>
      </c>
    </row>
    <row r="16" spans="1:34" ht="76.5">
      <c r="A16" s="3">
        <v>47061</v>
      </c>
      <c r="B16" s="4" t="s">
        <v>88</v>
      </c>
      <c r="C16" s="3">
        <v>130420</v>
      </c>
      <c r="D16" s="4" t="s">
        <v>40</v>
      </c>
      <c r="E16" s="4" t="s">
        <v>103</v>
      </c>
      <c r="F16" s="4" t="s">
        <v>104</v>
      </c>
      <c r="G16" s="4" t="s">
        <v>105</v>
      </c>
      <c r="H16" s="20" t="s">
        <v>200</v>
      </c>
      <c r="I16" s="4" t="s">
        <v>44</v>
      </c>
      <c r="J16" s="5">
        <v>200</v>
      </c>
      <c r="K16" s="6">
        <v>200</v>
      </c>
      <c r="L16" s="7" t="s">
        <v>45</v>
      </c>
      <c r="M16" s="4">
        <v>412300</v>
      </c>
      <c r="N16" s="4" t="s">
        <v>92</v>
      </c>
      <c r="O16" s="4" t="s">
        <v>93</v>
      </c>
      <c r="P16" s="4" t="s">
        <v>94</v>
      </c>
      <c r="Q16" s="4">
        <v>2</v>
      </c>
      <c r="R16" s="4" t="s">
        <v>95</v>
      </c>
      <c r="S16" s="4">
        <v>20893</v>
      </c>
      <c r="T16" s="4" t="s">
        <v>96</v>
      </c>
      <c r="U16" s="4" t="s">
        <v>97</v>
      </c>
      <c r="V16" s="4">
        <v>549496739</v>
      </c>
      <c r="W16" s="4"/>
      <c r="X16" s="8" t="s">
        <v>98</v>
      </c>
      <c r="Y16" s="8" t="s">
        <v>99</v>
      </c>
      <c r="Z16" s="8" t="s">
        <v>100</v>
      </c>
      <c r="AA16" s="8" t="s">
        <v>101</v>
      </c>
      <c r="AB16" s="8" t="s">
        <v>56</v>
      </c>
      <c r="AC16" s="7" t="s">
        <v>102</v>
      </c>
      <c r="AD16" s="9">
        <v>6.7</v>
      </c>
      <c r="AE16" s="6">
        <v>21</v>
      </c>
      <c r="AF16" s="9">
        <v>1.407</v>
      </c>
      <c r="AG16" s="10">
        <f>ROUND($K$16*$AD$16,2)</f>
        <v>1340</v>
      </c>
      <c r="AH16" s="10">
        <f>ROUND($K$16*($AD$16+$AF$16),2)</f>
        <v>1621.4</v>
      </c>
    </row>
    <row r="17" spans="1:34" ht="76.5">
      <c r="A17" s="3">
        <v>47061</v>
      </c>
      <c r="B17" s="4" t="s">
        <v>88</v>
      </c>
      <c r="C17" s="3">
        <v>130421</v>
      </c>
      <c r="D17" s="4" t="s">
        <v>40</v>
      </c>
      <c r="E17" s="4" t="s">
        <v>106</v>
      </c>
      <c r="F17" s="4" t="s">
        <v>107</v>
      </c>
      <c r="G17" s="4" t="s">
        <v>108</v>
      </c>
      <c r="H17" s="20" t="s">
        <v>201</v>
      </c>
      <c r="I17" s="4" t="s">
        <v>44</v>
      </c>
      <c r="J17" s="5">
        <v>40</v>
      </c>
      <c r="K17" s="6">
        <v>40</v>
      </c>
      <c r="L17" s="7" t="s">
        <v>45</v>
      </c>
      <c r="M17" s="4">
        <v>412300</v>
      </c>
      <c r="N17" s="4" t="s">
        <v>92</v>
      </c>
      <c r="O17" s="4" t="s">
        <v>93</v>
      </c>
      <c r="P17" s="4" t="s">
        <v>94</v>
      </c>
      <c r="Q17" s="4">
        <v>2</v>
      </c>
      <c r="R17" s="4" t="s">
        <v>95</v>
      </c>
      <c r="S17" s="4">
        <v>20893</v>
      </c>
      <c r="T17" s="4" t="s">
        <v>96</v>
      </c>
      <c r="U17" s="4" t="s">
        <v>97</v>
      </c>
      <c r="V17" s="4">
        <v>549496739</v>
      </c>
      <c r="W17" s="4"/>
      <c r="X17" s="8" t="s">
        <v>98</v>
      </c>
      <c r="Y17" s="8" t="s">
        <v>99</v>
      </c>
      <c r="Z17" s="8" t="s">
        <v>100</v>
      </c>
      <c r="AA17" s="8" t="s">
        <v>101</v>
      </c>
      <c r="AB17" s="8" t="s">
        <v>56</v>
      </c>
      <c r="AC17" s="7" t="s">
        <v>102</v>
      </c>
      <c r="AD17" s="9">
        <v>3</v>
      </c>
      <c r="AE17" s="6">
        <v>21</v>
      </c>
      <c r="AF17" s="9">
        <v>0.63</v>
      </c>
      <c r="AG17" s="10">
        <f>ROUND($K$17*$AD$17,2)</f>
        <v>120</v>
      </c>
      <c r="AH17" s="10">
        <f>ROUND($K$17*($AD$17+$AF$17),2)</f>
        <v>145.2</v>
      </c>
    </row>
    <row r="18" spans="1:34" ht="76.5">
      <c r="A18" s="3">
        <v>47061</v>
      </c>
      <c r="B18" s="4" t="s">
        <v>88</v>
      </c>
      <c r="C18" s="3">
        <v>130445</v>
      </c>
      <c r="D18" s="4" t="s">
        <v>40</v>
      </c>
      <c r="E18" s="4" t="s">
        <v>109</v>
      </c>
      <c r="F18" s="4" t="s">
        <v>110</v>
      </c>
      <c r="G18" s="4" t="s">
        <v>111</v>
      </c>
      <c r="H18" s="20" t="s">
        <v>202</v>
      </c>
      <c r="I18" s="4" t="s">
        <v>44</v>
      </c>
      <c r="J18" s="5">
        <v>200</v>
      </c>
      <c r="K18" s="6">
        <v>200</v>
      </c>
      <c r="L18" s="7" t="s">
        <v>45</v>
      </c>
      <c r="M18" s="4">
        <v>412300</v>
      </c>
      <c r="N18" s="4" t="s">
        <v>92</v>
      </c>
      <c r="O18" s="4" t="s">
        <v>93</v>
      </c>
      <c r="P18" s="4" t="s">
        <v>94</v>
      </c>
      <c r="Q18" s="4">
        <v>2</v>
      </c>
      <c r="R18" s="4" t="s">
        <v>95</v>
      </c>
      <c r="S18" s="4">
        <v>20893</v>
      </c>
      <c r="T18" s="4" t="s">
        <v>96</v>
      </c>
      <c r="U18" s="4" t="s">
        <v>97</v>
      </c>
      <c r="V18" s="4">
        <v>549496739</v>
      </c>
      <c r="W18" s="4"/>
      <c r="X18" s="8" t="s">
        <v>98</v>
      </c>
      <c r="Y18" s="8" t="s">
        <v>99</v>
      </c>
      <c r="Z18" s="8" t="s">
        <v>100</v>
      </c>
      <c r="AA18" s="8" t="s">
        <v>101</v>
      </c>
      <c r="AB18" s="8" t="s">
        <v>56</v>
      </c>
      <c r="AC18" s="7" t="s">
        <v>102</v>
      </c>
      <c r="AD18" s="9">
        <v>22.1</v>
      </c>
      <c r="AE18" s="6">
        <v>21</v>
      </c>
      <c r="AF18" s="9">
        <v>4.641</v>
      </c>
      <c r="AG18" s="10">
        <f>ROUND($K$18*$AD$18,2)</f>
        <v>4420</v>
      </c>
      <c r="AH18" s="10">
        <f>ROUND($K$18*($AD$18+$AF$18),2)</f>
        <v>5348.2</v>
      </c>
    </row>
    <row r="19" spans="1:34" ht="13.5" customHeight="1">
      <c r="A19" s="21"/>
      <c r="B19" s="21"/>
      <c r="C19" s="2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21" t="s">
        <v>58</v>
      </c>
      <c r="AF19" s="21"/>
      <c r="AG19" s="12">
        <f>SUM($AG$15:$AG$18)</f>
        <v>7060</v>
      </c>
      <c r="AH19" s="12">
        <f>SUM($AH$15:$AH$18)</f>
        <v>8542.599999999999</v>
      </c>
    </row>
    <row r="20" spans="1:34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114.75">
      <c r="A21" s="3">
        <v>47135</v>
      </c>
      <c r="B21" s="4" t="s">
        <v>112</v>
      </c>
      <c r="C21" s="3">
        <v>130997</v>
      </c>
      <c r="D21" s="4" t="s">
        <v>40</v>
      </c>
      <c r="E21" s="4" t="s">
        <v>113</v>
      </c>
      <c r="F21" s="4" t="s">
        <v>114</v>
      </c>
      <c r="G21" s="4" t="s">
        <v>43</v>
      </c>
      <c r="H21" s="4" t="s">
        <v>115</v>
      </c>
      <c r="I21" s="4" t="s">
        <v>44</v>
      </c>
      <c r="J21" s="5">
        <v>50</v>
      </c>
      <c r="K21" s="6">
        <v>50</v>
      </c>
      <c r="L21" s="7" t="s">
        <v>45</v>
      </c>
      <c r="M21" s="4">
        <v>220000</v>
      </c>
      <c r="N21" s="4" t="s">
        <v>116</v>
      </c>
      <c r="O21" s="4" t="s">
        <v>117</v>
      </c>
      <c r="P21" s="4" t="s">
        <v>118</v>
      </c>
      <c r="Q21" s="4">
        <v>2</v>
      </c>
      <c r="R21" s="4">
        <v>125</v>
      </c>
      <c r="S21" s="4">
        <v>156173</v>
      </c>
      <c r="T21" s="4" t="s">
        <v>119</v>
      </c>
      <c r="U21" s="4" t="s">
        <v>120</v>
      </c>
      <c r="V21" s="4">
        <v>549496861</v>
      </c>
      <c r="W21" s="4" t="s">
        <v>121</v>
      </c>
      <c r="X21" s="8" t="s">
        <v>122</v>
      </c>
      <c r="Y21" s="8" t="s">
        <v>123</v>
      </c>
      <c r="Z21" s="8" t="s">
        <v>72</v>
      </c>
      <c r="AA21" s="8" t="s">
        <v>122</v>
      </c>
      <c r="AB21" s="8" t="s">
        <v>56</v>
      </c>
      <c r="AC21" s="7" t="s">
        <v>124</v>
      </c>
      <c r="AD21" s="9">
        <v>113.4</v>
      </c>
      <c r="AE21" s="6">
        <v>21</v>
      </c>
      <c r="AF21" s="9">
        <v>23.814</v>
      </c>
      <c r="AG21" s="10">
        <f>ROUND($K$21*$AD$21,2)</f>
        <v>5670</v>
      </c>
      <c r="AH21" s="10">
        <f>ROUND($K$21*($AD$21+$AF$21),2)</f>
        <v>6860.7</v>
      </c>
    </row>
    <row r="22" spans="1:34" ht="13.5" customHeight="1">
      <c r="A22" s="21"/>
      <c r="B22" s="21"/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21" t="s">
        <v>58</v>
      </c>
      <c r="AF22" s="21"/>
      <c r="AG22" s="12">
        <f>SUM($AG$21:$AG$21)</f>
        <v>5670</v>
      </c>
      <c r="AH22" s="12">
        <f>SUM($AH$21:$AH$21)</f>
        <v>6860.7</v>
      </c>
    </row>
    <row r="23" spans="1:34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89.25">
      <c r="A24" s="3">
        <v>47145</v>
      </c>
      <c r="B24" s="4"/>
      <c r="C24" s="3">
        <v>130989</v>
      </c>
      <c r="D24" s="4" t="s">
        <v>40</v>
      </c>
      <c r="E24" s="4" t="s">
        <v>125</v>
      </c>
      <c r="F24" s="4" t="s">
        <v>126</v>
      </c>
      <c r="G24" s="4" t="s">
        <v>43</v>
      </c>
      <c r="H24" s="20" t="s">
        <v>203</v>
      </c>
      <c r="I24" s="4" t="s">
        <v>44</v>
      </c>
      <c r="J24" s="5">
        <v>60</v>
      </c>
      <c r="K24" s="6">
        <v>60</v>
      </c>
      <c r="L24" s="7" t="s">
        <v>45</v>
      </c>
      <c r="M24" s="4">
        <v>850000</v>
      </c>
      <c r="N24" s="4" t="s">
        <v>127</v>
      </c>
      <c r="O24" s="4" t="s">
        <v>128</v>
      </c>
      <c r="P24" s="4" t="s">
        <v>129</v>
      </c>
      <c r="Q24" s="4">
        <v>7</v>
      </c>
      <c r="R24" s="4" t="s">
        <v>130</v>
      </c>
      <c r="S24" s="4">
        <v>111812</v>
      </c>
      <c r="T24" s="4" t="s">
        <v>131</v>
      </c>
      <c r="U24" s="4" t="s">
        <v>132</v>
      </c>
      <c r="V24" s="4">
        <v>549494203</v>
      </c>
      <c r="W24" s="4"/>
      <c r="X24" s="8" t="s">
        <v>133</v>
      </c>
      <c r="Y24" s="8" t="s">
        <v>134</v>
      </c>
      <c r="Z24" s="8" t="s">
        <v>135</v>
      </c>
      <c r="AA24" s="8" t="s">
        <v>55</v>
      </c>
      <c r="AB24" s="8" t="s">
        <v>56</v>
      </c>
      <c r="AC24" s="7" t="s">
        <v>136</v>
      </c>
      <c r="AD24" s="9">
        <v>172</v>
      </c>
      <c r="AE24" s="6">
        <v>21</v>
      </c>
      <c r="AF24" s="9">
        <v>36.12</v>
      </c>
      <c r="AG24" s="10">
        <f>ROUND($K$24*$AD$24,2)</f>
        <v>10320</v>
      </c>
      <c r="AH24" s="10">
        <f>ROUND($K$24*($AD$24+$AF$24),2)</f>
        <v>12487.2</v>
      </c>
    </row>
    <row r="25" spans="1:34" ht="13.5" customHeight="1">
      <c r="A25" s="21"/>
      <c r="B25" s="21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21" t="s">
        <v>58</v>
      </c>
      <c r="AF25" s="21"/>
      <c r="AG25" s="12">
        <f>SUM($AG$24:$AG$24)</f>
        <v>10320</v>
      </c>
      <c r="AH25" s="12">
        <f>SUM($AH$24:$AH$24)</f>
        <v>12487.2</v>
      </c>
    </row>
    <row r="26" spans="1:34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76.5">
      <c r="A27" s="3">
        <v>47152</v>
      </c>
      <c r="B27" s="4" t="s">
        <v>137</v>
      </c>
      <c r="C27" s="3">
        <v>131052</v>
      </c>
      <c r="D27" s="4" t="s">
        <v>40</v>
      </c>
      <c r="E27" s="4" t="s">
        <v>138</v>
      </c>
      <c r="F27" s="4" t="s">
        <v>139</v>
      </c>
      <c r="G27" s="4" t="s">
        <v>140</v>
      </c>
      <c r="H27" s="4" t="s">
        <v>141</v>
      </c>
      <c r="I27" s="4" t="s">
        <v>44</v>
      </c>
      <c r="J27" s="5">
        <v>200</v>
      </c>
      <c r="K27" s="6">
        <v>200</v>
      </c>
      <c r="L27" s="7" t="s">
        <v>45</v>
      </c>
      <c r="M27" s="4">
        <v>560000</v>
      </c>
      <c r="N27" s="4" t="s">
        <v>142</v>
      </c>
      <c r="O27" s="4" t="s">
        <v>143</v>
      </c>
      <c r="P27" s="4" t="s">
        <v>144</v>
      </c>
      <c r="Q27" s="4">
        <v>4</v>
      </c>
      <c r="R27" s="4">
        <v>432</v>
      </c>
      <c r="S27" s="4">
        <v>136103</v>
      </c>
      <c r="T27" s="4" t="s">
        <v>145</v>
      </c>
      <c r="U27" s="4" t="s">
        <v>146</v>
      </c>
      <c r="V27" s="4">
        <v>549495950</v>
      </c>
      <c r="W27" s="4"/>
      <c r="X27" s="8" t="s">
        <v>147</v>
      </c>
      <c r="Y27" s="8" t="s">
        <v>148</v>
      </c>
      <c r="Z27" s="8" t="s">
        <v>72</v>
      </c>
      <c r="AA27" s="8" t="s">
        <v>55</v>
      </c>
      <c r="AB27" s="8" t="s">
        <v>56</v>
      </c>
      <c r="AC27" s="7" t="s">
        <v>149</v>
      </c>
      <c r="AD27" s="9">
        <v>89</v>
      </c>
      <c r="AE27" s="6">
        <v>21</v>
      </c>
      <c r="AF27" s="9">
        <v>18.69</v>
      </c>
      <c r="AG27" s="10">
        <f>ROUND($K$27*$AD$27,2)</f>
        <v>17800</v>
      </c>
      <c r="AH27" s="10">
        <f>ROUND($K$27*($AD$27+$AF$27),2)</f>
        <v>21538</v>
      </c>
    </row>
    <row r="28" spans="1:34" ht="63.75">
      <c r="A28" s="3">
        <v>47152</v>
      </c>
      <c r="B28" s="4" t="s">
        <v>137</v>
      </c>
      <c r="C28" s="3">
        <v>131055</v>
      </c>
      <c r="D28" s="4" t="s">
        <v>40</v>
      </c>
      <c r="E28" s="4" t="s">
        <v>89</v>
      </c>
      <c r="F28" s="4" t="s">
        <v>90</v>
      </c>
      <c r="G28" s="4" t="s">
        <v>91</v>
      </c>
      <c r="H28" s="20" t="s">
        <v>204</v>
      </c>
      <c r="I28" s="4" t="s">
        <v>44</v>
      </c>
      <c r="J28" s="5">
        <v>200</v>
      </c>
      <c r="K28" s="6">
        <v>200</v>
      </c>
      <c r="L28" s="7" t="s">
        <v>45</v>
      </c>
      <c r="M28" s="4">
        <v>560000</v>
      </c>
      <c r="N28" s="4" t="s">
        <v>142</v>
      </c>
      <c r="O28" s="4" t="s">
        <v>143</v>
      </c>
      <c r="P28" s="4" t="s">
        <v>144</v>
      </c>
      <c r="Q28" s="4">
        <v>4</v>
      </c>
      <c r="R28" s="4">
        <v>432</v>
      </c>
      <c r="S28" s="4">
        <v>136103</v>
      </c>
      <c r="T28" s="4" t="s">
        <v>145</v>
      </c>
      <c r="U28" s="4" t="s">
        <v>146</v>
      </c>
      <c r="V28" s="4">
        <v>549495950</v>
      </c>
      <c r="W28" s="4"/>
      <c r="X28" s="8" t="s">
        <v>147</v>
      </c>
      <c r="Y28" s="8" t="s">
        <v>148</v>
      </c>
      <c r="Z28" s="8" t="s">
        <v>72</v>
      </c>
      <c r="AA28" s="8" t="s">
        <v>55</v>
      </c>
      <c r="AB28" s="8" t="s">
        <v>56</v>
      </c>
      <c r="AC28" s="7" t="s">
        <v>149</v>
      </c>
      <c r="AD28" s="9">
        <v>15.9</v>
      </c>
      <c r="AE28" s="6">
        <v>21</v>
      </c>
      <c r="AF28" s="9">
        <v>3.339</v>
      </c>
      <c r="AG28" s="10">
        <f>ROUND($K$28*$AD$28,2)</f>
        <v>3180</v>
      </c>
      <c r="AH28" s="10">
        <f>ROUND($K$28*($AD$28+$AF$28),2)</f>
        <v>3847.8</v>
      </c>
    </row>
    <row r="29" spans="1:34" ht="13.5" customHeight="1">
      <c r="A29" s="21"/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21" t="s">
        <v>58</v>
      </c>
      <c r="AF29" s="21"/>
      <c r="AG29" s="12">
        <f>SUM($AG$27:$AG$28)</f>
        <v>20980</v>
      </c>
      <c r="AH29" s="12">
        <f>SUM($AH$27:$AH$28)</f>
        <v>25385.8</v>
      </c>
    </row>
    <row r="30" spans="1:3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51">
      <c r="A31" s="3">
        <v>47178</v>
      </c>
      <c r="B31" s="4" t="s">
        <v>150</v>
      </c>
      <c r="C31" s="3">
        <v>131528</v>
      </c>
      <c r="D31" s="4" t="s">
        <v>40</v>
      </c>
      <c r="E31" s="4" t="s">
        <v>151</v>
      </c>
      <c r="F31" s="4" t="s">
        <v>152</v>
      </c>
      <c r="G31" s="4" t="s">
        <v>153</v>
      </c>
      <c r="H31" s="20" t="s">
        <v>205</v>
      </c>
      <c r="I31" s="4" t="s">
        <v>44</v>
      </c>
      <c r="J31" s="5">
        <v>210</v>
      </c>
      <c r="K31" s="6">
        <v>210</v>
      </c>
      <c r="L31" s="7" t="s">
        <v>45</v>
      </c>
      <c r="M31" s="4">
        <v>314010</v>
      </c>
      <c r="N31" s="4" t="s">
        <v>154</v>
      </c>
      <c r="O31" s="4" t="s">
        <v>155</v>
      </c>
      <c r="P31" s="4" t="s">
        <v>156</v>
      </c>
      <c r="Q31" s="4"/>
      <c r="R31" s="4" t="s">
        <v>72</v>
      </c>
      <c r="S31" s="4">
        <v>184464</v>
      </c>
      <c r="T31" s="4" t="s">
        <v>157</v>
      </c>
      <c r="U31" s="4" t="s">
        <v>158</v>
      </c>
      <c r="V31" s="4">
        <v>549493200</v>
      </c>
      <c r="W31" s="4"/>
      <c r="X31" s="8" t="s">
        <v>159</v>
      </c>
      <c r="Y31" s="8" t="s">
        <v>160</v>
      </c>
      <c r="Z31" s="8" t="s">
        <v>72</v>
      </c>
      <c r="AA31" s="8" t="s">
        <v>86</v>
      </c>
      <c r="AB31" s="8" t="s">
        <v>72</v>
      </c>
      <c r="AC31" s="7" t="s">
        <v>161</v>
      </c>
      <c r="AD31" s="9">
        <v>88.8</v>
      </c>
      <c r="AE31" s="6">
        <v>21</v>
      </c>
      <c r="AF31" s="9">
        <v>18.648</v>
      </c>
      <c r="AG31" s="10">
        <f>ROUND($K$31*$AD$31,2)</f>
        <v>18648</v>
      </c>
      <c r="AH31" s="10">
        <f>ROUND($K$31*($AD$31+$AF$31),2)</f>
        <v>22564.08</v>
      </c>
    </row>
    <row r="32" spans="1:34" ht="51">
      <c r="A32" s="3">
        <v>47178</v>
      </c>
      <c r="B32" s="4" t="s">
        <v>150</v>
      </c>
      <c r="C32" s="3">
        <v>131548</v>
      </c>
      <c r="D32" s="4" t="s">
        <v>40</v>
      </c>
      <c r="E32" s="4" t="s">
        <v>162</v>
      </c>
      <c r="F32" s="4" t="s">
        <v>163</v>
      </c>
      <c r="G32" s="4" t="s">
        <v>164</v>
      </c>
      <c r="H32" s="4" t="s">
        <v>165</v>
      </c>
      <c r="I32" s="4" t="s">
        <v>44</v>
      </c>
      <c r="J32" s="5">
        <v>40</v>
      </c>
      <c r="K32" s="6">
        <v>40</v>
      </c>
      <c r="L32" s="7" t="s">
        <v>45</v>
      </c>
      <c r="M32" s="4">
        <v>314010</v>
      </c>
      <c r="N32" s="4" t="s">
        <v>154</v>
      </c>
      <c r="O32" s="4" t="s">
        <v>155</v>
      </c>
      <c r="P32" s="4" t="s">
        <v>156</v>
      </c>
      <c r="Q32" s="4"/>
      <c r="R32" s="4" t="s">
        <v>72</v>
      </c>
      <c r="S32" s="4">
        <v>184464</v>
      </c>
      <c r="T32" s="4" t="s">
        <v>157</v>
      </c>
      <c r="U32" s="4" t="s">
        <v>158</v>
      </c>
      <c r="V32" s="4">
        <v>549493200</v>
      </c>
      <c r="W32" s="4"/>
      <c r="X32" s="8" t="s">
        <v>159</v>
      </c>
      <c r="Y32" s="8" t="s">
        <v>160</v>
      </c>
      <c r="Z32" s="8" t="s">
        <v>72</v>
      </c>
      <c r="AA32" s="8" t="s">
        <v>86</v>
      </c>
      <c r="AB32" s="8" t="s">
        <v>72</v>
      </c>
      <c r="AC32" s="7" t="s">
        <v>161</v>
      </c>
      <c r="AD32" s="9">
        <v>84</v>
      </c>
      <c r="AE32" s="6">
        <v>21</v>
      </c>
      <c r="AF32" s="9">
        <v>17.64</v>
      </c>
      <c r="AG32" s="10">
        <f>ROUND($K$32*$AD$32,2)</f>
        <v>3360</v>
      </c>
      <c r="AH32" s="10">
        <f>ROUND($K$32*($AD$32+$AF$32),2)</f>
        <v>4065.6</v>
      </c>
    </row>
    <row r="33" spans="1:34" ht="63.75">
      <c r="A33" s="3">
        <v>47178</v>
      </c>
      <c r="B33" s="4" t="s">
        <v>150</v>
      </c>
      <c r="C33" s="3">
        <v>131549</v>
      </c>
      <c r="D33" s="4" t="s">
        <v>40</v>
      </c>
      <c r="E33" s="4" t="s">
        <v>166</v>
      </c>
      <c r="F33" s="4" t="s">
        <v>167</v>
      </c>
      <c r="G33" s="20" t="s">
        <v>206</v>
      </c>
      <c r="H33" s="20" t="s">
        <v>207</v>
      </c>
      <c r="I33" s="4" t="s">
        <v>44</v>
      </c>
      <c r="J33" s="5">
        <v>500</v>
      </c>
      <c r="K33" s="6">
        <v>500</v>
      </c>
      <c r="L33" s="7" t="s">
        <v>45</v>
      </c>
      <c r="M33" s="4">
        <v>314010</v>
      </c>
      <c r="N33" s="4" t="s">
        <v>154</v>
      </c>
      <c r="O33" s="4" t="s">
        <v>155</v>
      </c>
      <c r="P33" s="4" t="s">
        <v>156</v>
      </c>
      <c r="Q33" s="4"/>
      <c r="R33" s="4" t="s">
        <v>72</v>
      </c>
      <c r="S33" s="4">
        <v>184464</v>
      </c>
      <c r="T33" s="4" t="s">
        <v>157</v>
      </c>
      <c r="U33" s="4" t="s">
        <v>158</v>
      </c>
      <c r="V33" s="4">
        <v>549493200</v>
      </c>
      <c r="W33" s="4"/>
      <c r="X33" s="8" t="s">
        <v>159</v>
      </c>
      <c r="Y33" s="8" t="s">
        <v>160</v>
      </c>
      <c r="Z33" s="8" t="s">
        <v>72</v>
      </c>
      <c r="AA33" s="8" t="s">
        <v>86</v>
      </c>
      <c r="AB33" s="8" t="s">
        <v>72</v>
      </c>
      <c r="AC33" s="7" t="s">
        <v>161</v>
      </c>
      <c r="AD33" s="9">
        <v>9.3</v>
      </c>
      <c r="AE33" s="6">
        <v>21</v>
      </c>
      <c r="AF33" s="9">
        <v>1.953</v>
      </c>
      <c r="AG33" s="10">
        <f>ROUND($K$33*$AD$33,2)</f>
        <v>4650</v>
      </c>
      <c r="AH33" s="10">
        <f>ROUND($K$33*($AD$33+$AF$33),2)</f>
        <v>5626.5</v>
      </c>
    </row>
    <row r="34" spans="1:34" ht="13.5" customHeight="1">
      <c r="A34" s="21"/>
      <c r="B34" s="21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1" t="s">
        <v>58</v>
      </c>
      <c r="AF34" s="21"/>
      <c r="AG34" s="12">
        <f>SUM($AG$31:$AG$33)</f>
        <v>26658</v>
      </c>
      <c r="AH34" s="12">
        <f>SUM($AH$31:$AH$33)</f>
        <v>32256.18</v>
      </c>
    </row>
    <row r="35" spans="1:3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76.5">
      <c r="A36" s="3">
        <v>47183</v>
      </c>
      <c r="B36" s="4"/>
      <c r="C36" s="3">
        <v>131277</v>
      </c>
      <c r="D36" s="4" t="s">
        <v>40</v>
      </c>
      <c r="E36" s="4" t="s">
        <v>109</v>
      </c>
      <c r="F36" s="4" t="s">
        <v>110</v>
      </c>
      <c r="G36" s="4" t="s">
        <v>111</v>
      </c>
      <c r="H36" s="20" t="s">
        <v>208</v>
      </c>
      <c r="I36" s="4" t="s">
        <v>44</v>
      </c>
      <c r="J36" s="5">
        <v>80</v>
      </c>
      <c r="K36" s="6">
        <v>80</v>
      </c>
      <c r="L36" s="7" t="s">
        <v>45</v>
      </c>
      <c r="M36" s="4">
        <v>412000</v>
      </c>
      <c r="N36" s="4" t="s">
        <v>168</v>
      </c>
      <c r="O36" s="4" t="s">
        <v>169</v>
      </c>
      <c r="P36" s="4" t="s">
        <v>170</v>
      </c>
      <c r="Q36" s="4">
        <v>3</v>
      </c>
      <c r="R36" s="4" t="s">
        <v>171</v>
      </c>
      <c r="S36" s="4">
        <v>71128</v>
      </c>
      <c r="T36" s="4" t="s">
        <v>172</v>
      </c>
      <c r="U36" s="4" t="s">
        <v>173</v>
      </c>
      <c r="V36" s="4">
        <v>549493238</v>
      </c>
      <c r="W36" s="4"/>
      <c r="X36" s="8" t="s">
        <v>174</v>
      </c>
      <c r="Y36" s="8" t="s">
        <v>175</v>
      </c>
      <c r="Z36" s="8" t="s">
        <v>72</v>
      </c>
      <c r="AA36" s="8" t="s">
        <v>101</v>
      </c>
      <c r="AB36" s="8" t="s">
        <v>72</v>
      </c>
      <c r="AC36" s="7" t="s">
        <v>176</v>
      </c>
      <c r="AD36" s="9">
        <v>31.2</v>
      </c>
      <c r="AE36" s="6">
        <v>21</v>
      </c>
      <c r="AF36" s="9">
        <v>6.552</v>
      </c>
      <c r="AG36" s="10">
        <f>ROUND($K$36*$AD$36,2)</f>
        <v>2496</v>
      </c>
      <c r="AH36" s="10">
        <f>ROUND($K$36*($AD$36+$AF$36),2)</f>
        <v>3020.16</v>
      </c>
    </row>
    <row r="37" spans="1:34" ht="63.75">
      <c r="A37" s="3">
        <v>47183</v>
      </c>
      <c r="B37" s="4"/>
      <c r="C37" s="3">
        <v>131280</v>
      </c>
      <c r="D37" s="4" t="s">
        <v>40</v>
      </c>
      <c r="E37" s="4" t="s">
        <v>89</v>
      </c>
      <c r="F37" s="4" t="s">
        <v>90</v>
      </c>
      <c r="G37" s="4" t="s">
        <v>91</v>
      </c>
      <c r="H37" s="20" t="s">
        <v>211</v>
      </c>
      <c r="I37" s="4" t="s">
        <v>44</v>
      </c>
      <c r="J37" s="5">
        <v>80</v>
      </c>
      <c r="K37" s="6">
        <v>80</v>
      </c>
      <c r="L37" s="7" t="s">
        <v>45</v>
      </c>
      <c r="M37" s="4">
        <v>412000</v>
      </c>
      <c r="N37" s="4" t="s">
        <v>168</v>
      </c>
      <c r="O37" s="4" t="s">
        <v>169</v>
      </c>
      <c r="P37" s="4" t="s">
        <v>170</v>
      </c>
      <c r="Q37" s="4">
        <v>3</v>
      </c>
      <c r="R37" s="4" t="s">
        <v>171</v>
      </c>
      <c r="S37" s="4">
        <v>71128</v>
      </c>
      <c r="T37" s="4" t="s">
        <v>172</v>
      </c>
      <c r="U37" s="4" t="s">
        <v>173</v>
      </c>
      <c r="V37" s="4">
        <v>549493238</v>
      </c>
      <c r="W37" s="4"/>
      <c r="X37" s="8" t="s">
        <v>174</v>
      </c>
      <c r="Y37" s="8" t="s">
        <v>175</v>
      </c>
      <c r="Z37" s="8" t="s">
        <v>72</v>
      </c>
      <c r="AA37" s="8" t="s">
        <v>101</v>
      </c>
      <c r="AB37" s="8" t="s">
        <v>72</v>
      </c>
      <c r="AC37" s="7" t="s">
        <v>176</v>
      </c>
      <c r="AD37" s="9">
        <v>8.4</v>
      </c>
      <c r="AE37" s="6">
        <v>21</v>
      </c>
      <c r="AF37" s="9">
        <v>1.764</v>
      </c>
      <c r="AG37" s="10">
        <f>ROUND($K$37*$AD$37,2)</f>
        <v>672</v>
      </c>
      <c r="AH37" s="10">
        <f>ROUND($K$37*($AD$37+$AF$37),2)</f>
        <v>813.12</v>
      </c>
    </row>
    <row r="38" spans="1:34" ht="76.5">
      <c r="A38" s="3">
        <v>47183</v>
      </c>
      <c r="B38" s="4"/>
      <c r="C38" s="3">
        <v>131285</v>
      </c>
      <c r="D38" s="4" t="s">
        <v>40</v>
      </c>
      <c r="E38" s="4" t="s">
        <v>103</v>
      </c>
      <c r="F38" s="4" t="s">
        <v>104</v>
      </c>
      <c r="G38" s="4" t="s">
        <v>105</v>
      </c>
      <c r="H38" s="20" t="s">
        <v>212</v>
      </c>
      <c r="I38" s="4" t="s">
        <v>44</v>
      </c>
      <c r="J38" s="5">
        <v>80</v>
      </c>
      <c r="K38" s="6">
        <v>80</v>
      </c>
      <c r="L38" s="7" t="s">
        <v>45</v>
      </c>
      <c r="M38" s="4">
        <v>412000</v>
      </c>
      <c r="N38" s="4" t="s">
        <v>168</v>
      </c>
      <c r="O38" s="4" t="s">
        <v>169</v>
      </c>
      <c r="P38" s="4" t="s">
        <v>170</v>
      </c>
      <c r="Q38" s="4">
        <v>3</v>
      </c>
      <c r="R38" s="4" t="s">
        <v>171</v>
      </c>
      <c r="S38" s="4">
        <v>71128</v>
      </c>
      <c r="T38" s="4" t="s">
        <v>172</v>
      </c>
      <c r="U38" s="4" t="s">
        <v>173</v>
      </c>
      <c r="V38" s="4">
        <v>549493238</v>
      </c>
      <c r="W38" s="4"/>
      <c r="X38" s="8" t="s">
        <v>174</v>
      </c>
      <c r="Y38" s="8" t="s">
        <v>175</v>
      </c>
      <c r="Z38" s="8" t="s">
        <v>72</v>
      </c>
      <c r="AA38" s="8" t="s">
        <v>101</v>
      </c>
      <c r="AB38" s="8" t="s">
        <v>72</v>
      </c>
      <c r="AC38" s="7" t="s">
        <v>176</v>
      </c>
      <c r="AD38" s="9">
        <v>8.7</v>
      </c>
      <c r="AE38" s="6">
        <v>21</v>
      </c>
      <c r="AF38" s="9">
        <v>1.827</v>
      </c>
      <c r="AG38" s="10">
        <f>ROUND($K$38*$AD$38,2)</f>
        <v>696</v>
      </c>
      <c r="AH38" s="10">
        <f>ROUND($K$38*($AD$38+$AF$38),2)</f>
        <v>842.16</v>
      </c>
    </row>
    <row r="39" spans="1:34" ht="76.5">
      <c r="A39" s="3">
        <v>47183</v>
      </c>
      <c r="B39" s="4"/>
      <c r="C39" s="3">
        <v>131315</v>
      </c>
      <c r="D39" s="4" t="s">
        <v>40</v>
      </c>
      <c r="E39" s="4" t="s">
        <v>138</v>
      </c>
      <c r="F39" s="4" t="s">
        <v>139</v>
      </c>
      <c r="G39" s="4" t="s">
        <v>140</v>
      </c>
      <c r="H39" s="20" t="s">
        <v>209</v>
      </c>
      <c r="I39" s="4" t="s">
        <v>44</v>
      </c>
      <c r="J39" s="5">
        <v>80</v>
      </c>
      <c r="K39" s="6">
        <v>80</v>
      </c>
      <c r="L39" s="7" t="s">
        <v>45</v>
      </c>
      <c r="M39" s="4">
        <v>412000</v>
      </c>
      <c r="N39" s="4" t="s">
        <v>168</v>
      </c>
      <c r="O39" s="4" t="s">
        <v>169</v>
      </c>
      <c r="P39" s="4" t="s">
        <v>170</v>
      </c>
      <c r="Q39" s="4">
        <v>3</v>
      </c>
      <c r="R39" s="4" t="s">
        <v>171</v>
      </c>
      <c r="S39" s="4">
        <v>71128</v>
      </c>
      <c r="T39" s="4" t="s">
        <v>172</v>
      </c>
      <c r="U39" s="4" t="s">
        <v>173</v>
      </c>
      <c r="V39" s="4">
        <v>549493238</v>
      </c>
      <c r="W39" s="4"/>
      <c r="X39" s="8" t="s">
        <v>174</v>
      </c>
      <c r="Y39" s="8" t="s">
        <v>175</v>
      </c>
      <c r="Z39" s="8" t="s">
        <v>72</v>
      </c>
      <c r="AA39" s="8" t="s">
        <v>101</v>
      </c>
      <c r="AB39" s="8" t="s">
        <v>72</v>
      </c>
      <c r="AC39" s="7" t="s">
        <v>176</v>
      </c>
      <c r="AD39" s="9">
        <v>96</v>
      </c>
      <c r="AE39" s="6">
        <v>21</v>
      </c>
      <c r="AF39" s="9">
        <v>20.16</v>
      </c>
      <c r="AG39" s="10">
        <f>ROUND($K$39*$AD$39,2)</f>
        <v>7680</v>
      </c>
      <c r="AH39" s="10">
        <f>ROUND($K$39*($AD$39+$AF$39),2)</f>
        <v>9292.8</v>
      </c>
    </row>
    <row r="40" spans="1:34" ht="13.5" customHeight="1">
      <c r="A40" s="21"/>
      <c r="B40" s="21"/>
      <c r="C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21" t="s">
        <v>58</v>
      </c>
      <c r="AF40" s="21"/>
      <c r="AG40" s="12">
        <f>SUM($AG$36:$AG$39)</f>
        <v>11544</v>
      </c>
      <c r="AH40" s="12">
        <f>SUM($AH$36:$AH$39)</f>
        <v>13968.239999999998</v>
      </c>
    </row>
    <row r="41" spans="1:34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38.25">
      <c r="A42" s="3">
        <v>47320</v>
      </c>
      <c r="B42" s="4" t="s">
        <v>177</v>
      </c>
      <c r="C42" s="3">
        <v>131668</v>
      </c>
      <c r="D42" s="4" t="s">
        <v>40</v>
      </c>
      <c r="E42" s="4" t="s">
        <v>178</v>
      </c>
      <c r="F42" s="4" t="s">
        <v>179</v>
      </c>
      <c r="G42" s="4" t="s">
        <v>43</v>
      </c>
      <c r="H42" s="4" t="s">
        <v>180</v>
      </c>
      <c r="I42" s="4" t="s">
        <v>44</v>
      </c>
      <c r="J42" s="5">
        <v>3000</v>
      </c>
      <c r="K42" s="6">
        <v>3000</v>
      </c>
      <c r="L42" s="7" t="s">
        <v>45</v>
      </c>
      <c r="M42" s="4">
        <v>994200</v>
      </c>
      <c r="N42" s="4" t="s">
        <v>181</v>
      </c>
      <c r="O42" s="4" t="s">
        <v>182</v>
      </c>
      <c r="P42" s="4" t="s">
        <v>183</v>
      </c>
      <c r="Q42" s="4">
        <v>0</v>
      </c>
      <c r="R42" s="4" t="s">
        <v>72</v>
      </c>
      <c r="S42" s="4">
        <v>168771</v>
      </c>
      <c r="T42" s="4" t="s">
        <v>184</v>
      </c>
      <c r="U42" s="4" t="s">
        <v>185</v>
      </c>
      <c r="V42" s="4">
        <v>549498036</v>
      </c>
      <c r="W42" s="4" t="s">
        <v>186</v>
      </c>
      <c r="X42" s="8" t="s">
        <v>187</v>
      </c>
      <c r="Y42" s="8" t="s">
        <v>188</v>
      </c>
      <c r="Z42" s="8" t="s">
        <v>189</v>
      </c>
      <c r="AA42" s="8" t="s">
        <v>55</v>
      </c>
      <c r="AB42" s="8" t="s">
        <v>72</v>
      </c>
      <c r="AC42" s="7" t="s">
        <v>190</v>
      </c>
      <c r="AD42" s="9">
        <v>7.5</v>
      </c>
      <c r="AE42" s="6">
        <v>21</v>
      </c>
      <c r="AF42" s="9">
        <v>1.575</v>
      </c>
      <c r="AG42" s="10">
        <f>ROUND($K$42*$AD$42,2)</f>
        <v>22500</v>
      </c>
      <c r="AH42" s="10">
        <f>ROUND($K$42*($AD$42+$AF$42),2)</f>
        <v>27225</v>
      </c>
    </row>
    <row r="43" spans="1:34" ht="38.25">
      <c r="A43" s="3">
        <v>47320</v>
      </c>
      <c r="B43" s="4" t="s">
        <v>177</v>
      </c>
      <c r="C43" s="3">
        <v>131691</v>
      </c>
      <c r="D43" s="4" t="s">
        <v>40</v>
      </c>
      <c r="E43" s="4" t="s">
        <v>60</v>
      </c>
      <c r="F43" s="4" t="s">
        <v>61</v>
      </c>
      <c r="G43" s="4" t="s">
        <v>43</v>
      </c>
      <c r="H43" s="4" t="s">
        <v>191</v>
      </c>
      <c r="I43" s="4" t="s">
        <v>44</v>
      </c>
      <c r="J43" s="5">
        <v>300</v>
      </c>
      <c r="K43" s="6">
        <v>300</v>
      </c>
      <c r="L43" s="7" t="s">
        <v>45</v>
      </c>
      <c r="M43" s="4">
        <v>994200</v>
      </c>
      <c r="N43" s="4" t="s">
        <v>181</v>
      </c>
      <c r="O43" s="4" t="s">
        <v>182</v>
      </c>
      <c r="P43" s="4" t="s">
        <v>183</v>
      </c>
      <c r="Q43" s="4">
        <v>0</v>
      </c>
      <c r="R43" s="4" t="s">
        <v>72</v>
      </c>
      <c r="S43" s="4">
        <v>168771</v>
      </c>
      <c r="T43" s="4" t="s">
        <v>184</v>
      </c>
      <c r="U43" s="4" t="s">
        <v>185</v>
      </c>
      <c r="V43" s="4">
        <v>549498036</v>
      </c>
      <c r="W43" s="4" t="s">
        <v>192</v>
      </c>
      <c r="X43" s="8" t="s">
        <v>187</v>
      </c>
      <c r="Y43" s="8" t="s">
        <v>188</v>
      </c>
      <c r="Z43" s="8" t="s">
        <v>193</v>
      </c>
      <c r="AA43" s="8" t="s">
        <v>55</v>
      </c>
      <c r="AB43" s="8" t="s">
        <v>72</v>
      </c>
      <c r="AC43" s="7" t="s">
        <v>190</v>
      </c>
      <c r="AD43" s="9">
        <v>70</v>
      </c>
      <c r="AE43" s="6">
        <v>21</v>
      </c>
      <c r="AF43" s="9">
        <v>14.7</v>
      </c>
      <c r="AG43" s="10">
        <f>ROUND($K$43*$AD$43,2)</f>
        <v>21000</v>
      </c>
      <c r="AH43" s="10">
        <f>ROUND($K$43*($AD$43+$AF$43),2)</f>
        <v>25410</v>
      </c>
    </row>
    <row r="44" spans="1:34" ht="13.5" customHeight="1">
      <c r="A44" s="21"/>
      <c r="B44" s="21"/>
      <c r="C44" s="2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21" t="s">
        <v>58</v>
      </c>
      <c r="AF44" s="21"/>
      <c r="AG44" s="12">
        <f>SUM($AG$42:$AG$43)</f>
        <v>43500</v>
      </c>
      <c r="AH44" s="12">
        <f>SUM($AH$42:$AH$43)</f>
        <v>52635</v>
      </c>
    </row>
    <row r="45" spans="1:3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9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3" t="s">
        <v>194</v>
      </c>
      <c r="AF46" s="23"/>
      <c r="AG46" s="14">
        <f>(0)+SUM($AG$7,$AG$10,$AG$13,$AG$19,$AG$22,$AG$25,$AG$29,$AG$34,$AG$40,$AG$44)</f>
        <v>140829</v>
      </c>
      <c r="AH46" s="14">
        <f>(0)+SUM($AH$7,$AH$10,$AH$13,$AH$19,$AH$22,$AH$25,$AH$29,$AH$34,$AH$40,$AH$44)</f>
        <v>170403.09</v>
      </c>
    </row>
    <row r="47" spans="1:34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</sheetData>
  <sheetProtection/>
  <mergeCells count="32"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  <mergeCell ref="A7:C7"/>
    <mergeCell ref="AE7:AF7"/>
    <mergeCell ref="A10:C10"/>
    <mergeCell ref="AE10:AF10"/>
    <mergeCell ref="A13:C13"/>
    <mergeCell ref="AE13:AF13"/>
    <mergeCell ref="A19:C19"/>
    <mergeCell ref="AE19:AF19"/>
    <mergeCell ref="A22:C22"/>
    <mergeCell ref="AE22:AF22"/>
    <mergeCell ref="A25:C25"/>
    <mergeCell ref="AE25:AF25"/>
    <mergeCell ref="A44:C44"/>
    <mergeCell ref="AE44:AF44"/>
    <mergeCell ref="A46:AD46"/>
    <mergeCell ref="AE46:AF46"/>
    <mergeCell ref="A29:C29"/>
    <mergeCell ref="AE29:AF29"/>
    <mergeCell ref="A34:C34"/>
    <mergeCell ref="AE34:AF34"/>
    <mergeCell ref="A40:C40"/>
    <mergeCell ref="AE40:AF40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28"/>
      <c r="AF4" s="28"/>
      <c r="AG4" s="27"/>
      <c r="AH4" s="27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38.25">
      <c r="A6" s="15">
        <v>46999</v>
      </c>
      <c r="B6" s="16"/>
      <c r="C6" s="15">
        <v>130127</v>
      </c>
      <c r="D6" s="16" t="s">
        <v>40</v>
      </c>
      <c r="E6" s="16" t="s">
        <v>195</v>
      </c>
      <c r="F6" s="16" t="s">
        <v>196</v>
      </c>
      <c r="G6" s="16" t="s">
        <v>197</v>
      </c>
      <c r="H6" s="16" t="s">
        <v>198</v>
      </c>
      <c r="I6" s="16" t="s">
        <v>44</v>
      </c>
      <c r="J6" s="17">
        <v>40</v>
      </c>
      <c r="K6" s="17"/>
      <c r="L6" s="16" t="s">
        <v>45</v>
      </c>
      <c r="M6" s="16">
        <v>211614</v>
      </c>
      <c r="N6" s="16" t="s">
        <v>46</v>
      </c>
      <c r="O6" s="16" t="s">
        <v>47</v>
      </c>
      <c r="P6" s="16" t="s">
        <v>48</v>
      </c>
      <c r="Q6" s="16">
        <v>1</v>
      </c>
      <c r="R6" s="16" t="s">
        <v>49</v>
      </c>
      <c r="S6" s="16">
        <v>45313</v>
      </c>
      <c r="T6" s="16" t="s">
        <v>50</v>
      </c>
      <c r="U6" s="16" t="s">
        <v>51</v>
      </c>
      <c r="V6" s="16">
        <v>549494643</v>
      </c>
      <c r="W6" s="16"/>
      <c r="X6" s="18"/>
      <c r="Y6" s="18"/>
      <c r="Z6" s="18"/>
      <c r="AA6" s="18"/>
      <c r="AB6" s="18"/>
      <c r="AC6" s="18" t="s">
        <v>57</v>
      </c>
      <c r="AD6" s="19">
        <v>92</v>
      </c>
      <c r="AE6" s="17">
        <v>21</v>
      </c>
      <c r="AF6" s="19">
        <v>19.32</v>
      </c>
      <c r="AG6" s="19">
        <f>ROUND($K$6*$AD$6,2)</f>
        <v>0</v>
      </c>
      <c r="AH6" s="19">
        <f>ROUND($K$6*($AD$6+$AF$6),2)</f>
        <v>0</v>
      </c>
    </row>
    <row r="7" spans="1:34" ht="13.5" customHeight="1">
      <c r="A7" s="21"/>
      <c r="B7" s="21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1" t="s">
        <v>58</v>
      </c>
      <c r="AF7" s="21"/>
      <c r="AG7" s="12">
        <f>SUM($AG$6:$AG$6)</f>
        <v>0</v>
      </c>
      <c r="AH7" s="12">
        <f>SUM($AH$6:$AH$6)</f>
        <v>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 t="s">
        <v>194</v>
      </c>
      <c r="AF9" s="23"/>
      <c r="AG9" s="14">
        <f>(0)+SUM($AG$7)</f>
        <v>0</v>
      </c>
      <c r="AH9" s="14">
        <f>(0)+SUM($AH$7)</f>
        <v>0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1" objects="1" scenarios="1"/>
  <mergeCells count="14">
    <mergeCell ref="S4:W4"/>
    <mergeCell ref="X4:AB4"/>
    <mergeCell ref="AC4:AF4"/>
    <mergeCell ref="AG4:AH4"/>
    <mergeCell ref="A7:C7"/>
    <mergeCell ref="AE7:AF7"/>
    <mergeCell ref="A9:AD9"/>
    <mergeCell ref="AE9:AF9"/>
    <mergeCell ref="A1:AH1"/>
    <mergeCell ref="A3:G3"/>
    <mergeCell ref="H3:AM3"/>
    <mergeCell ref="A4:J4"/>
    <mergeCell ref="K4:L4"/>
    <mergeCell ref="M4:R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2014-06-27T10:48:39Z</cp:lastPrinted>
  <dcterms:modified xsi:type="dcterms:W3CDTF">2014-06-27T10:49:16Z</dcterms:modified>
  <cp:category/>
  <cp:version/>
  <cp:contentType/>
  <cp:contentStatus/>
</cp:coreProperties>
</file>