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<sst xmlns="http://schemas.openxmlformats.org/spreadsheetml/2006/main" count="304" uniqueCount="156">
  <si>
    <t>Kategorie: TS 005-2014 - Tiskařské služby, sběr do: 31.05.2014, dodání od: 01.07.2014, vygenerováno: 27.06.2014 11:56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</si>
  <si>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</si>
  <si>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</si>
  <si>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</si>
  <si>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</si>
  <si>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</si>
  <si>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</si>
  <si>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</si>
  <si>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</si>
  <si>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</si>
  <si>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</si>
  <si>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</si>
  <si>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</si>
  <si>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</si>
  <si>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</si>
  <si>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</si>
  <si>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</si>
  <si>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</si>
  <si>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</si>
  <si>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</si>
  <si>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</si>
  <si>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</si>
  <si>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</si>
  <si>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</si>
  <si>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</si>
  <si>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</si>
  <si>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</si>
  <si>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</si>
  <si>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</si>
  <si>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</si>
  <si>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</si>
  <si>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</si>
  <si>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</si>
  <si>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</si>
  <si>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</si>
  <si>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</si>
  <si>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</si>
  <si>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</si>
  <si>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</si>
  <si>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</si>
  <si>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Brožura MIMSA, Studijní katalog v AJ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</si>
  <si>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</si>
  <si>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</si>
  <si>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</si>
  <si>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</si>
  <si>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Dodání podkladů:obálka a text v 1 souboru (word,  nebo PDF) Zajištění sazby (dodavatel/zadavatel):zadavatel Formát (rozměr): 139 mm x 181 mm čistý formát po ořezu! Materiál (obálka, text):135g/m2, křída, mat Barevnost (obálka, text): plnobarevný, 4/4 Tisková technologie:ofset Počet stran: 55 stran (oboustranný tisk)+/-4 strany+ 4 strany obálka (oboustranný tisk) Úprava materiálu: vazba V1 Další požadavek: podklady elektronicky v PDF zaslat kontaktní osobě ke kontrole před tiskem  Brožura - snížená sazba DPH - méně než 50%reklamy</t>
  </si>
  <si>
    <t>ks</t>
  </si>
  <si>
    <t>A</t>
  </si>
  <si>
    <t>Zahraniční odd.</t>
  </si>
  <si>
    <t>UKB, Kamenice 5, budova A17</t>
  </si>
  <si>
    <t>Kamenice 753/5, 62500 Brno</t>
  </si>
  <si>
    <t>bud. A17/211</t>
  </si>
  <si>
    <t>Melicharová Helena Bc.</t>
  </si>
  <si>
    <t>70690@mail.muni.cz</t>
  </si>
  <si>
    <t>Brožura MIMSA</t>
  </si>
  <si>
    <t>1032</t>
  </si>
  <si>
    <t>119924</t>
  </si>
  <si>
    <t/>
  </si>
  <si>
    <t>1531</t>
  </si>
  <si>
    <t>0002</t>
  </si>
  <si>
    <t>OBJ/1102/0009/14</t>
  </si>
  <si>
    <t>Dodávání podkladů: e-mailem ve formátu word (text), obálka (PDF) Zajištění sazby (dodavatel/zadavatel): dodavatel Formát: A5 148 x 210 mm Materiál:obálka - 200 g křída mat + tiskový lak matný  text 80 g bezdřevý ofset Barevnost: obálka  4/0  CMYK/0  text 1/1  černá/černá Tisková technologie: ofset Počet stran 180 stran (tištěno oboustranně) +/- 8 stran + 4 strany obálka Úprava materiálu (vazba): V2 Další požadavky: podklady elektronicky v PDF zaslat kontaktní osobě ke kontrole před tiskem  Brožura - snížená sazba DPH - méně než 50%reklamy</t>
  </si>
  <si>
    <t>Studijní katalog v AJ</t>
  </si>
  <si>
    <t>Celkem za objednávku</t>
  </si>
  <si>
    <t>Krajíček Evrop fin syst</t>
  </si>
  <si>
    <t>S</t>
  </si>
  <si>
    <t>Ekonomicko-správní fakulta</t>
  </si>
  <si>
    <t>ESF, Lipová 41a</t>
  </si>
  <si>
    <t>Lipová 507/41a, 60200 Brno</t>
  </si>
  <si>
    <t>Mezníková Irma</t>
  </si>
  <si>
    <t>115744@mail.muni.cz</t>
  </si>
  <si>
    <t>4005</t>
  </si>
  <si>
    <t>560000</t>
  </si>
  <si>
    <t>8200</t>
  </si>
  <si>
    <t>0000</t>
  </si>
  <si>
    <t>OBJ/5601/0289/14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</si>
  <si>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</si>
  <si>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</si>
  <si>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</si>
  <si>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</si>
  <si>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</si>
  <si>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</si>
  <si>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2025</t>
  </si>
  <si>
    <t>850000</t>
  </si>
  <si>
    <t>51</t>
  </si>
  <si>
    <t>1195</t>
  </si>
  <si>
    <t>OBJ/8501/0123/14</t>
  </si>
  <si>
    <t>79810000-5-5</t>
  </si>
  <si>
    <t>Hlavičkový papír</t>
  </si>
  <si>
    <t>Dodání podkladů: zadavatel  Zajištění sazby: dodavatel Formát: A4 Materiál: bílý papír A4 80 g Barevnost: 2x modrá sova a okolo název univerzity a fakulty + černě název ústavu, telef. čísla a další údaje. Malá modrá sova vlevo nahoře, velká sova jako pozadí uprostřed. BUDEME MĚNIT TELEFONNÍ ČÍSLA, prosíme o kontaktování.</t>
  </si>
  <si>
    <t>Ústav románských jazyků a lit.</t>
  </si>
  <si>
    <t>FF, Gorkého 7, budova G</t>
  </si>
  <si>
    <t>Gorkého 57/7, 60200 Brno</t>
  </si>
  <si>
    <t>bud. G/G103</t>
  </si>
  <si>
    <t>Holoubková Dagmar</t>
  </si>
  <si>
    <t>802@mail.muni.cz</t>
  </si>
  <si>
    <t>2802</t>
  </si>
  <si>
    <t>212400</t>
  </si>
  <si>
    <t>2126</t>
  </si>
  <si>
    <t>OBJ/2124/0037/14</t>
  </si>
  <si>
    <t>zajištění tiskařských prací publikace: Žižlavský Martin a kol.: Evaluační výzkum Dodání podkladů: PDF  + do ceny zahrnout CTP (osvit) + dopravu Zajištění sazby - zadavatel Formát V2, A5 (rozměr - po ořezu 142x201 mm)  Barevnost (obálka, text): obálka - 300 gr. křída, 4/0 + matné lamino text: 116 stran 1/1 ofset bílý 80 gr. Tisková technologie: offset Počet stran: 116 Úprava materiálu: na obálce lamino  mat</t>
  </si>
  <si>
    <t>Kat.soc. politiky a soc.práce</t>
  </si>
  <si>
    <t>FSS, Joštova 10</t>
  </si>
  <si>
    <t>Joštova 218/10, 60200 Brno</t>
  </si>
  <si>
    <t>Mořkovská Lucie  DiS.</t>
  </si>
  <si>
    <t>49109@mail.muni.cz</t>
  </si>
  <si>
    <t>0225</t>
  </si>
  <si>
    <t>231400</t>
  </si>
  <si>
    <t>OBJ/2301/0316/14</t>
  </si>
  <si>
    <t>Dodání podkladů: elektronicky v PDF  Zajištění sazby (dodavatel/zadavatel): dodavatel Formát (rozměr): A5 Materiál (obálka, text): obálka 250 gr. křída lak lesklý, text 90 gr. garda mat Barevnost (obálka, text): obálka 4/4 CMYK, vnitřní část 1/1 černá Tisková technologie: Ofset Počet stran: 24 Úprava materiálu: vazba B1</t>
  </si>
  <si>
    <t>Děkanát</t>
  </si>
  <si>
    <t>PřF, Kotlářská 2, pavilon 01</t>
  </si>
  <si>
    <t>Kotlářská 267/2, 61137 Brno</t>
  </si>
  <si>
    <t>pav. 01/01010</t>
  </si>
  <si>
    <t>Pakostová Irena</t>
  </si>
  <si>
    <t>1593@mail.muni.cz</t>
  </si>
  <si>
    <t>1135</t>
  </si>
  <si>
    <t>319900</t>
  </si>
  <si>
    <t>1521</t>
  </si>
  <si>
    <t>OBJ/3101/0085/14</t>
  </si>
  <si>
    <t>brožura PrF (AJ,RJ,NJ)</t>
  </si>
  <si>
    <t>Dodání podkladů: pdf Zajištění sazby: zadavatel Výsledný formát (rozměr): 195x195 mm Materiál (obálka, text): obálka - křída 300g/m2, lamino mat 1/0, parciální lak 17 %; text - křída 135 g/m2 Barevnost (obálka, text): obálka CMYK 4/4, text 4/4 Tisková technologie: ofset Počet stran: 26 stran včetně obálky vazba V2 - lepená měkká vazba, zavěšena do čtyřikrát rýhované obálky a oříznuta po třech stranách. Počet kusů: 500ks ve třech jazykových mutacích: AJ 300ks RJ 150ks NJ 50ks.</t>
  </si>
  <si>
    <t>Právnická fakulta</t>
  </si>
  <si>
    <t>PrF, Veveří 70</t>
  </si>
  <si>
    <t>Veveří 158/70, 61180 Brno</t>
  </si>
  <si>
    <t>Redrupová Věra Mgr. B.A.</t>
  </si>
  <si>
    <t>156173@mail.muni.cz</t>
  </si>
  <si>
    <t>Kontaktní osoba pro dodání podkladů: Věra Redrupová (vera.redrupova@law.muni.cz, 549496861)</t>
  </si>
  <si>
    <t>1111</t>
  </si>
  <si>
    <t>220000</t>
  </si>
  <si>
    <t>OBJ/2201/0095/14</t>
  </si>
  <si>
    <t>Brožura pro přijímací řízení 2015/2016</t>
  </si>
  <si>
    <t>Tisk: ofset; Vazba: V1; Počet kusů: 6000; Baleno: po 50 kusech do smršťovací fólie; Termín dodání podkladů fakultou: 12.9.2014; Termín: 29.9.2014; OBÁLKA Formát: A5; Barevnost 4/4 CMYK; Papír: 250g křída, lak lesklý; Dodání podkladů: elektronicky v tiskových PDF, na spad; VNITŘNÍ ČÁST Formát: A5; Počet stran: 24; Barevnost: 1/1 černá; Papír: 90g Garda mat</t>
  </si>
  <si>
    <t>Studijní oddělení</t>
  </si>
  <si>
    <t>PedF, Poříčí 7, budova B</t>
  </si>
  <si>
    <t>Poříčí 623/7, 60300 Brno</t>
  </si>
  <si>
    <t>Bednářová Hana</t>
  </si>
  <si>
    <t>2273@mail.muni.cz</t>
  </si>
  <si>
    <t>1002</t>
  </si>
  <si>
    <t>419913</t>
  </si>
  <si>
    <t>OBJ/4101/0887/14</t>
  </si>
  <si>
    <t>brožury - přijímací řízení 2015/16</t>
  </si>
  <si>
    <t>Tisk: ofset Vazba: V1 Obálka: Formát: A5, Barevnost: 4/4 CMYK, Papír: 250 g křída, lak lesklý Vnitřní část: Formát: A5, Počet stran: 8 Barevnost: 1/1 černá, Papír: 90 g Garda mat</t>
  </si>
  <si>
    <t>Pavliňák Jaroslav Mgr.</t>
  </si>
  <si>
    <t>3811@mail.muni.cz</t>
  </si>
  <si>
    <t>Termín dodání podkladů fakultou (elektronicky v tiskových PDF, na spad): 12. 9. 2014, Termín dodání výtisků: 30. 9. 2014, Baleno: po 100 kusech do smršťovací fólie</t>
  </si>
  <si>
    <t>0030</t>
  </si>
  <si>
    <t>229913</t>
  </si>
  <si>
    <t>OBJ/2201/0096/14</t>
  </si>
  <si>
    <t>Celkem</t>
  </si>
  <si>
    <t>dodání podkladů: 30.6.2014 dodání: 15.7.2014 zajištění sazby:zadavatel formát: A5 oříznutý 147x205 Materiál: obálka  250g/m2lamino lesk, text 80g bezdřevý ofset Barevnost: obálka barevný 4/4, text černý 1/1  tisková technologie: laserový tisk Počet stran: 2x cca 350 stran + 4 strany obálka (200 listů + 2 listy vazba lepená V2 lepená brožura ISBN vyřizujeme si sami</t>
  </si>
  <si>
    <t>dodání podkladů: 30.6.2014 dodání: 15.7.2014 zajištění sazby:zadavatel formát: A5 oříznutý 147x205 Materiál: obálka  250g/m2lamino lesk, text 80g bezdřevý ofset Barevnost: obálka barevný 4/4, text černý 1/1  tisková technologie: laserový tisk Počet stran: 800 text stran- listů 400, 4 strany -2 listy obálka vazba lepená V2 lepená brožura ISBN vyřizujeme si sami</t>
  </si>
  <si>
    <t>Sborník letní školy; Dodání podkladů: zadavatel; Zajištění sazby: dodavatel - příspěvky od zadavatele ve formátu word, cca v 08/2014; Formát : B5; Materiál: papír obálky lesk 220 g;  Barevnost: Obálka čtyřbarevná 4/0, vlastní text černobílý 1/1 (odstíny šedi); Tisková technologie: černobílý tisk na papír 100 g; Počet stran: 90 - 120; brožovaná vazba V2.</t>
  </si>
  <si>
    <t>Celková cena za položku (včetně DPH) v Kč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</si>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</sst>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31" sqref="H31"/>
    </sheetView>
  </sheetViews>
  <sheetFormatPr defaultColWidth="9.140625" defaultRowHeight="12.75"/>
  <cols>
    <col min="1" max="1" width="6.42187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2.8515625" style="0" bestFit="1" customWidth="1"/>
    <col min="6" max="6" width="17.8515625" style="0" bestFit="1" customWidth="1"/>
    <col min="7" max="7" width="22.28125" style="0" customWidth="1"/>
    <col min="8" max="8" width="69.140625" style="0" customWidth="1"/>
    <col min="9" max="9" width="3.421875" style="0" customWidth="1"/>
    <col min="10" max="10" width="6.00390625" style="0" customWidth="1"/>
    <col min="11" max="11" width="10.57421875" style="0" hidden="1" customWidth="1"/>
    <col min="12" max="12" width="3.28125" style="0" bestFit="1" customWidth="1"/>
    <col min="13" max="13" width="7.7109375" style="0" customWidth="1"/>
    <col min="14" max="14" width="13.7109375" style="0" customWidth="1"/>
    <col min="15" max="15" width="16.140625" style="0" customWidth="1"/>
    <col min="16" max="16" width="15.28125" style="0" customWidth="1"/>
    <col min="17" max="17" width="4.00390625" style="0" customWidth="1"/>
    <col min="18" max="18" width="13.00390625" style="0" customWidth="1"/>
    <col min="19" max="19" width="10.57421875" style="0" hidden="1" customWidth="1"/>
    <col min="20" max="20" width="23.00390625" style="0" bestFit="1" customWidth="1"/>
    <col min="21" max="21" width="18.7109375" style="0" bestFit="1" customWidth="1"/>
    <col min="22" max="22" width="10.00390625" style="0" bestFit="1" customWidth="1"/>
    <col min="23" max="23" width="35.7109375" style="0" customWidth="1"/>
    <col min="24" max="24" width="5.7109375" style="0" customWidth="1"/>
    <col min="25" max="25" width="10.57421875" style="0" hidden="1" customWidth="1"/>
    <col min="26" max="26" width="12.00390625" style="0" hidden="1" customWidth="1"/>
    <col min="27" max="27" width="5.57421875" style="0" customWidth="1"/>
    <col min="28" max="28" width="14.00390625" style="0" hidden="1" customWidth="1"/>
    <col min="29" max="29" width="16.8515625" style="0" customWidth="1"/>
    <col min="30" max="30" width="11.421875" style="0" customWidth="1"/>
    <col min="31" max="31" width="3.7109375" style="0" customWidth="1"/>
    <col min="32" max="32" width="6.140625" style="0" customWidth="1"/>
    <col min="33" max="34" width="10.8515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97.5" customHeight="1">
      <c r="A5" s="30" t="s">
        <v>6</v>
      </c>
      <c r="B5" s="30" t="s">
        <v>7</v>
      </c>
      <c r="C5" s="30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30" t="s">
        <v>18</v>
      </c>
      <c r="N5" s="2" t="s">
        <v>19</v>
      </c>
      <c r="O5" s="2" t="s">
        <v>20</v>
      </c>
      <c r="P5" s="2" t="s">
        <v>21</v>
      </c>
      <c r="Q5" s="30" t="s">
        <v>22</v>
      </c>
      <c r="R5" s="30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0" t="s">
        <v>29</v>
      </c>
      <c r="Y5" s="2" t="s">
        <v>30</v>
      </c>
      <c r="Z5" s="2" t="s">
        <v>31</v>
      </c>
      <c r="AA5" s="30" t="s">
        <v>32</v>
      </c>
      <c r="AB5" s="2" t="s">
        <v>33</v>
      </c>
      <c r="AC5" s="2" t="s">
        <v>34</v>
      </c>
      <c r="AD5" s="2" t="s">
        <v>155</v>
      </c>
      <c r="AE5" s="30" t="s">
        <v>36</v>
      </c>
      <c r="AF5" s="30" t="s">
        <v>37</v>
      </c>
      <c r="AG5" s="2" t="s">
        <v>154</v>
      </c>
      <c r="AH5" s="2" t="s">
        <v>153</v>
      </c>
    </row>
    <row r="6" spans="1:34" ht="102">
      <c r="A6" s="3">
        <v>46560</v>
      </c>
      <c r="B6" s="4" t="s">
        <v>40</v>
      </c>
      <c r="C6" s="3">
        <v>128636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300</v>
      </c>
      <c r="K6" s="6">
        <v>300</v>
      </c>
      <c r="L6" s="7" t="s">
        <v>47</v>
      </c>
      <c r="M6" s="4">
        <v>119924</v>
      </c>
      <c r="N6" s="4" t="s">
        <v>48</v>
      </c>
      <c r="O6" s="4" t="s">
        <v>49</v>
      </c>
      <c r="P6" s="4" t="s">
        <v>50</v>
      </c>
      <c r="Q6" s="4">
        <v>2</v>
      </c>
      <c r="R6" s="4" t="s">
        <v>51</v>
      </c>
      <c r="S6" s="4">
        <v>70690</v>
      </c>
      <c r="T6" s="4" t="s">
        <v>52</v>
      </c>
      <c r="U6" s="4" t="s">
        <v>53</v>
      </c>
      <c r="V6" s="4">
        <v>549498188</v>
      </c>
      <c r="W6" s="4" t="s">
        <v>54</v>
      </c>
      <c r="X6" s="8" t="s">
        <v>55</v>
      </c>
      <c r="Y6" s="8" t="s">
        <v>56</v>
      </c>
      <c r="Z6" s="8" t="s">
        <v>57</v>
      </c>
      <c r="AA6" s="8" t="s">
        <v>58</v>
      </c>
      <c r="AB6" s="8" t="s">
        <v>59</v>
      </c>
      <c r="AC6" s="7" t="s">
        <v>60</v>
      </c>
      <c r="AD6" s="9">
        <v>29</v>
      </c>
      <c r="AE6" s="6">
        <v>15</v>
      </c>
      <c r="AF6" s="9">
        <v>4.35</v>
      </c>
      <c r="AG6" s="10">
        <f>ROUND($K$6*$AD$6,2)</f>
        <v>8700</v>
      </c>
      <c r="AH6" s="10">
        <f>ROUND($K$6*($AD$6+$AF$6),2)</f>
        <v>10005</v>
      </c>
    </row>
    <row r="7" spans="1:34" ht="102">
      <c r="A7" s="3">
        <v>46560</v>
      </c>
      <c r="B7" s="4" t="s">
        <v>40</v>
      </c>
      <c r="C7" s="3">
        <v>128637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61</v>
      </c>
      <c r="I7" s="4" t="s">
        <v>46</v>
      </c>
      <c r="J7" s="5">
        <v>300</v>
      </c>
      <c r="K7" s="6">
        <v>300</v>
      </c>
      <c r="L7" s="7" t="s">
        <v>47</v>
      </c>
      <c r="M7" s="4">
        <v>119924</v>
      </c>
      <c r="N7" s="4" t="s">
        <v>48</v>
      </c>
      <c r="O7" s="4" t="s">
        <v>49</v>
      </c>
      <c r="P7" s="4" t="s">
        <v>50</v>
      </c>
      <c r="Q7" s="4">
        <v>2</v>
      </c>
      <c r="R7" s="4" t="s">
        <v>51</v>
      </c>
      <c r="S7" s="4">
        <v>70690</v>
      </c>
      <c r="T7" s="4" t="s">
        <v>52</v>
      </c>
      <c r="U7" s="4" t="s">
        <v>53</v>
      </c>
      <c r="V7" s="4">
        <v>549498188</v>
      </c>
      <c r="W7" s="4" t="s">
        <v>62</v>
      </c>
      <c r="X7" s="8" t="s">
        <v>55</v>
      </c>
      <c r="Y7" s="8" t="s">
        <v>56</v>
      </c>
      <c r="Z7" s="8" t="s">
        <v>57</v>
      </c>
      <c r="AA7" s="8" t="s">
        <v>58</v>
      </c>
      <c r="AB7" s="8" t="s">
        <v>59</v>
      </c>
      <c r="AC7" s="7" t="s">
        <v>60</v>
      </c>
      <c r="AD7" s="9">
        <v>30</v>
      </c>
      <c r="AE7" s="6">
        <v>15</v>
      </c>
      <c r="AF7" s="9">
        <v>4.5</v>
      </c>
      <c r="AG7" s="10">
        <f>ROUND($K$7*$AD$7,2)</f>
        <v>9000</v>
      </c>
      <c r="AH7" s="10">
        <f>ROUND($K$7*($AD$7+$AF$7),2)</f>
        <v>10350</v>
      </c>
    </row>
    <row r="8" spans="1:34" ht="13.5" customHeight="1">
      <c r="A8" s="23"/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23" t="s">
        <v>63</v>
      </c>
      <c r="AF8" s="23"/>
      <c r="AG8" s="12">
        <f>SUM($AG$6:$AG$7)</f>
        <v>17700</v>
      </c>
      <c r="AH8" s="12">
        <f>SUM($AH$6:$AH$7)</f>
        <v>20355</v>
      </c>
    </row>
    <row r="9" spans="1:34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63.75">
      <c r="A10" s="3">
        <v>46986</v>
      </c>
      <c r="B10" s="4" t="s">
        <v>64</v>
      </c>
      <c r="C10" s="3">
        <v>130091</v>
      </c>
      <c r="D10" s="4" t="s">
        <v>41</v>
      </c>
      <c r="E10" s="4" t="s">
        <v>42</v>
      </c>
      <c r="F10" s="4" t="s">
        <v>43</v>
      </c>
      <c r="G10" s="4" t="s">
        <v>44</v>
      </c>
      <c r="H10" s="20" t="s">
        <v>151</v>
      </c>
      <c r="I10" s="4" t="s">
        <v>46</v>
      </c>
      <c r="J10" s="5">
        <v>180</v>
      </c>
      <c r="K10" s="6">
        <v>180</v>
      </c>
      <c r="L10" s="7" t="s">
        <v>65</v>
      </c>
      <c r="M10" s="4">
        <v>560000</v>
      </c>
      <c r="N10" s="4" t="s">
        <v>66</v>
      </c>
      <c r="O10" s="4" t="s">
        <v>67</v>
      </c>
      <c r="P10" s="4" t="s">
        <v>68</v>
      </c>
      <c r="Q10" s="4">
        <v>3</v>
      </c>
      <c r="R10" s="4">
        <v>331</v>
      </c>
      <c r="S10" s="4">
        <v>115744</v>
      </c>
      <c r="T10" s="4" t="s">
        <v>69</v>
      </c>
      <c r="U10" s="4" t="s">
        <v>70</v>
      </c>
      <c r="V10" s="4">
        <v>549493053</v>
      </c>
      <c r="W10" s="4"/>
      <c r="X10" s="8" t="s">
        <v>71</v>
      </c>
      <c r="Y10" s="8" t="s">
        <v>72</v>
      </c>
      <c r="Z10" s="8" t="s">
        <v>57</v>
      </c>
      <c r="AA10" s="8" t="s">
        <v>73</v>
      </c>
      <c r="AB10" s="8" t="s">
        <v>74</v>
      </c>
      <c r="AC10" s="7" t="s">
        <v>75</v>
      </c>
      <c r="AD10" s="9">
        <v>100</v>
      </c>
      <c r="AE10" s="6">
        <v>21</v>
      </c>
      <c r="AF10" s="9">
        <v>21</v>
      </c>
      <c r="AG10" s="10">
        <f>ROUND($K$10*$AD$10,2)</f>
        <v>18000</v>
      </c>
      <c r="AH10" s="10">
        <f>ROUND($K$10*($AD$10+$AF$10),2)</f>
        <v>21780</v>
      </c>
    </row>
    <row r="11" spans="1:34" ht="13.5" customHeight="1">
      <c r="A11" s="23"/>
      <c r="B11" s="23"/>
      <c r="C11" s="2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3" t="s">
        <v>63</v>
      </c>
      <c r="AF11" s="23"/>
      <c r="AG11" s="12">
        <f>SUM($AG$10:$AG$10)</f>
        <v>18000</v>
      </c>
      <c r="AH11" s="12">
        <f>SUM($AH$10:$AH$10)</f>
        <v>21780</v>
      </c>
    </row>
    <row r="12" spans="1:34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63.75">
      <c r="A13" s="3">
        <v>47136</v>
      </c>
      <c r="B13" s="4"/>
      <c r="C13" s="3">
        <v>131008</v>
      </c>
      <c r="D13" s="4" t="s">
        <v>41</v>
      </c>
      <c r="E13" s="4" t="s">
        <v>42</v>
      </c>
      <c r="F13" s="4" t="s">
        <v>43</v>
      </c>
      <c r="G13" s="4" t="s">
        <v>44</v>
      </c>
      <c r="H13" s="20" t="s">
        <v>152</v>
      </c>
      <c r="I13" s="4" t="s">
        <v>46</v>
      </c>
      <c r="J13" s="5">
        <v>100</v>
      </c>
      <c r="K13" s="6">
        <v>100</v>
      </c>
      <c r="L13" s="7" t="s">
        <v>65</v>
      </c>
      <c r="M13" s="4">
        <v>850000</v>
      </c>
      <c r="N13" s="4" t="s">
        <v>76</v>
      </c>
      <c r="O13" s="4" t="s">
        <v>77</v>
      </c>
      <c r="P13" s="4" t="s">
        <v>78</v>
      </c>
      <c r="Q13" s="4">
        <v>7</v>
      </c>
      <c r="R13" s="4" t="s">
        <v>79</v>
      </c>
      <c r="S13" s="4">
        <v>111812</v>
      </c>
      <c r="T13" s="4" t="s">
        <v>80</v>
      </c>
      <c r="U13" s="4" t="s">
        <v>81</v>
      </c>
      <c r="V13" s="4">
        <v>549494203</v>
      </c>
      <c r="W13" s="4"/>
      <c r="X13" s="8" t="s">
        <v>82</v>
      </c>
      <c r="Y13" s="8" t="s">
        <v>83</v>
      </c>
      <c r="Z13" s="8" t="s">
        <v>84</v>
      </c>
      <c r="AA13" s="8" t="s">
        <v>85</v>
      </c>
      <c r="AB13" s="8" t="s">
        <v>74</v>
      </c>
      <c r="AC13" s="7" t="s">
        <v>86</v>
      </c>
      <c r="AD13" s="9">
        <v>24.5</v>
      </c>
      <c r="AE13" s="6">
        <v>21</v>
      </c>
      <c r="AF13" s="9">
        <v>5.145</v>
      </c>
      <c r="AG13" s="10">
        <f>ROUND($K$13*$AD$13,2)</f>
        <v>2450</v>
      </c>
      <c r="AH13" s="10">
        <f>ROUND($K$13*($AD$13+$AF$13),2)</f>
        <v>2964.5</v>
      </c>
    </row>
    <row r="14" spans="1:34" ht="13.5" customHeight="1">
      <c r="A14" s="23"/>
      <c r="B14" s="23"/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23" t="s">
        <v>63</v>
      </c>
      <c r="AF14" s="23"/>
      <c r="AG14" s="12">
        <f>SUM($AG$13:$AG$13)</f>
        <v>2450</v>
      </c>
      <c r="AH14" s="12">
        <f>SUM($AH$13:$AH$13)</f>
        <v>2964.5</v>
      </c>
    </row>
    <row r="15" spans="1:3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63.75">
      <c r="A16" s="3">
        <v>47156</v>
      </c>
      <c r="B16" s="4"/>
      <c r="C16" s="3">
        <v>131125</v>
      </c>
      <c r="D16" s="4" t="s">
        <v>41</v>
      </c>
      <c r="E16" s="4" t="s">
        <v>87</v>
      </c>
      <c r="F16" s="4" t="s">
        <v>88</v>
      </c>
      <c r="G16" s="4" t="s">
        <v>44</v>
      </c>
      <c r="H16" s="4" t="s">
        <v>89</v>
      </c>
      <c r="I16" s="4" t="s">
        <v>46</v>
      </c>
      <c r="J16" s="5">
        <v>500</v>
      </c>
      <c r="K16" s="6">
        <v>500</v>
      </c>
      <c r="L16" s="7" t="s">
        <v>65</v>
      </c>
      <c r="M16" s="4">
        <v>212400</v>
      </c>
      <c r="N16" s="4" t="s">
        <v>90</v>
      </c>
      <c r="O16" s="4" t="s">
        <v>91</v>
      </c>
      <c r="P16" s="4" t="s">
        <v>92</v>
      </c>
      <c r="Q16" s="4">
        <v>1</v>
      </c>
      <c r="R16" s="4" t="s">
        <v>93</v>
      </c>
      <c r="S16" s="4">
        <v>802</v>
      </c>
      <c r="T16" s="4" t="s">
        <v>94</v>
      </c>
      <c r="U16" s="4" t="s">
        <v>95</v>
      </c>
      <c r="V16" s="4">
        <v>549493258</v>
      </c>
      <c r="W16" s="4"/>
      <c r="X16" s="8" t="s">
        <v>96</v>
      </c>
      <c r="Y16" s="8" t="s">
        <v>97</v>
      </c>
      <c r="Z16" s="8" t="s">
        <v>57</v>
      </c>
      <c r="AA16" s="8" t="s">
        <v>98</v>
      </c>
      <c r="AB16" s="8" t="s">
        <v>57</v>
      </c>
      <c r="AC16" s="7" t="s">
        <v>99</v>
      </c>
      <c r="AD16" s="9">
        <v>1</v>
      </c>
      <c r="AE16" s="6">
        <v>21</v>
      </c>
      <c r="AF16" s="9">
        <v>0.21</v>
      </c>
      <c r="AG16" s="10">
        <f>ROUND($K$16*$AD$16,2)</f>
        <v>500</v>
      </c>
      <c r="AH16" s="10">
        <f>ROUND($K$16*($AD$16+$AF$16),2)</f>
        <v>605</v>
      </c>
    </row>
    <row r="17" spans="1:34" ht="13.5" customHeight="1">
      <c r="A17" s="23"/>
      <c r="B17" s="23"/>
      <c r="C17" s="2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23" t="s">
        <v>63</v>
      </c>
      <c r="AF17" s="23"/>
      <c r="AG17" s="12">
        <f>SUM($AG$16:$AG$16)</f>
        <v>500</v>
      </c>
      <c r="AH17" s="12">
        <f>SUM($AH$16:$AH$16)</f>
        <v>605</v>
      </c>
    </row>
    <row r="18" spans="1:34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76.5">
      <c r="A19" s="3">
        <v>47160</v>
      </c>
      <c r="B19" s="4"/>
      <c r="C19" s="3">
        <v>131124</v>
      </c>
      <c r="D19" s="4" t="s">
        <v>41</v>
      </c>
      <c r="E19" s="4" t="s">
        <v>42</v>
      </c>
      <c r="F19" s="4" t="s">
        <v>43</v>
      </c>
      <c r="G19" s="4" t="s">
        <v>44</v>
      </c>
      <c r="H19" s="4" t="s">
        <v>100</v>
      </c>
      <c r="I19" s="4" t="s">
        <v>46</v>
      </c>
      <c r="J19" s="5">
        <v>200</v>
      </c>
      <c r="K19" s="6">
        <v>200</v>
      </c>
      <c r="L19" s="7" t="s">
        <v>65</v>
      </c>
      <c r="M19" s="4">
        <v>231400</v>
      </c>
      <c r="N19" s="4" t="s">
        <v>101</v>
      </c>
      <c r="O19" s="4" t="s">
        <v>102</v>
      </c>
      <c r="P19" s="4" t="s">
        <v>103</v>
      </c>
      <c r="Q19" s="4">
        <v>4</v>
      </c>
      <c r="R19" s="4">
        <v>4.28</v>
      </c>
      <c r="S19" s="4">
        <v>49109</v>
      </c>
      <c r="T19" s="4" t="s">
        <v>104</v>
      </c>
      <c r="U19" s="4" t="s">
        <v>105</v>
      </c>
      <c r="V19" s="4">
        <v>549495769</v>
      </c>
      <c r="W19" s="4"/>
      <c r="X19" s="8" t="s">
        <v>106</v>
      </c>
      <c r="Y19" s="8" t="s">
        <v>107</v>
      </c>
      <c r="Z19" s="8" t="s">
        <v>84</v>
      </c>
      <c r="AA19" s="8" t="s">
        <v>85</v>
      </c>
      <c r="AB19" s="8" t="s">
        <v>57</v>
      </c>
      <c r="AC19" s="7" t="s">
        <v>108</v>
      </c>
      <c r="AD19" s="9">
        <v>22</v>
      </c>
      <c r="AE19" s="6">
        <v>21</v>
      </c>
      <c r="AF19" s="9">
        <v>4.62</v>
      </c>
      <c r="AG19" s="10">
        <f>ROUND($K$19*$AD$19,2)</f>
        <v>4400</v>
      </c>
      <c r="AH19" s="10">
        <f>ROUND($K$19*($AD$19+$AF$19),2)</f>
        <v>5324</v>
      </c>
    </row>
    <row r="20" spans="1:34" ht="13.5" customHeight="1">
      <c r="A20" s="23"/>
      <c r="B20" s="23"/>
      <c r="C20" s="2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23" t="s">
        <v>63</v>
      </c>
      <c r="AF20" s="23"/>
      <c r="AG20" s="12">
        <f>SUM($AG$19:$AG$19)</f>
        <v>4400</v>
      </c>
      <c r="AH20" s="12">
        <f>SUM($AH$19:$AH$19)</f>
        <v>5324</v>
      </c>
    </row>
    <row r="21" spans="1:34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63.75">
      <c r="A22" s="3">
        <v>47163</v>
      </c>
      <c r="B22" s="4"/>
      <c r="C22" s="3">
        <v>131244</v>
      </c>
      <c r="D22" s="4" t="s">
        <v>41</v>
      </c>
      <c r="E22" s="4" t="s">
        <v>42</v>
      </c>
      <c r="F22" s="4" t="s">
        <v>43</v>
      </c>
      <c r="G22" s="4" t="s">
        <v>44</v>
      </c>
      <c r="H22" s="4" t="s">
        <v>109</v>
      </c>
      <c r="I22" s="4" t="s">
        <v>46</v>
      </c>
      <c r="J22" s="5">
        <v>4000</v>
      </c>
      <c r="K22" s="6">
        <v>4000</v>
      </c>
      <c r="L22" s="7" t="s">
        <v>65</v>
      </c>
      <c r="M22" s="4">
        <v>319900</v>
      </c>
      <c r="N22" s="4" t="s">
        <v>110</v>
      </c>
      <c r="O22" s="4" t="s">
        <v>111</v>
      </c>
      <c r="P22" s="4" t="s">
        <v>112</v>
      </c>
      <c r="Q22" s="4">
        <v>1</v>
      </c>
      <c r="R22" s="4" t="s">
        <v>113</v>
      </c>
      <c r="S22" s="4">
        <v>1593</v>
      </c>
      <c r="T22" s="4" t="s">
        <v>114</v>
      </c>
      <c r="U22" s="4" t="s">
        <v>115</v>
      </c>
      <c r="V22" s="4">
        <v>549491400</v>
      </c>
      <c r="W22" s="4"/>
      <c r="X22" s="8" t="s">
        <v>116</v>
      </c>
      <c r="Y22" s="8" t="s">
        <v>117</v>
      </c>
      <c r="Z22" s="8" t="s">
        <v>57</v>
      </c>
      <c r="AA22" s="8" t="s">
        <v>118</v>
      </c>
      <c r="AB22" s="8" t="s">
        <v>57</v>
      </c>
      <c r="AC22" s="7" t="s">
        <v>119</v>
      </c>
      <c r="AD22" s="9">
        <v>3.5</v>
      </c>
      <c r="AE22" s="6">
        <v>21</v>
      </c>
      <c r="AF22" s="9">
        <v>0.735</v>
      </c>
      <c r="AG22" s="10">
        <f>ROUND($K$22*$AD$22,2)</f>
        <v>14000</v>
      </c>
      <c r="AH22" s="10">
        <f>ROUND($K$22*($AD$22+$AF$22),2)</f>
        <v>16940</v>
      </c>
    </row>
    <row r="23" spans="1:34" ht="13.5" customHeight="1">
      <c r="A23" s="23"/>
      <c r="B23" s="23"/>
      <c r="C23" s="2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23" t="s">
        <v>63</v>
      </c>
      <c r="AF23" s="23"/>
      <c r="AG23" s="12">
        <f>SUM($AG$22:$AG$22)</f>
        <v>14000</v>
      </c>
      <c r="AH23" s="12">
        <f>SUM($AH$22:$AH$22)</f>
        <v>16940</v>
      </c>
    </row>
    <row r="24" spans="1:34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89.25">
      <c r="A25" s="3">
        <v>47174</v>
      </c>
      <c r="B25" s="4" t="s">
        <v>120</v>
      </c>
      <c r="C25" s="3">
        <v>131458</v>
      </c>
      <c r="D25" s="4" t="s">
        <v>41</v>
      </c>
      <c r="E25" s="4" t="s">
        <v>42</v>
      </c>
      <c r="F25" s="4" t="s">
        <v>43</v>
      </c>
      <c r="G25" s="4" t="s">
        <v>44</v>
      </c>
      <c r="H25" s="4" t="s">
        <v>121</v>
      </c>
      <c r="I25" s="4" t="s">
        <v>46</v>
      </c>
      <c r="J25" s="5">
        <v>500</v>
      </c>
      <c r="K25" s="6">
        <v>500</v>
      </c>
      <c r="L25" s="7" t="s">
        <v>65</v>
      </c>
      <c r="M25" s="4">
        <v>220000</v>
      </c>
      <c r="N25" s="4" t="s">
        <v>122</v>
      </c>
      <c r="O25" s="4" t="s">
        <v>123</v>
      </c>
      <c r="P25" s="4" t="s">
        <v>124</v>
      </c>
      <c r="Q25" s="4">
        <v>2</v>
      </c>
      <c r="R25" s="4">
        <v>125</v>
      </c>
      <c r="S25" s="4">
        <v>156173</v>
      </c>
      <c r="T25" s="4" t="s">
        <v>125</v>
      </c>
      <c r="U25" s="4" t="s">
        <v>126</v>
      </c>
      <c r="V25" s="4">
        <v>549496861</v>
      </c>
      <c r="W25" s="4" t="s">
        <v>127</v>
      </c>
      <c r="X25" s="8" t="s">
        <v>128</v>
      </c>
      <c r="Y25" s="8" t="s">
        <v>129</v>
      </c>
      <c r="Z25" s="8" t="s">
        <v>57</v>
      </c>
      <c r="AA25" s="8" t="s">
        <v>128</v>
      </c>
      <c r="AB25" s="8" t="s">
        <v>74</v>
      </c>
      <c r="AC25" s="7" t="s">
        <v>130</v>
      </c>
      <c r="AD25" s="9">
        <v>36</v>
      </c>
      <c r="AE25" s="6">
        <v>21</v>
      </c>
      <c r="AF25" s="9">
        <v>7.56</v>
      </c>
      <c r="AG25" s="10">
        <f>ROUND($K$25*$AD$25,2)</f>
        <v>18000</v>
      </c>
      <c r="AH25" s="10">
        <f>ROUND($K$25*($AD$25+$AF$25),2)</f>
        <v>21780</v>
      </c>
    </row>
    <row r="26" spans="1:34" ht="13.5" customHeight="1">
      <c r="A26" s="23"/>
      <c r="B26" s="23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3" t="s">
        <v>63</v>
      </c>
      <c r="AF26" s="23"/>
      <c r="AG26" s="12">
        <f>SUM($AG$25:$AG$25)</f>
        <v>18000</v>
      </c>
      <c r="AH26" s="12">
        <f>SUM($AH$25:$AH$25)</f>
        <v>21780</v>
      </c>
    </row>
    <row r="27" spans="1:34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63.75">
      <c r="A28" s="3">
        <v>47189</v>
      </c>
      <c r="B28" s="4" t="s">
        <v>131</v>
      </c>
      <c r="C28" s="3">
        <v>131390</v>
      </c>
      <c r="D28" s="4" t="s">
        <v>41</v>
      </c>
      <c r="E28" s="4" t="s">
        <v>42</v>
      </c>
      <c r="F28" s="4" t="s">
        <v>43</v>
      </c>
      <c r="G28" s="4" t="s">
        <v>44</v>
      </c>
      <c r="H28" s="4" t="s">
        <v>132</v>
      </c>
      <c r="I28" s="4" t="s">
        <v>46</v>
      </c>
      <c r="J28" s="5">
        <v>6000</v>
      </c>
      <c r="K28" s="6">
        <v>6000</v>
      </c>
      <c r="L28" s="7" t="s">
        <v>65</v>
      </c>
      <c r="M28" s="4">
        <v>419913</v>
      </c>
      <c r="N28" s="4" t="s">
        <v>133</v>
      </c>
      <c r="O28" s="4" t="s">
        <v>134</v>
      </c>
      <c r="P28" s="4" t="s">
        <v>135</v>
      </c>
      <c r="Q28" s="4"/>
      <c r="R28" s="4" t="s">
        <v>57</v>
      </c>
      <c r="S28" s="4">
        <v>2273</v>
      </c>
      <c r="T28" s="4" t="s">
        <v>136</v>
      </c>
      <c r="U28" s="4" t="s">
        <v>137</v>
      </c>
      <c r="V28" s="4">
        <v>549493254</v>
      </c>
      <c r="W28" s="4"/>
      <c r="X28" s="8" t="s">
        <v>138</v>
      </c>
      <c r="Y28" s="8" t="s">
        <v>139</v>
      </c>
      <c r="Z28" s="8" t="s">
        <v>57</v>
      </c>
      <c r="AA28" s="8" t="s">
        <v>118</v>
      </c>
      <c r="AB28" s="8" t="s">
        <v>57</v>
      </c>
      <c r="AC28" s="7" t="s">
        <v>140</v>
      </c>
      <c r="AD28" s="9">
        <v>3</v>
      </c>
      <c r="AE28" s="6">
        <v>21</v>
      </c>
      <c r="AF28" s="9">
        <v>0.63</v>
      </c>
      <c r="AG28" s="10">
        <f>ROUND($K$28*$AD$28,2)</f>
        <v>18000</v>
      </c>
      <c r="AH28" s="10">
        <f>ROUND($K$28*($AD$28+$AF$28),2)</f>
        <v>21780</v>
      </c>
    </row>
    <row r="29" spans="1:34" ht="13.5" customHeight="1">
      <c r="A29" s="23"/>
      <c r="B29" s="23"/>
      <c r="C29" s="2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3" t="s">
        <v>63</v>
      </c>
      <c r="AF29" s="23"/>
      <c r="AG29" s="12">
        <f>SUM($AG$28:$AG$28)</f>
        <v>18000</v>
      </c>
      <c r="AH29" s="12">
        <f>SUM($AH$28:$AH$28)</f>
        <v>21780</v>
      </c>
    </row>
    <row r="30" spans="1:3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63.75">
      <c r="A31" s="3">
        <v>47199</v>
      </c>
      <c r="B31" s="4" t="s">
        <v>141</v>
      </c>
      <c r="C31" s="3">
        <v>131529</v>
      </c>
      <c r="D31" s="4" t="s">
        <v>41</v>
      </c>
      <c r="E31" s="4" t="s">
        <v>42</v>
      </c>
      <c r="F31" s="4" t="s">
        <v>43</v>
      </c>
      <c r="G31" s="4" t="s">
        <v>44</v>
      </c>
      <c r="H31" s="4" t="s">
        <v>142</v>
      </c>
      <c r="I31" s="4" t="s">
        <v>46</v>
      </c>
      <c r="J31" s="5">
        <v>3800</v>
      </c>
      <c r="K31" s="6">
        <v>3800</v>
      </c>
      <c r="L31" s="7" t="s">
        <v>65</v>
      </c>
      <c r="M31" s="4">
        <v>220000</v>
      </c>
      <c r="N31" s="4" t="s">
        <v>122</v>
      </c>
      <c r="O31" s="4" t="s">
        <v>123</v>
      </c>
      <c r="P31" s="4" t="s">
        <v>124</v>
      </c>
      <c r="Q31" s="4">
        <v>2</v>
      </c>
      <c r="R31" s="4">
        <v>113</v>
      </c>
      <c r="S31" s="4">
        <v>3811</v>
      </c>
      <c r="T31" s="4" t="s">
        <v>143</v>
      </c>
      <c r="U31" s="4" t="s">
        <v>144</v>
      </c>
      <c r="V31" s="4">
        <v>549491205</v>
      </c>
      <c r="W31" s="4" t="s">
        <v>145</v>
      </c>
      <c r="X31" s="8" t="s">
        <v>146</v>
      </c>
      <c r="Y31" s="8" t="s">
        <v>147</v>
      </c>
      <c r="Z31" s="8" t="s">
        <v>57</v>
      </c>
      <c r="AA31" s="8" t="s">
        <v>118</v>
      </c>
      <c r="AB31" s="8" t="s">
        <v>74</v>
      </c>
      <c r="AC31" s="7" t="s">
        <v>148</v>
      </c>
      <c r="AD31" s="9">
        <v>2.5</v>
      </c>
      <c r="AE31" s="6">
        <v>21</v>
      </c>
      <c r="AF31" s="9">
        <v>0.525</v>
      </c>
      <c r="AG31" s="10">
        <f>ROUND($K$31*$AD$31,2)</f>
        <v>9500</v>
      </c>
      <c r="AH31" s="10">
        <f>ROUND($K$31*($AD$31+$AF$31),2)</f>
        <v>11495</v>
      </c>
    </row>
    <row r="32" spans="1:34" ht="13.5" customHeight="1">
      <c r="A32" s="23"/>
      <c r="B32" s="23"/>
      <c r="C32" s="2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3" t="s">
        <v>63</v>
      </c>
      <c r="AF32" s="23"/>
      <c r="AG32" s="12">
        <f>SUM($AG$31:$AG$31)</f>
        <v>9500</v>
      </c>
      <c r="AH32" s="12">
        <f>SUM($AH$31:$AH$31)</f>
        <v>11495</v>
      </c>
    </row>
    <row r="33" spans="1:3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2" t="s">
        <v>149</v>
      </c>
      <c r="AF34" s="22"/>
      <c r="AG34" s="14">
        <f>(0)+SUM($AG$8,$AG$11,$AG$14,$AG$17,$AG$20,$AG$23,$AG$26,$AG$29,$AG$32)</f>
        <v>102550</v>
      </c>
      <c r="AH34" s="14">
        <f>(0)+SUM($AH$8,$AH$11,$AH$14,$AH$17,$AH$20,$AH$23,$AH$26,$AH$29,$AH$32)</f>
        <v>123023.5</v>
      </c>
    </row>
    <row r="35" spans="1:3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</sheetData>
  <sheetProtection/>
  <mergeCells count="30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8:C8"/>
    <mergeCell ref="AE8:AF8"/>
    <mergeCell ref="A11:C11"/>
    <mergeCell ref="AE11:AF11"/>
    <mergeCell ref="A14:C14"/>
    <mergeCell ref="AE14:AF14"/>
    <mergeCell ref="A17:C17"/>
    <mergeCell ref="AE17:AF17"/>
    <mergeCell ref="A20:C20"/>
    <mergeCell ref="AE20:AF20"/>
    <mergeCell ref="A23:C23"/>
    <mergeCell ref="AE23:AF23"/>
    <mergeCell ref="A34:AD34"/>
    <mergeCell ref="AE34:AF34"/>
    <mergeCell ref="A26:C26"/>
    <mergeCell ref="AE26:AF26"/>
    <mergeCell ref="A29:C29"/>
    <mergeCell ref="AE29:AF29"/>
    <mergeCell ref="A32:C32"/>
    <mergeCell ref="AE32:AF32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114.75">
      <c r="A6" s="15">
        <v>46986</v>
      </c>
      <c r="B6" s="16" t="s">
        <v>64</v>
      </c>
      <c r="C6" s="15">
        <v>130094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150</v>
      </c>
      <c r="I6" s="16" t="s">
        <v>46</v>
      </c>
      <c r="J6" s="17">
        <v>360</v>
      </c>
      <c r="K6" s="17"/>
      <c r="L6" s="16" t="s">
        <v>65</v>
      </c>
      <c r="M6" s="16">
        <v>560000</v>
      </c>
      <c r="N6" s="16" t="s">
        <v>66</v>
      </c>
      <c r="O6" s="16" t="s">
        <v>67</v>
      </c>
      <c r="P6" s="16" t="s">
        <v>68</v>
      </c>
      <c r="Q6" s="16">
        <v>3</v>
      </c>
      <c r="R6" s="16">
        <v>331</v>
      </c>
      <c r="S6" s="16">
        <v>115744</v>
      </c>
      <c r="T6" s="16" t="s">
        <v>69</v>
      </c>
      <c r="U6" s="16" t="s">
        <v>70</v>
      </c>
      <c r="V6" s="16">
        <v>549493053</v>
      </c>
      <c r="W6" s="16"/>
      <c r="X6" s="18"/>
      <c r="Y6" s="18"/>
      <c r="Z6" s="18"/>
      <c r="AA6" s="18"/>
      <c r="AB6" s="18"/>
      <c r="AC6" s="18" t="s">
        <v>75</v>
      </c>
      <c r="AD6" s="19">
        <v>51</v>
      </c>
      <c r="AE6" s="17">
        <v>21</v>
      </c>
      <c r="AF6" s="19">
        <v>10.71</v>
      </c>
      <c r="AG6" s="19">
        <f>ROUND($K$6*$AD$6,2)</f>
        <v>0</v>
      </c>
      <c r="AH6" s="19">
        <f>ROUND($K$6*($AD$6+$AF$6),2)</f>
        <v>0</v>
      </c>
    </row>
    <row r="7" spans="1:34" ht="13.5" customHeight="1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3" t="s">
        <v>63</v>
      </c>
      <c r="AF7" s="23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 t="s">
        <v>149</v>
      </c>
      <c r="AF9" s="22"/>
      <c r="AG9" s="14">
        <f>(0)+SUM($AG$7)</f>
        <v>0</v>
      </c>
      <c r="AH9" s="14">
        <f>(0)+SUM($AH$7)</f>
        <v>0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S4:W4"/>
    <mergeCell ref="X4:AB4"/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2014-06-27T10:05:38Z</cp:lastPrinted>
  <dcterms:modified xsi:type="dcterms:W3CDTF">2014-06-27T10:06:06Z</dcterms:modified>
  <cp:category/>
  <cp:version/>
  <cp:contentType/>
  <cp:contentStatus/>
</cp:coreProperties>
</file>