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5" windowWidth="18195" windowHeight="11760"/>
  </bookViews>
  <sheets>
    <sheet name="List1" sheetId="1" r:id="rId1"/>
  </sheets>
  <calcPr calcId="145621"/>
  <customWorkbookViews>
    <customWorkbookView name="Heczkova – osobní zobrazení" guid="{81A9E87A-99BF-4EA7-8E1D-9AC779C0C02D}" mergeInterval="0" personalView="1" maximized="1" windowWidth="1276" windowHeight="759" activeSheetId="1"/>
    <customWorkbookView name="vapenikj - vlastní zobrazení" guid="{9E4EF625-06C4-41DC-AF68-8C98A128BBF7}" mergeInterval="0" personalView="1" maximized="1" xWindow="1" yWindow="1" windowWidth="1676" windowHeight="820" activeSheetId="1"/>
    <customWorkbookView name="pytlikova – osobní zobrazení" guid="{F111838C-A286-4957-BB11-D94975454BE3}" mergeInterval="0" personalView="1" maximized="1" windowWidth="1362" windowHeight="522" activeSheetId="1"/>
    <customWorkbookView name="Hort – osobní zobrazení" guid="{73C445A0-1D16-43B6-9A84-D11DECF82565}" mergeInterval="0" personalView="1" maximized="1" xWindow="-9" yWindow="-9" windowWidth="1938" windowHeight="1064" activeSheetId="1"/>
  </customWorkbookViews>
</workbook>
</file>

<file path=xl/calcChain.xml><?xml version="1.0" encoding="utf-8"?>
<calcChain xmlns="http://schemas.openxmlformats.org/spreadsheetml/2006/main">
  <c r="O99" i="1" l="1"/>
  <c r="O98" i="1"/>
  <c r="O97" i="1"/>
  <c r="O74" i="1"/>
  <c r="O7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38" i="1"/>
  <c r="O37" i="1"/>
  <c r="O36" i="1"/>
  <c r="O35" i="1"/>
  <c r="O34" i="1"/>
  <c r="O28" i="1"/>
  <c r="O27" i="1"/>
  <c r="O26" i="1"/>
  <c r="O25" i="1"/>
  <c r="O24" i="1"/>
  <c r="O23" i="1"/>
  <c r="O22" i="1"/>
  <c r="O21" i="1"/>
  <c r="O20" i="1"/>
  <c r="O10" i="1"/>
  <c r="O9" i="1"/>
  <c r="O8" i="1"/>
  <c r="O7" i="1"/>
  <c r="O6" i="1"/>
  <c r="O5" i="1"/>
  <c r="O4" i="1"/>
  <c r="O2" i="1"/>
  <c r="O3" i="1"/>
  <c r="O96" i="1" l="1"/>
  <c r="O95" i="1"/>
  <c r="O78" i="1"/>
  <c r="O77" i="1"/>
  <c r="O76" i="1"/>
  <c r="O75" i="1"/>
  <c r="O44" i="1"/>
  <c r="O40" i="1"/>
  <c r="O41" i="1"/>
  <c r="O42" i="1"/>
  <c r="O43" i="1"/>
  <c r="O39" i="1"/>
  <c r="O31" i="1"/>
  <c r="O19" i="1"/>
  <c r="O17" i="1"/>
  <c r="O90" i="1" l="1"/>
  <c r="O89" i="1"/>
  <c r="O88" i="1"/>
  <c r="O87" i="1"/>
  <c r="O86" i="1"/>
  <c r="O85" i="1"/>
  <c r="O84" i="1"/>
  <c r="O81" i="1"/>
  <c r="O80" i="1"/>
  <c r="O79" i="1"/>
  <c r="O69" i="1"/>
  <c r="O68" i="1"/>
  <c r="O67" i="1"/>
  <c r="O33" i="1"/>
  <c r="O32" i="1"/>
  <c r="O30" i="1"/>
  <c r="O29" i="1"/>
  <c r="O18" i="1"/>
  <c r="O16" i="1"/>
  <c r="O15" i="1"/>
  <c r="O14" i="1"/>
  <c r="O13" i="1"/>
  <c r="O12" i="1"/>
  <c r="O11" i="1"/>
  <c r="O94" i="1"/>
  <c r="O93" i="1"/>
  <c r="O92" i="1"/>
  <c r="O91" i="1"/>
  <c r="O72" i="1"/>
  <c r="O71" i="1"/>
  <c r="O70" i="1"/>
  <c r="O66" i="1"/>
  <c r="O65" i="1"/>
  <c r="O64" i="1"/>
  <c r="O100" i="1" l="1"/>
  <c r="O82" i="1"/>
  <c r="O63" i="1"/>
  <c r="O102" i="1" l="1"/>
</calcChain>
</file>

<file path=xl/comments1.xml><?xml version="1.0" encoding="utf-8"?>
<comments xmlns="http://schemas.openxmlformats.org/spreadsheetml/2006/main">
  <authors>
    <author>pytlikova</author>
  </authors>
  <commentList>
    <comment ref="N1" authorId="0" guid="{0B5DA946-77EB-4F5E-9827-5E9F3EDA0AEF}">
      <text>
        <r>
          <rPr>
            <b/>
            <sz val="9"/>
            <color indexed="81"/>
            <rFont val="Tahoma"/>
            <family val="2"/>
            <charset val="238"/>
          </rPr>
          <t>pytlikova:</t>
        </r>
        <r>
          <rPr>
            <sz val="9"/>
            <color indexed="81"/>
            <rFont val="Tahoma"/>
            <family val="2"/>
            <charset val="238"/>
          </rPr>
          <t xml:space="preserve">
doplněno v Kč bez DPH a formát
</t>
        </r>
      </text>
    </comment>
  </commentList>
</comments>
</file>

<file path=xl/sharedStrings.xml><?xml version="1.0" encoding="utf-8"?>
<sst xmlns="http://schemas.openxmlformats.org/spreadsheetml/2006/main" count="312" uniqueCount="174">
  <si>
    <t>Typové označení</t>
  </si>
  <si>
    <t>výrobce</t>
  </si>
  <si>
    <t>výrob.č.</t>
  </si>
  <si>
    <t>umístění</t>
  </si>
  <si>
    <t>počet jednotek</t>
  </si>
  <si>
    <t>Servis</t>
  </si>
  <si>
    <t xml:space="preserve"> 1 x 3 měsíce</t>
  </si>
  <si>
    <t xml:space="preserve"> 1 x 1/2 roku</t>
  </si>
  <si>
    <t xml:space="preserve"> 1 x rok</t>
  </si>
  <si>
    <t xml:space="preserve"> 1 x 2 roky</t>
  </si>
  <si>
    <t xml:space="preserve"> 1 x 3 roky</t>
  </si>
  <si>
    <t xml:space="preserve"> 1 x 4 roky</t>
  </si>
  <si>
    <t xml:space="preserve"> 1 x 5 let</t>
  </si>
  <si>
    <t>SF4</t>
  </si>
  <si>
    <t>Atlas Copco</t>
  </si>
  <si>
    <t>2ks</t>
  </si>
  <si>
    <t>Prověřit funkci pojistného ventilu</t>
  </si>
  <si>
    <t>X</t>
  </si>
  <si>
    <t>Nechat provést kontrolu elektr.komponent a vypínače odstavení</t>
  </si>
  <si>
    <t>SF8</t>
  </si>
  <si>
    <t xml:space="preserve">v.č. AII695549 </t>
  </si>
  <si>
    <t>A4 - NMR (A7 1.PP)</t>
  </si>
  <si>
    <t>v.č. AII695550</t>
  </si>
  <si>
    <t>A6 / m.č.1S08</t>
  </si>
  <si>
    <t>SF2</t>
  </si>
  <si>
    <t>LF10</t>
  </si>
  <si>
    <t xml:space="preserve">v.č. WCF 425707                                 v.č. WCF 425836 </t>
  </si>
  <si>
    <t>A9 / m.č.1S39                             A9 / m.č.1S39</t>
  </si>
  <si>
    <t>Zkouška pojistného a odlehčovacího ventilu (je-li nainstalován)</t>
  </si>
  <si>
    <t>Výměna vzduchového filtru (v předepsaném časovém intervalu nebo po 500 provoz.hod. )</t>
  </si>
  <si>
    <t>Výměna výfukového tlumiče (v předepsaném časovém intervalu nebo po 2000 provoz.hod. )</t>
  </si>
  <si>
    <t>Výměna zpětného ventilu nebo odlehčovače (po 3000 - 4000 provoz.hodinách)</t>
  </si>
  <si>
    <t>Výměna talířů ventilů (po 7500 provoz.hodinách)</t>
  </si>
  <si>
    <t>A9 / m.č.1S64 (ČOV)</t>
  </si>
  <si>
    <t>1ks</t>
  </si>
  <si>
    <t>Vyčistit kompresor</t>
  </si>
  <si>
    <t>SF11</t>
  </si>
  <si>
    <t>Kontrola úbytku tlaku přes filtry ( v předepsaném časovém intervalu nebo po 500 provoz.hod. )</t>
  </si>
  <si>
    <t>Kontrola chladičů, příp. vyčistění ( v předepsaném časovém intervalu nebo po 500 provoz.hod. )</t>
  </si>
  <si>
    <t>Kontrola vzduchového filtru ( v předepsaném časovém intervalu nebo po 500 provoz.hod. )</t>
  </si>
  <si>
    <t>Prověřit pojistný ventil</t>
  </si>
  <si>
    <r>
      <rPr>
        <b/>
        <sz val="10"/>
        <color indexed="8"/>
        <rFont val="Arial"/>
        <family val="2"/>
        <charset val="238"/>
      </rPr>
      <t xml:space="preserve">ULTRAPAC  ALD 0050 SPUC </t>
    </r>
    <r>
      <rPr>
        <sz val="10"/>
        <color indexed="8"/>
        <rFont val="Arial"/>
        <family val="2"/>
        <charset val="238"/>
      </rPr>
      <t xml:space="preserve">                                                  </t>
    </r>
  </si>
  <si>
    <t>Servisní kontrola (kontrola + servisní sada A) - v předepsaném časovém intervalu nebo po 8760 provoz.hod. nebo požadavek na displeji</t>
  </si>
  <si>
    <t>Donaldson</t>
  </si>
  <si>
    <t>A4 / m.č.1S56</t>
  </si>
  <si>
    <t>Kalibrace senzoru TRB</t>
  </si>
  <si>
    <t>Servisní kontrola (kontrola + serv.sada C-Carepac) - v předepsaném časovém intervalu nebo po 26250 provoz.hod. nebo požadavek na displeji</t>
  </si>
  <si>
    <r>
      <rPr>
        <b/>
        <sz val="10"/>
        <color indexed="8"/>
        <rFont val="Arial"/>
        <family val="2"/>
        <charset val="238"/>
      </rPr>
      <t>OILFREEPAC 2000  0050-SP</t>
    </r>
    <r>
      <rPr>
        <sz val="10"/>
        <color indexed="8"/>
        <rFont val="Arial"/>
        <family val="2"/>
        <charset val="238"/>
      </rPr>
      <t xml:space="preserve">                    </t>
    </r>
  </si>
  <si>
    <t xml:space="preserve">v.č. 86120116-1                            v.č. 86120116-2                         </t>
  </si>
  <si>
    <t>A4 - NMR (A7 1.PP)                        A4 - NMR (A7 1.PP)</t>
  </si>
  <si>
    <t>Výměna filtračních prvků (v předepsaném časovém intervalu nebo po 8000 provoz.hod. nebo při hlášení na displeji)</t>
  </si>
  <si>
    <t>Výměna čistící kartuše (v předepsaném časovém intervalu nebo po 10000 provoz.hod. nebo při hlášení na displeji)</t>
  </si>
  <si>
    <t>Výměna kartuše se sušícím prostředkem (v předepsaném časovém intervalu nebo po 10000 provoz.hod. nebo při hlášení na displeji)</t>
  </si>
  <si>
    <r>
      <rPr>
        <b/>
        <sz val="10"/>
        <color indexed="8"/>
        <rFont val="Arial"/>
        <family val="2"/>
        <charset val="238"/>
      </rPr>
      <t xml:space="preserve">ULTRAPAC  ALD 0025 SPUC </t>
    </r>
    <r>
      <rPr>
        <sz val="10"/>
        <color indexed="8"/>
        <rFont val="Arial"/>
        <family val="2"/>
        <charset val="238"/>
      </rPr>
      <t xml:space="preserve">                                  </t>
    </r>
  </si>
  <si>
    <t>A5 / m.č.1S17</t>
  </si>
  <si>
    <t xml:space="preserve">CD12 </t>
  </si>
  <si>
    <t>Servis - servisní sada A (2 roky nebo 12000 hodin)</t>
  </si>
  <si>
    <t>Servis - servisní sada B (2 roky nebo 12000 hodin)</t>
  </si>
  <si>
    <t>3ks</t>
  </si>
  <si>
    <t>Výměna filtračních vložek (v předepsaném časovém intervalu nebo po 8000 provoz.hod. nebo požadavek na displeji)</t>
  </si>
  <si>
    <t>Výměna kazet s adsorbentem (v předepsaném časovém intervalu nebo po 10000 provoz.hod. nebo požadavek na displeji)</t>
  </si>
  <si>
    <t xml:space="preserve">v.č. 1521697/1                                      v.č. 1521697/2           </t>
  </si>
  <si>
    <t>A9 / m.č.1S39                                                  A9 / m.č.1S39</t>
  </si>
  <si>
    <t>Použít servisní sadu A nebo CAREPAC 2</t>
  </si>
  <si>
    <r>
      <rPr>
        <b/>
        <sz val="10"/>
        <color indexed="8"/>
        <rFont val="Arial"/>
        <family val="2"/>
        <charset val="238"/>
      </rPr>
      <t>BGS 100 GENERAL                                           olejové vývěvy - sestava</t>
    </r>
    <r>
      <rPr>
        <sz val="10"/>
        <color indexed="8"/>
        <rFont val="Arial"/>
        <family val="2"/>
        <charset val="238"/>
      </rPr>
      <t xml:space="preserve">                                                (PUMPA VUOTO 100 PBOM)                                                 </t>
    </r>
  </si>
  <si>
    <t>BGS GENERAL SRL</t>
  </si>
  <si>
    <t xml:space="preserve">v.č. 0405031                                                           v.č. 0405032  </t>
  </si>
  <si>
    <t>A6 / m.č.1S13                                            A6 / m.č.1S13</t>
  </si>
  <si>
    <t>Vyměnit separátor oleje ( v předepsaném časovém intervalu nebo po 2000 provoz.hod.)</t>
  </si>
  <si>
    <t>Vyměnit olej + olejový filtr ( v předepsaném časovém intervalu nebo po 2000 provoz.hod.)</t>
  </si>
  <si>
    <t>Kontrola a jeli třeba výměna pružné vložky spojky ( v předepsaném časovém intervalu nebo po 2000 provoz.hod.)</t>
  </si>
  <si>
    <t>Kontrola elektr.spojů ( v předepsaném časovém intervalu nebo po 2000 provoz.hod.)</t>
  </si>
  <si>
    <t>Generální oprava pumpy ( v předepsaném časovém intervalu nebo po 30000 provoz.hod.)</t>
  </si>
  <si>
    <r>
      <rPr>
        <b/>
        <sz val="10"/>
        <color indexed="8"/>
        <rFont val="Arial"/>
        <family val="2"/>
        <charset val="238"/>
      </rPr>
      <t xml:space="preserve">BUSCH RA 305 D olejové vývěvy </t>
    </r>
    <r>
      <rPr>
        <sz val="10"/>
        <color indexed="8"/>
        <rFont val="Arial"/>
        <family val="2"/>
        <charset val="238"/>
      </rPr>
      <t xml:space="preserve">                                                        </t>
    </r>
  </si>
  <si>
    <t>Busch Vacuum</t>
  </si>
  <si>
    <t>v.č. C0712000456                                                  v.č. C0712000457                                                         v.č. C0712000458</t>
  </si>
  <si>
    <t>A9 / m.č.1S39                                    A9 / m.č.1S39                                            A9 / m.č.1S39</t>
  </si>
  <si>
    <t>Výměna oleje a olejového filtru(v předepsaném časovém intervalu nebo po 500-2000 provoz.hod. )</t>
  </si>
  <si>
    <t>Výměna odlučovače oleje</t>
  </si>
  <si>
    <r>
      <rPr>
        <b/>
        <sz val="10"/>
        <color indexed="8"/>
        <rFont val="Arial"/>
        <family val="2"/>
        <charset val="238"/>
      </rPr>
      <t>340PBO BGS</t>
    </r>
    <r>
      <rPr>
        <sz val="10"/>
        <color indexed="8"/>
        <rFont val="Arial"/>
        <family val="2"/>
        <charset val="238"/>
      </rPr>
      <t xml:space="preserve">                                          </t>
    </r>
  </si>
  <si>
    <t>v.č. 709011</t>
  </si>
  <si>
    <t>A20 / m.č.1S17</t>
  </si>
  <si>
    <t>N 920 KT.29.18, membránová vývěva KNF</t>
  </si>
  <si>
    <t>A21</t>
  </si>
  <si>
    <t>Výměna strukturovaných membrán a ventilových destiček</t>
  </si>
  <si>
    <t>Roční náklady (pro potřebu hodnocení)</t>
  </si>
  <si>
    <t>Výměna vložky a oleje - po 3000 provozních hodinách (předpoklad 1x za 4 roky)</t>
  </si>
  <si>
    <t>Výměna výfukového filtru, olejového filtru, hlavní pružné spojky - po 3000 provoz.hodinách (předpoklad 1x za 4 roky)</t>
  </si>
  <si>
    <t>Výměna lopatek a utažení těsnění - po 5000-7000 provozních hodinách - SERVISNÍ FIRMA (předpoklad 1x za 4 roky)</t>
  </si>
  <si>
    <t>Výměna kuličk.ložiska a utažení těsnění - po 10000-12000 provoz.hodinách - SERVISNÍ FIRMA (předpoklad 1x za 4 roky)</t>
  </si>
  <si>
    <t>4 ks</t>
  </si>
  <si>
    <t>v.č.All684965</t>
  </si>
  <si>
    <t>Kontrola napnutí / stavu klínových řemenů  (v předepsaném časovém intervalu nebo po 2500 mh) - servis.plán I</t>
  </si>
  <si>
    <t>Výměna vzduchových filtrů (v předepsaném časovém intervalu nebo po 5000 mh ) - servis.plán A</t>
  </si>
  <si>
    <t>Nechat zkontrolovat kulový ventil jímky kondenzátu (v předepsaném časovém intervalu nebo po 5000 mh) -servis.plán A</t>
  </si>
  <si>
    <t>Výměna klínových řemenů ( v předepsaném časovém intervalu nebo po 5000 mh) - servis.plán A</t>
  </si>
  <si>
    <t xml:space="preserve">Nechat namazat ložiska elementu  ( v předepsaném časovém intervalu nebo po 5000 mh) - servis.plán B </t>
  </si>
  <si>
    <t>Vyčistit ventilátor kompresorového elementu a kanál, vyčistit žebra kompresorového elementu, vyměnit těsnění (v předepsaném časovém intervalu nebo po 10000 mh) - servis.plán B</t>
  </si>
  <si>
    <t>Nechat namazat jehlová ložiska kliky ( v předepsaném časovém intervalu nebo po 10000 mh) - servis.plán B)</t>
  </si>
  <si>
    <t>Prověřit funkci pojistného ventilu (v předepsaném časovém intervalu nebo po 2500 mh)</t>
  </si>
  <si>
    <t>Nechat provést kontrolu elektr.komponent a vypínače odstavení (v předepsaném časovém intervalu nebo po 2500 mh)</t>
  </si>
  <si>
    <t>Kontrola napnutí / stavu klínových řemenů  (v předepsaném časovém intervalu nebo po 2500 mh) - servis.plán A</t>
  </si>
  <si>
    <t>Výměna vzduchových filtrů  (v předepsaném časovém intervalu nebo po 2500 mh) - servis.plán A</t>
  </si>
  <si>
    <t>Výměna klínových řemenů (v předepsaném časovém intervalu nebo po 5000 mh) - servis.plán B</t>
  </si>
  <si>
    <t>Vyčistit ventilátor , trubku ventilátoru a chladící žebra elementu (v předepsaném časovém intervalu nebo po 5000mh) - servis.plán B</t>
  </si>
  <si>
    <t>Vyměnit zpětné ventily (v předepsaném časovém intervalu nebo po 5000 mh.) -  servis.plán B</t>
  </si>
  <si>
    <t>Promazat ložisko pohyblivé spirály a klikové čepy  (v předepsaném časovém intervalu nebo po 5000 mh.) -  servis.plán B</t>
  </si>
  <si>
    <t>Vyměnit výst.potrubí elementu, hrotová a prachová těsnění (v předepsaném časovém intervalu nebo po 5000 mh.) -  servis.plán B</t>
  </si>
  <si>
    <t>Kontrola napnutí / stavu klínových řemenů  ( v předepsaném časovém intervalu nebo po 2500 mh) - servis.plán I</t>
  </si>
  <si>
    <t>Výměna vzduchových filtrů ( v předepsaném časovém intervalu nebo po 5000 mh) - servis.plán A</t>
  </si>
  <si>
    <t>Nechat zkontrolovat kulový ventil jímky kondenzátu ( v předepsaném časovém intervalu nebo po 5000 mh) - servis.plán A</t>
  </si>
  <si>
    <t>Vyčistit ventilátor kompresorového elementu a kanál, vyčistit žebra kompresorového elementu, vyměnit těsnění ( v předepsaném časovém intervalu nebo po 10000 mh) - servis.plán B</t>
  </si>
  <si>
    <t>Nechat namazat jehlová ložiska kliky ( v předepsaném časovém intervalu nebo po 10000 mh) - servis.plán B</t>
  </si>
  <si>
    <t>v.č. API250327</t>
  </si>
  <si>
    <t>GA15VSD+ FF CE 400V +N 50</t>
  </si>
  <si>
    <t>Kontrola funkce chlad. ventilátorů měniče, kontrola elektromag. ventilu odpouštění po zastavení a stisknutí tl. nouzového zastavení (servis A)</t>
  </si>
  <si>
    <t>Kontrola stavu přívodní hadice vzduchu mezi vzduchovým filtrem a elementem kompresoru, kontrola údajů o tlaku a  teplotě (servis A)</t>
  </si>
  <si>
    <t>Vyměna oleje, olejového filtru, elementu vzduchového filtru, elementu odlučovače oleje, (servis A)</t>
  </si>
  <si>
    <t>Vyčistění chladiče, kontrola a vyčistění sestavy chladicího ventilátoru. (servis A)</t>
  </si>
  <si>
    <t>Všechny činnosti servisu A (servis B)</t>
  </si>
  <si>
    <t>Vyměna elementu filtru elektrického rozvaděče. (servis B)</t>
  </si>
  <si>
    <t>Vyměna zpětného ventilu výplachového potrubí a profouknutí omezovací trysky. (servis B)</t>
  </si>
  <si>
    <t>Vyměna  elektronického vypouštěcího ventilu, výměna ventilu minimálního tlaku a termostatického ventilu. (servis B)</t>
  </si>
  <si>
    <t>Test diod LED a displeje. (servis B)</t>
  </si>
  <si>
    <t>Kontrola, zda nedochází k úniku vzduchu a oleje. (servis B)</t>
  </si>
  <si>
    <t>Zkouška funkce pojistného ventilu. (servis B)</t>
  </si>
  <si>
    <t>Test funkce pojistných ventilů. Provést kontrolu elektr.komponent a vypínače odstavení (Servis A, 2500mh)</t>
  </si>
  <si>
    <t>Kontrola napnutí / stavu klínových řemenů (Servis A, 2500mh)</t>
  </si>
  <si>
    <t>Výměna vzduchových filtrů  (Servis B, 4000mh)</t>
  </si>
  <si>
    <t>Rozebrání a vyřistění plovoucího ventilu odvaděče kondenzátu. Výměna zpětných ventilů.  (Servis B, 4000mh)</t>
  </si>
  <si>
    <t>Nechat promazat ložisko pohyblivé spirály a ložiska klik.hřídele. (Servis C, 8000mh)</t>
  </si>
  <si>
    <t>Vyčistit ventilátor a potrubí elementu kompresoru (Servis C, 8000mh)</t>
  </si>
  <si>
    <t>Vyčistěte žebra elementu kompresoru (Servis C, 8000mh)</t>
  </si>
  <si>
    <t>Výměna vzduchových filtrů (Servis C, 8000mh)</t>
  </si>
  <si>
    <t>Výměna klínových řemenů (Servis C, 8000mh)</t>
  </si>
  <si>
    <t>Kontrola tlaku a teploty (Servis C, 8000mh)</t>
  </si>
  <si>
    <t>Provedení testu LED diod a displeje (Servis C, 8000mh)</t>
  </si>
  <si>
    <t>Kontrola úniku vzduchu (Servis C, 8000mh)</t>
  </si>
  <si>
    <t>Kontrola funkce odstavení kvůli teplotě (Servis C, 8000mh)</t>
  </si>
  <si>
    <t>v.č.86164544</t>
  </si>
  <si>
    <t>CESEB</t>
  </si>
  <si>
    <t xml:space="preserve">v.č. AIPW 20861      </t>
  </si>
  <si>
    <t>CD17</t>
  </si>
  <si>
    <t xml:space="preserve">v.č. AIPW 52648      </t>
  </si>
  <si>
    <t xml:space="preserve">v.č. AIPW 52158      </t>
  </si>
  <si>
    <t>3 ks</t>
  </si>
  <si>
    <t>v.č. 2755514</t>
  </si>
  <si>
    <t xml:space="preserve">v.č. 2755513   </t>
  </si>
  <si>
    <t xml:space="preserve">v.č. 2755512     </t>
  </si>
  <si>
    <t xml:space="preserve">vývěvy </t>
  </si>
  <si>
    <t xml:space="preserve">VTLF2.250 </t>
  </si>
  <si>
    <t>Becker    </t>
  </si>
  <si>
    <t>Kontrola, výměna lamel - po 6000 - 8000 provozních hod.</t>
  </si>
  <si>
    <t>Kontrola lamel, vyfoukání filtr. vložky stlačeným vzduchem, odsátí nečistot z prostoru filtru - dle prov. podmínek po 40 - 200 provozních hod.</t>
  </si>
  <si>
    <t>Kontrola lamel, výměna filtrační vložky, odsátí nečistot z prostoru filtru - po 2000 provozních hod.</t>
  </si>
  <si>
    <r>
      <t xml:space="preserve">Kontrola lamel, </t>
    </r>
    <r>
      <rPr>
        <sz val="9.5"/>
        <rFont val="Arial"/>
        <family val="2"/>
        <charset val="238"/>
      </rPr>
      <t xml:space="preserve">mazání ložisek přiloženým mazivem - </t>
    </r>
    <r>
      <rPr>
        <sz val="9.5"/>
        <color indexed="8"/>
        <rFont val="Arial"/>
        <family val="2"/>
        <charset val="238"/>
      </rPr>
      <t>po 3000 provozních hod.</t>
    </r>
  </si>
  <si>
    <r>
      <rPr>
        <b/>
        <sz val="10"/>
        <color indexed="8"/>
        <rFont val="Arial"/>
        <family val="2"/>
        <charset val="238"/>
      </rPr>
      <t xml:space="preserve">ULTRAPAC      2000 0065 SP  </t>
    </r>
    <r>
      <rPr>
        <sz val="10"/>
        <color indexed="8"/>
        <rFont val="Arial"/>
        <family val="2"/>
        <charset val="238"/>
      </rPr>
      <t xml:space="preserve">         </t>
    </r>
  </si>
  <si>
    <t xml:space="preserve">4ks </t>
  </si>
  <si>
    <t xml:space="preserve">v.č. AII613574                               </t>
  </si>
  <si>
    <t xml:space="preserve">A5 / m.č.1S17                             </t>
  </si>
  <si>
    <t>4ks</t>
  </si>
  <si>
    <t>v.č. A1693594</t>
  </si>
  <si>
    <t>v.č. AII596439</t>
  </si>
  <si>
    <t>A36 / m.č.1S47</t>
  </si>
  <si>
    <t>v.č. A1693595</t>
  </si>
  <si>
    <t xml:space="preserve">v.č. AII696438  </t>
  </si>
  <si>
    <t>v.č.86156341</t>
  </si>
  <si>
    <r>
      <rPr>
        <b/>
        <sz val="10"/>
        <color indexed="8"/>
        <rFont val="Arial"/>
        <family val="2"/>
        <charset val="238"/>
      </rPr>
      <t>MEDIPAC    2000 0080-SP</t>
    </r>
    <r>
      <rPr>
        <sz val="10"/>
        <color indexed="8"/>
        <rFont val="Arial"/>
        <family val="2"/>
        <charset val="238"/>
      </rPr>
      <t xml:space="preserve">                                                         </t>
    </r>
  </si>
  <si>
    <t>v.č. 1680221/1</t>
  </si>
  <si>
    <t>v.č. 1680221/2</t>
  </si>
  <si>
    <t>(2 kompresory  /1vzduš)</t>
  </si>
  <si>
    <t xml:space="preserve">A4 / m.č.1S56                                  A4 / m.č.1S56              A8 / m.č.1S13                          </t>
  </si>
  <si>
    <t>v.č. AII680784                                             v.č. AII680785             v.č. AII685278</t>
  </si>
  <si>
    <t>Cena za servisní úkon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</si>
</sst>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Calibri"/>
      <family val="2"/>
      <charset val="238"/>
    </font>
    <font>
      <b/>
      <sz val="10"/>
      <color indexed="8"/>
      <name val="Arial Narrow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.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  <font>
      <sz val="9.5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81">
    <xf numFmtId="0" fontId="0" fillId="0" borderId="0" xfId="0"/>
    <xf numFmtId="0" fontId="2" fillId="0" borderId="32" xfId="1" applyFont="1" applyBorder="1" applyAlignment="1" applyProtection="1">
      <alignment vertical="center" wrapText="1"/>
      <protection locked="0"/>
    </xf>
    <xf numFmtId="0" fontId="3" fillId="0" borderId="66" xfId="1" applyFont="1" applyBorder="1" applyAlignment="1" applyProtection="1">
      <alignment horizontal="left" vertical="center" indent="2"/>
      <protection locked="0"/>
    </xf>
    <xf numFmtId="0" fontId="17" fillId="0" borderId="66" xfId="1" applyFont="1" applyBorder="1" applyAlignment="1" applyProtection="1">
      <alignment horizontal="left" vertical="center" indent="2"/>
      <protection locked="0"/>
    </xf>
    <xf numFmtId="0" fontId="2" fillId="0" borderId="40" xfId="1" applyFont="1" applyBorder="1" applyAlignment="1" applyProtection="1">
      <alignment vertical="center" wrapText="1"/>
      <protection locked="0"/>
    </xf>
    <xf numFmtId="0" fontId="4" fillId="3" borderId="53" xfId="1" applyFont="1" applyFill="1" applyBorder="1" applyAlignment="1" applyProtection="1">
      <alignment horizontal="center" vertical="center" wrapText="1"/>
      <protection locked="0"/>
    </xf>
    <xf numFmtId="0" fontId="4" fillId="3" borderId="54" xfId="1" applyFont="1" applyFill="1" applyBorder="1" applyAlignment="1" applyProtection="1">
      <alignment horizontal="center" vertical="center" wrapText="1"/>
      <protection locked="0"/>
    </xf>
    <xf numFmtId="0" fontId="4" fillId="3" borderId="54" xfId="1" applyFont="1" applyFill="1" applyBorder="1" applyAlignment="1" applyProtection="1">
      <alignment horizontal="center" vertical="center" textRotation="90" wrapText="1"/>
      <protection locked="0"/>
    </xf>
    <xf numFmtId="0" fontId="4" fillId="3" borderId="55" xfId="1" applyFont="1" applyFill="1" applyBorder="1" applyAlignment="1" applyProtection="1">
      <alignment horizontal="center" vertical="center" wrapText="1"/>
      <protection locked="0"/>
    </xf>
    <xf numFmtId="0" fontId="5" fillId="3" borderId="53" xfId="1" applyFont="1" applyFill="1" applyBorder="1" applyAlignment="1" applyProtection="1">
      <alignment horizontal="center" textRotation="90" wrapText="1"/>
      <protection locked="0"/>
    </xf>
    <xf numFmtId="0" fontId="5" fillId="3" borderId="54" xfId="1" applyFont="1" applyFill="1" applyBorder="1" applyAlignment="1" applyProtection="1">
      <alignment horizontal="center" textRotation="90" wrapText="1"/>
      <protection locked="0"/>
    </xf>
    <xf numFmtId="0" fontId="5" fillId="3" borderId="56" xfId="1" applyFont="1" applyFill="1" applyBorder="1" applyAlignment="1" applyProtection="1">
      <alignment horizontal="center" textRotation="90" wrapText="1"/>
      <protection locked="0"/>
    </xf>
    <xf numFmtId="164" fontId="7" fillId="4" borderId="5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Protection="1">
      <protection locked="0"/>
    </xf>
    <xf numFmtId="0" fontId="6" fillId="0" borderId="27" xfId="1" applyFont="1" applyBorder="1" applyAlignment="1" applyProtection="1">
      <alignment horizontal="left" vertical="center" indent="1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41" xfId="1" applyFont="1" applyBorder="1" applyAlignment="1" applyProtection="1">
      <alignment vertical="center"/>
      <protection locked="0"/>
    </xf>
    <xf numFmtId="164" fontId="0" fillId="0" borderId="51" xfId="0" applyNumberFormat="1" applyBorder="1" applyProtection="1">
      <protection locked="0"/>
    </xf>
    <xf numFmtId="0" fontId="15" fillId="0" borderId="26" xfId="0" applyFont="1" applyBorder="1" applyAlignment="1" applyProtection="1">
      <alignment horizontal="left" vertical="center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164" fontId="0" fillId="0" borderId="49" xfId="0" applyNumberFormat="1" applyBorder="1" applyProtection="1">
      <protection locked="0"/>
    </xf>
    <xf numFmtId="0" fontId="16" fillId="0" borderId="30" xfId="0" applyFont="1" applyBorder="1" applyAlignment="1" applyProtection="1">
      <alignment horizontal="left" vertical="center" wrapText="1" indent="1"/>
      <protection locked="0"/>
    </xf>
    <xf numFmtId="0" fontId="2" fillId="0" borderId="9" xfId="1" applyFont="1" applyBorder="1" applyAlignment="1" applyProtection="1">
      <alignment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2" fillId="0" borderId="42" xfId="1" applyFont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43" xfId="1" applyFont="1" applyBorder="1" applyAlignment="1" applyProtection="1">
      <alignment vertical="center"/>
      <protection locked="0"/>
    </xf>
    <xf numFmtId="164" fontId="0" fillId="0" borderId="52" xfId="0" applyNumberFormat="1" applyBorder="1" applyProtection="1">
      <protection locked="0"/>
    </xf>
    <xf numFmtId="0" fontId="2" fillId="0" borderId="12" xfId="1" applyFont="1" applyBorder="1" applyAlignment="1" applyProtection="1">
      <alignment vertical="center" wrapText="1"/>
      <protection locked="0"/>
    </xf>
    <xf numFmtId="0" fontId="2" fillId="0" borderId="36" xfId="1" applyFont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 wrapText="1"/>
      <protection locked="0"/>
    </xf>
    <xf numFmtId="0" fontId="15" fillId="0" borderId="30" xfId="0" applyFont="1" applyBorder="1" applyAlignment="1" applyProtection="1">
      <alignment horizontal="left" vertical="center" wrapText="1" indent="1"/>
      <protection locked="0"/>
    </xf>
    <xf numFmtId="0" fontId="1" fillId="0" borderId="12" xfId="1" applyFont="1" applyBorder="1" applyAlignment="1" applyProtection="1">
      <alignment vertical="center" wrapText="1"/>
      <protection locked="0"/>
    </xf>
    <xf numFmtId="0" fontId="12" fillId="0" borderId="12" xfId="1" applyFont="1" applyBorder="1" applyAlignment="1" applyProtection="1">
      <alignment vertical="center" wrapText="1"/>
      <protection locked="0"/>
    </xf>
    <xf numFmtId="0" fontId="2" fillId="0" borderId="19" xfId="1" applyFont="1" applyBorder="1" applyAlignment="1" applyProtection="1">
      <alignment vertical="center" wrapText="1"/>
      <protection locked="0"/>
    </xf>
    <xf numFmtId="0" fontId="2" fillId="0" borderId="44" xfId="1" applyFont="1" applyBorder="1" applyAlignment="1" applyProtection="1">
      <alignment vertical="center" wrapText="1"/>
      <protection locked="0"/>
    </xf>
    <xf numFmtId="0" fontId="2" fillId="0" borderId="39" xfId="1" applyFont="1" applyBorder="1" applyAlignment="1" applyProtection="1">
      <alignment vertical="center" wrapText="1"/>
      <protection locked="0"/>
    </xf>
    <xf numFmtId="0" fontId="2" fillId="0" borderId="38" xfId="1" applyFont="1" applyBorder="1" applyAlignment="1" applyProtection="1">
      <alignment vertical="center" wrapText="1"/>
      <protection locked="0"/>
    </xf>
    <xf numFmtId="0" fontId="2" fillId="0" borderId="2" xfId="1" applyFont="1" applyFill="1" applyBorder="1" applyAlignment="1" applyProtection="1">
      <alignment vertical="center"/>
      <protection locked="0"/>
    </xf>
    <xf numFmtId="0" fontId="1" fillId="0" borderId="2" xfId="1" applyFont="1" applyFill="1" applyBorder="1" applyAlignment="1" applyProtection="1">
      <alignment vertical="center"/>
      <protection locked="0"/>
    </xf>
    <xf numFmtId="0" fontId="1" fillId="0" borderId="15" xfId="1" applyFont="1" applyFill="1" applyBorder="1" applyAlignment="1" applyProtection="1">
      <alignment vertical="center"/>
      <protection locked="0"/>
    </xf>
    <xf numFmtId="0" fontId="1" fillId="0" borderId="41" xfId="1" applyFont="1" applyFill="1" applyBorder="1" applyAlignment="1" applyProtection="1">
      <alignment vertical="center"/>
      <protection locked="0"/>
    </xf>
    <xf numFmtId="164" fontId="8" fillId="0" borderId="49" xfId="0" applyNumberFormat="1" applyFont="1" applyFill="1" applyBorder="1" applyProtection="1">
      <protection locked="0"/>
    </xf>
    <xf numFmtId="0" fontId="6" fillId="0" borderId="31" xfId="1" applyFont="1" applyBorder="1" applyAlignment="1" applyProtection="1">
      <alignment horizontal="left" vertical="center" indent="1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0" fontId="1" fillId="0" borderId="62" xfId="1" applyFont="1" applyFill="1" applyBorder="1" applyAlignment="1" applyProtection="1">
      <alignment vertical="center"/>
      <protection locked="0"/>
    </xf>
    <xf numFmtId="164" fontId="8" fillId="0" borderId="52" xfId="0" applyNumberFormat="1" applyFont="1" applyFill="1" applyBorder="1" applyProtection="1">
      <protection locked="0"/>
    </xf>
    <xf numFmtId="0" fontId="6" fillId="0" borderId="26" xfId="1" applyFont="1" applyBorder="1" applyAlignment="1" applyProtection="1">
      <alignment horizontal="left" vertical="center" indent="1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2" fillId="0" borderId="45" xfId="1" applyFont="1" applyBorder="1" applyAlignment="1" applyProtection="1">
      <alignment vertical="center"/>
      <protection locked="0"/>
    </xf>
    <xf numFmtId="164" fontId="19" fillId="0" borderId="51" xfId="0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164" fontId="19" fillId="0" borderId="49" xfId="0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6" xfId="1" applyFont="1" applyFill="1" applyBorder="1" applyAlignment="1" applyProtection="1">
      <alignment vertical="center"/>
      <protection locked="0"/>
    </xf>
    <xf numFmtId="0" fontId="2" fillId="0" borderId="45" xfId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wrapText="1" indent="2"/>
      <protection locked="0"/>
    </xf>
    <xf numFmtId="0" fontId="0" fillId="0" borderId="0" xfId="0" applyFont="1" applyProtection="1">
      <protection locked="0"/>
    </xf>
    <xf numFmtId="0" fontId="6" fillId="0" borderId="29" xfId="1" applyFont="1" applyBorder="1" applyAlignment="1" applyProtection="1">
      <alignment horizontal="left" vertical="center" indent="1"/>
      <protection locked="0"/>
    </xf>
    <xf numFmtId="0" fontId="2" fillId="0" borderId="3" xfId="1" applyFont="1" applyFill="1" applyBorder="1" applyAlignment="1" applyProtection="1">
      <alignment vertical="center"/>
      <protection locked="0"/>
    </xf>
    <xf numFmtId="164" fontId="19" fillId="0" borderId="52" xfId="0" applyNumberFormat="1" applyFont="1" applyFill="1" applyBorder="1" applyProtection="1"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0" borderId="43" xfId="1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Protection="1">
      <protection locked="0"/>
    </xf>
    <xf numFmtId="0" fontId="2" fillId="0" borderId="37" xfId="1" applyFont="1" applyBorder="1" applyAlignment="1" applyProtection="1">
      <alignment vertical="center" wrapText="1"/>
      <protection locked="0"/>
    </xf>
    <xf numFmtId="0" fontId="6" fillId="0" borderId="24" xfId="1" applyFont="1" applyBorder="1" applyAlignment="1" applyProtection="1">
      <alignment horizontal="left" vertical="center" indent="1"/>
      <protection locked="0"/>
    </xf>
    <xf numFmtId="0" fontId="3" fillId="0" borderId="32" xfId="1" applyFont="1" applyFill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vertical="center"/>
      <protection locked="0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vertical="center"/>
      <protection locked="0"/>
    </xf>
    <xf numFmtId="0" fontId="2" fillId="0" borderId="34" xfId="1" applyFont="1" applyBorder="1" applyAlignment="1" applyProtection="1">
      <alignment vertical="center"/>
      <protection locked="0"/>
    </xf>
    <xf numFmtId="164" fontId="0" fillId="0" borderId="59" xfId="0" applyNumberFormat="1" applyBorder="1" applyProtection="1">
      <protection locked="0"/>
    </xf>
    <xf numFmtId="0" fontId="6" fillId="0" borderId="6" xfId="1" applyFont="1" applyBorder="1" applyAlignment="1" applyProtection="1">
      <alignment horizontal="left" vertical="center" indent="1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6" fillId="0" borderId="5" xfId="1" applyFont="1" applyBorder="1" applyAlignment="1" applyProtection="1">
      <alignment horizontal="left" vertical="center" indent="1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vertical="center"/>
      <protection locked="0"/>
    </xf>
    <xf numFmtId="0" fontId="3" fillId="2" borderId="10" xfId="1" applyFont="1" applyFill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6" fillId="0" borderId="21" xfId="1" applyFont="1" applyBorder="1" applyAlignment="1" applyProtection="1">
      <alignment horizontal="left" vertical="center" indent="1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horizontal="left" vertical="center" indent="1"/>
      <protection locked="0"/>
    </xf>
    <xf numFmtId="0" fontId="2" fillId="0" borderId="10" xfId="1" applyFont="1" applyFill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6" fillId="0" borderId="25" xfId="1" applyFont="1" applyBorder="1" applyAlignment="1" applyProtection="1">
      <alignment horizontal="left" vertical="center" indent="1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164" fontId="0" fillId="0" borderId="50" xfId="0" applyNumberFormat="1" applyBorder="1" applyProtection="1">
      <protection locked="0"/>
    </xf>
    <xf numFmtId="0" fontId="2" fillId="0" borderId="66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 inden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6" fillId="0" borderId="60" xfId="1" applyFont="1" applyBorder="1" applyAlignment="1" applyProtection="1">
      <alignment horizontal="left" vertical="center" indent="1"/>
      <protection locked="0"/>
    </xf>
    <xf numFmtId="0" fontId="2" fillId="0" borderId="23" xfId="1" applyFont="1" applyFill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2" fillId="0" borderId="22" xfId="1" applyFont="1" applyBorder="1" applyAlignment="1" applyProtection="1">
      <alignment vertical="center"/>
      <protection locked="0"/>
    </xf>
    <xf numFmtId="0" fontId="6" fillId="0" borderId="30" xfId="1" applyFont="1" applyBorder="1" applyAlignment="1" applyProtection="1">
      <alignment horizontal="left" vertical="center" indent="1"/>
      <protection locked="0"/>
    </xf>
    <xf numFmtId="0" fontId="2" fillId="0" borderId="9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11" fillId="0" borderId="63" xfId="1" applyFill="1" applyBorder="1" applyAlignment="1" applyProtection="1">
      <alignment vertical="center" wrapText="1"/>
      <protection locked="0"/>
    </xf>
    <xf numFmtId="0" fontId="11" fillId="0" borderId="64" xfId="1" applyFill="1" applyBorder="1" applyAlignment="1" applyProtection="1">
      <alignment vertical="center" wrapText="1"/>
      <protection locked="0"/>
    </xf>
    <xf numFmtId="0" fontId="11" fillId="0" borderId="65" xfId="1" applyFill="1" applyBorder="1" applyAlignment="1" applyProtection="1">
      <alignment vertical="center" wrapText="1"/>
      <protection locked="0"/>
    </xf>
    <xf numFmtId="0" fontId="6" fillId="0" borderId="6" xfId="1" applyFont="1" applyFill="1" applyBorder="1" applyAlignment="1" applyProtection="1">
      <alignment horizontal="left" vertical="center" indent="1"/>
      <protection locked="0"/>
    </xf>
    <xf numFmtId="0" fontId="11" fillId="0" borderId="1" xfId="1" applyFill="1" applyBorder="1" applyAlignment="1" applyProtection="1">
      <alignment vertical="center" wrapText="1"/>
      <protection locked="0"/>
    </xf>
    <xf numFmtId="0" fontId="11" fillId="0" borderId="4" xfId="1" applyFill="1" applyBorder="1" applyAlignment="1" applyProtection="1">
      <alignment vertical="center" wrapText="1"/>
      <protection locked="0"/>
    </xf>
    <xf numFmtId="0" fontId="6" fillId="0" borderId="5" xfId="1" applyFont="1" applyFill="1" applyBorder="1" applyAlignment="1" applyProtection="1">
      <alignment horizontal="left" vertical="center" indent="1"/>
      <protection locked="0"/>
    </xf>
    <xf numFmtId="0" fontId="11" fillId="0" borderId="3" xfId="1" applyFill="1" applyBorder="1" applyAlignment="1" applyProtection="1">
      <alignment vertical="center" wrapText="1"/>
      <protection locked="0"/>
    </xf>
    <xf numFmtId="0" fontId="0" fillId="0" borderId="66" xfId="0" applyBorder="1" applyProtection="1">
      <protection locked="0"/>
    </xf>
    <xf numFmtId="0" fontId="0" fillId="0" borderId="0" xfId="0" applyBorder="1" applyProtection="1">
      <protection locked="0"/>
    </xf>
    <xf numFmtId="164" fontId="0" fillId="5" borderId="58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2" fillId="0" borderId="40" xfId="1" applyFont="1" applyBorder="1" applyAlignment="1" applyProtection="1">
      <alignment vertical="center"/>
      <protection locked="0"/>
    </xf>
    <xf numFmtId="0" fontId="22" fillId="0" borderId="12" xfId="1" applyFont="1" applyBorder="1" applyAlignment="1" applyProtection="1">
      <alignment vertical="center" wrapText="1"/>
      <protection locked="0"/>
    </xf>
    <xf numFmtId="0" fontId="22" fillId="0" borderId="36" xfId="1" applyFont="1" applyBorder="1" applyAlignment="1" applyProtection="1">
      <alignment horizontal="center" vertical="center" wrapText="1"/>
      <protection locked="0"/>
    </xf>
    <xf numFmtId="0" fontId="23" fillId="0" borderId="12" xfId="1" applyFont="1" applyBorder="1" applyAlignment="1" applyProtection="1">
      <alignment vertical="center" wrapText="1"/>
      <protection locked="0"/>
    </xf>
    <xf numFmtId="0" fontId="23" fillId="0" borderId="36" xfId="1" applyFont="1" applyBorder="1" applyAlignment="1" applyProtection="1">
      <alignment horizontal="center" vertical="center" wrapText="1"/>
      <protection locked="0"/>
    </xf>
    <xf numFmtId="0" fontId="12" fillId="0" borderId="36" xfId="1" applyFont="1" applyBorder="1" applyAlignment="1" applyProtection="1">
      <alignment horizontal="center" vertical="center" wrapText="1"/>
      <protection locked="0"/>
    </xf>
    <xf numFmtId="0" fontId="2" fillId="0" borderId="40" xfId="1" applyFont="1" applyFill="1" applyBorder="1" applyAlignment="1" applyProtection="1">
      <alignment vertical="center" wrapText="1"/>
      <protection locked="0"/>
    </xf>
    <xf numFmtId="0" fontId="2" fillId="0" borderId="35" xfId="1" applyFont="1" applyFill="1" applyBorder="1" applyAlignment="1" applyProtection="1">
      <alignment vertical="center" wrapText="1"/>
      <protection locked="0"/>
    </xf>
    <xf numFmtId="0" fontId="2" fillId="0" borderId="15" xfId="1" applyFont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vertical="center"/>
      <protection locked="0"/>
    </xf>
    <xf numFmtId="0" fontId="2" fillId="0" borderId="39" xfId="1" applyFont="1" applyFill="1" applyBorder="1" applyAlignment="1" applyProtection="1">
      <alignment vertical="center" wrapText="1"/>
      <protection locked="0"/>
    </xf>
    <xf numFmtId="0" fontId="2" fillId="0" borderId="38" xfId="1" applyFont="1" applyFill="1" applyBorder="1" applyAlignment="1" applyProtection="1">
      <alignment vertical="center" wrapText="1"/>
      <protection locked="0"/>
    </xf>
    <xf numFmtId="0" fontId="2" fillId="0" borderId="17" xfId="1" applyFont="1" applyFill="1" applyBorder="1" applyAlignment="1" applyProtection="1">
      <alignment vertical="center"/>
      <protection locked="0"/>
    </xf>
    <xf numFmtId="0" fontId="2" fillId="0" borderId="5" xfId="1" applyFont="1" applyFill="1" applyBorder="1" applyAlignment="1" applyProtection="1">
      <alignment vertical="center"/>
      <protection locked="0"/>
    </xf>
    <xf numFmtId="0" fontId="3" fillId="0" borderId="68" xfId="1" applyFont="1" applyFill="1" applyBorder="1" applyAlignment="1" applyProtection="1">
      <alignment vertical="center" wrapText="1"/>
      <protection locked="0"/>
    </xf>
    <xf numFmtId="0" fontId="2" fillId="0" borderId="40" xfId="1" applyFont="1" applyFill="1" applyBorder="1" applyAlignment="1" applyProtection="1">
      <alignment horizontal="left" vertical="center" wrapText="1"/>
      <protection locked="0"/>
    </xf>
    <xf numFmtId="0" fontId="2" fillId="0" borderId="40" xfId="1" applyFont="1" applyFill="1" applyBorder="1" applyAlignment="1" applyProtection="1">
      <alignment horizontal="center" vertical="center" wrapText="1"/>
      <protection locked="0"/>
    </xf>
    <xf numFmtId="0" fontId="2" fillId="0" borderId="39" xfId="1" applyFont="1" applyFill="1" applyBorder="1" applyAlignment="1" applyProtection="1">
      <alignment horizontal="left" vertical="center" wrapText="1"/>
      <protection locked="0"/>
    </xf>
    <xf numFmtId="0" fontId="23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68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horizontal="center" vertical="center" wrapText="1"/>
      <protection locked="0"/>
    </xf>
    <xf numFmtId="0" fontId="23" fillId="0" borderId="39" xfId="1" applyFont="1" applyBorder="1" applyAlignment="1" applyProtection="1">
      <alignment vertical="center" wrapText="1"/>
      <protection locked="0"/>
    </xf>
    <xf numFmtId="0" fontId="23" fillId="0" borderId="38" xfId="1" applyFont="1" applyBorder="1" applyAlignment="1" applyProtection="1">
      <alignment vertical="center" wrapText="1"/>
      <protection locked="0"/>
    </xf>
    <xf numFmtId="0" fontId="23" fillId="0" borderId="66" xfId="1" applyFont="1" applyFill="1" applyBorder="1" applyAlignment="1" applyProtection="1">
      <alignment vertical="center" wrapText="1"/>
      <protection locked="0"/>
    </xf>
    <xf numFmtId="0" fontId="23" fillId="0" borderId="12" xfId="1" applyFont="1" applyFill="1" applyBorder="1" applyAlignment="1" applyProtection="1">
      <alignment vertical="center" wrapText="1"/>
      <protection locked="0"/>
    </xf>
    <xf numFmtId="0" fontId="23" fillId="0" borderId="36" xfId="1" applyFont="1" applyFill="1" applyBorder="1" applyAlignment="1" applyProtection="1">
      <alignment horizontal="center" vertical="center" wrapText="1"/>
      <protection locked="0"/>
    </xf>
    <xf numFmtId="0" fontId="1" fillId="0" borderId="36" xfId="1" applyFont="1" applyBorder="1" applyAlignment="1" applyProtection="1">
      <alignment horizontal="center" vertical="center" wrapText="1"/>
      <protection locked="0"/>
    </xf>
    <xf numFmtId="0" fontId="2" fillId="0" borderId="40" xfId="1" applyFont="1" applyFill="1" applyBorder="1" applyAlignment="1" applyProtection="1">
      <alignment horizontal="left" vertical="center" wrapText="1"/>
      <protection locked="0"/>
    </xf>
    <xf numFmtId="0" fontId="1" fillId="0" borderId="40" xfId="1" applyFont="1" applyBorder="1" applyAlignment="1" applyProtection="1">
      <alignment vertical="center"/>
      <protection locked="0"/>
    </xf>
    <xf numFmtId="164" fontId="27" fillId="4" borderId="57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1" xfId="1" applyFont="1" applyFill="1" applyBorder="1" applyAlignment="1" applyProtection="1">
      <alignment horizontal="center" vertical="center"/>
      <protection locked="0"/>
    </xf>
    <xf numFmtId="0" fontId="3" fillId="6" borderId="3" xfId="1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6" fillId="0" borderId="19" xfId="1" applyFont="1" applyFill="1" applyBorder="1" applyAlignment="1" applyProtection="1">
      <alignment horizontal="left" vertical="center" inden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left" vertical="center" indent="1"/>
      <protection locked="0"/>
    </xf>
    <xf numFmtId="0" fontId="6" fillId="0" borderId="19" xfId="1" applyFont="1" applyBorder="1" applyAlignment="1" applyProtection="1">
      <alignment horizontal="left" vertical="center" indent="1"/>
      <protection locked="0"/>
    </xf>
    <xf numFmtId="0" fontId="6" fillId="0" borderId="17" xfId="1" applyFont="1" applyBorder="1" applyAlignment="1" applyProtection="1">
      <alignment horizontal="left" vertical="center" inden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0" xfId="1" applyFill="1" applyBorder="1" applyAlignment="1" applyProtection="1">
      <alignment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77" xfId="1" applyFont="1" applyFill="1" applyBorder="1" applyAlignment="1" applyProtection="1">
      <alignment vertical="center" wrapText="1"/>
      <protection locked="0"/>
    </xf>
    <xf numFmtId="0" fontId="6" fillId="0" borderId="77" xfId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Fill="1" applyBorder="1" applyAlignment="1" applyProtection="1">
      <alignment horizontal="left" vertical="center" indent="1"/>
      <protection locked="0"/>
    </xf>
    <xf numFmtId="0" fontId="11" fillId="0" borderId="7" xfId="1" applyFill="1" applyBorder="1" applyAlignment="1" applyProtection="1">
      <alignment vertical="center" wrapText="1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11" fillId="0" borderId="8" xfId="1" applyFill="1" applyBorder="1" applyAlignment="1" applyProtection="1">
      <alignment vertical="center" wrapText="1"/>
      <protection locked="0"/>
    </xf>
    <xf numFmtId="0" fontId="6" fillId="0" borderId="40" xfId="1" applyFont="1" applyBorder="1" applyAlignment="1" applyProtection="1">
      <alignment vertical="center" wrapText="1"/>
      <protection locked="0"/>
    </xf>
    <xf numFmtId="0" fontId="6" fillId="0" borderId="78" xfId="1" applyFont="1" applyFill="1" applyBorder="1" applyAlignment="1" applyProtection="1">
      <alignment horizontal="center" vertical="center" wrapText="1"/>
      <protection locked="0"/>
    </xf>
    <xf numFmtId="0" fontId="6" fillId="0" borderId="79" xfId="1" applyFont="1" applyBorder="1" applyAlignment="1" applyProtection="1">
      <alignment horizontal="left" vertical="center" indent="1"/>
      <protection locked="0"/>
    </xf>
    <xf numFmtId="0" fontId="3" fillId="0" borderId="40" xfId="1" applyFont="1" applyFill="1" applyBorder="1" applyAlignment="1" applyProtection="1">
      <alignment horizontal="center" vertical="center"/>
      <protection locked="0"/>
    </xf>
    <xf numFmtId="0" fontId="3" fillId="2" borderId="40" xfId="1" applyFont="1" applyFill="1" applyBorder="1" applyAlignment="1" applyProtection="1">
      <alignment horizontal="center" vertical="center"/>
      <protection locked="0"/>
    </xf>
    <xf numFmtId="0" fontId="2" fillId="0" borderId="80" xfId="1" applyFont="1" applyBorder="1" applyAlignment="1" applyProtection="1">
      <alignment vertical="center"/>
      <protection locked="0"/>
    </xf>
    <xf numFmtId="0" fontId="6" fillId="0" borderId="18" xfId="1" applyFont="1" applyFill="1" applyBorder="1" applyAlignment="1" applyProtection="1">
      <alignment horizontal="left" vertical="center" indent="1"/>
      <protection locked="0"/>
    </xf>
    <xf numFmtId="0" fontId="11" fillId="0" borderId="11" xfId="1" applyFill="1" applyBorder="1" applyAlignment="1" applyProtection="1">
      <alignment vertical="center" wrapText="1"/>
      <protection locked="0"/>
    </xf>
    <xf numFmtId="164" fontId="0" fillId="0" borderId="81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0" fontId="2" fillId="0" borderId="7" xfId="1" applyFont="1" applyFill="1" applyBorder="1" applyAlignment="1" applyProtection="1">
      <alignment vertical="center"/>
      <protection locked="0"/>
    </xf>
    <xf numFmtId="0" fontId="3" fillId="0" borderId="73" xfId="1" applyFont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76" xfId="1" applyFont="1" applyFill="1" applyBorder="1" applyAlignment="1" applyProtection="1">
      <alignment vertical="center" wrapText="1"/>
      <protection locked="0"/>
    </xf>
    <xf numFmtId="0" fontId="3" fillId="0" borderId="66" xfId="1" applyFont="1" applyBorder="1" applyAlignment="1" applyProtection="1">
      <alignment horizontal="left" vertical="center" wrapText="1" indent="2"/>
      <protection locked="0"/>
    </xf>
    <xf numFmtId="0" fontId="3" fillId="0" borderId="67" xfId="1" applyFont="1" applyBorder="1" applyAlignment="1" applyProtection="1">
      <alignment horizontal="left" vertical="center" wrapText="1" indent="2"/>
      <protection locked="0"/>
    </xf>
    <xf numFmtId="0" fontId="1" fillId="0" borderId="36" xfId="1" applyFont="1" applyBorder="1" applyAlignment="1" applyProtection="1">
      <alignment horizontal="center" vertical="center" wrapText="1"/>
      <protection locked="0"/>
    </xf>
    <xf numFmtId="0" fontId="1" fillId="0" borderId="38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left" vertical="center" wrapText="1"/>
      <protection locked="0"/>
    </xf>
    <xf numFmtId="0" fontId="23" fillId="0" borderId="12" xfId="1" applyFont="1" applyBorder="1" applyAlignment="1" applyProtection="1">
      <alignment horizontal="left" vertical="center" wrapText="1"/>
      <protection locked="0"/>
    </xf>
    <xf numFmtId="0" fontId="23" fillId="0" borderId="39" xfId="1" applyFont="1" applyBorder="1" applyAlignment="1" applyProtection="1">
      <alignment horizontal="left" vertical="center" wrapText="1"/>
      <protection locked="0"/>
    </xf>
    <xf numFmtId="0" fontId="2" fillId="0" borderId="40" xfId="1" applyFont="1" applyBorder="1" applyAlignment="1" applyProtection="1">
      <alignment horizontal="left" vertical="center" wrapText="1"/>
      <protection locked="0"/>
    </xf>
    <xf numFmtId="0" fontId="1" fillId="0" borderId="12" xfId="1" applyFont="1" applyBorder="1" applyAlignment="1" applyProtection="1">
      <alignment horizontal="left" vertical="center" wrapText="1"/>
      <protection locked="0"/>
    </xf>
    <xf numFmtId="0" fontId="1" fillId="0" borderId="39" xfId="1" applyFont="1" applyBorder="1" applyAlignment="1" applyProtection="1">
      <alignment horizontal="left" vertical="center" wrapText="1"/>
      <protection locked="0"/>
    </xf>
    <xf numFmtId="0" fontId="9" fillId="0" borderId="71" xfId="0" applyFont="1" applyBorder="1" applyAlignment="1" applyProtection="1">
      <protection locked="0"/>
    </xf>
    <xf numFmtId="0" fontId="9" fillId="0" borderId="61" xfId="0" applyFont="1" applyBorder="1" applyAlignment="1" applyProtection="1">
      <protection locked="0"/>
    </xf>
    <xf numFmtId="0" fontId="2" fillId="0" borderId="72" xfId="1" applyFont="1" applyBorder="1" applyAlignment="1" applyProtection="1">
      <alignment vertical="center" wrapText="1"/>
      <protection locked="0"/>
    </xf>
    <xf numFmtId="0" fontId="2" fillId="0" borderId="66" xfId="1" applyFont="1" applyBorder="1" applyAlignment="1" applyProtection="1">
      <alignment vertical="center" wrapText="1"/>
      <protection locked="0"/>
    </xf>
    <xf numFmtId="0" fontId="23" fillId="0" borderId="67" xfId="1" applyFont="1" applyBorder="1" applyAlignment="1" applyProtection="1">
      <alignment vertical="center" wrapText="1"/>
      <protection locked="0"/>
    </xf>
    <xf numFmtId="0" fontId="2" fillId="0" borderId="73" xfId="1" applyFont="1" applyBorder="1" applyAlignment="1" applyProtection="1">
      <alignment vertical="center" wrapText="1"/>
      <protection locked="0"/>
    </xf>
    <xf numFmtId="0" fontId="3" fillId="0" borderId="66" xfId="1" applyFont="1" applyFill="1" applyBorder="1" applyAlignment="1" applyProtection="1">
      <alignment horizontal="left" vertical="center" wrapText="1" indent="2"/>
      <protection locked="0"/>
    </xf>
    <xf numFmtId="0" fontId="3" fillId="0" borderId="67" xfId="1" applyFont="1" applyFill="1" applyBorder="1" applyAlignment="1" applyProtection="1">
      <alignment horizontal="left" vertical="center" wrapText="1" indent="2"/>
      <protection locked="0"/>
    </xf>
    <xf numFmtId="0" fontId="2" fillId="0" borderId="40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 applyProtection="1">
      <alignment horizontal="center" vertical="center" wrapText="1"/>
      <protection locked="0"/>
    </xf>
    <xf numFmtId="0" fontId="23" fillId="0" borderId="36" xfId="1" applyFont="1" applyBorder="1" applyAlignment="1" applyProtection="1">
      <alignment horizontal="center" vertical="center" wrapText="1"/>
      <protection locked="0"/>
    </xf>
    <xf numFmtId="0" fontId="23" fillId="0" borderId="38" xfId="1" applyFont="1" applyBorder="1" applyAlignment="1" applyProtection="1">
      <alignment horizontal="center" vertical="center" wrapText="1"/>
      <protection locked="0"/>
    </xf>
    <xf numFmtId="0" fontId="2" fillId="0" borderId="37" xfId="1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protection locked="0"/>
    </xf>
    <xf numFmtId="0" fontId="7" fillId="0" borderId="61" xfId="0" applyFont="1" applyBorder="1" applyAlignment="1" applyProtection="1">
      <protection locked="0"/>
    </xf>
    <xf numFmtId="0" fontId="1" fillId="0" borderId="40" xfId="1" applyFont="1" applyBorder="1" applyAlignment="1" applyProtection="1">
      <alignment horizontal="left" vertical="center" wrapText="1"/>
      <protection locked="0"/>
    </xf>
    <xf numFmtId="0" fontId="23" fillId="0" borderId="36" xfId="1" applyFont="1" applyFill="1" applyBorder="1" applyAlignment="1" applyProtection="1">
      <alignment horizontal="center" vertical="center" wrapText="1"/>
      <protection locked="0"/>
    </xf>
    <xf numFmtId="0" fontId="23" fillId="0" borderId="38" xfId="1" applyFont="1" applyFill="1" applyBorder="1" applyAlignment="1" applyProtection="1">
      <alignment horizontal="center" vertical="center" wrapText="1"/>
      <protection locked="0"/>
    </xf>
    <xf numFmtId="0" fontId="26" fillId="0" borderId="71" xfId="0" applyFont="1" applyBorder="1" applyAlignment="1" applyProtection="1">
      <protection locked="0"/>
    </xf>
    <xf numFmtId="0" fontId="26" fillId="0" borderId="61" xfId="0" applyFont="1" applyBorder="1" applyAlignment="1" applyProtection="1">
      <protection locked="0"/>
    </xf>
    <xf numFmtId="0" fontId="2" fillId="0" borderId="40" xfId="1" applyFont="1" applyBorder="1" applyAlignment="1" applyProtection="1">
      <alignment vertical="center" wrapText="1"/>
      <protection locked="0"/>
    </xf>
    <xf numFmtId="0" fontId="23" fillId="0" borderId="12" xfId="1" applyFont="1" applyBorder="1" applyAlignment="1" applyProtection="1">
      <alignment vertical="center" wrapText="1"/>
      <protection locked="0"/>
    </xf>
    <xf numFmtId="0" fontId="23" fillId="0" borderId="39" xfId="1" applyFont="1" applyBorder="1" applyAlignment="1" applyProtection="1">
      <alignment vertical="center" wrapText="1"/>
      <protection locked="0"/>
    </xf>
    <xf numFmtId="0" fontId="3" fillId="0" borderId="68" xfId="1" applyFont="1" applyBorder="1" applyAlignment="1" applyProtection="1">
      <alignment horizontal="left" vertical="center" wrapText="1" indent="2"/>
      <protection locked="0"/>
    </xf>
    <xf numFmtId="0" fontId="3" fillId="0" borderId="69" xfId="1" applyFont="1" applyBorder="1" applyAlignment="1" applyProtection="1">
      <alignment horizontal="left" vertical="center" wrapText="1" indent="2"/>
      <protection locked="0"/>
    </xf>
    <xf numFmtId="0" fontId="3" fillId="0" borderId="70" xfId="1" applyFont="1" applyBorder="1" applyAlignment="1" applyProtection="1">
      <alignment horizontal="left" vertical="center" wrapText="1" indent="2"/>
      <protection locked="0"/>
    </xf>
    <xf numFmtId="0" fontId="3" fillId="0" borderId="68" xfId="1" applyFont="1" applyBorder="1" applyAlignment="1" applyProtection="1">
      <alignment vertical="center" wrapText="1"/>
      <protection locked="0"/>
    </xf>
    <xf numFmtId="0" fontId="3" fillId="0" borderId="70" xfId="1" applyFont="1" applyBorder="1" applyAlignment="1" applyProtection="1">
      <alignment vertical="center" wrapText="1"/>
      <protection locked="0"/>
    </xf>
    <xf numFmtId="0" fontId="2" fillId="0" borderId="73" xfId="1" applyFont="1" applyFill="1" applyBorder="1" applyAlignment="1" applyProtection="1">
      <alignment vertical="center" wrapText="1"/>
      <protection locked="0"/>
    </xf>
    <xf numFmtId="0" fontId="2" fillId="0" borderId="67" xfId="1" applyFont="1" applyFill="1" applyBorder="1" applyAlignment="1" applyProtection="1">
      <alignment vertical="center" wrapText="1"/>
      <protection locked="0"/>
    </xf>
    <xf numFmtId="0" fontId="2" fillId="0" borderId="40" xfId="1" applyFont="1" applyFill="1" applyBorder="1" applyAlignment="1" applyProtection="1">
      <alignment horizontal="left" vertical="center" wrapText="1"/>
      <protection locked="0"/>
    </xf>
    <xf numFmtId="0" fontId="23" fillId="0" borderId="39" xfId="1" applyFont="1" applyFill="1" applyBorder="1" applyAlignment="1" applyProtection="1">
      <alignment horizontal="left" vertical="center" wrapText="1"/>
      <protection locked="0"/>
    </xf>
    <xf numFmtId="0" fontId="2" fillId="0" borderId="35" xfId="1" applyFont="1" applyFill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left" vertical="center" wrapText="1"/>
      <protection locked="0"/>
    </xf>
    <xf numFmtId="0" fontId="11" fillId="0" borderId="12" xfId="1" applyBorder="1" applyAlignment="1" applyProtection="1">
      <alignment horizontal="center" vertical="center" wrapText="1"/>
      <protection locked="0"/>
    </xf>
    <xf numFmtId="0" fontId="11" fillId="0" borderId="12" xfId="1" applyBorder="1" applyAlignment="1" applyProtection="1">
      <alignment horizontal="left" vertical="center" wrapText="1"/>
      <protection locked="0"/>
    </xf>
    <xf numFmtId="0" fontId="2" fillId="0" borderId="32" xfId="1" applyFont="1" applyBorder="1" applyAlignment="1" applyProtection="1">
      <alignment horizontal="left" vertical="center" wrapText="1"/>
      <protection locked="0"/>
    </xf>
    <xf numFmtId="0" fontId="11" fillId="0" borderId="39" xfId="1" applyBorder="1" applyAlignment="1" applyProtection="1">
      <alignment horizontal="left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11" fillId="0" borderId="39" xfId="1" applyBorder="1" applyAlignment="1" applyProtection="1">
      <alignment horizontal="center" vertical="center" wrapText="1"/>
      <protection locked="0"/>
    </xf>
    <xf numFmtId="0" fontId="2" fillId="0" borderId="74" xfId="1" applyFont="1" applyBorder="1" applyAlignment="1" applyProtection="1">
      <alignment vertical="center" wrapText="1"/>
      <protection locked="0"/>
    </xf>
    <xf numFmtId="0" fontId="11" fillId="0" borderId="69" xfId="1" applyBorder="1" applyAlignment="1" applyProtection="1">
      <alignment vertical="center" wrapText="1"/>
      <protection locked="0"/>
    </xf>
    <xf numFmtId="0" fontId="11" fillId="0" borderId="70" xfId="1" applyBorder="1" applyAlignment="1" applyProtection="1">
      <alignment vertical="center" wrapText="1"/>
      <protection locked="0"/>
    </xf>
    <xf numFmtId="0" fontId="2" fillId="0" borderId="68" xfId="1" applyFont="1" applyBorder="1" applyAlignment="1" applyProtection="1">
      <alignment vertical="center" wrapText="1"/>
      <protection locked="0"/>
    </xf>
    <xf numFmtId="0" fontId="11" fillId="0" borderId="12" xfId="1" applyBorder="1" applyAlignment="1" applyProtection="1">
      <alignment vertical="center" wrapText="1"/>
      <protection locked="0"/>
    </xf>
    <xf numFmtId="0" fontId="11" fillId="0" borderId="39" xfId="1" applyBorder="1" applyAlignment="1" applyProtection="1">
      <alignment vertical="center" wrapText="1"/>
      <protection locked="0"/>
    </xf>
    <xf numFmtId="165" fontId="0" fillId="0" borderId="59" xfId="0" applyNumberFormat="1" applyBorder="1" applyProtection="1">
      <protection locked="0"/>
    </xf>
    <xf numFmtId="165" fontId="0" fillId="0" borderId="49" xfId="0" applyNumberFormat="1" applyBorder="1" applyProtection="1">
      <protection locked="0"/>
    </xf>
    <xf numFmtId="165" fontId="0" fillId="0" borderId="52" xfId="0" applyNumberFormat="1" applyBorder="1" applyProtection="1">
      <protection locked="0"/>
    </xf>
    <xf numFmtId="165" fontId="0" fillId="0" borderId="51" xfId="0" applyNumberFormat="1" applyBorder="1" applyProtection="1">
      <protection locked="0"/>
    </xf>
    <xf numFmtId="165" fontId="0" fillId="0" borderId="51" xfId="0" applyNumberFormat="1" applyFill="1" applyBorder="1" applyProtection="1">
      <protection locked="0"/>
    </xf>
    <xf numFmtId="165" fontId="0" fillId="0" borderId="49" xfId="0" applyNumberFormat="1" applyFill="1" applyBorder="1" applyProtection="1">
      <protection locked="0"/>
    </xf>
    <xf numFmtId="165" fontId="0" fillId="0" borderId="52" xfId="0" applyNumberFormat="1" applyFill="1" applyBorder="1" applyProtection="1">
      <protection locked="0"/>
    </xf>
    <xf numFmtId="165" fontId="24" fillId="0" borderId="59" xfId="0" applyNumberFormat="1" applyFont="1" applyBorder="1" applyProtection="1">
      <protection locked="0"/>
    </xf>
    <xf numFmtId="165" fontId="24" fillId="0" borderId="49" xfId="0" applyNumberFormat="1" applyFont="1" applyBorder="1" applyProtection="1">
      <protection locked="0"/>
    </xf>
    <xf numFmtId="165" fontId="24" fillId="0" borderId="52" xfId="0" applyNumberFormat="1" applyFont="1" applyBorder="1" applyProtection="1">
      <protection locked="0"/>
    </xf>
    <xf numFmtId="165" fontId="24" fillId="0" borderId="51" xfId="0" applyNumberFormat="1" applyFont="1" applyBorder="1" applyProtection="1">
      <protection locked="0"/>
    </xf>
    <xf numFmtId="165" fontId="24" fillId="0" borderId="75" xfId="0" applyNumberFormat="1" applyFont="1" applyBorder="1" applyProtection="1">
      <protection locked="0"/>
    </xf>
    <xf numFmtId="165" fontId="24" fillId="0" borderId="51" xfId="0" applyNumberFormat="1" applyFont="1" applyFill="1" applyBorder="1" applyProtection="1">
      <protection locked="0"/>
    </xf>
    <xf numFmtId="165" fontId="24" fillId="0" borderId="52" xfId="0" applyNumberFormat="1" applyFont="1" applyFill="1" applyBorder="1" applyProtection="1">
      <protection locked="0"/>
    </xf>
    <xf numFmtId="165" fontId="24" fillId="0" borderId="49" xfId="0" applyNumberFormat="1" applyFont="1" applyBorder="1" applyAlignment="1" applyProtection="1">
      <alignment horizontal="right"/>
      <protection locked="0"/>
    </xf>
    <xf numFmtId="165" fontId="24" fillId="0" borderId="50" xfId="0" applyNumberFormat="1" applyFont="1" applyBorder="1" applyAlignment="1" applyProtection="1">
      <alignment horizontal="right"/>
      <protection locked="0"/>
    </xf>
    <xf numFmtId="165" fontId="24" fillId="0" borderId="48" xfId="0" applyNumberFormat="1" applyFont="1" applyBorder="1" applyProtection="1">
      <protection locked="0"/>
    </xf>
    <xf numFmtId="165" fontId="24" fillId="0" borderId="46" xfId="0" applyNumberFormat="1" applyFont="1" applyBorder="1" applyProtection="1">
      <protection locked="0"/>
    </xf>
    <xf numFmtId="165" fontId="24" fillId="0" borderId="47" xfId="0" applyNumberFormat="1" applyFont="1" applyBorder="1" applyProtection="1">
      <protection locked="0"/>
    </xf>
    <xf numFmtId="165" fontId="25" fillId="0" borderId="46" xfId="0" applyNumberFormat="1" applyFont="1" applyFill="1" applyBorder="1" applyProtection="1">
      <protection locked="0"/>
    </xf>
    <xf numFmtId="165" fontId="25" fillId="0" borderId="47" xfId="0" applyNumberFormat="1" applyFont="1" applyFill="1" applyBorder="1" applyProtection="1">
      <protection locked="0"/>
    </xf>
    <xf numFmtId="165" fontId="24" fillId="0" borderId="46" xfId="0" applyNumberFormat="1" applyFont="1" applyFill="1" applyBorder="1" applyProtection="1">
      <protection locked="0"/>
    </xf>
  </cellXfs>
  <cellStyles count="3">
    <cellStyle name="Normální" xfId="0" builtinId="0"/>
    <cellStyle name="Normální 2" xfId="1"/>
    <cellStyle name="normální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6.xml"/><Relationship Id="rId42" Type="http://schemas.openxmlformats.org/officeDocument/2006/relationships/revisionLog" Target="revisionLog14.xml"/><Relationship Id="rId33" Type="http://schemas.openxmlformats.org/officeDocument/2006/relationships/revisionLog" Target="revisionLog5.xml"/><Relationship Id="rId38" Type="http://schemas.openxmlformats.org/officeDocument/2006/relationships/revisionLog" Target="revisionLog10.xml"/><Relationship Id="rId29" Type="http://schemas.openxmlformats.org/officeDocument/2006/relationships/revisionLog" Target="revisionLog2.xml"/><Relationship Id="rId41" Type="http://schemas.openxmlformats.org/officeDocument/2006/relationships/revisionLog" Target="revisionLog13.xml"/><Relationship Id="rId32" Type="http://schemas.openxmlformats.org/officeDocument/2006/relationships/revisionLog" Target="revisionLog4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36" Type="http://schemas.openxmlformats.org/officeDocument/2006/relationships/revisionLog" Target="revisionLog8.xml"/><Relationship Id="rId31" Type="http://schemas.openxmlformats.org/officeDocument/2006/relationships/revisionLog" Target="revisionLog1.xml"/><Relationship Id="rId30" Type="http://schemas.openxmlformats.org/officeDocument/2006/relationships/revisionLog" Target="revisionLog3.xml"/><Relationship Id="rId35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A4ED476-758C-4FED-9DFB-4A5409BF5733}" diskRevisions="1" revisionId="587" version="11">
  <header guid="{092ED363-39C2-467F-85DC-5285FB9924E7}" dateTime="2014-07-09T16:04:10" maxSheetId="2" userName="pytlikova" r:id="rId29">
    <sheetIdMap count="1">
      <sheetId val="1"/>
    </sheetIdMap>
  </header>
  <header guid="{8A5356BF-7ACD-4A7C-8A29-8C660F3DD73B}" dateTime="2014-07-09T16:06:05" maxSheetId="2" userName="pytlikova" r:id="rId30" minRId="394">
    <sheetIdMap count="1">
      <sheetId val="1"/>
    </sheetIdMap>
  </header>
  <header guid="{EDC570EF-1012-4FA3-B65D-6ABFD3920271}" dateTime="2014-07-09T16:11:35" maxSheetId="2" userName="pytlikova" r:id="rId31">
    <sheetIdMap count="1">
      <sheetId val="1"/>
    </sheetIdMap>
  </header>
  <header guid="{F112AD88-420B-41EE-874C-BF03AE42C84D}" dateTime="2014-07-09T16:12:42" maxSheetId="2" userName="pytlikova" r:id="rId32">
    <sheetIdMap count="1">
      <sheetId val="1"/>
    </sheetIdMap>
  </header>
  <header guid="{CD4D2990-1A54-4D16-85B8-581D732777C1}" dateTime="2014-07-10T05:03:44" maxSheetId="2" userName="Hort" r:id="rId33" minRId="395" maxRId="398">
    <sheetIdMap count="1">
      <sheetId val="1"/>
    </sheetIdMap>
  </header>
  <header guid="{88A2B879-9C36-406A-91D1-2EC89C3175EE}" dateTime="2014-07-10T05:16:47" maxSheetId="2" userName="Hort" r:id="rId34" minRId="399" maxRId="425">
    <sheetIdMap count="1">
      <sheetId val="1"/>
    </sheetIdMap>
  </header>
  <header guid="{D47A0E75-D397-41C9-A7A6-65C0ED6291AB}" dateTime="2014-07-10T05:17:11" maxSheetId="2" userName="Hort" r:id="rId35">
    <sheetIdMap count="1">
      <sheetId val="1"/>
    </sheetIdMap>
  </header>
  <header guid="{6E4F3D16-D498-471E-9ABB-4F7A6EC74AD3}" dateTime="2014-07-10T05:20:55" maxSheetId="2" userName="Hort" r:id="rId36">
    <sheetIdMap count="1">
      <sheetId val="1"/>
    </sheetIdMap>
  </header>
  <header guid="{2F3F3BE2-7128-40D0-9E2D-7D295E8997CE}" dateTime="2014-07-10T05:51:09" maxSheetId="2" userName="Hort" r:id="rId37" minRId="426" maxRId="451">
    <sheetIdMap count="1">
      <sheetId val="1"/>
    </sheetIdMap>
  </header>
  <header guid="{3B5265C1-8232-4F40-80ED-870823499E5E}" dateTime="2014-07-10T05:58:50" maxSheetId="2" userName="Hort" r:id="rId38" minRId="452">
    <sheetIdMap count="1">
      <sheetId val="1"/>
    </sheetIdMap>
  </header>
  <header guid="{B220716F-DE0A-4FE3-A308-C1A1CF6E6A5D}" dateTime="2014-07-10T10:28:53" maxSheetId="2" userName="Heczkova" r:id="rId39" minRId="453" maxRId="587">
    <sheetIdMap count="1">
      <sheetId val="1"/>
    </sheetIdMap>
  </header>
  <header guid="{606BF95C-200F-4BDB-9CEF-3D83E6FAB75C}" dateTime="2014-07-23T12:55:59" maxSheetId="2" userName="Heczkova" r:id="rId40">
    <sheetIdMap count="1">
      <sheetId val="1"/>
    </sheetIdMap>
  </header>
  <header guid="{912980CE-1CE4-44F3-A0B1-67BC762A796F}" dateTime="2014-07-31T10:47:11" maxSheetId="2" userName="Heczkova" r:id="rId41">
    <sheetIdMap count="1">
      <sheetId val="1"/>
    </sheetIdMap>
  </header>
  <header guid="{0A4ED476-758C-4FED-9DFB-4A5409BF5733}" dateTime="2014-08-04T09:50:36" maxSheetId="2" userName="Heczkova" r:id="rId4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11838C-A286-4957-BB11-D94975454BE3}" action="delete"/>
  <rcv guid="{F111838C-A286-4957-BB11-D94975454BE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11838C-A286-4957-BB11-D94975454BE3}" action="delete"/>
  <rcv guid="{F111838C-A286-4957-BB11-D94975454BE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7" start="0" length="2147483647">
    <dxf>
      <font>
        <strike/>
      </font>
    </dxf>
  </rfmt>
  <rfmt sheetId="1" sqref="D17" start="0" length="2147483647">
    <dxf>
      <font>
        <color rgb="FFFF0000"/>
      </font>
    </dxf>
  </rfmt>
  <rcc rId="394" sId="1">
    <oc r="E11" t="inlineStr">
      <is>
        <t xml:space="preserve">4ks </t>
      </is>
    </oc>
    <nc r="E11" t="inlineStr">
      <is>
        <r>
          <rPr>
            <strike/>
            <sz val="10"/>
            <color rgb="FFFF0000"/>
            <rFont val="Calibri"/>
            <family val="2"/>
            <charset val="238"/>
          </rPr>
          <t xml:space="preserve">4ks </t>
        </r>
        <r>
          <rPr>
            <sz val="10"/>
            <rFont val="Calibri"/>
            <family val="2"/>
            <charset val="238"/>
          </rPr>
          <t xml:space="preserve">3ks </t>
        </r>
      </is>
    </nc>
  </rcc>
  <rfmt sheetId="1" sqref="A45:A61">
    <dxf>
      <alignment wrapText="0" readingOrder="0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11838C-A286-4957-BB11-D94975454BE3}" action="delete"/>
  <rcv guid="{F111838C-A286-4957-BB11-D94975454BE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" sId="1">
    <oc r="E11" t="inlineStr">
      <is>
        <r>
          <rPr>
            <strike/>
            <sz val="10"/>
            <color rgb="FFFF0000"/>
            <rFont val="Calibri"/>
            <family val="2"/>
            <charset val="238"/>
          </rPr>
          <t xml:space="preserve">4ks </t>
        </r>
        <r>
          <rPr>
            <sz val="10"/>
            <rFont val="Calibri"/>
            <family val="2"/>
            <charset val="238"/>
          </rPr>
          <t xml:space="preserve">3ks </t>
        </r>
      </is>
    </oc>
    <nc r="E11" t="inlineStr">
      <is>
        <r>
          <rPr>
            <strike/>
            <sz val="10"/>
            <color rgb="FFFF0000"/>
            <rFont val="Calibri"/>
            <family val="2"/>
            <charset val="238"/>
          </rPr>
          <t>4ks</t>
        </r>
        <r>
          <rPr>
            <sz val="10"/>
            <rFont val="Calibri"/>
            <family val="2"/>
            <charset val="238"/>
          </rPr>
          <t xml:space="preserve"> </t>
        </r>
      </is>
    </nc>
  </rcc>
  <rfmt sheetId="1" sqref="E11:E19" start="0" length="2147483647">
    <dxf>
      <font>
        <color auto="1"/>
      </font>
    </dxf>
  </rfmt>
  <rfmt sheetId="1" sqref="E11:E19" start="0" length="2147483647">
    <dxf>
      <font>
        <strike val="0"/>
      </font>
    </dxf>
  </rfmt>
  <rfmt sheetId="1" sqref="D17" start="0" length="2147483647">
    <dxf>
      <font>
        <color auto="1"/>
      </font>
    </dxf>
  </rfmt>
  <rfmt sheetId="1" sqref="D17" start="0" length="2147483647">
    <dxf>
      <font>
        <strike val="0"/>
      </font>
    </dxf>
  </rfmt>
  <rcc rId="396" sId="1" odxf="1" dxf="1">
    <nc r="D18" t="inlineStr">
      <is>
        <t>(2 jednotky/1vzduš)</t>
      </is>
    </nc>
    <odxf>
      <font>
        <color indexed="8"/>
        <name val="Arial"/>
        <scheme val="none"/>
      </font>
    </odxf>
    <ndxf>
      <font>
        <color auto="1"/>
        <name val="Arial"/>
        <scheme val="none"/>
      </font>
    </ndxf>
  </rcc>
  <rcc rId="397" sId="1">
    <oc r="D17" t="inlineStr">
      <is>
        <t>(2 jednotky/1vzduš)</t>
      </is>
    </oc>
    <nc r="D17" t="inlineStr">
      <is>
        <t>A6 / m.č.1S08</t>
      </is>
    </nc>
  </rcc>
  <rcc rId="398" sId="1">
    <oc r="D16" t="inlineStr">
      <is>
        <t>A6 / m.č.1S08</t>
      </is>
    </oc>
    <nc r="D16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" sId="1">
    <oc r="C20" t="inlineStr">
      <is>
        <t xml:space="preserve">v.č. AII613574                               v.č. AII682160 </t>
      </is>
    </oc>
    <nc r="C20" t="inlineStr">
      <is>
        <t xml:space="preserve">v.č. AII613574                               </t>
      </is>
    </nc>
  </rcc>
  <rcc rId="400" sId="1">
    <oc r="D20" t="inlineStr">
      <is>
        <t>A5 / m.č.1S17                             A8 / m.č.1S13</t>
      </is>
    </oc>
    <nc r="D20" t="inlineStr">
      <is>
        <t xml:space="preserve">A5 / m.č.1S17                             </t>
      </is>
    </nc>
  </rcc>
  <rcc rId="401" sId="1">
    <oc r="E20" t="inlineStr">
      <is>
        <t>2ks</t>
      </is>
    </oc>
    <nc r="E20" t="inlineStr">
      <is>
        <t>1ks</t>
      </is>
    </nc>
  </rcc>
  <rcc rId="402" sId="1">
    <oc r="D2" t="inlineStr">
      <is>
        <t xml:space="preserve">A4 / m.č.1S56                                  A4 / m.č.1S56                                  </t>
      </is>
    </oc>
    <nc r="D2" t="inlineStr">
      <is>
        <r>
          <t xml:space="preserve">A4 / m.č.1S56                                  A4 / m.č.1S56             </t>
        </r>
        <r>
          <rPr>
            <sz val="10"/>
            <color rgb="FFFF0000"/>
            <rFont val="Arial"/>
            <family val="2"/>
            <charset val="238"/>
          </rPr>
          <t xml:space="preserve"> A8 / m.č.1S13 </t>
        </r>
        <r>
          <rPr>
            <sz val="10"/>
            <color indexed="8"/>
            <rFont val="Arial"/>
            <family val="2"/>
            <charset val="238"/>
          </rPr>
          <t xml:space="preserve">                         </t>
        </r>
      </is>
    </nc>
  </rcc>
  <rcc rId="403" sId="1">
    <oc r="C2" t="inlineStr">
      <is>
        <t xml:space="preserve">v.č. AII680784                                             v.č. AII680785 </t>
      </is>
    </oc>
    <nc r="C2" t="inlineStr">
      <is>
        <r>
          <t xml:space="preserve">v.č. AII680784                                             v.č. AII680785            </t>
        </r>
        <r>
          <rPr>
            <sz val="10"/>
            <color rgb="FFFF0000"/>
            <rFont val="Arial"/>
            <family val="2"/>
            <charset val="238"/>
          </rPr>
          <t xml:space="preserve"> v.č. AII685278</t>
        </r>
      </is>
    </nc>
  </rcc>
  <rcc rId="404" sId="1">
    <oc r="E2" t="inlineStr">
      <is>
        <t>2ks</t>
      </is>
    </oc>
    <nc r="E2" t="inlineStr">
      <is>
        <t>3ks</t>
      </is>
    </nc>
  </rcc>
  <rfmt sheetId="1" sqref="E2:E10" start="0" length="2147483647">
    <dxf>
      <font>
        <color rgb="FFFF0000"/>
      </font>
    </dxf>
  </rfmt>
  <rfmt sheetId="1" sqref="E20:E28" start="0" length="2147483647">
    <dxf>
      <font>
        <color rgb="FFFF0000"/>
      </font>
    </dxf>
  </rfmt>
  <rcc rId="405" sId="1">
    <oc r="D45" t="inlineStr">
      <is>
        <t>A20 / m.č.1S17                         A20 / m.č.1S17</t>
      </is>
    </oc>
    <nc r="D45" t="inlineStr">
      <is>
        <r>
          <t xml:space="preserve">A20 / m.č.1S17                         A20 / m.č.1S17                </t>
        </r>
        <r>
          <rPr>
            <sz val="10"/>
            <color rgb="FFFF0000"/>
            <rFont val="Arial"/>
            <family val="2"/>
            <charset val="238"/>
          </rPr>
          <t>A36 / m.č.1S47                  A36 / m.č.1S47</t>
        </r>
      </is>
    </nc>
  </rcc>
  <rcc rId="406" sId="1">
    <oc r="E45" t="inlineStr">
      <is>
        <t>2ks</t>
      </is>
    </oc>
    <nc r="E45" t="inlineStr">
      <is>
        <t>4ks</t>
      </is>
    </nc>
  </rcc>
  <rfmt sheetId="1" sqref="E45" start="0" length="2147483647">
    <dxf>
      <font>
        <color rgb="FFFF0000"/>
      </font>
    </dxf>
  </rfmt>
  <rcc rId="407" sId="1">
    <oc r="C45" t="inlineStr">
      <is>
        <t xml:space="preserve">v.č. A1693594                                     v.č. A1693595 </t>
      </is>
    </oc>
    <nc r="C45" t="inlineStr">
      <is>
        <r>
          <t xml:space="preserve">v.č. A1693594                                     v.č. A1693595               </t>
        </r>
        <r>
          <rPr>
            <sz val="10"/>
            <color rgb="FFFF0000"/>
            <rFont val="Arial"/>
            <family val="2"/>
            <charset val="238"/>
          </rPr>
          <t>v.č. AII696438                     v.č. AII596439</t>
        </r>
      </is>
    </nc>
  </rcc>
  <rrc rId="408" sId="1" ref="A63:XFD63" action="deleteRow">
    <rfmt sheetId="1" xfDxf="1" sqref="A63:XFD63" start="0" length="0"/>
    <rcc rId="0" sId="1" s="1" dxf="1">
      <nc r="A63" t="inlineStr">
        <is>
          <t>SF11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ndxf>
    </rcc>
    <rcc rId="0" sId="1" s="1" dxf="1">
      <nc r="B63" t="inlineStr">
        <is>
          <t>Atlas Copco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63" t="inlineStr">
        <is>
          <t xml:space="preserve">v.č. AII69638                                    v.č. AII69639 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63" t="inlineStr">
        <is>
          <t>CESEB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E63" t="inlineStr">
        <is>
          <t>2ks</t>
        </is>
      </nc>
      <n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ndxf>
    </rcc>
    <rcc rId="0" sId="1" dxf="1">
      <nc r="F63" t="inlineStr">
        <is>
          <t>Kontrola úbytku tlaku přes filtry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s="1" dxf="1">
      <nc r="G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medium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ndxf>
    </rcc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thin">
            <color indexed="64"/>
          </top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top style="thin">
            <color indexed="64"/>
          </top>
          <bottom style="hair">
            <color indexed="64"/>
          </bottom>
        </border>
      </dxf>
    </rfmt>
    <rfmt sheetId="1" sqref="N63" start="0" length="0">
      <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dxf>
    </rfmt>
    <rcc rId="0" sId="1" dxf="1">
      <nc r="O63">
        <f>2*(N63*4)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hair">
            <color indexed="64"/>
          </bottom>
        </border>
      </ndxf>
    </rcc>
  </rrc>
  <rrc rId="409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Kontrola chladičů, příp. vyčistění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s="1" dxf="1">
      <nc r="G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fmt sheetId="1" sqref="N63" start="0" length="0">
      <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O63">
        <f>2*(N63*4)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0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Kontrola vzduchového filtru ( v předepsaném časovém intervalu nebo po 500 provoz.hod. 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s="1" dxf="1">
      <nc r="G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fmt sheetId="1" sqref="N63" start="0" length="0">
      <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1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Prověřit pojistný ventil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fmt sheetId="1" sqref="N63" start="0" length="0">
      <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O63">
        <f>2*N63*2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2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Vyčistit kompresor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H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fmt sheetId="1" sqref="N63" start="0" length="0">
      <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O63">
        <f>2*N63*2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3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Test funkce pojistných ventilů. Provést kontrolu elektr.komponent a vypínače odstavení (Servis A, 2500mh)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3000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2*N63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4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Kontrola napnutí / stavu klínových řemenů (Servis A, 2500mh)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800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2*N63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5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Výměna vzduchových filtrů  (Servis B, 4000mh)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2000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2*N63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6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Rozebrání a vyřistění plovoucího ventilu odvaděče kondenzátu. Výměna zpětných ventilů.  (Servis B, 4000mh)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1100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2*N63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7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Nechat promazat ložisko pohyblivé spirály a ložiska klik.hřídele.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8700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8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Vyčistit ventilátor a potrubí elementu kompresoru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7800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19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Vyčistěte žebra elementu kompresoru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7500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20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Výměna vzduchových filtrů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14700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21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Výměna klínových řemenů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7500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22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Kontrola tlaku a teploty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6000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23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Provedení testu LED diod a displeje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8400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24" sId="1" ref="A63:XFD63" action="deleteRow"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Kontrola úniku vzduchu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bottom style="hair">
            <color indexed="64"/>
          </bottom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bottom style="hair">
            <color indexed="64"/>
          </bottom>
        </border>
      </dxf>
    </rfmt>
    <rcc rId="0" sId="1" dxf="1" numFmtId="4">
      <nc r="N63">
        <v>10800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425" sId="1" ref="A63:XFD63" action="deleteRow">
    <undo index="0" exp="area" dr="O2:O63" r="O64" sId="1"/>
    <rfmt sheetId="1" xfDxf="1" sqref="A63:XFD63" start="0" length="0"/>
    <rfmt sheetId="1" s="1" sqref="A63" start="0" length="0">
      <dxf>
        <font>
          <b/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left" vertical="center" wrapText="1" indent="2" readingOrder="0"/>
        <border outline="0">
          <left style="medium">
            <color indexed="64"/>
          </left>
        </border>
      </dxf>
    </rfmt>
    <rfmt sheetId="1" s="1" sqref="B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C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D63" start="0" length="0">
      <dxf>
        <font>
          <sz val="10"/>
          <color theme="1"/>
          <name val="Calibri"/>
          <scheme val="minor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medium">
            <color indexed="64"/>
          </bottom>
        </border>
      </dxf>
    </rfmt>
    <rfmt sheetId="1" s="1" sqref="E63" start="0" length="0">
      <dxf>
        <font>
          <sz val="10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</border>
      </dxf>
    </rfmt>
    <rcc rId="0" sId="1" dxf="1">
      <nc r="F63" t="inlineStr">
        <is>
          <t>Kontrola funkce odstavení kvůli teplotě (Servis C, 8000mh)</t>
        </is>
      </nc>
      <ndxf>
        <font>
          <sz val="9.5"/>
          <color theme="1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H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I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" s="1" sqref="J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fmt sheetId="1" s="1" sqref="K63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</border>
      </dxf>
    </rfmt>
    <rcc rId="0" sId="1" s="1" dxf="1">
      <nc r="L63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top style="hair">
            <color indexed="64"/>
          </top>
        </border>
      </ndxf>
    </rcc>
    <rfmt sheetId="1" s="1" sqref="M63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thin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" dxf="1" numFmtId="4">
      <nc r="N63">
        <v>9900</v>
      </nc>
      <ndxf>
        <numFmt numFmtId="164" formatCode="#,##0.00\ _K_č"/>
        <border outline="0">
          <left style="thin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ndxf>
    </rcc>
    <rcc rId="0" sId="1" dxf="1">
      <nc r="O63">
        <f>2*(N63/4)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ndxf>
    </rcc>
  </rrc>
  <rfmt sheetId="1" sqref="A45:A62">
    <dxf>
      <protection locked="0"/>
    </dxf>
  </rfmt>
  <rfmt sheetId="1" sqref="A45:A62">
    <dxf>
      <protection locked="1"/>
    </dxf>
  </rfmt>
  <rfmt sheetId="1" sqref="A45:A62">
    <dxf>
      <alignment wrapText="0" readingOrder="0"/>
      <protection locked="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46:C62">
    <dxf>
      <protection locked="0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4:A44">
    <dxf>
      <fill>
        <patternFill patternType="none">
          <bgColor auto="1"/>
        </patternFill>
      </fill>
    </dxf>
  </rfmt>
  <rfmt sheetId="1" sqref="E34:E44">
    <dxf>
      <fill>
        <patternFill patternType="none">
          <bgColor auto="1"/>
        </patternFill>
      </fill>
    </dxf>
  </rfmt>
  <rfmt sheetId="1" sqref="A1:XFD1048576">
    <dxf>
      <protection locked="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45">
    <dxf>
      <alignment wrapText="0" readingOrder="0"/>
    </dxf>
  </rfmt>
  <rfmt sheetId="1" sqref="D45">
    <dxf>
      <alignment wrapText="0" readingOrder="0"/>
    </dxf>
  </rfmt>
  <rcc rId="426" sId="1">
    <nc r="A53" t="inlineStr">
      <is>
        <t>SF11</t>
      </is>
    </nc>
  </rcc>
  <rcc rId="427" sId="1">
    <nc r="B53" t="inlineStr">
      <is>
        <t>Atlas Copco</t>
      </is>
    </nc>
  </rcc>
  <rcc rId="428" sId="1" xfDxf="1" s="1" dxf="1">
    <nc r="C51" t="inlineStr">
      <is>
        <t>v.č. A1693594</t>
      </is>
    </nc>
    <n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ndxf>
  </rcc>
  <rfmt sheetId="1" xfDxf="1" s="1" sqref="C52" start="0" length="0">
    <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</rfmt>
  <rfmt sheetId="1" xfDxf="1" s="1" sqref="C53" start="0" length="0">
    <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</rfmt>
  <rcc rId="429" sId="1" xfDxf="1" s="1" dxf="1">
    <nc r="C54" t="inlineStr">
      <is>
        <t>v.č. AII596439</t>
      </is>
    </nc>
    <n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ndxf>
  </rcc>
  <rcc rId="430" sId="1" xfDxf="1" s="1" dxf="1">
    <nc r="D51" t="inlineStr">
      <is>
        <t>A20 / m.č.1S17</t>
      </is>
    </nc>
    <n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ndxf>
  </rcc>
  <rcc rId="431" sId="1" xfDxf="1" s="1" dxf="1">
    <nc r="D52" t="inlineStr">
      <is>
        <t>A20 / m.č.1S17</t>
      </is>
    </nc>
    <n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ndxf>
  </rcc>
  <rfmt sheetId="1" xfDxf="1" s="1" sqref="D53" start="0" length="0">
    <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</rfmt>
  <rfmt sheetId="1" xfDxf="1" s="1" sqref="D54" start="0" length="0">
    <dxf>
      <font>
        <b val="0"/>
        <i val="0"/>
        <strike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</rfmt>
  <rcc rId="432" sId="1">
    <oc r="A45" t="inlineStr">
      <is>
        <t>SF11</t>
      </is>
    </oc>
    <nc r="A45"/>
  </rcc>
  <rcc rId="433" sId="1">
    <oc r="B45" t="inlineStr">
      <is>
        <t>Atlas Copco</t>
      </is>
    </oc>
    <nc r="B45"/>
  </rcc>
  <rcc rId="434" sId="1">
    <oc r="C45" t="inlineStr">
      <is>
        <r>
          <t xml:space="preserve">v.č. A1693594                                     v.č. A1693595               </t>
        </r>
        <r>
          <rPr>
            <sz val="10"/>
            <color rgb="FFFF0000"/>
            <rFont val="Arial"/>
            <family val="2"/>
            <charset val="238"/>
          </rPr>
          <t>v.č. AII696438                     v.č. AII596439</t>
        </r>
      </is>
    </oc>
    <nc r="C45"/>
  </rcc>
  <rcc rId="435" sId="1">
    <oc r="D45" t="inlineStr">
      <is>
        <r>
          <t xml:space="preserve">A20 / m.č.1S17                         A20 / m.č.1S17                </t>
        </r>
        <r>
          <rPr>
            <sz val="10"/>
            <color rgb="FFFF0000"/>
            <rFont val="Arial"/>
            <family val="2"/>
            <charset val="238"/>
          </rPr>
          <t>A36 / m.č.1S47                  A36 / m.č.1S47</t>
        </r>
      </is>
    </oc>
    <nc r="D45"/>
  </rcc>
  <rcc rId="436" sId="1">
    <oc r="E45" t="inlineStr">
      <is>
        <t>4ks</t>
      </is>
    </oc>
    <nc r="E45"/>
  </rcc>
  <rfmt sheetId="1" sqref="A50:E54" start="0" length="2147483647">
    <dxf/>
  </rfmt>
  <rfmt sheetId="1" sqref="A50:E54" start="0" length="2147483647">
    <dxf>
      <font>
        <name val="Arial"/>
        <scheme val="none"/>
      </font>
    </dxf>
  </rfmt>
  <rfmt sheetId="1" sqref="A50:E54" start="0" length="2147483647">
    <dxf>
      <font>
        <strike val="0"/>
      </font>
    </dxf>
  </rfmt>
  <rcc rId="437" sId="1">
    <nc r="D53" t="inlineStr">
      <is>
        <t>A36 / m.č.1S47</t>
      </is>
    </nc>
  </rcc>
  <rcc rId="438" sId="1">
    <nc r="D54" t="inlineStr">
      <is>
        <t>A36 / m.č.1S47</t>
      </is>
    </nc>
  </rcc>
  <rcc rId="439" sId="1">
    <nc r="E52" t="inlineStr">
      <is>
        <t>4ks</t>
      </is>
    </nc>
  </rcc>
  <rfmt sheetId="1" sqref="E52" start="0" length="2147483647">
    <dxf>
      <font>
        <color rgb="FFFF0000"/>
      </font>
    </dxf>
  </rfmt>
  <rcc rId="440" sId="1">
    <nc r="C52" t="inlineStr">
      <is>
        <t>v.č. A1693595</t>
      </is>
    </nc>
  </rcc>
  <rcc rId="441" sId="1">
    <nc r="C53" t="inlineStr">
      <is>
        <t xml:space="preserve">v.č. AII696438  </t>
      </is>
    </nc>
  </rcc>
  <rfmt sheetId="1" sqref="C53:D54" start="0" length="2147483647">
    <dxf>
      <font>
        <color rgb="FFFF0000"/>
      </font>
    </dxf>
  </rfmt>
  <rcc rId="442" sId="1">
    <nc r="C65" t="inlineStr">
      <is>
        <t>v.č.86156341</t>
      </is>
    </nc>
  </rcc>
  <rcc rId="443" sId="1">
    <oc r="D73" t="inlineStr">
      <is>
        <t>CESEB</t>
      </is>
    </oc>
    <nc r="D73" t="inlineStr">
      <is>
        <t>A36 / m.č.1S47</t>
      </is>
    </nc>
  </rcc>
  <rcc rId="444" sId="1">
    <nc r="D74" t="inlineStr">
      <is>
        <t>A36 / m.č.1S47</t>
      </is>
    </nc>
  </rcc>
  <rfmt sheetId="1" sqref="D74" start="0" length="2147483647">
    <dxf>
      <font>
        <name val="Arial"/>
        <scheme val="none"/>
      </font>
    </dxf>
  </rfmt>
  <rcc rId="445" sId="1">
    <oc r="A81" t="inlineStr">
      <is>
        <r>
          <rPr>
            <b/>
            <sz val="10"/>
            <color indexed="8"/>
            <rFont val="Arial"/>
            <family val="2"/>
            <charset val="238"/>
          </rPr>
          <t>MEDIPAC    2000 0080</t>
        </r>
        <r>
          <rPr>
            <sz val="10"/>
            <color indexed="8"/>
            <rFont val="Arial"/>
            <family val="2"/>
            <charset val="238"/>
          </rPr>
          <t xml:space="preserve">                                                         </t>
        </r>
      </is>
    </oc>
    <nc r="A81" t="inlineStr">
      <is>
        <r>
          <rPr>
            <b/>
            <sz val="10"/>
            <color indexed="8"/>
            <rFont val="Arial"/>
            <family val="2"/>
            <charset val="238"/>
          </rPr>
          <t>MEDIPAC    2000 0080-SP</t>
        </r>
        <r>
          <rPr>
            <sz val="10"/>
            <color indexed="8"/>
            <rFont val="Arial"/>
            <family val="2"/>
            <charset val="238"/>
          </rPr>
          <t xml:space="preserve">                                                         </t>
        </r>
      </is>
    </nc>
  </rcc>
  <rcc rId="446" sId="1" xfDxf="1" s="1" dxf="1">
    <nc r="C79" t="inlineStr">
      <is>
        <t>v.č. 1680221/1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thin">
          <color indexed="64"/>
        </top>
        <bottom/>
      </border>
      <protection locked="0" hidden="0"/>
    </ndxf>
  </rcc>
  <rcc rId="447" sId="1">
    <oc r="C80" t="inlineStr">
      <is>
        <t>v.č. 1680221/1 , v.č. 1680221/2</t>
      </is>
    </oc>
    <nc r="C80" t="inlineStr">
      <is>
        <t>v.č. 1680221/2</t>
      </is>
    </nc>
  </rcc>
  <rcc rId="448" sId="1">
    <nc r="D79" t="inlineStr">
      <is>
        <t>A20 / m.č.1S17</t>
      </is>
    </nc>
  </rcc>
  <rcc rId="449" sId="1">
    <oc r="D80" t="inlineStr">
      <is>
        <t>A20 / m.č.1S17   2x</t>
      </is>
    </oc>
    <nc r="D80" t="inlineStr">
      <is>
        <t>A20 / m.č.1S17</t>
      </is>
    </nc>
  </rcc>
  <rrc rId="450" sId="1" ref="A77:XFD77" action="deleteRow">
    <rfmt sheetId="1" xfDxf="1" sqref="A77:XFD77" start="0" length="0">
      <dxf>
        <protection locked="0"/>
      </dxf>
    </rfmt>
    <rcc rId="0" sId="1" s="1" dxf="1">
      <nc r="A77" t="inlineStr">
        <is>
          <r>
            <rPr>
              <b/>
              <sz val="10"/>
              <color indexed="8"/>
              <rFont val="Arial"/>
              <family val="2"/>
              <charset val="238"/>
            </rPr>
            <t xml:space="preserve">ULTRAPAC      2000 0015   </t>
          </r>
          <r>
            <rPr>
              <sz val="10"/>
              <color indexed="8"/>
              <rFont val="Arial"/>
              <family val="2"/>
              <charset val="238"/>
            </rPr>
            <t xml:space="preserve">         </t>
          </r>
        </is>
      </nc>
      <ndxf>
        <font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vertical="center" wrapText="1" readingOrder="0"/>
        <border outline="0">
          <left style="medium">
            <color indexed="64"/>
          </left>
          <top style="thin">
            <color indexed="64"/>
          </top>
        </border>
      </ndxf>
    </rcc>
    <rcc rId="0" sId="1" s="1" dxf="1">
      <nc r="B77" t="inlineStr">
        <is>
          <t>Donaldson</t>
        </is>
      </nc>
      <n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C77" t="inlineStr">
        <is>
          <t xml:space="preserve">v.č. 1525509/1   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thin">
            <color indexed="64"/>
          </top>
        </border>
      </ndxf>
    </rcc>
    <rcc rId="0" sId="1" s="1" dxf="1">
      <nc r="D77" t="inlineStr">
        <is>
          <t>A8 / m.č.1S13</t>
        </is>
      </nc>
      <n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E77" t="inlineStr">
        <is>
          <t>1ks</t>
        </is>
      </nc>
      <ndxf>
        <font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right style="hair">
            <color indexed="64"/>
          </right>
          <top style="thin">
            <color indexed="64"/>
          </top>
        </border>
      </ndxf>
    </rcc>
    <rcc rId="0" sId="1" s="1" dxf="1">
      <nc r="F77" t="inlineStr">
        <is>
          <t>Výměna filtračních vložek (v předepsaném časovém intervalu nebo po 8000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ndxf>
    </rcc>
    <rfmt sheetId="1" s="1" sqref="G7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" s="1" sqref="H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" s="1" dxf="1">
      <nc r="I7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="1" sqref="J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K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L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bottom style="hair">
            <color indexed="64"/>
          </bottom>
        </border>
      </dxf>
    </rfmt>
    <rfmt sheetId="1" s="1" sqref="M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" dxf="1" numFmtId="4">
      <nc r="N77">
        <v>9800</v>
      </nc>
      <ndxf>
        <numFmt numFmtId="164" formatCode="#,##0.00\ _K_č"/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  <rcc rId="0" sId="1" dxf="1">
      <nc r="O77">
        <f>N77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bottom style="hair">
            <color indexed="64"/>
          </bottom>
        </border>
      </ndxf>
    </rcc>
  </rrc>
  <rrc rId="451" sId="1" ref="A77:XFD77" action="deleteRow">
    <rfmt sheetId="1" xfDxf="1" sqref="A77:XFD77" start="0" length="0">
      <dxf>
        <protection locked="0"/>
      </dxf>
    </rfmt>
    <rfmt sheetId="1" s="1" sqref="A77" start="0" length="0">
      <dxf>
        <font>
          <sz val="10"/>
          <color indexed="8"/>
          <name val="Arial"/>
          <scheme val="none"/>
        </font>
        <fill>
          <patternFill patternType="solid">
            <bgColor rgb="FFFFFF00"/>
          </patternFill>
        </fill>
        <alignment vertical="center" wrapText="1" readingOrder="0"/>
        <border outline="0">
          <left style="medium">
            <color indexed="64"/>
          </left>
          <bottom style="thin">
            <color indexed="64"/>
          </bottom>
        </border>
      </dxf>
    </rfmt>
    <rfmt sheetId="1" s="1" sqref="B77" start="0" length="0">
      <dxf>
        <font>
          <sz val="10"/>
          <color indexed="8"/>
          <name val="Arial"/>
          <scheme val="none"/>
        </font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</border>
      </dxf>
    </rfmt>
    <rfmt sheetId="1" s="1" sqref="C7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bottom style="thin">
            <color indexed="64"/>
          </bottom>
        </border>
      </dxf>
    </rfmt>
    <rfmt sheetId="1" s="1" sqref="D77" start="0" length="0">
      <dxf>
        <font>
          <sz val="10"/>
          <color indexed="8"/>
          <name val="Arial"/>
          <scheme val="none"/>
        </font>
        <alignment vertical="center" wrapText="1" readingOrder="0"/>
        <border outline="0">
          <right style="hair">
            <color indexed="64"/>
          </right>
          <bottom style="thin">
            <color indexed="64"/>
          </bottom>
        </border>
      </dxf>
    </rfmt>
    <rfmt sheetId="1" s="1" sqref="E77" start="0" length="0">
      <dxf>
        <font>
          <sz val="10"/>
          <color indexed="8"/>
          <name val="Arial"/>
          <scheme val="none"/>
        </font>
        <alignment horizontal="center" vertical="center" wrapText="1" readingOrder="0"/>
        <border outline="0">
          <right style="hair">
            <color indexed="64"/>
          </right>
        </border>
      </dxf>
    </rfmt>
    <rcc rId="0" sId="1" s="1" dxf="1">
      <nc r="F77" t="inlineStr">
        <is>
          <t>Výměna kazet s adsorbentem (v předepsaném časovém intervalu nebo po 10000 provoz.hod. nebo požadavek na displeji)</t>
        </is>
      </nc>
      <ndxf>
        <font>
          <sz val="9.5"/>
          <color indexed="8"/>
          <name val="Arial"/>
          <scheme val="none"/>
        </font>
        <alignment horizontal="left" vertical="center" indent="1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G77" start="0" length="0">
      <dxf>
        <font>
          <b/>
          <sz val="10"/>
          <color indexed="8"/>
          <name val="Arial"/>
          <scheme val="none"/>
        </font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H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fmt sheetId="1" s="1" sqref="I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s="1" dxf="1">
      <nc r="J77" t="inlineStr">
        <is>
          <t>X</t>
        </is>
      </nc>
      <ndxf>
        <font>
          <b/>
          <sz val="10"/>
          <color indexed="8"/>
          <name val="Arial"/>
          <scheme val="none"/>
        </font>
        <fill>
          <patternFill patternType="solid">
            <bgColor indexed="2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thin">
            <color indexed="64"/>
          </bottom>
        </border>
      </ndxf>
    </rcc>
    <rfmt sheetId="1" s="1" sqref="K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L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top style="hair">
            <color indexed="64"/>
          </top>
          <bottom style="thin">
            <color indexed="64"/>
          </bottom>
        </border>
      </dxf>
    </rfmt>
    <rfmt sheetId="1" s="1" sqref="M77" start="0" length="0">
      <dxf>
        <font>
          <sz val="10"/>
          <color indexed="8"/>
          <name val="Arial"/>
          <scheme val="none"/>
        </font>
        <alignment vertical="center" readingOrder="0"/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dxf>
    </rfmt>
    <rcc rId="0" sId="1" dxf="1" numFmtId="4">
      <nc r="N77">
        <v>9200</v>
      </nc>
      <ndxf>
        <numFmt numFmtId="164" formatCode="#,##0.00\ _K_č"/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  <rcc rId="0" sId="1" dxf="1">
      <nc r="O77">
        <f>(N77/2)</f>
      </nc>
      <ndxf>
        <numFmt numFmtId="164" formatCode="#,##0.00\ _K_č"/>
        <border outline="0">
          <left style="medium">
            <color indexed="64"/>
          </left>
          <right style="medium">
            <color indexed="64"/>
          </right>
          <top style="hair">
            <color indexed="64"/>
          </top>
          <bottom style="thin">
            <color indexed="64"/>
          </bottom>
        </border>
      </ndxf>
    </rcc>
  </rrc>
  <rfmt sheetId="1" sqref="A77:N78">
    <dxf>
      <fill>
        <patternFill patternType="none">
          <bgColor auto="1"/>
        </patternFill>
      </fill>
    </dxf>
  </rfmt>
  <rfmt sheetId="1" sqref="A73:E74">
    <dxf>
      <fill>
        <patternFill patternType="none">
          <bgColor auto="1"/>
        </patternFill>
      </fill>
    </dxf>
  </rfmt>
  <rfmt sheetId="1" sqref="A96:E99">
    <dxf>
      <fill>
        <patternFill patternType="none">
          <bgColor auto="1"/>
        </patternFill>
      </fill>
    </dxf>
  </rfmt>
  <rfmt sheetId="1" sqref="E98" start="0" length="2147483647">
    <dxf>
      <font>
        <b val="0"/>
      </font>
    </dxf>
  </rfmt>
  <rfmt sheetId="1" sqref="E2:E10" start="0" length="2147483647">
    <dxf>
      <font>
        <name val="Arial"/>
        <scheme val="none"/>
      </font>
    </dxf>
  </rfmt>
  <rfmt sheetId="1" sqref="A2:N81" start="0" length="2147483647">
    <dxf>
      <font>
        <name val="Arial"/>
        <scheme val="none"/>
      </font>
    </dxf>
  </rfmt>
  <rcv guid="{73C445A0-1D16-43B6-9A84-D11DECF82565}" action="delete"/>
  <rcv guid="{73C445A0-1D16-43B6-9A84-D11DECF8256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" sId="1">
    <oc r="D18" t="inlineStr">
      <is>
        <t>(2 jednotky/1vzduš)</t>
      </is>
    </oc>
    <nc r="D18" t="inlineStr">
      <is>
        <t>(2 kompresory  /1vzduš)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:E10" start="0" length="2147483647">
    <dxf>
      <font>
        <color auto="1"/>
      </font>
    </dxf>
  </rfmt>
  <rfmt sheetId="1" sqref="D2:D10" start="0" length="2147483647">
    <dxf>
      <font>
        <color auto="1"/>
      </font>
    </dxf>
  </rfmt>
  <rfmt sheetId="1" sqref="C2:C10" start="0" length="2147483647">
    <dxf>
      <font>
        <color auto="1"/>
      </font>
    </dxf>
  </rfmt>
  <rfmt sheetId="1" sqref="E20:E28" start="0" length="2147483647">
    <dxf>
      <font>
        <color auto="1"/>
      </font>
    </dxf>
  </rfmt>
  <rfmt sheetId="1" sqref="D45:D57" start="0" length="2147483647">
    <dxf>
      <font>
        <color auto="1"/>
      </font>
    </dxf>
  </rfmt>
  <rfmt sheetId="1" sqref="C49:C56" start="0" length="2147483647">
    <dxf>
      <font>
        <color auto="1"/>
      </font>
    </dxf>
  </rfmt>
  <rfmt sheetId="1" sqref="E52" start="0" length="2147483647">
    <dxf>
      <font>
        <color auto="1"/>
      </font>
    </dxf>
  </rfmt>
  <rfmt sheetId="1" sqref="N1" start="0" length="2147483647">
    <dxf>
      <font>
        <color auto="1"/>
      </font>
    </dxf>
  </rfmt>
  <rcc rId="453" sId="1">
    <oc r="O2">
      <f>2*N2</f>
    </oc>
    <nc r="O2">
      <f>3*N2</f>
    </nc>
  </rcc>
  <rcc rId="454" sId="1">
    <oc r="O3">
      <f>2*N3</f>
    </oc>
    <nc r="O3">
      <f>3*N3</f>
    </nc>
  </rcc>
  <rcc rId="455" sId="1" numFmtId="4">
    <oc r="N2">
      <v>800</v>
    </oc>
    <nc r="N2"/>
  </rcc>
  <rcc rId="456" sId="1" numFmtId="4">
    <oc r="N3">
      <v>900</v>
    </oc>
    <nc r="N3"/>
  </rcc>
  <rcc rId="457" sId="1" numFmtId="4">
    <oc r="N4">
      <v>600</v>
    </oc>
    <nc r="N4"/>
  </rcc>
  <rcc rId="458" sId="1" numFmtId="4">
    <oc r="N5">
      <v>2000</v>
    </oc>
    <nc r="N5"/>
  </rcc>
  <rcc rId="459" sId="1" numFmtId="4">
    <oc r="N6">
      <v>500</v>
    </oc>
    <nc r="N6"/>
  </rcc>
  <rcc rId="460" sId="1" numFmtId="4">
    <oc r="N7">
      <v>1500</v>
    </oc>
    <nc r="N7"/>
  </rcc>
  <rcc rId="461" sId="1" numFmtId="4">
    <oc r="N8">
      <v>10900</v>
    </oc>
    <nc r="N8"/>
  </rcc>
  <rcc rId="462" sId="1" numFmtId="4">
    <oc r="N10">
      <v>2500</v>
    </oc>
    <nc r="N10"/>
  </rcc>
  <rcc rId="463" sId="1" numFmtId="4">
    <oc r="N11">
      <v>950</v>
    </oc>
    <nc r="N11"/>
  </rcc>
  <rcc rId="464" sId="1" numFmtId="4">
    <oc r="N9">
      <v>10000</v>
    </oc>
    <nc r="N9"/>
  </rcc>
  <rcc rId="465" sId="1" numFmtId="4">
    <oc r="N12">
      <v>950</v>
    </oc>
    <nc r="N12"/>
  </rcc>
  <rcc rId="466" sId="1" numFmtId="4">
    <oc r="N13">
      <v>800</v>
    </oc>
    <nc r="N13"/>
  </rcc>
  <rcc rId="467" sId="1" numFmtId="4">
    <oc r="N14">
      <v>3000</v>
    </oc>
    <nc r="N14"/>
  </rcc>
  <rcc rId="468" sId="1" numFmtId="4">
    <oc r="N15">
      <v>750</v>
    </oc>
    <nc r="N15"/>
  </rcc>
  <rcc rId="469" sId="1" numFmtId="4">
    <oc r="N16">
      <v>2250</v>
    </oc>
    <nc r="N16"/>
  </rcc>
  <rcc rId="470" sId="1" numFmtId="4">
    <oc r="N17">
      <v>16000</v>
    </oc>
    <nc r="N17"/>
  </rcc>
  <rcc rId="471" sId="1" numFmtId="4">
    <oc r="N18">
      <v>15000</v>
    </oc>
    <nc r="N18"/>
  </rcc>
  <rcc rId="472" sId="1" numFmtId="4">
    <oc r="N19">
      <v>4950</v>
    </oc>
    <nc r="N19"/>
  </rcc>
  <rcc rId="473" sId="1" numFmtId="4">
    <oc r="N20">
      <v>800</v>
    </oc>
    <nc r="N20"/>
  </rcc>
  <rcc rId="474" sId="1" numFmtId="4">
    <oc r="N21">
      <v>900</v>
    </oc>
    <nc r="N21"/>
  </rcc>
  <rcc rId="475" sId="1" numFmtId="4">
    <oc r="N22">
      <v>600</v>
    </oc>
    <nc r="N22"/>
  </rcc>
  <rcc rId="476" sId="1" numFmtId="4">
    <oc r="N23">
      <v>2000</v>
    </oc>
    <nc r="N23"/>
  </rcc>
  <rcc rId="477" sId="1" numFmtId="4">
    <oc r="N24">
      <v>500</v>
    </oc>
    <nc r="N24"/>
  </rcc>
  <rcc rId="478" sId="1" numFmtId="4">
    <oc r="N25">
      <v>1500</v>
    </oc>
    <nc r="N25"/>
  </rcc>
  <rcc rId="479" sId="1" numFmtId="4">
    <oc r="N26">
      <v>10900</v>
    </oc>
    <nc r="N26"/>
  </rcc>
  <rcc rId="480" sId="1" numFmtId="4">
    <oc r="N27">
      <v>10000</v>
    </oc>
    <nc r="N27"/>
  </rcc>
  <rcc rId="481" sId="1" numFmtId="4">
    <oc r="N28">
      <v>2500</v>
    </oc>
    <nc r="N28"/>
  </rcc>
  <rcc rId="482" sId="1" numFmtId="4">
    <oc r="N29">
      <v>10</v>
    </oc>
    <nc r="N29"/>
  </rcc>
  <rcc rId="483" sId="1" numFmtId="4">
    <oc r="N30">
      <v>1100</v>
    </oc>
    <nc r="N30"/>
  </rcc>
  <rcc rId="484" sId="1" numFmtId="4">
    <oc r="N31">
      <v>3700</v>
    </oc>
    <nc r="N31"/>
  </rcc>
  <rcc rId="485" sId="1" numFmtId="4">
    <oc r="N32">
      <v>8400</v>
    </oc>
    <nc r="N32"/>
  </rcc>
  <rcc rId="486" sId="1" numFmtId="4">
    <oc r="N33">
      <v>6100</v>
    </oc>
    <nc r="N33"/>
  </rcc>
  <rcc rId="487" sId="1" numFmtId="4">
    <oc r="N34">
      <v>4900</v>
    </oc>
    <nc r="N34"/>
  </rcc>
  <rcc rId="488" sId="1" numFmtId="4">
    <oc r="N35">
      <v>700</v>
    </oc>
    <nc r="N35"/>
  </rcc>
  <rcc rId="489" sId="1" numFmtId="4">
    <oc r="N36">
      <v>900</v>
    </oc>
    <nc r="N36"/>
  </rcc>
  <rcc rId="490" sId="1" numFmtId="4">
    <oc r="N37">
      <v>2100</v>
    </oc>
    <nc r="N37"/>
  </rcc>
  <rcc rId="491" sId="1" numFmtId="4">
    <oc r="N39">
      <v>2400</v>
    </oc>
    <nc r="N39"/>
  </rcc>
  <rcc rId="492" sId="1" numFmtId="4">
    <oc r="N40">
      <v>2900</v>
    </oc>
    <nc r="N40"/>
  </rcc>
  <rcc rId="493" sId="1" numFmtId="4">
    <oc r="N41">
      <v>2700</v>
    </oc>
    <nc r="N41"/>
  </rcc>
  <rcc rId="494" sId="1" numFmtId="4">
    <oc r="N42">
      <v>1500</v>
    </oc>
    <nc r="N42"/>
  </rcc>
  <rcc rId="495" sId="1" numFmtId="4">
    <oc r="N43">
      <v>1400</v>
    </oc>
    <nc r="N43"/>
  </rcc>
  <rcc rId="496" sId="1" numFmtId="4">
    <oc r="N44">
      <v>700</v>
    </oc>
    <nc r="N44"/>
  </rcc>
  <rcc rId="497" sId="1" numFmtId="4">
    <oc r="N50">
      <v>3000</v>
    </oc>
    <nc r="N50"/>
  </rcc>
  <rcc rId="498" sId="1" numFmtId="4">
    <oc r="N51">
      <v>800</v>
    </oc>
    <nc r="N51"/>
  </rcc>
  <rcc rId="499" sId="1" numFmtId="4">
    <oc r="N52">
      <v>2000</v>
    </oc>
    <nc r="N52"/>
  </rcc>
  <rcc rId="500" sId="1" numFmtId="4">
    <oc r="N53">
      <v>1100</v>
    </oc>
    <nc r="N53"/>
  </rcc>
  <rcc rId="501" sId="1" numFmtId="4">
    <oc r="N54">
      <v>8700</v>
    </oc>
    <nc r="N54"/>
  </rcc>
  <rcc rId="502" sId="1" numFmtId="4">
    <oc r="N55">
      <v>7800</v>
    </oc>
    <nc r="N55"/>
  </rcc>
  <rcc rId="503" sId="1" numFmtId="4">
    <oc r="N56">
      <v>7500</v>
    </oc>
    <nc r="N56"/>
  </rcc>
  <rcc rId="504" sId="1" numFmtId="4">
    <oc r="N57">
      <v>14700</v>
    </oc>
    <nc r="N57"/>
  </rcc>
  <rcc rId="505" sId="1" numFmtId="4">
    <oc r="N58">
      <v>7500</v>
    </oc>
    <nc r="N58"/>
  </rcc>
  <rcc rId="506" sId="1" numFmtId="4">
    <oc r="N59">
      <v>6000</v>
    </oc>
    <nc r="N59"/>
  </rcc>
  <rcc rId="507" sId="1" numFmtId="4">
    <oc r="N60">
      <v>8400</v>
    </oc>
    <nc r="N60"/>
  </rcc>
  <rcc rId="508" sId="1" numFmtId="4">
    <oc r="N61">
      <v>10800</v>
    </oc>
    <nc r="N61"/>
  </rcc>
  <rcc rId="509" sId="1" numFmtId="4">
    <oc r="N62">
      <v>9900</v>
    </oc>
    <nc r="N62"/>
  </rcc>
  <rcc rId="510" sId="1" numFmtId="4">
    <oc r="N64">
      <v>13250</v>
    </oc>
    <nc r="N64"/>
  </rcc>
  <rcc rId="511" sId="1" numFmtId="4">
    <oc r="N65">
      <v>3000</v>
    </oc>
    <nc r="N65"/>
  </rcc>
  <rcc rId="512" sId="1" numFmtId="4">
    <oc r="N66">
      <v>10800</v>
    </oc>
    <nc r="N66"/>
  </rcc>
  <rcc rId="513" sId="1" numFmtId="4">
    <oc r="N67">
      <v>12725</v>
    </oc>
    <nc r="N67"/>
  </rcc>
  <rcc rId="514" sId="1" numFmtId="4">
    <oc r="N68">
      <v>10275</v>
    </oc>
    <nc r="N68"/>
  </rcc>
  <rcc rId="515" sId="1" numFmtId="4">
    <oc r="N69">
      <v>23300</v>
    </oc>
    <nc r="N69"/>
  </rcc>
  <rcc rId="516" sId="1" numFmtId="4">
    <oc r="N70">
      <v>13250</v>
    </oc>
    <nc r="N70"/>
  </rcc>
  <rcc rId="517" sId="1" numFmtId="4">
    <oc r="N71">
      <v>3000</v>
    </oc>
    <nc r="N71"/>
  </rcc>
  <rcc rId="518" sId="1" numFmtId="4">
    <oc r="N72">
      <v>6600</v>
    </oc>
    <nc r="N72"/>
  </rcc>
  <rcc rId="519" sId="1" numFmtId="4">
    <oc r="N73">
      <v>21900</v>
    </oc>
    <nc r="N73"/>
  </rcc>
  <rcc rId="520" sId="1" numFmtId="4">
    <oc r="N74">
      <v>23900</v>
    </oc>
    <nc r="N74"/>
  </rcc>
  <rcc rId="521" sId="1" numFmtId="4">
    <oc r="N75">
      <v>32000</v>
    </oc>
    <nc r="N75"/>
  </rcc>
  <rcc rId="522" sId="1" numFmtId="4">
    <oc r="N76">
      <v>31000</v>
    </oc>
    <nc r="N76"/>
  </rcc>
  <rcc rId="523" sId="1" numFmtId="4">
    <oc r="N77">
      <v>48200</v>
    </oc>
    <nc r="N77"/>
  </rcc>
  <rcc rId="524" sId="1" numFmtId="4">
    <oc r="N78">
      <v>23600</v>
    </oc>
    <nc r="N78"/>
  </rcc>
  <rcc rId="525" sId="1" numFmtId="4">
    <oc r="N79">
      <v>14825</v>
    </oc>
    <nc r="N79"/>
  </rcc>
  <rcc rId="526" sId="1" numFmtId="4">
    <oc r="N80">
      <v>45225</v>
    </oc>
    <nc r="N80"/>
  </rcc>
  <rcc rId="527" sId="1" numFmtId="4">
    <oc r="N81">
      <v>20500</v>
    </oc>
    <nc r="N81"/>
  </rcc>
  <rcc rId="528" sId="1" numFmtId="4">
    <oc r="N84">
      <v>7630</v>
    </oc>
    <nc r="N84"/>
  </rcc>
  <rcc rId="529" sId="1" numFmtId="4">
    <oc r="N85">
      <v>3520</v>
    </oc>
    <nc r="N85"/>
  </rcc>
  <rcc rId="530" sId="1" numFmtId="4">
    <oc r="N86">
      <v>1820</v>
    </oc>
    <nc r="N86"/>
  </rcc>
  <rcc rId="531" sId="1" numFmtId="4">
    <oc r="N87">
      <v>500</v>
    </oc>
    <nc r="N87"/>
  </rcc>
  <rcc rId="532" sId="1" numFmtId="4">
    <oc r="N88">
      <v>13430</v>
    </oc>
    <nc r="N88"/>
  </rcc>
  <rcc rId="533" sId="1" numFmtId="4">
    <oc r="N89">
      <v>3250</v>
    </oc>
    <nc r="N89"/>
  </rcc>
  <rcc rId="534" sId="1" numFmtId="4">
    <oc r="N91">
      <v>9420</v>
    </oc>
    <nc r="N91"/>
  </rcc>
  <rcc rId="535" sId="1" numFmtId="4">
    <oc r="N90">
      <v>2390</v>
    </oc>
    <nc r="N90"/>
  </rcc>
  <rcc rId="536" sId="1" numFmtId="4">
    <oc r="N92">
      <v>43160</v>
    </oc>
    <nc r="N92"/>
  </rcc>
  <rcc rId="537" sId="1" numFmtId="4">
    <oc r="N93">
      <v>23800</v>
    </oc>
    <nc r="N93"/>
  </rcc>
  <rcc rId="538" sId="1" numFmtId="4">
    <oc r="N94">
      <v>7040</v>
    </oc>
    <nc r="N94"/>
  </rcc>
  <rcc rId="539" sId="1" numFmtId="4">
    <oc r="N95">
      <v>9600</v>
    </oc>
    <nc r="N95"/>
  </rcc>
  <rcc rId="540" sId="1" numFmtId="4">
    <oc r="N96">
      <v>1800</v>
    </oc>
    <nc r="N96"/>
  </rcc>
  <rcc rId="541" sId="1" numFmtId="4">
    <oc r="N97">
      <v>5792</v>
    </oc>
    <nc r="N97"/>
  </rcc>
  <rcc rId="542" sId="1" numFmtId="4">
    <oc r="N98">
      <v>2410</v>
    </oc>
    <nc r="N98"/>
  </rcc>
  <rcc rId="543" sId="1" numFmtId="4">
    <oc r="N99">
      <v>33454</v>
    </oc>
    <nc r="N99"/>
  </rcc>
  <rcc rId="544" sId="1">
    <oc r="O4">
      <f>2*N4</f>
    </oc>
    <nc r="O4">
      <f>3*N4</f>
    </nc>
  </rcc>
  <rcc rId="545" sId="1">
    <oc r="O5">
      <f>2*N5</f>
    </oc>
    <nc r="O5">
      <f>3*N5</f>
    </nc>
  </rcc>
  <rcc rId="546" sId="1">
    <oc r="O6">
      <f>2*N6</f>
    </oc>
    <nc r="O6">
      <f>3*N6</f>
    </nc>
  </rcc>
  <rcc rId="547" sId="1">
    <oc r="O7">
      <f>2*N7</f>
    </oc>
    <nc r="O7">
      <f>3*N7</f>
    </nc>
  </rcc>
  <rcc rId="548" sId="1">
    <oc r="O8">
      <f>2*(N8/2)</f>
    </oc>
    <nc r="O8">
      <f>3*(N8/2)</f>
    </nc>
  </rcc>
  <rcc rId="549" sId="1">
    <oc r="O9">
      <f>2*(N9/2)</f>
    </oc>
    <nc r="O9">
      <f>3*(N9/2)</f>
    </nc>
  </rcc>
  <rcc rId="550" sId="1">
    <oc r="O10">
      <f>2*(N10/2)</f>
    </oc>
    <nc r="O10">
      <f>3*(N10/2)</f>
    </nc>
  </rcc>
  <rcc rId="551" sId="1">
    <oc r="O20">
      <f>2*N20</f>
    </oc>
    <nc r="O20">
      <f>N20</f>
    </nc>
  </rcc>
  <rcc rId="552" sId="1">
    <oc r="O21">
      <f>2*N21</f>
    </oc>
    <nc r="O21">
      <f>N21</f>
    </nc>
  </rcc>
  <rcc rId="553" sId="1">
    <oc r="O22">
      <f>2*N22</f>
    </oc>
    <nc r="O22">
      <f>N22</f>
    </nc>
  </rcc>
  <rcc rId="554" sId="1">
    <oc r="O23">
      <f>2*N23</f>
    </oc>
    <nc r="O23">
      <f>N23</f>
    </nc>
  </rcc>
  <rcc rId="555" sId="1">
    <oc r="O24">
      <f>2*N24</f>
    </oc>
    <nc r="O24">
      <f>N24</f>
    </nc>
  </rcc>
  <rcc rId="556" sId="1">
    <oc r="O25">
      <f>2*N25</f>
    </oc>
    <nc r="O25">
      <f>N25</f>
    </nc>
  </rcc>
  <rcc rId="557" sId="1">
    <oc r="O26">
      <f>2*(N26/2)</f>
    </oc>
    <nc r="O26">
      <f>(N26/2)</f>
    </nc>
  </rcc>
  <rcc rId="558" sId="1">
    <oc r="O27">
      <f>2*(N27/2)</f>
    </oc>
    <nc r="O27">
      <f>(N27/2)</f>
    </nc>
  </rcc>
  <rcc rId="559" sId="1">
    <oc r="O28">
      <f>2*(N28/2)</f>
    </oc>
    <nc r="O28">
      <f>(N28/2)</f>
    </nc>
  </rcc>
  <rcc rId="560" sId="1">
    <oc r="O34">
      <f>N34*1</f>
    </oc>
    <nc r="O34">
      <f>N34</f>
    </nc>
  </rcc>
  <rcc rId="561" sId="1">
    <oc r="O35">
      <f>N35*1</f>
    </oc>
    <nc r="O35">
      <f>N35</f>
    </nc>
  </rcc>
  <rcc rId="562" sId="1">
    <oc r="O36">
      <f>N36*1</f>
    </oc>
    <nc r="O36">
      <f>N36</f>
    </nc>
  </rcc>
  <rcc rId="563" sId="1">
    <oc r="O37">
      <f>N37*1</f>
    </oc>
    <nc r="O37">
      <f>N37</f>
    </nc>
  </rcc>
  <rcc rId="564" sId="1">
    <oc r="O38">
      <f>N38</f>
    </oc>
    <nc r="O38">
      <f>N38/2</f>
    </nc>
  </rcc>
  <rcc rId="565" sId="1">
    <oc r="O45">
      <f>2*(N45*4)</f>
    </oc>
    <nc r="O45">
      <f>4*(N45*4)</f>
    </nc>
  </rcc>
  <rcc rId="566" sId="1">
    <oc r="O46">
      <f>2*(N46*4)</f>
    </oc>
    <nc r="O46">
      <f>4*(N46*4)</f>
    </nc>
  </rcc>
  <rcc rId="567" sId="1">
    <oc r="O47">
      <f>2*(N47/4)</f>
    </oc>
    <nc r="O47">
      <f>4*(N47/4)</f>
    </nc>
  </rcc>
  <rcc rId="568" sId="1">
    <oc r="O48">
      <f>2*N48*2</f>
    </oc>
    <nc r="O48">
      <f>4*N48*2</f>
    </nc>
  </rcc>
  <rcc rId="569" sId="1">
    <oc r="O49">
      <f>2*N49*2</f>
    </oc>
    <nc r="O49">
      <f>4*N49*2</f>
    </nc>
  </rcc>
  <rcc rId="570" sId="1">
    <oc r="O50">
      <f>2*N50</f>
    </oc>
    <nc r="O50">
      <f>4*N50</f>
    </nc>
  </rcc>
  <rcc rId="571" sId="1">
    <oc r="O51">
      <f>2*N51</f>
    </oc>
    <nc r="O51">
      <f>4*N51</f>
    </nc>
  </rcc>
  <rcc rId="572" sId="1">
    <oc r="O52">
      <f>2*N52</f>
    </oc>
    <nc r="O52">
      <f>4*N52</f>
    </nc>
  </rcc>
  <rcc rId="573" sId="1">
    <oc r="O53">
      <f>2*N53</f>
    </oc>
    <nc r="O53">
      <f>4*N53</f>
    </nc>
  </rcc>
  <rcc rId="574" sId="1">
    <oc r="O54">
      <f>2*(N54/4)</f>
    </oc>
    <nc r="O54">
      <f>4*(N54/4)</f>
    </nc>
  </rcc>
  <rcc rId="575" sId="1">
    <oc r="O55">
      <f>2*(N55/4)</f>
    </oc>
    <nc r="O55">
      <f>4*(N55/4)</f>
    </nc>
  </rcc>
  <rcc rId="576" sId="1">
    <oc r="O56">
      <f>2*(N56/4)</f>
    </oc>
    <nc r="O56">
      <f>4*(N56/4)</f>
    </nc>
  </rcc>
  <rcc rId="577" sId="1">
    <oc r="O57">
      <f>2*(N57/4)</f>
    </oc>
    <nc r="O57">
      <f>4*(N57/4)</f>
    </nc>
  </rcc>
  <rcc rId="578" sId="1">
    <oc r="O58">
      <f>2*(N58/4)</f>
    </oc>
    <nc r="O58">
      <f>4*(N58/4)</f>
    </nc>
  </rcc>
  <rcc rId="579" sId="1">
    <oc r="O59">
      <f>2*(N59/4)</f>
    </oc>
    <nc r="O59">
      <f>4*(N59/4)</f>
    </nc>
  </rcc>
  <rcc rId="580" sId="1">
    <oc r="O60">
      <f>2*(N60/4)</f>
    </oc>
    <nc r="O60">
      <f>4*(N60/4)</f>
    </nc>
  </rcc>
  <rcc rId="581" sId="1">
    <oc r="O61">
      <f>2*(N61/4)</f>
    </oc>
    <nc r="O61">
      <f>4*(N61/4)</f>
    </nc>
  </rcc>
  <rcc rId="582" sId="1">
    <oc r="O62">
      <f>2*(N62/4)</f>
    </oc>
    <nc r="O62">
      <f>4*(N62/4)</f>
    </nc>
  </rcc>
  <rcc rId="583" sId="1">
    <oc r="O73">
      <f>2*N73/2</f>
    </oc>
    <nc r="O73">
      <f>2*(N73/2)</f>
    </nc>
  </rcc>
  <rcc rId="584" sId="1">
    <oc r="O74">
      <f>2*N74/2</f>
    </oc>
    <nc r="O74">
      <f>2*(N74/2)</f>
    </nc>
  </rcc>
  <rfmt sheetId="1" sqref="I77">
    <dxf>
      <fill>
        <patternFill patternType="solid">
          <bgColor theme="0" tint="-0.249977111117893"/>
        </patternFill>
      </fill>
    </dxf>
  </rfmt>
  <rfmt sheetId="1" sqref="J78">
    <dxf>
      <fill>
        <patternFill patternType="solid">
          <bgColor theme="0" tint="-0.249977111117893"/>
        </patternFill>
      </fill>
    </dxf>
  </rfmt>
  <rfmt sheetId="1" sqref="G62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585" sId="1">
    <oc r="O97">
      <f>3*N97/2</f>
    </oc>
    <nc r="O97">
      <f>3*(N97/2)</f>
    </nc>
  </rcc>
  <rcc rId="586" sId="1">
    <oc r="O98">
      <f>3*N98/3</f>
    </oc>
    <nc r="O98">
      <f>3*(N98/3)</f>
    </nc>
  </rcc>
  <rcc rId="587" sId="1">
    <oc r="O99">
      <f>3*N99/4</f>
    </oc>
    <nc r="O99">
      <f>3*(N99/4)</f>
    </nc>
  </rcc>
  <rfmt sheetId="1" sqref="G96:G99" start="0" length="0">
    <dxf>
      <border>
        <left style="hair">
          <color indexed="64"/>
        </left>
      </border>
    </dxf>
  </rfmt>
  <rfmt sheetId="1" sqref="G91:G94" start="0" length="0">
    <dxf>
      <border>
        <left style="hair">
          <color indexed="64"/>
        </left>
      </border>
    </dxf>
  </rfmt>
  <rfmt sheetId="1" sqref="G91:K94">
    <dxf>
      <border>
        <left style="hair">
          <color indexed="64"/>
        </left>
        <right style="hair">
          <color indexed="64"/>
        </right>
        <vertical style="hair">
          <color indexed="64"/>
        </vertical>
      </border>
    </dxf>
  </rfmt>
  <rfmt sheetId="1" sqref="A96:M96" start="0" length="0">
    <dxf>
      <border>
        <top style="thin">
          <color indexed="64"/>
        </top>
      </border>
    </dxf>
  </rfmt>
  <rfmt sheetId="1" sqref="O96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hair">
          <color indexed="64"/>
        </bottom>
      </border>
    </dxf>
  </rfmt>
  <rfmt sheetId="1" sqref="G81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v guid="{81A9E87A-99BF-4EA7-8E1D-9AC779C0C02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5" start="0" length="2147483647">
    <dxf>
      <font>
        <b/>
      </font>
    </dxf>
  </rfmt>
  <rfmt sheetId="1" sqref="A97:A99" start="0" length="2147483647">
    <dxf>
      <font>
        <b/>
      </font>
    </dxf>
  </rfmt>
  <rcv guid="{81A9E87A-99BF-4EA7-8E1D-9AC779C0C02D}" action="delete"/>
  <rcv guid="{81A9E87A-99BF-4EA7-8E1D-9AC779C0C02D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1A9E87A-99BF-4EA7-8E1D-9AC779C0C02D}" action="delete"/>
  <rcv guid="{81A9E87A-99BF-4EA7-8E1D-9AC779C0C02D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84:N99">
    <dxf>
      <numFmt numFmtId="165" formatCode="#,##0.00\ &quot;Kč&quot;"/>
    </dxf>
  </rfmt>
  <rfmt sheetId="1" sqref="N64:N81">
    <dxf>
      <numFmt numFmtId="165" formatCode="#,##0.00\ &quot;Kč&quot;"/>
    </dxf>
  </rfmt>
  <rfmt sheetId="1" sqref="N2:N62">
    <dxf>
      <numFmt numFmtId="165" formatCode="#,##0.00\ &quot;Kč&quot;"/>
    </dxf>
  </rfmt>
  <rcv guid="{81A9E87A-99BF-4EA7-8E1D-9AC779C0C02D}" action="delete"/>
  <rcv guid="{81A9E87A-99BF-4EA7-8E1D-9AC779C0C02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showGridLines="0" tabSelected="1" topLeftCell="G1" zoomScaleNormal="100" workbookViewId="0">
      <pane ySplit="1" topLeftCell="A2" activePane="bottomLeft" state="frozen"/>
      <selection pane="bottomLeft" activeCell="N88" sqref="N88"/>
    </sheetView>
  </sheetViews>
  <sheetFormatPr defaultColWidth="8.85546875" defaultRowHeight="15" x14ac:dyDescent="0.25"/>
  <cols>
    <col min="1" max="1" width="15.42578125" style="13" customWidth="1"/>
    <col min="2" max="2" width="14.42578125" style="13" customWidth="1"/>
    <col min="3" max="3" width="17.140625" style="13" customWidth="1"/>
    <col min="4" max="4" width="18" style="13" customWidth="1"/>
    <col min="5" max="5" width="6.42578125" style="13" customWidth="1"/>
    <col min="6" max="6" width="121.85546875" style="13" customWidth="1"/>
    <col min="7" max="8" width="4.28515625" style="13" customWidth="1"/>
    <col min="9" max="13" width="4.42578125" style="13" customWidth="1"/>
    <col min="14" max="14" width="16.28515625" style="137" customWidth="1"/>
    <col min="15" max="15" width="13.140625" style="137" customWidth="1"/>
    <col min="16" max="16" width="20.42578125" style="13" customWidth="1"/>
    <col min="17" max="16384" width="8.85546875" style="13"/>
  </cols>
  <sheetData>
    <row r="1" spans="1:15" ht="73.5" customHeight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68" t="s">
        <v>173</v>
      </c>
      <c r="O1" s="12" t="s">
        <v>85</v>
      </c>
    </row>
    <row r="2" spans="1:15" ht="15" customHeight="1" x14ac:dyDescent="0.25">
      <c r="A2" s="202" t="s">
        <v>13</v>
      </c>
      <c r="B2" s="206" t="s">
        <v>14</v>
      </c>
      <c r="C2" s="210" t="s">
        <v>172</v>
      </c>
      <c r="D2" s="210" t="s">
        <v>171</v>
      </c>
      <c r="E2" s="204" t="s">
        <v>58</v>
      </c>
      <c r="F2" s="14" t="s">
        <v>16</v>
      </c>
      <c r="G2" s="15"/>
      <c r="H2" s="16"/>
      <c r="I2" s="17" t="s">
        <v>17</v>
      </c>
      <c r="J2" s="18"/>
      <c r="K2" s="18"/>
      <c r="L2" s="18"/>
      <c r="M2" s="19"/>
      <c r="N2" s="275"/>
      <c r="O2" s="20">
        <f t="shared" ref="O2:O7" si="0">3*N2</f>
        <v>0</v>
      </c>
    </row>
    <row r="3" spans="1:15" x14ac:dyDescent="0.25">
      <c r="A3" s="202"/>
      <c r="B3" s="207"/>
      <c r="C3" s="210"/>
      <c r="D3" s="210"/>
      <c r="E3" s="204"/>
      <c r="F3" s="21" t="s">
        <v>18</v>
      </c>
      <c r="G3" s="15"/>
      <c r="H3" s="16"/>
      <c r="I3" s="22" t="s">
        <v>17</v>
      </c>
      <c r="J3" s="18"/>
      <c r="K3" s="18"/>
      <c r="L3" s="18"/>
      <c r="M3" s="19"/>
      <c r="N3" s="276"/>
      <c r="O3" s="23">
        <f t="shared" si="0"/>
        <v>0</v>
      </c>
    </row>
    <row r="4" spans="1:15" x14ac:dyDescent="0.25">
      <c r="A4" s="202"/>
      <c r="B4" s="207"/>
      <c r="C4" s="210"/>
      <c r="D4" s="210"/>
      <c r="E4" s="204"/>
      <c r="F4" s="21" t="s">
        <v>92</v>
      </c>
      <c r="G4" s="15"/>
      <c r="H4" s="16"/>
      <c r="I4" s="22" t="s">
        <v>17</v>
      </c>
      <c r="J4" s="18"/>
      <c r="K4" s="18"/>
      <c r="L4" s="18"/>
      <c r="M4" s="19"/>
      <c r="N4" s="276"/>
      <c r="O4" s="23">
        <f t="shared" si="0"/>
        <v>0</v>
      </c>
    </row>
    <row r="5" spans="1:15" x14ac:dyDescent="0.25">
      <c r="A5" s="202"/>
      <c r="B5" s="207"/>
      <c r="C5" s="210"/>
      <c r="D5" s="210"/>
      <c r="E5" s="204"/>
      <c r="F5" s="21" t="s">
        <v>93</v>
      </c>
      <c r="G5" s="15"/>
      <c r="H5" s="16"/>
      <c r="I5" s="22" t="s">
        <v>17</v>
      </c>
      <c r="J5" s="18"/>
      <c r="K5" s="18"/>
      <c r="L5" s="18"/>
      <c r="M5" s="19"/>
      <c r="N5" s="276"/>
      <c r="O5" s="23">
        <f t="shared" si="0"/>
        <v>0</v>
      </c>
    </row>
    <row r="6" spans="1:15" x14ac:dyDescent="0.25">
      <c r="A6" s="202"/>
      <c r="B6" s="207"/>
      <c r="C6" s="210"/>
      <c r="D6" s="210"/>
      <c r="E6" s="204"/>
      <c r="F6" s="21" t="s">
        <v>94</v>
      </c>
      <c r="G6" s="15"/>
      <c r="H6" s="16"/>
      <c r="I6" s="22" t="s">
        <v>17</v>
      </c>
      <c r="J6" s="18"/>
      <c r="K6" s="18"/>
      <c r="L6" s="18"/>
      <c r="M6" s="19"/>
      <c r="N6" s="276"/>
      <c r="O6" s="23">
        <f t="shared" si="0"/>
        <v>0</v>
      </c>
    </row>
    <row r="7" spans="1:15" x14ac:dyDescent="0.25">
      <c r="A7" s="202"/>
      <c r="B7" s="207"/>
      <c r="C7" s="210"/>
      <c r="D7" s="210"/>
      <c r="E7" s="204"/>
      <c r="F7" s="21" t="s">
        <v>95</v>
      </c>
      <c r="G7" s="15"/>
      <c r="H7" s="16"/>
      <c r="I7" s="22" t="s">
        <v>17</v>
      </c>
      <c r="J7" s="18"/>
      <c r="K7" s="18"/>
      <c r="L7" s="18"/>
      <c r="M7" s="19"/>
      <c r="N7" s="276"/>
      <c r="O7" s="23">
        <f t="shared" si="0"/>
        <v>0</v>
      </c>
    </row>
    <row r="8" spans="1:15" x14ac:dyDescent="0.25">
      <c r="A8" s="202"/>
      <c r="B8" s="207"/>
      <c r="C8" s="210"/>
      <c r="D8" s="210"/>
      <c r="E8" s="204"/>
      <c r="F8" s="21" t="s">
        <v>96</v>
      </c>
      <c r="G8" s="15"/>
      <c r="H8" s="16"/>
      <c r="I8" s="16"/>
      <c r="J8" s="22" t="s">
        <v>17</v>
      </c>
      <c r="K8" s="18"/>
      <c r="L8" s="18"/>
      <c r="M8" s="19"/>
      <c r="N8" s="276"/>
      <c r="O8" s="23">
        <f>3*(N8/2)</f>
        <v>0</v>
      </c>
    </row>
    <row r="9" spans="1:15" ht="22.5" x14ac:dyDescent="0.25">
      <c r="A9" s="202"/>
      <c r="B9" s="207"/>
      <c r="C9" s="210"/>
      <c r="D9" s="210"/>
      <c r="E9" s="204"/>
      <c r="F9" s="24" t="s">
        <v>97</v>
      </c>
      <c r="G9" s="25"/>
      <c r="H9" s="25"/>
      <c r="I9" s="25"/>
      <c r="J9" s="26" t="s">
        <v>17</v>
      </c>
      <c r="K9" s="25"/>
      <c r="L9" s="25"/>
      <c r="M9" s="27"/>
      <c r="N9" s="276"/>
      <c r="O9" s="23">
        <f>3*(N9/2)</f>
        <v>0</v>
      </c>
    </row>
    <row r="10" spans="1:15" x14ac:dyDescent="0.25">
      <c r="A10" s="203"/>
      <c r="B10" s="208"/>
      <c r="C10" s="211"/>
      <c r="D10" s="211"/>
      <c r="E10" s="205"/>
      <c r="F10" s="28" t="s">
        <v>98</v>
      </c>
      <c r="G10" s="29"/>
      <c r="H10" s="30"/>
      <c r="I10" s="30"/>
      <c r="J10" s="31" t="s">
        <v>17</v>
      </c>
      <c r="K10" s="32"/>
      <c r="L10" s="32"/>
      <c r="M10" s="33"/>
      <c r="N10" s="277"/>
      <c r="O10" s="34">
        <f>3*(N10/2)</f>
        <v>0</v>
      </c>
    </row>
    <row r="11" spans="1:15" x14ac:dyDescent="0.25">
      <c r="A11" s="236" t="s">
        <v>19</v>
      </c>
      <c r="B11" s="233" t="s">
        <v>14</v>
      </c>
      <c r="C11" s="35"/>
      <c r="D11" s="36"/>
      <c r="E11" s="204" t="s">
        <v>157</v>
      </c>
      <c r="F11" s="21" t="s">
        <v>99</v>
      </c>
      <c r="G11" s="37"/>
      <c r="H11" s="16"/>
      <c r="I11" s="22" t="s">
        <v>17</v>
      </c>
      <c r="J11" s="18"/>
      <c r="K11" s="18"/>
      <c r="L11" s="18"/>
      <c r="M11" s="19"/>
      <c r="N11" s="275"/>
      <c r="O11" s="20">
        <f t="shared" ref="O11:O16" si="1">4*N11</f>
        <v>0</v>
      </c>
    </row>
    <row r="12" spans="1:15" x14ac:dyDescent="0.25">
      <c r="A12" s="237"/>
      <c r="B12" s="234"/>
      <c r="C12" s="35"/>
      <c r="D12" s="36"/>
      <c r="E12" s="204"/>
      <c r="F12" s="21" t="s">
        <v>100</v>
      </c>
      <c r="G12" s="15"/>
      <c r="H12" s="16"/>
      <c r="I12" s="22" t="s">
        <v>17</v>
      </c>
      <c r="J12" s="18"/>
      <c r="K12" s="18"/>
      <c r="L12" s="18"/>
      <c r="M12" s="19"/>
      <c r="N12" s="276"/>
      <c r="O12" s="23">
        <f t="shared" si="1"/>
        <v>0</v>
      </c>
    </row>
    <row r="13" spans="1:15" x14ac:dyDescent="0.25">
      <c r="A13" s="237"/>
      <c r="B13" s="234"/>
      <c r="C13" s="35"/>
      <c r="D13" s="36"/>
      <c r="E13" s="204"/>
      <c r="F13" s="21" t="s">
        <v>101</v>
      </c>
      <c r="G13" s="15"/>
      <c r="H13" s="16"/>
      <c r="I13" s="22" t="s">
        <v>17</v>
      </c>
      <c r="J13" s="18"/>
      <c r="K13" s="18"/>
      <c r="L13" s="18"/>
      <c r="M13" s="19"/>
      <c r="N13" s="276"/>
      <c r="O13" s="23">
        <f t="shared" si="1"/>
        <v>0</v>
      </c>
    </row>
    <row r="14" spans="1:15" ht="25.5" x14ac:dyDescent="0.25">
      <c r="A14" s="237"/>
      <c r="B14" s="234"/>
      <c r="C14" s="35" t="s">
        <v>20</v>
      </c>
      <c r="D14" s="36" t="s">
        <v>21</v>
      </c>
      <c r="E14" s="204"/>
      <c r="F14" s="21" t="s">
        <v>102</v>
      </c>
      <c r="G14" s="15"/>
      <c r="H14" s="16"/>
      <c r="I14" s="22" t="s">
        <v>17</v>
      </c>
      <c r="J14" s="18"/>
      <c r="K14" s="18"/>
      <c r="L14" s="18"/>
      <c r="M14" s="19"/>
      <c r="N14" s="276"/>
      <c r="O14" s="23">
        <f t="shared" si="1"/>
        <v>0</v>
      </c>
    </row>
    <row r="15" spans="1:15" ht="25.5" x14ac:dyDescent="0.25">
      <c r="A15" s="237"/>
      <c r="B15" s="234"/>
      <c r="C15" s="35" t="s">
        <v>22</v>
      </c>
      <c r="D15" s="36" t="s">
        <v>21</v>
      </c>
      <c r="E15" s="204"/>
      <c r="F15" s="21" t="s">
        <v>103</v>
      </c>
      <c r="G15" s="15"/>
      <c r="H15" s="16"/>
      <c r="I15" s="22" t="s">
        <v>17</v>
      </c>
      <c r="J15" s="18"/>
      <c r="K15" s="18"/>
      <c r="L15" s="18"/>
      <c r="M15" s="19"/>
      <c r="N15" s="276"/>
      <c r="O15" s="23">
        <f t="shared" si="1"/>
        <v>0</v>
      </c>
    </row>
    <row r="16" spans="1:15" x14ac:dyDescent="0.25">
      <c r="A16" s="237"/>
      <c r="B16" s="234"/>
      <c r="C16" s="38"/>
      <c r="D16" s="39"/>
      <c r="E16" s="204"/>
      <c r="F16" s="40" t="s">
        <v>104</v>
      </c>
      <c r="G16" s="15"/>
      <c r="H16" s="16"/>
      <c r="I16" s="22" t="s">
        <v>17</v>
      </c>
      <c r="J16" s="18"/>
      <c r="K16" s="18"/>
      <c r="L16" s="18"/>
      <c r="M16" s="19"/>
      <c r="N16" s="276"/>
      <c r="O16" s="23">
        <f t="shared" si="1"/>
        <v>0</v>
      </c>
    </row>
    <row r="17" spans="1:15" x14ac:dyDescent="0.25">
      <c r="A17" s="237"/>
      <c r="B17" s="234"/>
      <c r="C17" s="41" t="s">
        <v>91</v>
      </c>
      <c r="D17" s="39" t="s">
        <v>23</v>
      </c>
      <c r="E17" s="204"/>
      <c r="F17" s="40" t="s">
        <v>105</v>
      </c>
      <c r="G17" s="15"/>
      <c r="H17" s="16"/>
      <c r="I17" s="16"/>
      <c r="J17" s="22" t="s">
        <v>17</v>
      </c>
      <c r="K17" s="18"/>
      <c r="L17" s="18"/>
      <c r="M17" s="19"/>
      <c r="N17" s="276"/>
      <c r="O17" s="23">
        <f>4*(N17/2)</f>
        <v>0</v>
      </c>
    </row>
    <row r="18" spans="1:15" ht="25.5" x14ac:dyDescent="0.25">
      <c r="A18" s="237"/>
      <c r="B18" s="234"/>
      <c r="C18" s="42"/>
      <c r="D18" s="39" t="s">
        <v>170</v>
      </c>
      <c r="E18" s="204"/>
      <c r="F18" s="40" t="s">
        <v>106</v>
      </c>
      <c r="G18" s="25"/>
      <c r="H18" s="25"/>
      <c r="I18" s="25"/>
      <c r="J18" s="26" t="s">
        <v>17</v>
      </c>
      <c r="K18" s="25"/>
      <c r="L18" s="43"/>
      <c r="M18" s="44"/>
      <c r="N18" s="276"/>
      <c r="O18" s="23">
        <f>4*(N18/2)</f>
        <v>0</v>
      </c>
    </row>
    <row r="19" spans="1:15" x14ac:dyDescent="0.25">
      <c r="A19" s="238"/>
      <c r="B19" s="235"/>
      <c r="C19" s="45"/>
      <c r="D19" s="46"/>
      <c r="E19" s="205"/>
      <c r="F19" s="28" t="s">
        <v>107</v>
      </c>
      <c r="G19" s="29"/>
      <c r="H19" s="30"/>
      <c r="I19" s="30"/>
      <c r="J19" s="31" t="s">
        <v>17</v>
      </c>
      <c r="K19" s="32"/>
      <c r="L19" s="32"/>
      <c r="M19" s="33"/>
      <c r="N19" s="277"/>
      <c r="O19" s="34">
        <f>4*(N19/2)</f>
        <v>0</v>
      </c>
    </row>
    <row r="20" spans="1:15" x14ac:dyDescent="0.25">
      <c r="A20" s="202" t="s">
        <v>24</v>
      </c>
      <c r="B20" s="209" t="s">
        <v>14</v>
      </c>
      <c r="C20" s="209" t="s">
        <v>158</v>
      </c>
      <c r="D20" s="209" t="s">
        <v>159</v>
      </c>
      <c r="E20" s="204" t="s">
        <v>34</v>
      </c>
      <c r="F20" s="21" t="s">
        <v>16</v>
      </c>
      <c r="G20" s="37"/>
      <c r="H20" s="16"/>
      <c r="I20" s="22" t="s">
        <v>17</v>
      </c>
      <c r="J20" s="18"/>
      <c r="K20" s="18"/>
      <c r="L20" s="18"/>
      <c r="M20" s="19"/>
      <c r="N20" s="275"/>
      <c r="O20" s="20">
        <f t="shared" ref="O20:O25" si="2">N20</f>
        <v>0</v>
      </c>
    </row>
    <row r="21" spans="1:15" x14ac:dyDescent="0.25">
      <c r="A21" s="202"/>
      <c r="B21" s="207"/>
      <c r="C21" s="207"/>
      <c r="D21" s="207"/>
      <c r="E21" s="204"/>
      <c r="F21" s="21" t="s">
        <v>18</v>
      </c>
      <c r="G21" s="15"/>
      <c r="H21" s="16"/>
      <c r="I21" s="22" t="s">
        <v>17</v>
      </c>
      <c r="J21" s="18"/>
      <c r="K21" s="18"/>
      <c r="L21" s="18"/>
      <c r="M21" s="19"/>
      <c r="N21" s="276"/>
      <c r="O21" s="23">
        <f t="shared" si="2"/>
        <v>0</v>
      </c>
    </row>
    <row r="22" spans="1:15" x14ac:dyDescent="0.25">
      <c r="A22" s="202"/>
      <c r="B22" s="207"/>
      <c r="C22" s="207"/>
      <c r="D22" s="207"/>
      <c r="E22" s="204"/>
      <c r="F22" s="21" t="s">
        <v>108</v>
      </c>
      <c r="G22" s="15"/>
      <c r="H22" s="16"/>
      <c r="I22" s="22" t="s">
        <v>17</v>
      </c>
      <c r="J22" s="18"/>
      <c r="K22" s="18"/>
      <c r="L22" s="18"/>
      <c r="M22" s="19"/>
      <c r="N22" s="276"/>
      <c r="O22" s="23">
        <f t="shared" si="2"/>
        <v>0</v>
      </c>
    </row>
    <row r="23" spans="1:15" x14ac:dyDescent="0.25">
      <c r="A23" s="202"/>
      <c r="B23" s="207"/>
      <c r="C23" s="207"/>
      <c r="D23" s="207"/>
      <c r="E23" s="204"/>
      <c r="F23" s="21" t="s">
        <v>109</v>
      </c>
      <c r="G23" s="15"/>
      <c r="H23" s="16"/>
      <c r="I23" s="22" t="s">
        <v>17</v>
      </c>
      <c r="J23" s="18"/>
      <c r="K23" s="18"/>
      <c r="L23" s="18"/>
      <c r="M23" s="19"/>
      <c r="N23" s="276"/>
      <c r="O23" s="23">
        <f t="shared" si="2"/>
        <v>0</v>
      </c>
    </row>
    <row r="24" spans="1:15" x14ac:dyDescent="0.25">
      <c r="A24" s="202"/>
      <c r="B24" s="207"/>
      <c r="C24" s="207"/>
      <c r="D24" s="207"/>
      <c r="E24" s="204"/>
      <c r="F24" s="21" t="s">
        <v>110</v>
      </c>
      <c r="G24" s="15"/>
      <c r="H24" s="16"/>
      <c r="I24" s="22" t="s">
        <v>17</v>
      </c>
      <c r="J24" s="18"/>
      <c r="K24" s="18"/>
      <c r="L24" s="18"/>
      <c r="M24" s="19"/>
      <c r="N24" s="276"/>
      <c r="O24" s="23">
        <f t="shared" si="2"/>
        <v>0</v>
      </c>
    </row>
    <row r="25" spans="1:15" x14ac:dyDescent="0.25">
      <c r="A25" s="202"/>
      <c r="B25" s="207"/>
      <c r="C25" s="207"/>
      <c r="D25" s="207"/>
      <c r="E25" s="204"/>
      <c r="F25" s="21" t="s">
        <v>95</v>
      </c>
      <c r="G25" s="15"/>
      <c r="H25" s="16"/>
      <c r="I25" s="22" t="s">
        <v>17</v>
      </c>
      <c r="J25" s="18"/>
      <c r="K25" s="18"/>
      <c r="L25" s="18"/>
      <c r="M25" s="19"/>
      <c r="N25" s="276"/>
      <c r="O25" s="23">
        <f t="shared" si="2"/>
        <v>0</v>
      </c>
    </row>
    <row r="26" spans="1:15" x14ac:dyDescent="0.25">
      <c r="A26" s="202"/>
      <c r="B26" s="207"/>
      <c r="C26" s="207"/>
      <c r="D26" s="207"/>
      <c r="E26" s="204"/>
      <c r="F26" s="21" t="s">
        <v>96</v>
      </c>
      <c r="G26" s="15"/>
      <c r="H26" s="16"/>
      <c r="I26" s="16"/>
      <c r="J26" s="22" t="s">
        <v>17</v>
      </c>
      <c r="K26" s="18"/>
      <c r="L26" s="18"/>
      <c r="M26" s="19"/>
      <c r="N26" s="276"/>
      <c r="O26" s="23">
        <f>(N26/2)</f>
        <v>0</v>
      </c>
    </row>
    <row r="27" spans="1:15" ht="24.95" customHeight="1" x14ac:dyDescent="0.25">
      <c r="A27" s="202"/>
      <c r="B27" s="207"/>
      <c r="C27" s="207"/>
      <c r="D27" s="207"/>
      <c r="E27" s="204"/>
      <c r="F27" s="40" t="s">
        <v>111</v>
      </c>
      <c r="G27" s="25"/>
      <c r="H27" s="25"/>
      <c r="I27" s="25"/>
      <c r="J27" s="26" t="s">
        <v>17</v>
      </c>
      <c r="K27" s="25"/>
      <c r="L27" s="43"/>
      <c r="M27" s="44"/>
      <c r="N27" s="276"/>
      <c r="O27" s="23">
        <f>(N27/2)</f>
        <v>0</v>
      </c>
    </row>
    <row r="28" spans="1:15" x14ac:dyDescent="0.25">
      <c r="A28" s="203"/>
      <c r="B28" s="208"/>
      <c r="C28" s="208"/>
      <c r="D28" s="208"/>
      <c r="E28" s="205"/>
      <c r="F28" s="28" t="s">
        <v>112</v>
      </c>
      <c r="G28" s="29"/>
      <c r="H28" s="30"/>
      <c r="I28" s="30"/>
      <c r="J28" s="31" t="s">
        <v>17</v>
      </c>
      <c r="K28" s="32"/>
      <c r="L28" s="32"/>
      <c r="M28" s="33"/>
      <c r="N28" s="277"/>
      <c r="O28" s="34">
        <f>(N28/2)</f>
        <v>0</v>
      </c>
    </row>
    <row r="29" spans="1:15" x14ac:dyDescent="0.25">
      <c r="A29" s="202" t="s">
        <v>25</v>
      </c>
      <c r="B29" s="209" t="s">
        <v>14</v>
      </c>
      <c r="C29" s="233" t="s">
        <v>26</v>
      </c>
      <c r="D29" s="233" t="s">
        <v>27</v>
      </c>
      <c r="E29" s="223" t="s">
        <v>15</v>
      </c>
      <c r="F29" s="14" t="s">
        <v>28</v>
      </c>
      <c r="G29" s="47"/>
      <c r="H29" s="22" t="s">
        <v>17</v>
      </c>
      <c r="I29" s="16"/>
      <c r="J29" s="18"/>
      <c r="K29" s="18"/>
      <c r="L29" s="18"/>
      <c r="M29" s="19"/>
      <c r="N29" s="275"/>
      <c r="O29" s="20">
        <f>2*N29*2</f>
        <v>0</v>
      </c>
    </row>
    <row r="30" spans="1:15" x14ac:dyDescent="0.25">
      <c r="A30" s="202"/>
      <c r="B30" s="207"/>
      <c r="C30" s="234"/>
      <c r="D30" s="234"/>
      <c r="E30" s="223"/>
      <c r="F30" s="14" t="s">
        <v>29</v>
      </c>
      <c r="G30" s="47"/>
      <c r="H30" s="16"/>
      <c r="I30" s="22" t="s">
        <v>17</v>
      </c>
      <c r="J30" s="18"/>
      <c r="K30" s="18"/>
      <c r="L30" s="18"/>
      <c r="M30" s="19"/>
      <c r="N30" s="276"/>
      <c r="O30" s="23">
        <f>2*N30</f>
        <v>0</v>
      </c>
    </row>
    <row r="31" spans="1:15" x14ac:dyDescent="0.25">
      <c r="A31" s="202"/>
      <c r="B31" s="207"/>
      <c r="C31" s="234"/>
      <c r="D31" s="234"/>
      <c r="E31" s="223"/>
      <c r="F31" s="14" t="s">
        <v>30</v>
      </c>
      <c r="G31" s="47"/>
      <c r="H31" s="16"/>
      <c r="I31" s="22" t="s">
        <v>17</v>
      </c>
      <c r="J31" s="18"/>
      <c r="K31" s="18"/>
      <c r="L31" s="18"/>
      <c r="M31" s="19"/>
      <c r="N31" s="276"/>
      <c r="O31" s="23">
        <f>2*N31</f>
        <v>0</v>
      </c>
    </row>
    <row r="32" spans="1:15" x14ac:dyDescent="0.25">
      <c r="A32" s="202"/>
      <c r="B32" s="207"/>
      <c r="C32" s="234"/>
      <c r="D32" s="234"/>
      <c r="E32" s="223"/>
      <c r="F32" s="14" t="s">
        <v>31</v>
      </c>
      <c r="G32" s="48"/>
      <c r="H32" s="48"/>
      <c r="I32" s="48"/>
      <c r="J32" s="49"/>
      <c r="K32" s="22" t="s">
        <v>17</v>
      </c>
      <c r="L32" s="49"/>
      <c r="M32" s="50"/>
      <c r="N32" s="278"/>
      <c r="O32" s="51">
        <f>2*(N32/3)</f>
        <v>0</v>
      </c>
    </row>
    <row r="33" spans="1:18" x14ac:dyDescent="0.25">
      <c r="A33" s="203"/>
      <c r="B33" s="208"/>
      <c r="C33" s="235"/>
      <c r="D33" s="235"/>
      <c r="E33" s="224"/>
      <c r="F33" s="52" t="s">
        <v>32</v>
      </c>
      <c r="G33" s="53"/>
      <c r="H33" s="53"/>
      <c r="I33" s="53"/>
      <c r="J33" s="54"/>
      <c r="K33" s="54"/>
      <c r="L33" s="54"/>
      <c r="M33" s="31" t="s">
        <v>17</v>
      </c>
      <c r="N33" s="279"/>
      <c r="O33" s="55">
        <f>2*(N33/5)</f>
        <v>0</v>
      </c>
    </row>
    <row r="34" spans="1:18" x14ac:dyDescent="0.25">
      <c r="A34" s="218" t="s">
        <v>114</v>
      </c>
      <c r="B34" s="233" t="s">
        <v>14</v>
      </c>
      <c r="C34" s="233" t="s">
        <v>113</v>
      </c>
      <c r="D34" s="233" t="s">
        <v>33</v>
      </c>
      <c r="E34" s="229" t="s">
        <v>34</v>
      </c>
      <c r="F34" s="56" t="s">
        <v>117</v>
      </c>
      <c r="G34" s="47"/>
      <c r="H34" s="57"/>
      <c r="I34" s="22" t="s">
        <v>17</v>
      </c>
      <c r="J34" s="58"/>
      <c r="K34" s="58"/>
      <c r="L34" s="58"/>
      <c r="M34" s="59"/>
      <c r="N34" s="275"/>
      <c r="O34" s="60">
        <f>N34</f>
        <v>0</v>
      </c>
      <c r="P34" s="61"/>
      <c r="Q34" s="61"/>
      <c r="R34" s="61"/>
    </row>
    <row r="35" spans="1:18" x14ac:dyDescent="0.25">
      <c r="A35" s="218"/>
      <c r="B35" s="234"/>
      <c r="C35" s="234"/>
      <c r="D35" s="234"/>
      <c r="E35" s="229"/>
      <c r="F35" s="56" t="s">
        <v>116</v>
      </c>
      <c r="G35" s="47"/>
      <c r="H35" s="57"/>
      <c r="I35" s="22" t="s">
        <v>17</v>
      </c>
      <c r="J35" s="58"/>
      <c r="K35" s="58"/>
      <c r="L35" s="58"/>
      <c r="M35" s="59"/>
      <c r="N35" s="276"/>
      <c r="O35" s="62">
        <f>N35</f>
        <v>0</v>
      </c>
      <c r="P35" s="61"/>
      <c r="Q35" s="61"/>
      <c r="R35" s="61"/>
    </row>
    <row r="36" spans="1:18" x14ac:dyDescent="0.25">
      <c r="A36" s="218"/>
      <c r="B36" s="234"/>
      <c r="C36" s="234"/>
      <c r="D36" s="234"/>
      <c r="E36" s="229"/>
      <c r="F36" s="56" t="s">
        <v>115</v>
      </c>
      <c r="G36" s="47"/>
      <c r="H36" s="57"/>
      <c r="I36" s="22" t="s">
        <v>17</v>
      </c>
      <c r="J36" s="58"/>
      <c r="K36" s="58"/>
      <c r="L36" s="58"/>
      <c r="M36" s="59"/>
      <c r="N36" s="276"/>
      <c r="O36" s="62">
        <f>N36</f>
        <v>0</v>
      </c>
      <c r="P36" s="61"/>
      <c r="Q36" s="61"/>
      <c r="R36" s="61"/>
    </row>
    <row r="37" spans="1:18" x14ac:dyDescent="0.25">
      <c r="A37" s="218"/>
      <c r="B37" s="234"/>
      <c r="C37" s="234"/>
      <c r="D37" s="234"/>
      <c r="E37" s="229"/>
      <c r="F37" s="56" t="s">
        <v>118</v>
      </c>
      <c r="G37" s="48"/>
      <c r="H37" s="57"/>
      <c r="I37" s="22" t="s">
        <v>17</v>
      </c>
      <c r="J37" s="58"/>
      <c r="K37" s="58"/>
      <c r="L37" s="58"/>
      <c r="M37" s="59"/>
      <c r="N37" s="276"/>
      <c r="O37" s="62">
        <f>N37</f>
        <v>0</v>
      </c>
      <c r="P37" s="61"/>
      <c r="Q37" s="61"/>
      <c r="R37" s="61"/>
    </row>
    <row r="38" spans="1:18" x14ac:dyDescent="0.25">
      <c r="A38" s="218"/>
      <c r="B38" s="234"/>
      <c r="C38" s="234"/>
      <c r="D38" s="234"/>
      <c r="E38" s="229"/>
      <c r="F38" s="56" t="s">
        <v>119</v>
      </c>
      <c r="G38" s="53"/>
      <c r="H38" s="63"/>
      <c r="I38" s="63"/>
      <c r="J38" s="22" t="s">
        <v>17</v>
      </c>
      <c r="K38" s="64"/>
      <c r="L38" s="64"/>
      <c r="M38" s="65"/>
      <c r="N38" s="280"/>
      <c r="O38" s="62">
        <f>N38/2</f>
        <v>0</v>
      </c>
      <c r="P38" s="61"/>
      <c r="Q38" s="61"/>
      <c r="R38" s="61"/>
    </row>
    <row r="39" spans="1:18" ht="22.5" customHeight="1" x14ac:dyDescent="0.25">
      <c r="A39" s="218"/>
      <c r="B39" s="234"/>
      <c r="C39" s="234"/>
      <c r="D39" s="234"/>
      <c r="E39" s="229"/>
      <c r="F39" s="56" t="s">
        <v>120</v>
      </c>
      <c r="G39" s="63"/>
      <c r="H39" s="57"/>
      <c r="I39" s="57"/>
      <c r="J39" s="22" t="s">
        <v>17</v>
      </c>
      <c r="K39" s="58"/>
      <c r="L39" s="58"/>
      <c r="M39" s="59"/>
      <c r="N39" s="276"/>
      <c r="O39" s="62">
        <f>N39/2</f>
        <v>0</v>
      </c>
      <c r="P39" s="66"/>
      <c r="Q39" s="66"/>
      <c r="R39" s="67"/>
    </row>
    <row r="40" spans="1:18" x14ac:dyDescent="0.25">
      <c r="A40" s="218"/>
      <c r="B40" s="234"/>
      <c r="C40" s="234"/>
      <c r="D40" s="234"/>
      <c r="E40" s="229"/>
      <c r="F40" s="56" t="s">
        <v>121</v>
      </c>
      <c r="G40" s="63"/>
      <c r="H40" s="57"/>
      <c r="I40" s="57"/>
      <c r="J40" s="22" t="s">
        <v>17</v>
      </c>
      <c r="K40" s="58"/>
      <c r="L40" s="58"/>
      <c r="M40" s="59"/>
      <c r="N40" s="276"/>
      <c r="O40" s="62">
        <f t="shared" ref="O40:O43" si="3">N40/2</f>
        <v>0</v>
      </c>
      <c r="P40" s="61"/>
      <c r="Q40" s="61"/>
      <c r="R40" s="61"/>
    </row>
    <row r="41" spans="1:18" x14ac:dyDescent="0.25">
      <c r="A41" s="218"/>
      <c r="B41" s="234"/>
      <c r="C41" s="234"/>
      <c r="D41" s="234"/>
      <c r="E41" s="229"/>
      <c r="F41" s="56" t="s">
        <v>122</v>
      </c>
      <c r="G41" s="63"/>
      <c r="H41" s="57"/>
      <c r="I41" s="57"/>
      <c r="J41" s="22" t="s">
        <v>17</v>
      </c>
      <c r="K41" s="58"/>
      <c r="L41" s="58"/>
      <c r="M41" s="59"/>
      <c r="N41" s="276"/>
      <c r="O41" s="62">
        <f t="shared" si="3"/>
        <v>0</v>
      </c>
      <c r="P41" s="61"/>
      <c r="Q41" s="61"/>
      <c r="R41" s="61"/>
    </row>
    <row r="42" spans="1:18" x14ac:dyDescent="0.25">
      <c r="A42" s="218"/>
      <c r="B42" s="234"/>
      <c r="C42" s="234"/>
      <c r="D42" s="234"/>
      <c r="E42" s="229"/>
      <c r="F42" s="56" t="s">
        <v>123</v>
      </c>
      <c r="G42" s="63"/>
      <c r="H42" s="57"/>
      <c r="I42" s="57"/>
      <c r="J42" s="22" t="s">
        <v>17</v>
      </c>
      <c r="K42" s="58"/>
      <c r="L42" s="58"/>
      <c r="M42" s="59"/>
      <c r="N42" s="276"/>
      <c r="O42" s="62">
        <f t="shared" si="3"/>
        <v>0</v>
      </c>
      <c r="P42" s="61"/>
      <c r="Q42" s="61"/>
      <c r="R42" s="61"/>
    </row>
    <row r="43" spans="1:18" x14ac:dyDescent="0.25">
      <c r="A43" s="218"/>
      <c r="B43" s="234"/>
      <c r="C43" s="234"/>
      <c r="D43" s="234"/>
      <c r="E43" s="229"/>
      <c r="F43" s="56" t="s">
        <v>124</v>
      </c>
      <c r="G43" s="63"/>
      <c r="H43" s="57"/>
      <c r="I43" s="57"/>
      <c r="J43" s="22" t="s">
        <v>17</v>
      </c>
      <c r="K43" s="58"/>
      <c r="L43" s="58"/>
      <c r="M43" s="59"/>
      <c r="N43" s="276"/>
      <c r="O43" s="62">
        <f t="shared" si="3"/>
        <v>0</v>
      </c>
      <c r="P43" s="61"/>
      <c r="Q43" s="61"/>
      <c r="R43" s="61"/>
    </row>
    <row r="44" spans="1:18" x14ac:dyDescent="0.25">
      <c r="A44" s="219"/>
      <c r="B44" s="235"/>
      <c r="C44" s="235"/>
      <c r="D44" s="235"/>
      <c r="E44" s="230"/>
      <c r="F44" s="68" t="s">
        <v>125</v>
      </c>
      <c r="G44" s="69"/>
      <c r="H44" s="30"/>
      <c r="I44" s="30"/>
      <c r="J44" s="31" t="s">
        <v>17</v>
      </c>
      <c r="K44" s="32"/>
      <c r="L44" s="32"/>
      <c r="M44" s="33"/>
      <c r="N44" s="277"/>
      <c r="O44" s="70">
        <f>N44/2</f>
        <v>0</v>
      </c>
      <c r="P44" s="61"/>
      <c r="Q44" s="61"/>
      <c r="R44" s="61"/>
    </row>
    <row r="45" spans="1:18" x14ac:dyDescent="0.25">
      <c r="A45" s="2"/>
      <c r="B45" s="4"/>
      <c r="C45" s="138"/>
      <c r="D45" s="167"/>
      <c r="E45" s="143"/>
      <c r="F45" s="71" t="s">
        <v>37</v>
      </c>
      <c r="G45" s="22" t="s">
        <v>17</v>
      </c>
      <c r="H45" s="16"/>
      <c r="I45" s="16"/>
      <c r="J45" s="18"/>
      <c r="K45" s="18"/>
      <c r="L45" s="18"/>
      <c r="M45" s="19"/>
      <c r="N45" s="275"/>
      <c r="O45" s="20">
        <f>4*(N45*4)</f>
        <v>0</v>
      </c>
    </row>
    <row r="46" spans="1:18" x14ac:dyDescent="0.25">
      <c r="A46" s="3"/>
      <c r="B46" s="139"/>
      <c r="C46" s="139"/>
      <c r="D46" s="38"/>
      <c r="E46" s="140"/>
      <c r="F46" s="71" t="s">
        <v>38</v>
      </c>
      <c r="G46" s="22" t="s">
        <v>17</v>
      </c>
      <c r="H46" s="16"/>
      <c r="I46" s="16"/>
      <c r="J46" s="18"/>
      <c r="K46" s="18"/>
      <c r="L46" s="18"/>
      <c r="M46" s="19"/>
      <c r="N46" s="276"/>
      <c r="O46" s="23">
        <f>4*(N46*4)</f>
        <v>0</v>
      </c>
    </row>
    <row r="47" spans="1:18" x14ac:dyDescent="0.25">
      <c r="A47" s="3"/>
      <c r="B47" s="139"/>
      <c r="C47" s="139"/>
      <c r="D47" s="38"/>
      <c r="E47" s="140"/>
      <c r="F47" s="71" t="s">
        <v>39</v>
      </c>
      <c r="G47" s="22" t="s">
        <v>17</v>
      </c>
      <c r="H47" s="16"/>
      <c r="I47" s="16"/>
      <c r="J47" s="18"/>
      <c r="K47" s="18"/>
      <c r="L47" s="18"/>
      <c r="M47" s="19"/>
      <c r="N47" s="276"/>
      <c r="O47" s="23">
        <f>4*(N47/4)</f>
        <v>0</v>
      </c>
    </row>
    <row r="48" spans="1:18" x14ac:dyDescent="0.25">
      <c r="A48" s="3"/>
      <c r="B48" s="139"/>
      <c r="C48" s="139"/>
      <c r="D48" s="38"/>
      <c r="E48" s="140"/>
      <c r="F48" s="71" t="s">
        <v>40</v>
      </c>
      <c r="G48" s="15"/>
      <c r="H48" s="22" t="s">
        <v>17</v>
      </c>
      <c r="I48" s="16"/>
      <c r="J48" s="18"/>
      <c r="K48" s="18"/>
      <c r="L48" s="18"/>
      <c r="M48" s="19"/>
      <c r="N48" s="276"/>
      <c r="O48" s="23">
        <f>4*N48*2</f>
        <v>0</v>
      </c>
    </row>
    <row r="49" spans="1:15" x14ac:dyDescent="0.25">
      <c r="A49" s="3"/>
      <c r="B49" s="139"/>
      <c r="C49" s="38"/>
      <c r="D49" s="38"/>
      <c r="E49" s="140"/>
      <c r="F49" s="71" t="s">
        <v>35</v>
      </c>
      <c r="G49" s="15"/>
      <c r="H49" s="22" t="s">
        <v>17</v>
      </c>
      <c r="I49" s="16"/>
      <c r="J49" s="18"/>
      <c r="K49" s="18"/>
      <c r="L49" s="18"/>
      <c r="M49" s="19"/>
      <c r="N49" s="276"/>
      <c r="O49" s="23">
        <f>4*N49*2</f>
        <v>0</v>
      </c>
    </row>
    <row r="50" spans="1:15" x14ac:dyDescent="0.25">
      <c r="A50" s="2"/>
      <c r="B50" s="141"/>
      <c r="C50" s="41"/>
      <c r="D50" s="41"/>
      <c r="E50" s="142"/>
      <c r="F50" s="71" t="s">
        <v>126</v>
      </c>
      <c r="G50" s="15"/>
      <c r="H50" s="16"/>
      <c r="I50" s="22" t="s">
        <v>17</v>
      </c>
      <c r="J50" s="18"/>
      <c r="K50" s="18"/>
      <c r="L50" s="18"/>
      <c r="M50" s="19"/>
      <c r="N50" s="276"/>
      <c r="O50" s="23">
        <f>4*N50</f>
        <v>0</v>
      </c>
    </row>
    <row r="51" spans="1:15" x14ac:dyDescent="0.25">
      <c r="A51" s="2"/>
      <c r="B51" s="141"/>
      <c r="C51" s="41" t="s">
        <v>161</v>
      </c>
      <c r="D51" s="41" t="s">
        <v>81</v>
      </c>
      <c r="E51" s="142"/>
      <c r="F51" s="71" t="s">
        <v>127</v>
      </c>
      <c r="G51" s="15"/>
      <c r="H51" s="16"/>
      <c r="I51" s="22" t="s">
        <v>17</v>
      </c>
      <c r="J51" s="18"/>
      <c r="K51" s="18"/>
      <c r="L51" s="18"/>
      <c r="M51" s="19"/>
      <c r="N51" s="276"/>
      <c r="O51" s="23">
        <f>4*N51</f>
        <v>0</v>
      </c>
    </row>
    <row r="52" spans="1:15" x14ac:dyDescent="0.25">
      <c r="A52" s="2"/>
      <c r="B52" s="141"/>
      <c r="C52" s="41" t="s">
        <v>164</v>
      </c>
      <c r="D52" s="41" t="s">
        <v>81</v>
      </c>
      <c r="E52" s="165" t="s">
        <v>160</v>
      </c>
      <c r="F52" s="71" t="s">
        <v>128</v>
      </c>
      <c r="G52" s="15"/>
      <c r="H52" s="16"/>
      <c r="I52" s="22" t="s">
        <v>17</v>
      </c>
      <c r="J52" s="18"/>
      <c r="K52" s="18"/>
      <c r="L52" s="18"/>
      <c r="M52" s="19"/>
      <c r="N52" s="276"/>
      <c r="O52" s="23">
        <f>4*N52</f>
        <v>0</v>
      </c>
    </row>
    <row r="53" spans="1:15" x14ac:dyDescent="0.25">
      <c r="A53" s="2" t="s">
        <v>36</v>
      </c>
      <c r="B53" s="141" t="s">
        <v>14</v>
      </c>
      <c r="C53" s="41" t="s">
        <v>165</v>
      </c>
      <c r="D53" s="41" t="s">
        <v>163</v>
      </c>
      <c r="E53" s="142"/>
      <c r="F53" s="71" t="s">
        <v>129</v>
      </c>
      <c r="G53" s="15"/>
      <c r="H53" s="16"/>
      <c r="I53" s="22" t="s">
        <v>17</v>
      </c>
      <c r="J53" s="18"/>
      <c r="K53" s="18"/>
      <c r="L53" s="18"/>
      <c r="M53" s="19"/>
      <c r="N53" s="276"/>
      <c r="O53" s="23">
        <f>4*N53</f>
        <v>0</v>
      </c>
    </row>
    <row r="54" spans="1:15" x14ac:dyDescent="0.25">
      <c r="A54" s="2"/>
      <c r="B54" s="141"/>
      <c r="C54" s="41" t="s">
        <v>162</v>
      </c>
      <c r="D54" s="41" t="s">
        <v>163</v>
      </c>
      <c r="E54" s="142"/>
      <c r="F54" s="71" t="s">
        <v>130</v>
      </c>
      <c r="G54" s="15"/>
      <c r="H54" s="16"/>
      <c r="I54" s="16"/>
      <c r="J54" s="18"/>
      <c r="K54" s="18"/>
      <c r="L54" s="72" t="s">
        <v>17</v>
      </c>
      <c r="M54" s="73"/>
      <c r="N54" s="276"/>
      <c r="O54" s="23">
        <f t="shared" ref="O54:O62" si="4">4*(N54/4)</f>
        <v>0</v>
      </c>
    </row>
    <row r="55" spans="1:15" x14ac:dyDescent="0.25">
      <c r="A55" s="3"/>
      <c r="B55" s="139"/>
      <c r="C55" s="38"/>
      <c r="D55" s="38"/>
      <c r="E55" s="140"/>
      <c r="F55" s="71" t="s">
        <v>131</v>
      </c>
      <c r="G55" s="15"/>
      <c r="H55" s="16"/>
      <c r="I55" s="16"/>
      <c r="J55" s="18"/>
      <c r="K55" s="18"/>
      <c r="L55" s="72" t="s">
        <v>17</v>
      </c>
      <c r="M55" s="73"/>
      <c r="N55" s="276"/>
      <c r="O55" s="23">
        <f t="shared" si="4"/>
        <v>0</v>
      </c>
    </row>
    <row r="56" spans="1:15" x14ac:dyDescent="0.25">
      <c r="A56" s="3"/>
      <c r="B56" s="139"/>
      <c r="C56" s="38"/>
      <c r="D56" s="38"/>
      <c r="E56" s="140"/>
      <c r="F56" s="71" t="s">
        <v>132</v>
      </c>
      <c r="G56" s="15"/>
      <c r="H56" s="16"/>
      <c r="I56" s="16"/>
      <c r="J56" s="18"/>
      <c r="K56" s="18"/>
      <c r="L56" s="72" t="s">
        <v>17</v>
      </c>
      <c r="M56" s="73"/>
      <c r="N56" s="276"/>
      <c r="O56" s="23">
        <f t="shared" si="4"/>
        <v>0</v>
      </c>
    </row>
    <row r="57" spans="1:15" x14ac:dyDescent="0.25">
      <c r="A57" s="3"/>
      <c r="B57" s="139"/>
      <c r="C57" s="139"/>
      <c r="D57" s="38"/>
      <c r="E57" s="140"/>
      <c r="F57" s="71" t="s">
        <v>133</v>
      </c>
      <c r="G57" s="15"/>
      <c r="H57" s="16"/>
      <c r="I57" s="16"/>
      <c r="J57" s="18"/>
      <c r="K57" s="18"/>
      <c r="L57" s="72" t="s">
        <v>17</v>
      </c>
      <c r="M57" s="73"/>
      <c r="N57" s="276"/>
      <c r="O57" s="23">
        <f t="shared" si="4"/>
        <v>0</v>
      </c>
    </row>
    <row r="58" spans="1:15" x14ac:dyDescent="0.25">
      <c r="A58" s="3"/>
      <c r="B58" s="139"/>
      <c r="C58" s="139"/>
      <c r="D58" s="139"/>
      <c r="E58" s="140"/>
      <c r="F58" s="71" t="s">
        <v>134</v>
      </c>
      <c r="G58" s="15"/>
      <c r="H58" s="16"/>
      <c r="I58" s="16"/>
      <c r="J58" s="18"/>
      <c r="K58" s="18"/>
      <c r="L58" s="72" t="s">
        <v>17</v>
      </c>
      <c r="M58" s="73"/>
      <c r="N58" s="276"/>
      <c r="O58" s="23">
        <f t="shared" si="4"/>
        <v>0</v>
      </c>
    </row>
    <row r="59" spans="1:15" x14ac:dyDescent="0.25">
      <c r="A59" s="3"/>
      <c r="B59" s="139"/>
      <c r="C59" s="139"/>
      <c r="D59" s="139"/>
      <c r="E59" s="140"/>
      <c r="F59" s="71" t="s">
        <v>135</v>
      </c>
      <c r="G59" s="15"/>
      <c r="H59" s="16"/>
      <c r="I59" s="16"/>
      <c r="J59" s="18"/>
      <c r="K59" s="18"/>
      <c r="L59" s="72" t="s">
        <v>17</v>
      </c>
      <c r="M59" s="73"/>
      <c r="N59" s="276"/>
      <c r="O59" s="23">
        <f t="shared" si="4"/>
        <v>0</v>
      </c>
    </row>
    <row r="60" spans="1:15" x14ac:dyDescent="0.25">
      <c r="A60" s="3"/>
      <c r="B60" s="139"/>
      <c r="C60" s="139"/>
      <c r="D60" s="139"/>
      <c r="E60" s="140"/>
      <c r="F60" s="71" t="s">
        <v>136</v>
      </c>
      <c r="G60" s="15"/>
      <c r="H60" s="16"/>
      <c r="I60" s="16"/>
      <c r="J60" s="18"/>
      <c r="K60" s="18"/>
      <c r="L60" s="72" t="s">
        <v>17</v>
      </c>
      <c r="M60" s="73"/>
      <c r="N60" s="276"/>
      <c r="O60" s="23">
        <f t="shared" si="4"/>
        <v>0</v>
      </c>
    </row>
    <row r="61" spans="1:15" x14ac:dyDescent="0.25">
      <c r="A61" s="3"/>
      <c r="B61" s="139"/>
      <c r="C61" s="139"/>
      <c r="D61" s="139"/>
      <c r="E61" s="140"/>
      <c r="F61" s="71" t="s">
        <v>137</v>
      </c>
      <c r="G61" s="15"/>
      <c r="H61" s="16"/>
      <c r="I61" s="16"/>
      <c r="J61" s="18"/>
      <c r="K61" s="18"/>
      <c r="L61" s="72" t="s">
        <v>17</v>
      </c>
      <c r="M61" s="73"/>
      <c r="N61" s="276"/>
      <c r="O61" s="23">
        <f t="shared" si="4"/>
        <v>0</v>
      </c>
    </row>
    <row r="62" spans="1:15" ht="15.75" thickBot="1" x14ac:dyDescent="0.3">
      <c r="A62" s="3"/>
      <c r="B62" s="139"/>
      <c r="C62" s="139"/>
      <c r="D62" s="139"/>
      <c r="E62" s="140"/>
      <c r="F62" s="171" t="s">
        <v>138</v>
      </c>
      <c r="G62" s="172"/>
      <c r="H62" s="30"/>
      <c r="I62" s="30"/>
      <c r="J62" s="32"/>
      <c r="K62" s="32"/>
      <c r="L62" s="74" t="s">
        <v>17</v>
      </c>
      <c r="M62" s="75"/>
      <c r="N62" s="277"/>
      <c r="O62" s="34">
        <f t="shared" si="4"/>
        <v>0</v>
      </c>
    </row>
    <row r="63" spans="1:15" ht="15.75" thickBot="1" x14ac:dyDescent="0.3">
      <c r="A63" s="231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76">
        <f>SUM(O2:O62)</f>
        <v>0</v>
      </c>
    </row>
    <row r="64" spans="1:15" ht="15" customHeight="1" x14ac:dyDescent="0.25">
      <c r="A64" s="214" t="s">
        <v>41</v>
      </c>
      <c r="B64" s="1"/>
      <c r="C64" s="1"/>
      <c r="D64" s="77"/>
      <c r="E64" s="225" t="s">
        <v>34</v>
      </c>
      <c r="F64" s="78" t="s">
        <v>42</v>
      </c>
      <c r="G64" s="79"/>
      <c r="H64" s="80"/>
      <c r="I64" s="81" t="s">
        <v>17</v>
      </c>
      <c r="J64" s="79"/>
      <c r="K64" s="82"/>
      <c r="L64" s="82"/>
      <c r="M64" s="83"/>
      <c r="N64" s="266"/>
      <c r="O64" s="84">
        <f>N64</f>
        <v>0</v>
      </c>
    </row>
    <row r="65" spans="1:15" x14ac:dyDescent="0.25">
      <c r="A65" s="215"/>
      <c r="B65" s="35" t="s">
        <v>43</v>
      </c>
      <c r="C65" s="35" t="s">
        <v>166</v>
      </c>
      <c r="D65" s="36" t="s">
        <v>44</v>
      </c>
      <c r="E65" s="223"/>
      <c r="F65" s="85" t="s">
        <v>45</v>
      </c>
      <c r="G65" s="37"/>
      <c r="H65" s="57"/>
      <c r="I65" s="22" t="s">
        <v>17</v>
      </c>
      <c r="J65" s="37"/>
      <c r="K65" s="58"/>
      <c r="L65" s="58"/>
      <c r="M65" s="86"/>
      <c r="N65" s="267"/>
      <c r="O65" s="23">
        <f>N65</f>
        <v>0</v>
      </c>
    </row>
    <row r="66" spans="1:15" x14ac:dyDescent="0.25">
      <c r="A66" s="216"/>
      <c r="B66" s="160"/>
      <c r="C66" s="160"/>
      <c r="D66" s="161"/>
      <c r="E66" s="224"/>
      <c r="F66" s="87" t="s">
        <v>46</v>
      </c>
      <c r="G66" s="29"/>
      <c r="H66" s="30"/>
      <c r="I66" s="30"/>
      <c r="J66" s="29"/>
      <c r="K66" s="31" t="s">
        <v>17</v>
      </c>
      <c r="L66" s="32"/>
      <c r="M66" s="88"/>
      <c r="N66" s="268"/>
      <c r="O66" s="34">
        <f>N66/3</f>
        <v>0</v>
      </c>
    </row>
    <row r="67" spans="1:15" x14ac:dyDescent="0.25">
      <c r="A67" s="217" t="s">
        <v>47</v>
      </c>
      <c r="B67" s="4"/>
      <c r="C67" s="209" t="s">
        <v>48</v>
      </c>
      <c r="D67" s="209" t="s">
        <v>49</v>
      </c>
      <c r="E67" s="222" t="s">
        <v>15</v>
      </c>
      <c r="F67" s="14" t="s">
        <v>50</v>
      </c>
      <c r="G67" s="47"/>
      <c r="H67" s="16"/>
      <c r="I67" s="17" t="s">
        <v>17</v>
      </c>
      <c r="J67" s="89"/>
      <c r="K67" s="18"/>
      <c r="L67" s="18"/>
      <c r="M67" s="90"/>
      <c r="N67" s="269"/>
      <c r="O67" s="20">
        <f>2*N67</f>
        <v>0</v>
      </c>
    </row>
    <row r="68" spans="1:15" x14ac:dyDescent="0.25">
      <c r="A68" s="215"/>
      <c r="B68" s="35" t="s">
        <v>43</v>
      </c>
      <c r="C68" s="207"/>
      <c r="D68" s="207"/>
      <c r="E68" s="223"/>
      <c r="F68" s="56" t="s">
        <v>51</v>
      </c>
      <c r="G68" s="63"/>
      <c r="H68" s="57"/>
      <c r="I68" s="57"/>
      <c r="J68" s="22" t="s">
        <v>17</v>
      </c>
      <c r="K68" s="58"/>
      <c r="L68" s="58"/>
      <c r="M68" s="86"/>
      <c r="N68" s="267"/>
      <c r="O68" s="23">
        <f>2*(N68/2)</f>
        <v>0</v>
      </c>
    </row>
    <row r="69" spans="1:15" ht="23.25" customHeight="1" x14ac:dyDescent="0.25">
      <c r="A69" s="215"/>
      <c r="B69" s="35"/>
      <c r="C69" s="208"/>
      <c r="D69" s="208"/>
      <c r="E69" s="224"/>
      <c r="F69" s="87" t="s">
        <v>52</v>
      </c>
      <c r="G69" s="69"/>
      <c r="H69" s="30"/>
      <c r="I69" s="30"/>
      <c r="J69" s="31" t="s">
        <v>17</v>
      </c>
      <c r="K69" s="32"/>
      <c r="L69" s="32"/>
      <c r="M69" s="88"/>
      <c r="N69" s="268"/>
      <c r="O69" s="34">
        <f>2*(N69/2)</f>
        <v>0</v>
      </c>
    </row>
    <row r="70" spans="1:15" x14ac:dyDescent="0.25">
      <c r="A70" s="217" t="s">
        <v>53</v>
      </c>
      <c r="B70" s="4"/>
      <c r="C70" s="228" t="s">
        <v>139</v>
      </c>
      <c r="D70" s="209" t="s">
        <v>54</v>
      </c>
      <c r="E70" s="222" t="s">
        <v>34</v>
      </c>
      <c r="F70" s="85" t="s">
        <v>42</v>
      </c>
      <c r="G70" s="91"/>
      <c r="H70" s="92"/>
      <c r="I70" s="93" t="s">
        <v>17</v>
      </c>
      <c r="J70" s="91"/>
      <c r="K70" s="94"/>
      <c r="L70" s="94"/>
      <c r="M70" s="95"/>
      <c r="N70" s="270"/>
      <c r="O70" s="20">
        <f>N70</f>
        <v>0</v>
      </c>
    </row>
    <row r="71" spans="1:15" x14ac:dyDescent="0.25">
      <c r="A71" s="215"/>
      <c r="B71" s="35" t="s">
        <v>43</v>
      </c>
      <c r="C71" s="210"/>
      <c r="D71" s="207"/>
      <c r="E71" s="223"/>
      <c r="F71" s="85" t="s">
        <v>45</v>
      </c>
      <c r="G71" s="37"/>
      <c r="H71" s="57"/>
      <c r="I71" s="22" t="s">
        <v>17</v>
      </c>
      <c r="J71" s="37"/>
      <c r="K71" s="58"/>
      <c r="L71" s="58"/>
      <c r="M71" s="86"/>
      <c r="N71" s="267"/>
      <c r="O71" s="23">
        <f>N71</f>
        <v>0</v>
      </c>
    </row>
    <row r="72" spans="1:15" x14ac:dyDescent="0.25">
      <c r="A72" s="216"/>
      <c r="B72" s="160"/>
      <c r="C72" s="211"/>
      <c r="D72" s="208"/>
      <c r="E72" s="224"/>
      <c r="F72" s="96" t="s">
        <v>46</v>
      </c>
      <c r="G72" s="97"/>
      <c r="H72" s="98"/>
      <c r="I72" s="98"/>
      <c r="J72" s="97"/>
      <c r="K72" s="99" t="s">
        <v>17</v>
      </c>
      <c r="L72" s="100"/>
      <c r="M72" s="101"/>
      <c r="N72" s="268"/>
      <c r="O72" s="34">
        <f>N72/3</f>
        <v>0</v>
      </c>
    </row>
    <row r="73" spans="1:15" x14ac:dyDescent="0.25">
      <c r="A73" s="152" t="s">
        <v>142</v>
      </c>
      <c r="B73" s="153" t="s">
        <v>14</v>
      </c>
      <c r="C73" s="153" t="s">
        <v>143</v>
      </c>
      <c r="D73" s="153" t="s">
        <v>163</v>
      </c>
      <c r="E73" s="154" t="s">
        <v>15</v>
      </c>
      <c r="F73" s="102" t="s">
        <v>56</v>
      </c>
      <c r="G73" s="103"/>
      <c r="H73" s="104"/>
      <c r="I73" s="104"/>
      <c r="J73" s="17" t="s">
        <v>17</v>
      </c>
      <c r="K73" s="105"/>
      <c r="L73" s="105"/>
      <c r="M73" s="106"/>
      <c r="N73" s="271"/>
      <c r="O73" s="20">
        <f>2*(N73/2)</f>
        <v>0</v>
      </c>
    </row>
    <row r="74" spans="1:15" x14ac:dyDescent="0.25">
      <c r="A74" s="162"/>
      <c r="B74" s="163"/>
      <c r="C74" s="155" t="s">
        <v>144</v>
      </c>
      <c r="D74" s="156" t="s">
        <v>163</v>
      </c>
      <c r="E74" s="164"/>
      <c r="F74" s="87" t="s">
        <v>57</v>
      </c>
      <c r="G74" s="69"/>
      <c r="H74" s="30"/>
      <c r="I74" s="30"/>
      <c r="J74" s="31" t="s">
        <v>17</v>
      </c>
      <c r="K74" s="32"/>
      <c r="L74" s="32"/>
      <c r="M74" s="88"/>
      <c r="N74" s="272"/>
      <c r="O74" s="20">
        <f>2*(N74/2)</f>
        <v>0</v>
      </c>
    </row>
    <row r="75" spans="1:15" x14ac:dyDescent="0.25">
      <c r="A75" s="239" t="s">
        <v>55</v>
      </c>
      <c r="B75" s="209" t="s">
        <v>14</v>
      </c>
      <c r="C75" s="209" t="s">
        <v>141</v>
      </c>
      <c r="D75" s="209" t="s">
        <v>23</v>
      </c>
      <c r="E75" s="220" t="s">
        <v>34</v>
      </c>
      <c r="F75" s="102" t="s">
        <v>56</v>
      </c>
      <c r="G75" s="103"/>
      <c r="H75" s="104"/>
      <c r="I75" s="104"/>
      <c r="J75" s="17" t="s">
        <v>17</v>
      </c>
      <c r="K75" s="105"/>
      <c r="L75" s="105"/>
      <c r="M75" s="106"/>
      <c r="N75" s="269"/>
      <c r="O75" s="20">
        <f>N75/2</f>
        <v>0</v>
      </c>
    </row>
    <row r="76" spans="1:15" x14ac:dyDescent="0.25">
      <c r="A76" s="240"/>
      <c r="B76" s="246"/>
      <c r="C76" s="246"/>
      <c r="D76" s="246"/>
      <c r="E76" s="221"/>
      <c r="F76" s="87" t="s">
        <v>57</v>
      </c>
      <c r="G76" s="69"/>
      <c r="H76" s="30"/>
      <c r="I76" s="30"/>
      <c r="J76" s="31" t="s">
        <v>17</v>
      </c>
      <c r="K76" s="32"/>
      <c r="L76" s="32"/>
      <c r="M76" s="88"/>
      <c r="N76" s="268"/>
      <c r="O76" s="20">
        <f>N76/2</f>
        <v>0</v>
      </c>
    </row>
    <row r="77" spans="1:15" ht="24.75" customHeight="1" x14ac:dyDescent="0.25">
      <c r="A77" s="241" t="s">
        <v>156</v>
      </c>
      <c r="B77" s="243" t="s">
        <v>43</v>
      </c>
      <c r="C77" s="144" t="s">
        <v>168</v>
      </c>
      <c r="D77" s="145" t="s">
        <v>81</v>
      </c>
      <c r="E77" s="245" t="s">
        <v>15</v>
      </c>
      <c r="F77" s="129" t="s">
        <v>59</v>
      </c>
      <c r="G77" s="15"/>
      <c r="H77" s="47"/>
      <c r="I77" s="169" t="s">
        <v>17</v>
      </c>
      <c r="J77" s="146"/>
      <c r="K77" s="146"/>
      <c r="L77" s="146"/>
      <c r="M77" s="147"/>
      <c r="N77" s="271"/>
      <c r="O77" s="20">
        <f>2*N77</f>
        <v>0</v>
      </c>
    </row>
    <row r="78" spans="1:15" ht="54.75" customHeight="1" x14ac:dyDescent="0.25">
      <c r="A78" s="242"/>
      <c r="B78" s="244"/>
      <c r="C78" s="148" t="s">
        <v>169</v>
      </c>
      <c r="D78" s="149" t="s">
        <v>81</v>
      </c>
      <c r="E78" s="230"/>
      <c r="F78" s="132" t="s">
        <v>60</v>
      </c>
      <c r="G78" s="29"/>
      <c r="H78" s="69"/>
      <c r="I78" s="69"/>
      <c r="J78" s="170" t="s">
        <v>17</v>
      </c>
      <c r="K78" s="150"/>
      <c r="L78" s="150"/>
      <c r="M78" s="151"/>
      <c r="N78" s="272"/>
      <c r="O78" s="34">
        <f>2*(N78/2)</f>
        <v>0</v>
      </c>
    </row>
    <row r="79" spans="1:15" x14ac:dyDescent="0.25">
      <c r="A79" s="217" t="s">
        <v>167</v>
      </c>
      <c r="B79" s="4"/>
      <c r="C79" s="209" t="s">
        <v>61</v>
      </c>
      <c r="D79" s="209" t="s">
        <v>62</v>
      </c>
      <c r="E79" s="222" t="s">
        <v>15</v>
      </c>
      <c r="F79" s="107" t="s">
        <v>59</v>
      </c>
      <c r="G79" s="103"/>
      <c r="H79" s="104"/>
      <c r="I79" s="93" t="s">
        <v>17</v>
      </c>
      <c r="J79" s="105"/>
      <c r="K79" s="105"/>
      <c r="L79" s="105"/>
      <c r="M79" s="106"/>
      <c r="N79" s="269"/>
      <c r="O79" s="20">
        <f>2*N79</f>
        <v>0</v>
      </c>
    </row>
    <row r="80" spans="1:15" x14ac:dyDescent="0.25">
      <c r="A80" s="215"/>
      <c r="B80" s="35" t="s">
        <v>43</v>
      </c>
      <c r="C80" s="207"/>
      <c r="D80" s="207"/>
      <c r="E80" s="223"/>
      <c r="F80" s="56" t="s">
        <v>60</v>
      </c>
      <c r="G80" s="47"/>
      <c r="H80" s="16"/>
      <c r="I80" s="16"/>
      <c r="J80" s="22" t="s">
        <v>17</v>
      </c>
      <c r="K80" s="18"/>
      <c r="L80" s="18"/>
      <c r="M80" s="90"/>
      <c r="N80" s="273"/>
      <c r="O80" s="23">
        <f>2*(N80/2)</f>
        <v>0</v>
      </c>
    </row>
    <row r="81" spans="1:15" ht="25.5" customHeight="1" thickBot="1" x14ac:dyDescent="0.3">
      <c r="A81" s="215"/>
      <c r="B81" s="35"/>
      <c r="C81" s="207"/>
      <c r="D81" s="207"/>
      <c r="E81" s="223"/>
      <c r="F81" s="115" t="s">
        <v>63</v>
      </c>
      <c r="G81" s="198"/>
      <c r="H81" s="108"/>
      <c r="I81" s="109" t="s">
        <v>17</v>
      </c>
      <c r="J81" s="110"/>
      <c r="K81" s="110"/>
      <c r="L81" s="110"/>
      <c r="M81" s="111"/>
      <c r="N81" s="274"/>
      <c r="O81" s="112">
        <f>2*N81</f>
        <v>0</v>
      </c>
    </row>
    <row r="82" spans="1:15" ht="17.25" thickBot="1" x14ac:dyDescent="0.35">
      <c r="A82" s="226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76">
        <f>SUM(O64:O81)</f>
        <v>0</v>
      </c>
    </row>
    <row r="83" spans="1:15" ht="15.75" thickBot="1" x14ac:dyDescent="0.3">
      <c r="A83" s="113"/>
      <c r="B83" s="92"/>
      <c r="C83" s="92"/>
      <c r="D83" s="114"/>
      <c r="E83" s="114"/>
      <c r="F83" s="115"/>
      <c r="G83" s="114"/>
      <c r="H83" s="114"/>
      <c r="I83" s="116"/>
      <c r="J83" s="114"/>
      <c r="K83" s="114"/>
      <c r="L83" s="114"/>
      <c r="M83" s="114"/>
      <c r="N83" s="117"/>
      <c r="O83" s="118"/>
    </row>
    <row r="84" spans="1:15" ht="15" customHeight="1" x14ac:dyDescent="0.25">
      <c r="A84" s="253" t="s">
        <v>64</v>
      </c>
      <c r="B84" s="249" t="s">
        <v>65</v>
      </c>
      <c r="C84" s="249" t="s">
        <v>66</v>
      </c>
      <c r="D84" s="249" t="s">
        <v>67</v>
      </c>
      <c r="E84" s="251" t="s">
        <v>15</v>
      </c>
      <c r="F84" s="119" t="s">
        <v>68</v>
      </c>
      <c r="G84" s="120"/>
      <c r="H84" s="121"/>
      <c r="I84" s="81" t="s">
        <v>17</v>
      </c>
      <c r="J84" s="122"/>
      <c r="K84" s="122"/>
      <c r="L84" s="122"/>
      <c r="M84" s="122"/>
      <c r="N84" s="259"/>
      <c r="O84" s="84">
        <f>2*N84</f>
        <v>0</v>
      </c>
    </row>
    <row r="85" spans="1:15" x14ac:dyDescent="0.25">
      <c r="A85" s="254"/>
      <c r="B85" s="248"/>
      <c r="C85" s="248"/>
      <c r="D85" s="248"/>
      <c r="E85" s="247"/>
      <c r="F85" s="123" t="s">
        <v>69</v>
      </c>
      <c r="G85" s="124"/>
      <c r="H85" s="98"/>
      <c r="I85" s="22" t="s">
        <v>17</v>
      </c>
      <c r="J85" s="100"/>
      <c r="K85" s="100"/>
      <c r="L85" s="125"/>
      <c r="M85" s="100"/>
      <c r="N85" s="260"/>
      <c r="O85" s="23">
        <f>2*N85</f>
        <v>0</v>
      </c>
    </row>
    <row r="86" spans="1:15" ht="23.25" customHeight="1" x14ac:dyDescent="0.25">
      <c r="A86" s="254"/>
      <c r="B86" s="248"/>
      <c r="C86" s="248"/>
      <c r="D86" s="248"/>
      <c r="E86" s="247"/>
      <c r="F86" s="123" t="s">
        <v>70</v>
      </c>
      <c r="G86" s="124"/>
      <c r="H86" s="98"/>
      <c r="I86" s="22" t="s">
        <v>17</v>
      </c>
      <c r="J86" s="100"/>
      <c r="K86" s="100"/>
      <c r="L86" s="100"/>
      <c r="M86" s="100"/>
      <c r="N86" s="260"/>
      <c r="O86" s="23">
        <f>2*N86</f>
        <v>0</v>
      </c>
    </row>
    <row r="87" spans="1:15" x14ac:dyDescent="0.25">
      <c r="A87" s="254"/>
      <c r="B87" s="248"/>
      <c r="C87" s="248"/>
      <c r="D87" s="248"/>
      <c r="E87" s="247"/>
      <c r="F87" s="123" t="s">
        <v>71</v>
      </c>
      <c r="G87" s="124"/>
      <c r="H87" s="98"/>
      <c r="I87" s="22" t="s">
        <v>17</v>
      </c>
      <c r="J87" s="100"/>
      <c r="K87" s="100"/>
      <c r="L87" s="100"/>
      <c r="M87" s="100"/>
      <c r="N87" s="260"/>
      <c r="O87" s="23">
        <f>2*N87</f>
        <v>0</v>
      </c>
    </row>
    <row r="88" spans="1:15" x14ac:dyDescent="0.25">
      <c r="A88" s="255"/>
      <c r="B88" s="250"/>
      <c r="C88" s="250"/>
      <c r="D88" s="250"/>
      <c r="E88" s="252"/>
      <c r="F88" s="68" t="s">
        <v>72</v>
      </c>
      <c r="G88" s="69"/>
      <c r="H88" s="30"/>
      <c r="I88" s="30"/>
      <c r="J88" s="32"/>
      <c r="K88" s="32"/>
      <c r="L88" s="32"/>
      <c r="M88" s="74" t="s">
        <v>17</v>
      </c>
      <c r="N88" s="261"/>
      <c r="O88" s="34">
        <f>2*(N88/5)</f>
        <v>0</v>
      </c>
    </row>
    <row r="89" spans="1:15" x14ac:dyDescent="0.25">
      <c r="A89" s="256" t="s">
        <v>73</v>
      </c>
      <c r="B89" s="209" t="s">
        <v>74</v>
      </c>
      <c r="C89" s="209" t="s">
        <v>75</v>
      </c>
      <c r="D89" s="209" t="s">
        <v>76</v>
      </c>
      <c r="E89" s="220" t="s">
        <v>58</v>
      </c>
      <c r="F89" s="85" t="s">
        <v>77</v>
      </c>
      <c r="G89" s="47"/>
      <c r="H89" s="22" t="s">
        <v>17</v>
      </c>
      <c r="I89" s="16"/>
      <c r="J89" s="18"/>
      <c r="K89" s="18"/>
      <c r="L89" s="18"/>
      <c r="M89" s="18"/>
      <c r="N89" s="262"/>
      <c r="O89" s="20">
        <f>3*N89*2</f>
        <v>0</v>
      </c>
    </row>
    <row r="90" spans="1:15" ht="70.5" customHeight="1" x14ac:dyDescent="0.25">
      <c r="A90" s="254"/>
      <c r="B90" s="248"/>
      <c r="C90" s="248"/>
      <c r="D90" s="248"/>
      <c r="E90" s="247"/>
      <c r="F90" s="87" t="s">
        <v>78</v>
      </c>
      <c r="G90" s="69"/>
      <c r="H90" s="29"/>
      <c r="I90" s="31" t="s">
        <v>17</v>
      </c>
      <c r="J90" s="32"/>
      <c r="K90" s="32"/>
      <c r="L90" s="32"/>
      <c r="M90" s="32"/>
      <c r="N90" s="261"/>
      <c r="O90" s="34">
        <f>3*N90</f>
        <v>0</v>
      </c>
    </row>
    <row r="91" spans="1:15" x14ac:dyDescent="0.25">
      <c r="A91" s="256" t="s">
        <v>79</v>
      </c>
      <c r="B91" s="209" t="s">
        <v>65</v>
      </c>
      <c r="C91" s="233" t="s">
        <v>80</v>
      </c>
      <c r="D91" s="233" t="s">
        <v>81</v>
      </c>
      <c r="E91" s="220" t="s">
        <v>34</v>
      </c>
      <c r="F91" s="176" t="s">
        <v>86</v>
      </c>
      <c r="G91" s="179"/>
      <c r="H91" s="180"/>
      <c r="I91" s="180"/>
      <c r="J91" s="180"/>
      <c r="K91" s="180"/>
      <c r="L91" s="74" t="s">
        <v>17</v>
      </c>
      <c r="M91" s="126"/>
      <c r="N91" s="262"/>
      <c r="O91" s="20">
        <f>N91/4</f>
        <v>0</v>
      </c>
    </row>
    <row r="92" spans="1:15" x14ac:dyDescent="0.25">
      <c r="A92" s="254"/>
      <c r="B92" s="248"/>
      <c r="C92" s="257"/>
      <c r="D92" s="257"/>
      <c r="E92" s="247"/>
      <c r="F92" s="177" t="s">
        <v>87</v>
      </c>
      <c r="G92" s="174"/>
      <c r="H92" s="130"/>
      <c r="I92" s="130"/>
      <c r="J92" s="130"/>
      <c r="K92" s="130"/>
      <c r="L92" s="74" t="s">
        <v>17</v>
      </c>
      <c r="M92" s="127"/>
      <c r="N92" s="260"/>
      <c r="O92" s="23">
        <f>N92/4</f>
        <v>0</v>
      </c>
    </row>
    <row r="93" spans="1:15" x14ac:dyDescent="0.25">
      <c r="A93" s="254"/>
      <c r="B93" s="248"/>
      <c r="C93" s="257"/>
      <c r="D93" s="257"/>
      <c r="E93" s="247"/>
      <c r="F93" s="177" t="s">
        <v>88</v>
      </c>
      <c r="G93" s="174"/>
      <c r="H93" s="130"/>
      <c r="I93" s="130"/>
      <c r="J93" s="130"/>
      <c r="K93" s="130"/>
      <c r="L93" s="74" t="s">
        <v>17</v>
      </c>
      <c r="M93" s="127"/>
      <c r="N93" s="260"/>
      <c r="O93" s="23">
        <f>N93/4</f>
        <v>0</v>
      </c>
    </row>
    <row r="94" spans="1:15" x14ac:dyDescent="0.25">
      <c r="A94" s="255"/>
      <c r="B94" s="250"/>
      <c r="C94" s="258"/>
      <c r="D94" s="258"/>
      <c r="E94" s="252"/>
      <c r="F94" s="178" t="s">
        <v>89</v>
      </c>
      <c r="G94" s="181"/>
      <c r="H94" s="133"/>
      <c r="I94" s="133"/>
      <c r="J94" s="133"/>
      <c r="K94" s="133"/>
      <c r="L94" s="74" t="s">
        <v>17</v>
      </c>
      <c r="M94" s="128"/>
      <c r="N94" s="261"/>
      <c r="O94" s="34">
        <f>N94/4</f>
        <v>0</v>
      </c>
    </row>
    <row r="95" spans="1:15" ht="38.25" x14ac:dyDescent="0.25">
      <c r="A95" s="199" t="s">
        <v>82</v>
      </c>
      <c r="B95" s="188"/>
      <c r="C95" s="188"/>
      <c r="D95" s="188" t="s">
        <v>83</v>
      </c>
      <c r="E95" s="189" t="s">
        <v>90</v>
      </c>
      <c r="F95" s="190" t="s">
        <v>84</v>
      </c>
      <c r="G95" s="191"/>
      <c r="H95" s="138"/>
      <c r="I95" s="192" t="s">
        <v>17</v>
      </c>
      <c r="J95" s="193"/>
      <c r="K95" s="193"/>
      <c r="L95" s="193"/>
      <c r="M95" s="193"/>
      <c r="N95" s="261"/>
      <c r="O95" s="196">
        <f>4*N95</f>
        <v>0</v>
      </c>
    </row>
    <row r="96" spans="1:15" x14ac:dyDescent="0.25">
      <c r="A96" s="157"/>
      <c r="B96" s="166"/>
      <c r="C96" s="144"/>
      <c r="D96" s="144"/>
      <c r="E96" s="154"/>
      <c r="F96" s="194" t="s">
        <v>153</v>
      </c>
      <c r="G96" s="179"/>
      <c r="H96" s="180"/>
      <c r="I96" s="93" t="s">
        <v>17</v>
      </c>
      <c r="J96" s="180"/>
      <c r="K96" s="180"/>
      <c r="L96" s="180"/>
      <c r="M96" s="195"/>
      <c r="N96" s="263"/>
      <c r="O96" s="197">
        <f>3*N96</f>
        <v>0</v>
      </c>
    </row>
    <row r="97" spans="1:15" x14ac:dyDescent="0.25">
      <c r="A97" s="200" t="s">
        <v>149</v>
      </c>
      <c r="B97" s="158"/>
      <c r="C97" s="158" t="s">
        <v>148</v>
      </c>
      <c r="D97" s="158"/>
      <c r="E97" s="159"/>
      <c r="F97" s="173" t="s">
        <v>154</v>
      </c>
      <c r="G97" s="174"/>
      <c r="H97" s="130"/>
      <c r="I97" s="130"/>
      <c r="J97" s="22" t="s">
        <v>17</v>
      </c>
      <c r="K97" s="130"/>
      <c r="L97" s="130"/>
      <c r="M97" s="131"/>
      <c r="N97" s="263"/>
      <c r="O97" s="23">
        <f>3*(N97/2)</f>
        <v>0</v>
      </c>
    </row>
    <row r="98" spans="1:15" x14ac:dyDescent="0.25">
      <c r="A98" s="200" t="s">
        <v>150</v>
      </c>
      <c r="B98" s="158" t="s">
        <v>151</v>
      </c>
      <c r="C98" s="158" t="s">
        <v>147</v>
      </c>
      <c r="D98" s="158" t="s">
        <v>140</v>
      </c>
      <c r="E98" s="159" t="s">
        <v>145</v>
      </c>
      <c r="F98" s="173" t="s">
        <v>155</v>
      </c>
      <c r="G98" s="174"/>
      <c r="H98" s="130"/>
      <c r="I98" s="130"/>
      <c r="J98" s="130"/>
      <c r="K98" s="22" t="s">
        <v>17</v>
      </c>
      <c r="L98" s="37"/>
      <c r="M98" s="131"/>
      <c r="N98" s="264"/>
      <c r="O98" s="23">
        <f>3*(N98/3)</f>
        <v>0</v>
      </c>
    </row>
    <row r="99" spans="1:15" ht="15.75" thickBot="1" x14ac:dyDescent="0.3">
      <c r="A99" s="201" t="s">
        <v>151</v>
      </c>
      <c r="B99" s="182"/>
      <c r="C99" s="182" t="s">
        <v>146</v>
      </c>
      <c r="D99" s="182"/>
      <c r="E99" s="183"/>
      <c r="F99" s="184" t="s">
        <v>152</v>
      </c>
      <c r="G99" s="175"/>
      <c r="H99" s="185"/>
      <c r="I99" s="185"/>
      <c r="J99" s="185"/>
      <c r="K99" s="185"/>
      <c r="L99" s="186" t="s">
        <v>17</v>
      </c>
      <c r="M99" s="187"/>
      <c r="N99" s="265"/>
      <c r="O99" s="34">
        <f>3*(N99/4)</f>
        <v>0</v>
      </c>
    </row>
    <row r="100" spans="1:15" ht="15.75" thickBot="1" x14ac:dyDescent="0.3">
      <c r="A100" s="212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76">
        <f>SUM(O84:O99)</f>
        <v>0</v>
      </c>
    </row>
    <row r="101" spans="1:15" ht="15.75" thickBot="1" x14ac:dyDescent="0.3">
      <c r="A101" s="134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17"/>
      <c r="O101" s="118"/>
    </row>
    <row r="102" spans="1:15" ht="15.75" thickBot="1" x14ac:dyDescent="0.3">
      <c r="A102" s="212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136">
        <f>O100+O82+O63</f>
        <v>0</v>
      </c>
    </row>
  </sheetData>
  <customSheetViews>
    <customSheetView guid="{81A9E87A-99BF-4EA7-8E1D-9AC779C0C02D}" showPageBreaks="1" showGridLines="0" topLeftCell="G1">
      <pane ySplit="1" topLeftCell="A2" activePane="bottomLeft" state="frozen"/>
      <selection pane="bottomLeft" activeCell="N88" sqref="N88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1"/>
    </customSheetView>
    <customSheetView guid="{9E4EF625-06C4-41DC-AF68-8C98A128BBF7}" scale="80" showGridLines="0">
      <pane ySplit="1" topLeftCell="A101" activePane="bottomLeft" state="frozen"/>
      <selection pane="bottomLeft" activeCell="F126" sqref="F125:F126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2"/>
    </customSheetView>
    <customSheetView guid="{F111838C-A286-4957-BB11-D94975454BE3}" scale="80" showPageBreaks="1">
      <pane ySplit="1" topLeftCell="A29" activePane="bottomLeft" state="frozen"/>
      <selection pane="bottomLeft" activeCell="D17" sqref="D17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3"/>
    </customSheetView>
    <customSheetView guid="{73C445A0-1D16-43B6-9A84-D11DECF82565}" scale="80" showGridLines="0">
      <pane ySplit="1" topLeftCell="A2" activePane="bottomLeft" state="frozen"/>
      <selection pane="bottomLeft" activeCell="C19" sqref="C19"/>
      <pageMargins left="0.70866141732283472" right="0.70866141732283472" top="0.78740157480314965" bottom="0.39370078740157483" header="0.31496062992125984" footer="0.31496062992125984"/>
      <printOptions horizontalCentered="1"/>
      <pageSetup paperSize="9" scale="50" orientation="landscape" r:id="rId4"/>
    </customSheetView>
  </customSheetViews>
  <mergeCells count="64">
    <mergeCell ref="A100:N100"/>
    <mergeCell ref="A91:A94"/>
    <mergeCell ref="B91:B94"/>
    <mergeCell ref="C91:C94"/>
    <mergeCell ref="D91:D94"/>
    <mergeCell ref="E91:E94"/>
    <mergeCell ref="E89:E90"/>
    <mergeCell ref="D89:D90"/>
    <mergeCell ref="D84:D88"/>
    <mergeCell ref="E84:E88"/>
    <mergeCell ref="A84:A88"/>
    <mergeCell ref="B84:B88"/>
    <mergeCell ref="C84:C88"/>
    <mergeCell ref="A89:A90"/>
    <mergeCell ref="B89:B90"/>
    <mergeCell ref="C89:C90"/>
    <mergeCell ref="A75:A76"/>
    <mergeCell ref="A77:A78"/>
    <mergeCell ref="B77:B78"/>
    <mergeCell ref="E77:E78"/>
    <mergeCell ref="C79:C81"/>
    <mergeCell ref="D79:D81"/>
    <mergeCell ref="B75:B76"/>
    <mergeCell ref="C75:C76"/>
    <mergeCell ref="D75:D76"/>
    <mergeCell ref="E29:E33"/>
    <mergeCell ref="E34:E44"/>
    <mergeCell ref="A63:N63"/>
    <mergeCell ref="B11:B19"/>
    <mergeCell ref="B20:B28"/>
    <mergeCell ref="E11:E19"/>
    <mergeCell ref="A29:A33"/>
    <mergeCell ref="A11:A19"/>
    <mergeCell ref="B29:B33"/>
    <mergeCell ref="C29:C33"/>
    <mergeCell ref="D29:D33"/>
    <mergeCell ref="B34:B44"/>
    <mergeCell ref="C34:C44"/>
    <mergeCell ref="D34:D44"/>
    <mergeCell ref="A20:A28"/>
    <mergeCell ref="A102:N102"/>
    <mergeCell ref="A64:A66"/>
    <mergeCell ref="A67:A69"/>
    <mergeCell ref="A70:A72"/>
    <mergeCell ref="A34:A44"/>
    <mergeCell ref="E75:E76"/>
    <mergeCell ref="E67:E69"/>
    <mergeCell ref="E70:E72"/>
    <mergeCell ref="E64:E66"/>
    <mergeCell ref="A82:N82"/>
    <mergeCell ref="C70:C72"/>
    <mergeCell ref="D70:D72"/>
    <mergeCell ref="C67:C69"/>
    <mergeCell ref="D67:D69"/>
    <mergeCell ref="A79:A81"/>
    <mergeCell ref="E79:E81"/>
    <mergeCell ref="A2:A10"/>
    <mergeCell ref="E2:E10"/>
    <mergeCell ref="B2:B10"/>
    <mergeCell ref="C20:C28"/>
    <mergeCell ref="D20:D28"/>
    <mergeCell ref="E20:E28"/>
    <mergeCell ref="D2:D10"/>
    <mergeCell ref="C2:C10"/>
  </mergeCells>
  <phoneticPr fontId="10" type="noConversion"/>
  <printOptions horizontalCentered="1"/>
  <pageMargins left="0.70866141732283472" right="0.70866141732283472" top="0.78740157480314965" bottom="0.39370078740157483" header="0.31496062992125984" footer="0.31496062992125984"/>
  <pageSetup paperSize="9" scale="50" orientation="landscape" r:id="rId5"/>
  <ignoredErrors>
    <ignoredError sqref="O66" formula="1"/>
  </ignoredError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cp:lastPrinted>2013-12-17T12:38:50Z</cp:lastPrinted>
  <dcterms:created xsi:type="dcterms:W3CDTF">2013-02-14T11:25:45Z</dcterms:created>
  <dcterms:modified xsi:type="dcterms:W3CDTF">2014-08-04T07:50:36Z</dcterms:modified>
</cp:coreProperties>
</file>