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<sst xmlns="http://schemas.openxmlformats.org/spreadsheetml/2006/main" count="331" uniqueCount="158">
  <si>
    <t>Kategorie: KN 004-2014 - Kancelářský nábytek, sběr do: 31.07.2014, dodání od: 01.09.2014, vygenerováno: 26.08.2014 10:45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</si>
  <si>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</si>
  <si>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</si>
  <si>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</si>
  <si>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</si>
  <si>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</si>
  <si>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</si>
  <si>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</si>
  <si>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</si>
  <si>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</si>
  <si>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</si>
  <si>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</si>
  <si>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</si>
  <si>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</si>
  <si>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</si>
  <si>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</si>
  <si>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</si>
  <si>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</si>
  <si>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</si>
  <si>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</si>
  <si>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</si>
  <si>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</si>
  <si>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</si>
  <si>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</si>
  <si>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</si>
  <si>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</si>
  <si>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</si>
  <si>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</si>
  <si>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</si>
  <si>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</si>
  <si>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</si>
  <si>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</si>
  <si>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</si>
  <si>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</si>
  <si>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</si>
  <si>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</si>
  <si>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</si>
  <si>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</si>
  <si>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</si>
  <si>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</si>
  <si>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nábytek</t>
  </si>
  <si>
    <t>39122100-4</t>
  </si>
  <si>
    <t>39122100-4-4</t>
  </si>
  <si>
    <t>Skříň policová</t>
  </si>
  <si>
    <t>Obecná položka, konkrétní specifikace (barva, materiál, rozměr, ...) se uvádí do předepsané šablony.</t>
  </si>
  <si>
    <t>Rozměr: šířka:max 240  cm, hloubka:max 30  cm, výška:max 250  cm Materiál: buk Barva: světlá Další požadavky: regál, možno dva regály o šířce 120 cm; otevřená, bez skla, bez dvířek</t>
  </si>
  <si>
    <t>ks</t>
  </si>
  <si>
    <t>S</t>
  </si>
  <si>
    <t>Ústav jazykovědy a baltistiky</t>
  </si>
  <si>
    <t>FF, Úvoz 33, budova U1</t>
  </si>
  <si>
    <t>Úvoz 244/33, 60200 Brno</t>
  </si>
  <si>
    <t>bud. U1/413</t>
  </si>
  <si>
    <t>Čapková Blanka Bc.</t>
  </si>
  <si>
    <t>362204@mail.muni.cz</t>
  </si>
  <si>
    <t>možno volat 728 078 970</t>
  </si>
  <si>
    <t>9150</t>
  </si>
  <si>
    <t>211500</t>
  </si>
  <si>
    <t/>
  </si>
  <si>
    <t>1111</t>
  </si>
  <si>
    <t>OBJ/2115/0057/14</t>
  </si>
  <si>
    <t>Celkem za objednávku</t>
  </si>
  <si>
    <t>39112000-0</t>
  </si>
  <si>
    <t>39112000-0-2</t>
  </si>
  <si>
    <t>Židle kancelářská II</t>
  </si>
  <si>
    <t>Čalouněná kancelářská židle s prodyšným vysokým opěrákem, textilní potah, otočná, kolečka s měkčeným povrchem, synchronní mechanismus s min. 4 polohami blokace, ergonomická, nastavení síly protiváhy podle hmotnosti, úhlově a výškově nastavitelná čalouněná hlavová opěrka, výškově nastavitelné ruční područky, nastavitelná bederní opěrka, nastavitelná výška sedu, nosnost min. 130 kg.</t>
  </si>
  <si>
    <t>Barva: modra</t>
  </si>
  <si>
    <t>Ústav teoret. fyziky a astrofyziky</t>
  </si>
  <si>
    <t>PřF, Kotlářská 2, pavilon 06</t>
  </si>
  <si>
    <t>Kotlářská 267/2, 61137 Brno</t>
  </si>
  <si>
    <t>pav. 06/03029</t>
  </si>
  <si>
    <t>Santarová Lenka</t>
  </si>
  <si>
    <t>169617@mail.muni.cz</t>
  </si>
  <si>
    <t>312040</t>
  </si>
  <si>
    <t>OBJ/3110/0048/14</t>
  </si>
  <si>
    <t>Kontejnery ke stolům</t>
  </si>
  <si>
    <t>39122100-4-1</t>
  </si>
  <si>
    <t>Kontejner</t>
  </si>
  <si>
    <t>Kancelářský kontejner na kolečkách, podstavný pod kancelářský stůl, horní zásuvka uzamykatelná Počet zásuvek:  Rozměr: šířka: 40 cm, hloubka: 60 cm, výška: 60 cm Materiál: lamino/tříska Barva: (hliníkovo) šedá Další požadavky: zámek, pojízdný na kolečkách, 4 šuplíky,</t>
  </si>
  <si>
    <t>Psychologický ústav</t>
  </si>
  <si>
    <t>FF, Grohova 7, budova C</t>
  </si>
  <si>
    <t>Arna Nováka 1/1, 60200 Brno</t>
  </si>
  <si>
    <t>bud. C/05027</t>
  </si>
  <si>
    <t>Šašinka Čeněk Mgr. Ph.D.</t>
  </si>
  <si>
    <t>44276@mail.muni.cz</t>
  </si>
  <si>
    <t>Kontaktujte případně sekretářku ústavu, paní Valchářovou tel.  549 49 7794</t>
  </si>
  <si>
    <t>0034</t>
  </si>
  <si>
    <t>211300</t>
  </si>
  <si>
    <t>1195</t>
  </si>
  <si>
    <t>0000</t>
  </si>
  <si>
    <t>OBJ/2157/0023/14</t>
  </si>
  <si>
    <t>Děkanát</t>
  </si>
  <si>
    <t>PřF, Kotlářská 2, pavilon 01</t>
  </si>
  <si>
    <t>Pakostová Irena</t>
  </si>
  <si>
    <t>1593@mail.muni.cz</t>
  </si>
  <si>
    <t>319900</t>
  </si>
  <si>
    <t>OBJ/3101/0101/14</t>
  </si>
  <si>
    <t>kancelářské židle+stoly - učebna</t>
  </si>
  <si>
    <t>39112000-0-6</t>
  </si>
  <si>
    <t>Židle jednací</t>
  </si>
  <si>
    <t>Čalouněná jednací židle, textilní potah, s ocelovým rámem oválného průřezu, sedák se spodním plastovým krytem, stohovatelná - 5 ks, nosnost min. 100 kg.</t>
  </si>
  <si>
    <t>Barva: 2x modrá 8x hnědá</t>
  </si>
  <si>
    <t>Geografický ústav</t>
  </si>
  <si>
    <t>PřF, Kotlářská 2, pavilon 05</t>
  </si>
  <si>
    <t>Vaverková Jana</t>
  </si>
  <si>
    <t>1042@mail.muni.cz</t>
  </si>
  <si>
    <t>315030</t>
  </si>
  <si>
    <t>OBJ/3118/0150/14</t>
  </si>
  <si>
    <t>39121000-6</t>
  </si>
  <si>
    <t>39121000-6-1</t>
  </si>
  <si>
    <t>Stůl</t>
  </si>
  <si>
    <t>Rozměr: šířka:  110cm, hloubka: 75 cm, Materiál: lamino Barva: buk Pracovní deska o síle:  2,5 cm ukončená ABS hranou Další požadavky:výškově nastavitelné kovové nohy 71 - 76 cm.</t>
  </si>
  <si>
    <t>39112000-0-3</t>
  </si>
  <si>
    <t>Židle kancelářská III</t>
  </si>
  <si>
    <t>Čalouněná kancelářská židle, textilní potah, otočná, kolečka s měkčeným povrchem, synchronní mechanismus s nastavením síly protiváhy, ergonomická, s ručními poručkami, nastavitelná výška sedu,nosnost min. 100 kg.</t>
  </si>
  <si>
    <t>Barva: modrá</t>
  </si>
  <si>
    <t>kancel. nábytek - 1550/01</t>
  </si>
  <si>
    <t>Barva: černá</t>
  </si>
  <si>
    <t>Ústav výpočetní techniky</t>
  </si>
  <si>
    <t>RMU, Komenského nám. 2</t>
  </si>
  <si>
    <t>Komenského nám. 220/2, 66243 Brno</t>
  </si>
  <si>
    <t>Janoušková Jana</t>
  </si>
  <si>
    <t>2090@mail.muni.cz</t>
  </si>
  <si>
    <t>dovoz na CPS Komenského nám. 2, kontaktní osoba p. Valentová, tel. 54949 2115</t>
  </si>
  <si>
    <t>1550</t>
  </si>
  <si>
    <t>920500</t>
  </si>
  <si>
    <t>01</t>
  </si>
  <si>
    <t>6000</t>
  </si>
  <si>
    <t>OBJ/9201/0418/14</t>
  </si>
  <si>
    <t>kancel. nábytek - 1350/01</t>
  </si>
  <si>
    <t>FI, Botanická 68a</t>
  </si>
  <si>
    <t>Botanická 554/68a, 60200 Brno</t>
  </si>
  <si>
    <t>1350</t>
  </si>
  <si>
    <t>920300</t>
  </si>
  <si>
    <t>OBJ/9201/0419/14</t>
  </si>
  <si>
    <t>Právnická fakulta</t>
  </si>
  <si>
    <t>PrF, Veveří 70</t>
  </si>
  <si>
    <t>Veveří 158/70, 61180 Brno</t>
  </si>
  <si>
    <t>Klein Petr Ing.</t>
  </si>
  <si>
    <t>32830@mail.muni.cz</t>
  </si>
  <si>
    <t>před dodávkou kontaktovat na tel. č. 733 62720</t>
  </si>
  <si>
    <t>229880</t>
  </si>
  <si>
    <t>OBJ/2205/0012/14</t>
  </si>
  <si>
    <t>Rozměr: šířka: 140 cm, hloubka:  80 cm, výška: 75 cm Materiál:  Barva: celobuk fólie Pracovní deska o síle:  2,5 cm ukončená ABS hranou Další požadavky:</t>
  </si>
  <si>
    <t>A</t>
  </si>
  <si>
    <t>Ústav románských jazyků a lit.</t>
  </si>
  <si>
    <t>FF, Gorkého 7, budova G</t>
  </si>
  <si>
    <t>Gorkého 57/7, 60200 Brno</t>
  </si>
  <si>
    <t>bud. G/G103</t>
  </si>
  <si>
    <t>Holoubková Dagmar</t>
  </si>
  <si>
    <t>802@mail.muni.cz</t>
  </si>
  <si>
    <t>2802</t>
  </si>
  <si>
    <t>212400</t>
  </si>
  <si>
    <t>2126</t>
  </si>
  <si>
    <t>OBJ/2124/0039/14</t>
  </si>
  <si>
    <t>Celkem</t>
  </si>
  <si>
    <t>Jednotková cena bez DPH v Kč</t>
  </si>
  <si>
    <t>Celková cena za položku (bez DPH) v Kč</t>
  </si>
  <si>
    <t>Celková cena za položku (včetně DPH)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</si>
</sst>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0" fillId="0" borderId="0" xfId="0" applyAlignment="1">
      <alignment/>
    </xf>
    <xf numFmtId="0" fontId="1" fillId="36" borderId="0" xfId="0" applyFont="1" applyFill="1" applyAlignment="1">
      <alignment horizontal="left" vertical="top"/>
    </xf>
    <xf numFmtId="0" fontId="1" fillId="35" borderId="12" xfId="0" applyFont="1" applyFill="1" applyBorder="1" applyAlignment="1">
      <alignment horizontal="left" vertical="top"/>
    </xf>
    <xf numFmtId="0" fontId="1" fillId="37" borderId="10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0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6.57421875" style="0" customWidth="1"/>
    <col min="2" max="2" width="37.421875" style="0" hidden="1" customWidth="1"/>
    <col min="3" max="3" width="7.57421875" style="0" customWidth="1"/>
    <col min="4" max="4" width="18.7109375" style="0" hidden="1" customWidth="1"/>
    <col min="5" max="5" width="12.8515625" style="0" bestFit="1" customWidth="1"/>
    <col min="6" max="6" width="17.57421875" style="0" bestFit="1" customWidth="1"/>
    <col min="7" max="7" width="73.8515625" style="0" customWidth="1"/>
    <col min="8" max="8" width="38.7109375" style="0" customWidth="1"/>
    <col min="9" max="9" width="3.28125" style="0" bestFit="1" customWidth="1"/>
    <col min="10" max="10" width="7.00390625" style="0" hidden="1" customWidth="1"/>
    <col min="11" max="12" width="3.28125" style="0" bestFit="1" customWidth="1"/>
    <col min="13" max="13" width="14.00390625" style="0" hidden="1" customWidth="1"/>
    <col min="14" max="14" width="27.00390625" style="0" customWidth="1"/>
    <col min="15" max="15" width="24.28125" style="0" bestFit="1" customWidth="1"/>
    <col min="16" max="16" width="33.00390625" style="0" bestFit="1" customWidth="1"/>
    <col min="17" max="17" width="3.28125" style="0" bestFit="1" customWidth="1"/>
    <col min="18" max="18" width="12.421875" style="0" bestFit="1" customWidth="1"/>
    <col min="19" max="19" width="10.57421875" style="0" hidden="1" customWidth="1"/>
    <col min="20" max="20" width="18.421875" style="0" bestFit="1" customWidth="1"/>
    <col min="21" max="21" width="19.7109375" style="0" bestFit="1" customWidth="1"/>
    <col min="22" max="22" width="10.00390625" style="0" customWidth="1"/>
    <col min="23" max="23" width="28.140625" style="0" customWidth="1"/>
    <col min="24" max="24" width="5.00390625" style="0" bestFit="1" customWidth="1"/>
    <col min="25" max="25" width="10.57421875" style="0" hidden="1" customWidth="1"/>
    <col min="26" max="26" width="12.8515625" style="0" hidden="1" customWidth="1"/>
    <col min="27" max="27" width="5.00390625" style="0" bestFit="1" customWidth="1"/>
    <col min="28" max="28" width="14.00390625" style="0" hidden="1" customWidth="1"/>
    <col min="29" max="29" width="16.57421875" style="0" bestFit="1" customWidth="1"/>
    <col min="30" max="30" width="11.421875" style="0" bestFit="1" customWidth="1"/>
    <col min="31" max="31" width="3.28125" style="0" bestFit="1" customWidth="1"/>
    <col min="32" max="32" width="8.140625" style="0" bestFit="1" customWidth="1"/>
    <col min="33" max="33" width="10.8515625" style="0" customWidth="1"/>
    <col min="34" max="34" width="10.7109375" style="0" customWidth="1"/>
  </cols>
  <sheetData>
    <row r="1" spans="1:34" ht="16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6.5" customHeight="1">
      <c r="A3" s="19" t="s">
        <v>1</v>
      </c>
      <c r="B3" s="19"/>
      <c r="C3" s="19"/>
      <c r="D3" s="19"/>
      <c r="E3" s="19"/>
      <c r="F3" s="19"/>
      <c r="G3" s="19"/>
      <c r="H3" s="20" t="s">
        <v>2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1:34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2" t="s">
        <v>3</v>
      </c>
      <c r="L4" s="22"/>
      <c r="M4" s="23" t="s">
        <v>4</v>
      </c>
      <c r="N4" s="23"/>
      <c r="O4" s="23"/>
      <c r="P4" s="23"/>
      <c r="Q4" s="23"/>
      <c r="R4" s="23"/>
      <c r="S4" s="21"/>
      <c r="T4" s="21"/>
      <c r="U4" s="21"/>
      <c r="V4" s="21"/>
      <c r="W4" s="21"/>
      <c r="X4" s="22" t="s">
        <v>5</v>
      </c>
      <c r="Y4" s="22"/>
      <c r="Z4" s="22"/>
      <c r="AA4" s="22"/>
      <c r="AB4" s="22"/>
      <c r="AC4" s="22" t="s">
        <v>3</v>
      </c>
      <c r="AD4" s="22"/>
      <c r="AE4" s="22"/>
      <c r="AF4" s="22"/>
      <c r="AG4" s="21"/>
      <c r="AH4" s="21"/>
    </row>
    <row r="5" spans="1:34" ht="112.5" customHeight="1">
      <c r="A5" s="24" t="s">
        <v>6</v>
      </c>
      <c r="B5" s="24" t="s">
        <v>7</v>
      </c>
      <c r="C5" s="24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4" t="s">
        <v>14</v>
      </c>
      <c r="J5" s="24" t="s">
        <v>15</v>
      </c>
      <c r="K5" s="24" t="s">
        <v>16</v>
      </c>
      <c r="L5" s="24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4" t="s">
        <v>22</v>
      </c>
      <c r="R5" s="24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4" t="s">
        <v>29</v>
      </c>
      <c r="Y5" s="24" t="s">
        <v>30</v>
      </c>
      <c r="Z5" s="24" t="s">
        <v>31</v>
      </c>
      <c r="AA5" s="24" t="s">
        <v>32</v>
      </c>
      <c r="AB5" s="2" t="s">
        <v>33</v>
      </c>
      <c r="AC5" s="2" t="s">
        <v>34</v>
      </c>
      <c r="AD5" s="2" t="s">
        <v>155</v>
      </c>
      <c r="AE5" s="24" t="s">
        <v>36</v>
      </c>
      <c r="AF5" s="24" t="s">
        <v>37</v>
      </c>
      <c r="AG5" s="2" t="s">
        <v>156</v>
      </c>
      <c r="AH5" s="2" t="s">
        <v>157</v>
      </c>
    </row>
    <row r="6" spans="1:34" ht="63.75">
      <c r="A6" s="3">
        <v>47344</v>
      </c>
      <c r="B6" s="4" t="s">
        <v>40</v>
      </c>
      <c r="C6" s="3">
        <v>131748</v>
      </c>
      <c r="D6" s="4" t="s">
        <v>41</v>
      </c>
      <c r="E6" s="4" t="s">
        <v>42</v>
      </c>
      <c r="F6" s="4" t="s">
        <v>43</v>
      </c>
      <c r="G6" s="4" t="s">
        <v>44</v>
      </c>
      <c r="H6" s="4" t="s">
        <v>45</v>
      </c>
      <c r="I6" s="4" t="s">
        <v>46</v>
      </c>
      <c r="J6" s="5">
        <v>1</v>
      </c>
      <c r="K6" s="6">
        <v>1</v>
      </c>
      <c r="L6" s="7" t="s">
        <v>47</v>
      </c>
      <c r="M6" s="4">
        <v>211500</v>
      </c>
      <c r="N6" s="4" t="s">
        <v>48</v>
      </c>
      <c r="O6" s="4" t="s">
        <v>49</v>
      </c>
      <c r="P6" s="4" t="s">
        <v>50</v>
      </c>
      <c r="Q6" s="4">
        <v>4</v>
      </c>
      <c r="R6" s="4" t="s">
        <v>51</v>
      </c>
      <c r="S6" s="4">
        <v>362204</v>
      </c>
      <c r="T6" s="4" t="s">
        <v>52</v>
      </c>
      <c r="U6" s="4" t="s">
        <v>53</v>
      </c>
      <c r="V6" s="4">
        <v>541145950</v>
      </c>
      <c r="W6" s="4" t="s">
        <v>54</v>
      </c>
      <c r="X6" s="8" t="s">
        <v>55</v>
      </c>
      <c r="Y6" s="8" t="s">
        <v>56</v>
      </c>
      <c r="Z6" s="8" t="s">
        <v>57</v>
      </c>
      <c r="AA6" s="8" t="s">
        <v>58</v>
      </c>
      <c r="AB6" s="8" t="s">
        <v>57</v>
      </c>
      <c r="AC6" s="7" t="s">
        <v>59</v>
      </c>
      <c r="AD6" s="9">
        <v>7500</v>
      </c>
      <c r="AE6" s="6">
        <v>21</v>
      </c>
      <c r="AF6" s="9">
        <v>1575</v>
      </c>
      <c r="AG6" s="10">
        <f>ROUND($K$6*$AD$6,2)</f>
        <v>7500</v>
      </c>
      <c r="AH6" s="10">
        <f>ROUND($K$6*($AD$6+$AF$6),2)</f>
        <v>9075</v>
      </c>
    </row>
    <row r="7" spans="1:34" ht="12.75">
      <c r="A7" s="17"/>
      <c r="B7" s="17"/>
      <c r="C7" s="17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7" t="s">
        <v>60</v>
      </c>
      <c r="AF7" s="17"/>
      <c r="AG7" s="12">
        <f>SUM($AG$6:$AG$6)</f>
        <v>7500</v>
      </c>
      <c r="AH7" s="12">
        <f>SUM($AH$6:$AH$6)</f>
        <v>9075</v>
      </c>
    </row>
    <row r="8" spans="1:34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63.75">
      <c r="A9" s="3">
        <v>47382</v>
      </c>
      <c r="B9" s="4"/>
      <c r="C9" s="3">
        <v>131830</v>
      </c>
      <c r="D9" s="4" t="s">
        <v>61</v>
      </c>
      <c r="E9" s="4" t="s">
        <v>62</v>
      </c>
      <c r="F9" s="4" t="s">
        <v>63</v>
      </c>
      <c r="G9" s="4" t="s">
        <v>64</v>
      </c>
      <c r="H9" s="4" t="s">
        <v>65</v>
      </c>
      <c r="I9" s="4" t="s">
        <v>46</v>
      </c>
      <c r="J9" s="5">
        <v>15</v>
      </c>
      <c r="K9" s="6">
        <v>15</v>
      </c>
      <c r="L9" s="7" t="s">
        <v>47</v>
      </c>
      <c r="M9" s="4">
        <v>312040</v>
      </c>
      <c r="N9" s="4" t="s">
        <v>66</v>
      </c>
      <c r="O9" s="4" t="s">
        <v>67</v>
      </c>
      <c r="P9" s="4" t="s">
        <v>68</v>
      </c>
      <c r="Q9" s="4">
        <v>3</v>
      </c>
      <c r="R9" s="4" t="s">
        <v>69</v>
      </c>
      <c r="S9" s="4">
        <v>169617</v>
      </c>
      <c r="T9" s="4" t="s">
        <v>70</v>
      </c>
      <c r="U9" s="4" t="s">
        <v>71</v>
      </c>
      <c r="V9" s="4">
        <v>549492610</v>
      </c>
      <c r="W9" s="4"/>
      <c r="X9" s="8" t="s">
        <v>58</v>
      </c>
      <c r="Y9" s="8" t="s">
        <v>72</v>
      </c>
      <c r="Z9" s="8" t="s">
        <v>57</v>
      </c>
      <c r="AA9" s="8" t="s">
        <v>58</v>
      </c>
      <c r="AB9" s="8" t="s">
        <v>57</v>
      </c>
      <c r="AC9" s="7" t="s">
        <v>73</v>
      </c>
      <c r="AD9" s="9">
        <v>2200</v>
      </c>
      <c r="AE9" s="6">
        <v>21</v>
      </c>
      <c r="AF9" s="9">
        <v>462</v>
      </c>
      <c r="AG9" s="10">
        <f>ROUND($K$9*$AD$9,2)</f>
        <v>33000</v>
      </c>
      <c r="AH9" s="10">
        <f>ROUND($K$9*($AD$9+$AF$9),2)</f>
        <v>39930</v>
      </c>
    </row>
    <row r="10" spans="1:34" ht="12.75">
      <c r="A10" s="17"/>
      <c r="B10" s="17"/>
      <c r="C10" s="17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7" t="s">
        <v>60</v>
      </c>
      <c r="AF10" s="17"/>
      <c r="AG10" s="12">
        <f>SUM($AG$9:$AG$9)</f>
        <v>33000</v>
      </c>
      <c r="AH10" s="12">
        <f>SUM($AH$9:$AH$9)</f>
        <v>39930</v>
      </c>
    </row>
    <row r="11" spans="1:34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4" ht="89.25">
      <c r="A12" s="3">
        <v>47457</v>
      </c>
      <c r="B12" s="4" t="s">
        <v>74</v>
      </c>
      <c r="C12" s="3">
        <v>132214</v>
      </c>
      <c r="D12" s="4" t="s">
        <v>41</v>
      </c>
      <c r="E12" s="4" t="s">
        <v>75</v>
      </c>
      <c r="F12" s="4" t="s">
        <v>76</v>
      </c>
      <c r="G12" s="4" t="s">
        <v>44</v>
      </c>
      <c r="H12" s="4" t="s">
        <v>77</v>
      </c>
      <c r="I12" s="4" t="s">
        <v>46</v>
      </c>
      <c r="J12" s="5">
        <v>4</v>
      </c>
      <c r="K12" s="6">
        <v>4</v>
      </c>
      <c r="L12" s="7" t="s">
        <v>47</v>
      </c>
      <c r="M12" s="4">
        <v>211300</v>
      </c>
      <c r="N12" s="4" t="s">
        <v>78</v>
      </c>
      <c r="O12" s="4" t="s">
        <v>79</v>
      </c>
      <c r="P12" s="4" t="s">
        <v>80</v>
      </c>
      <c r="Q12" s="4">
        <v>5</v>
      </c>
      <c r="R12" s="4" t="s">
        <v>81</v>
      </c>
      <c r="S12" s="4">
        <v>44276</v>
      </c>
      <c r="T12" s="4" t="s">
        <v>82</v>
      </c>
      <c r="U12" s="4" t="s">
        <v>83</v>
      </c>
      <c r="V12" s="4">
        <v>549497111</v>
      </c>
      <c r="W12" s="4" t="s">
        <v>84</v>
      </c>
      <c r="X12" s="8" t="s">
        <v>85</v>
      </c>
      <c r="Y12" s="8" t="s">
        <v>86</v>
      </c>
      <c r="Z12" s="8" t="s">
        <v>57</v>
      </c>
      <c r="AA12" s="8" t="s">
        <v>87</v>
      </c>
      <c r="AB12" s="8" t="s">
        <v>88</v>
      </c>
      <c r="AC12" s="7" t="s">
        <v>89</v>
      </c>
      <c r="AD12" s="9">
        <v>2800</v>
      </c>
      <c r="AE12" s="6">
        <v>21</v>
      </c>
      <c r="AF12" s="9">
        <v>588</v>
      </c>
      <c r="AG12" s="10">
        <f>ROUND($K$12*$AD$12,2)</f>
        <v>11200</v>
      </c>
      <c r="AH12" s="10">
        <f>ROUND($K$12*($AD$12+$AF$12),2)</f>
        <v>13552</v>
      </c>
    </row>
    <row r="13" spans="1:34" ht="12.75">
      <c r="A13" s="17"/>
      <c r="B13" s="17"/>
      <c r="C13" s="17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7" t="s">
        <v>60</v>
      </c>
      <c r="AF13" s="17"/>
      <c r="AG13" s="12">
        <f>SUM($AG$12:$AG$12)</f>
        <v>11200</v>
      </c>
      <c r="AH13" s="12">
        <f>SUM($AH$12:$AH$12)</f>
        <v>13552</v>
      </c>
    </row>
    <row r="14" spans="1:34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63.75">
      <c r="A15" s="3">
        <v>47562</v>
      </c>
      <c r="B15" s="4"/>
      <c r="C15" s="3">
        <v>132695</v>
      </c>
      <c r="D15" s="4" t="s">
        <v>61</v>
      </c>
      <c r="E15" s="4" t="s">
        <v>62</v>
      </c>
      <c r="F15" s="4" t="s">
        <v>63</v>
      </c>
      <c r="G15" s="4" t="s">
        <v>64</v>
      </c>
      <c r="H15" s="4" t="s">
        <v>116</v>
      </c>
      <c r="I15" s="4" t="s">
        <v>46</v>
      </c>
      <c r="J15" s="5">
        <v>3</v>
      </c>
      <c r="K15" s="6">
        <v>3</v>
      </c>
      <c r="L15" s="7" t="s">
        <v>47</v>
      </c>
      <c r="M15" s="4">
        <v>319900</v>
      </c>
      <c r="N15" s="4" t="s">
        <v>90</v>
      </c>
      <c r="O15" s="4" t="s">
        <v>91</v>
      </c>
      <c r="P15" s="4" t="s">
        <v>68</v>
      </c>
      <c r="Q15" s="4">
        <v>2</v>
      </c>
      <c r="R15" s="4" t="s">
        <v>57</v>
      </c>
      <c r="S15" s="4">
        <v>1593</v>
      </c>
      <c r="T15" s="4" t="s">
        <v>92</v>
      </c>
      <c r="U15" s="4" t="s">
        <v>93</v>
      </c>
      <c r="V15" s="4">
        <v>549491400</v>
      </c>
      <c r="W15" s="4"/>
      <c r="X15" s="8" t="s">
        <v>58</v>
      </c>
      <c r="Y15" s="8" t="s">
        <v>94</v>
      </c>
      <c r="Z15" s="8" t="s">
        <v>57</v>
      </c>
      <c r="AA15" s="8" t="s">
        <v>58</v>
      </c>
      <c r="AB15" s="8" t="s">
        <v>57</v>
      </c>
      <c r="AC15" s="7" t="s">
        <v>95</v>
      </c>
      <c r="AD15" s="9">
        <v>2200</v>
      </c>
      <c r="AE15" s="6">
        <v>21</v>
      </c>
      <c r="AF15" s="9">
        <v>462</v>
      </c>
      <c r="AG15" s="10">
        <f>ROUND($K$15*$AD$15,2)</f>
        <v>6600</v>
      </c>
      <c r="AH15" s="10">
        <f>ROUND($K$15*($AD$15+$AF$15),2)</f>
        <v>7986</v>
      </c>
    </row>
    <row r="16" spans="1:34" ht="12.75">
      <c r="A16" s="17"/>
      <c r="B16" s="17"/>
      <c r="C16" s="17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7" t="s">
        <v>60</v>
      </c>
      <c r="AF16" s="17"/>
      <c r="AG16" s="12">
        <f>SUM($AG$15:$AG$15)</f>
        <v>6600</v>
      </c>
      <c r="AH16" s="12">
        <f>SUM($AH$15:$AH$15)</f>
        <v>7986</v>
      </c>
    </row>
    <row r="17" spans="1:34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 ht="25.5">
      <c r="A18" s="3">
        <v>47569</v>
      </c>
      <c r="B18" s="4" t="s">
        <v>96</v>
      </c>
      <c r="C18" s="3">
        <v>132753</v>
      </c>
      <c r="D18" s="4" t="s">
        <v>61</v>
      </c>
      <c r="E18" s="4" t="s">
        <v>97</v>
      </c>
      <c r="F18" s="4" t="s">
        <v>98</v>
      </c>
      <c r="G18" s="4" t="s">
        <v>99</v>
      </c>
      <c r="H18" s="4" t="s">
        <v>100</v>
      </c>
      <c r="I18" s="4" t="s">
        <v>46</v>
      </c>
      <c r="J18" s="5">
        <v>10</v>
      </c>
      <c r="K18" s="6">
        <v>10</v>
      </c>
      <c r="L18" s="7" t="s">
        <v>47</v>
      </c>
      <c r="M18" s="4">
        <v>315030</v>
      </c>
      <c r="N18" s="4" t="s">
        <v>101</v>
      </c>
      <c r="O18" s="4" t="s">
        <v>102</v>
      </c>
      <c r="P18" s="4" t="s">
        <v>68</v>
      </c>
      <c r="Q18" s="4"/>
      <c r="R18" s="4" t="s">
        <v>57</v>
      </c>
      <c r="S18" s="4">
        <v>1042</v>
      </c>
      <c r="T18" s="4" t="s">
        <v>103</v>
      </c>
      <c r="U18" s="4" t="s">
        <v>104</v>
      </c>
      <c r="V18" s="4">
        <v>549498168</v>
      </c>
      <c r="W18" s="4"/>
      <c r="X18" s="8" t="s">
        <v>58</v>
      </c>
      <c r="Y18" s="8" t="s">
        <v>105</v>
      </c>
      <c r="Z18" s="8" t="s">
        <v>57</v>
      </c>
      <c r="AA18" s="8" t="s">
        <v>58</v>
      </c>
      <c r="AB18" s="8" t="s">
        <v>57</v>
      </c>
      <c r="AC18" s="7" t="s">
        <v>106</v>
      </c>
      <c r="AD18" s="9">
        <v>400</v>
      </c>
      <c r="AE18" s="6">
        <v>21</v>
      </c>
      <c r="AF18" s="9">
        <v>84</v>
      </c>
      <c r="AG18" s="10">
        <f>ROUND($K$18*$AD$18,2)</f>
        <v>4000</v>
      </c>
      <c r="AH18" s="10">
        <f>ROUND($K$18*($AD$18+$AF$18),2)</f>
        <v>4840</v>
      </c>
    </row>
    <row r="19" spans="1:34" ht="63.75">
      <c r="A19" s="3">
        <v>47569</v>
      </c>
      <c r="B19" s="4" t="s">
        <v>96</v>
      </c>
      <c r="C19" s="3">
        <v>134730</v>
      </c>
      <c r="D19" s="4" t="s">
        <v>107</v>
      </c>
      <c r="E19" s="4" t="s">
        <v>108</v>
      </c>
      <c r="F19" s="4" t="s">
        <v>109</v>
      </c>
      <c r="G19" s="4" t="s">
        <v>44</v>
      </c>
      <c r="H19" s="4" t="s">
        <v>110</v>
      </c>
      <c r="I19" s="4" t="s">
        <v>46</v>
      </c>
      <c r="J19" s="5">
        <v>2</v>
      </c>
      <c r="K19" s="6">
        <v>2</v>
      </c>
      <c r="L19" s="7" t="s">
        <v>47</v>
      </c>
      <c r="M19" s="4">
        <v>315030</v>
      </c>
      <c r="N19" s="4" t="s">
        <v>101</v>
      </c>
      <c r="O19" s="4" t="s">
        <v>102</v>
      </c>
      <c r="P19" s="4" t="s">
        <v>68</v>
      </c>
      <c r="Q19" s="4"/>
      <c r="R19" s="4" t="s">
        <v>57</v>
      </c>
      <c r="S19" s="4">
        <v>1042</v>
      </c>
      <c r="T19" s="4" t="s">
        <v>103</v>
      </c>
      <c r="U19" s="4" t="s">
        <v>104</v>
      </c>
      <c r="V19" s="4">
        <v>549498168</v>
      </c>
      <c r="W19" s="4"/>
      <c r="X19" s="8" t="s">
        <v>58</v>
      </c>
      <c r="Y19" s="8" t="s">
        <v>105</v>
      </c>
      <c r="Z19" s="8" t="s">
        <v>57</v>
      </c>
      <c r="AA19" s="8" t="s">
        <v>58</v>
      </c>
      <c r="AB19" s="8" t="s">
        <v>57</v>
      </c>
      <c r="AC19" s="7" t="s">
        <v>106</v>
      </c>
      <c r="AD19" s="9">
        <v>1300</v>
      </c>
      <c r="AE19" s="6">
        <v>21</v>
      </c>
      <c r="AF19" s="9">
        <v>273</v>
      </c>
      <c r="AG19" s="10">
        <f>ROUND($K$19*$AD$19,2)</f>
        <v>2600</v>
      </c>
      <c r="AH19" s="10">
        <f>ROUND($K$19*($AD$19+$AF$19),2)</f>
        <v>3146</v>
      </c>
    </row>
    <row r="20" spans="1:34" ht="38.25">
      <c r="A20" s="3">
        <v>47569</v>
      </c>
      <c r="B20" s="4" t="s">
        <v>96</v>
      </c>
      <c r="C20" s="3">
        <v>134734</v>
      </c>
      <c r="D20" s="4" t="s">
        <v>61</v>
      </c>
      <c r="E20" s="4" t="s">
        <v>111</v>
      </c>
      <c r="F20" s="4" t="s">
        <v>112</v>
      </c>
      <c r="G20" s="4" t="s">
        <v>113</v>
      </c>
      <c r="H20" s="4" t="s">
        <v>114</v>
      </c>
      <c r="I20" s="4" t="s">
        <v>46</v>
      </c>
      <c r="J20" s="5">
        <v>4</v>
      </c>
      <c r="K20" s="6">
        <v>4</v>
      </c>
      <c r="L20" s="7" t="s">
        <v>47</v>
      </c>
      <c r="M20" s="4">
        <v>315030</v>
      </c>
      <c r="N20" s="4" t="s">
        <v>101</v>
      </c>
      <c r="O20" s="4" t="s">
        <v>102</v>
      </c>
      <c r="P20" s="4" t="s">
        <v>68</v>
      </c>
      <c r="Q20" s="4"/>
      <c r="R20" s="4" t="s">
        <v>57</v>
      </c>
      <c r="S20" s="4">
        <v>1042</v>
      </c>
      <c r="T20" s="4" t="s">
        <v>103</v>
      </c>
      <c r="U20" s="4" t="s">
        <v>104</v>
      </c>
      <c r="V20" s="4">
        <v>549498168</v>
      </c>
      <c r="W20" s="4"/>
      <c r="X20" s="8" t="s">
        <v>58</v>
      </c>
      <c r="Y20" s="8" t="s">
        <v>105</v>
      </c>
      <c r="Z20" s="8" t="s">
        <v>57</v>
      </c>
      <c r="AA20" s="8" t="s">
        <v>58</v>
      </c>
      <c r="AB20" s="8" t="s">
        <v>57</v>
      </c>
      <c r="AC20" s="7" t="s">
        <v>106</v>
      </c>
      <c r="AD20" s="9">
        <v>1600</v>
      </c>
      <c r="AE20" s="6">
        <v>21</v>
      </c>
      <c r="AF20" s="9">
        <v>336</v>
      </c>
      <c r="AG20" s="10">
        <f>ROUND($K$20*$AD$20,2)</f>
        <v>6400</v>
      </c>
      <c r="AH20" s="10">
        <f>ROUND($K$20*($AD$20+$AF$20),2)</f>
        <v>7744</v>
      </c>
    </row>
    <row r="21" spans="1:34" ht="12.75">
      <c r="A21" s="17"/>
      <c r="B21" s="17"/>
      <c r="C21" s="17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7" t="s">
        <v>60</v>
      </c>
      <c r="AF21" s="17"/>
      <c r="AG21" s="12">
        <f>SUM($AG$18:$AG$20)</f>
        <v>13000</v>
      </c>
      <c r="AH21" s="12">
        <f>SUM($AH$18:$AH$20)</f>
        <v>15730</v>
      </c>
    </row>
    <row r="22" spans="1:34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34" ht="63.75">
      <c r="A23" s="3">
        <v>48163</v>
      </c>
      <c r="B23" s="4" t="s">
        <v>115</v>
      </c>
      <c r="C23" s="3">
        <v>135296</v>
      </c>
      <c r="D23" s="4" t="s">
        <v>61</v>
      </c>
      <c r="E23" s="4" t="s">
        <v>62</v>
      </c>
      <c r="F23" s="4" t="s">
        <v>63</v>
      </c>
      <c r="G23" s="4" t="s">
        <v>64</v>
      </c>
      <c r="H23" s="4" t="s">
        <v>116</v>
      </c>
      <c r="I23" s="4" t="s">
        <v>46</v>
      </c>
      <c r="J23" s="5">
        <v>1</v>
      </c>
      <c r="K23" s="6">
        <v>1</v>
      </c>
      <c r="L23" s="7" t="s">
        <v>47</v>
      </c>
      <c r="M23" s="4">
        <v>920000</v>
      </c>
      <c r="N23" s="4" t="s">
        <v>117</v>
      </c>
      <c r="O23" s="4" t="s">
        <v>118</v>
      </c>
      <c r="P23" s="4" t="s">
        <v>119</v>
      </c>
      <c r="Q23" s="4"/>
      <c r="R23" s="4" t="s">
        <v>57</v>
      </c>
      <c r="S23" s="4">
        <v>2090</v>
      </c>
      <c r="T23" s="4" t="s">
        <v>120</v>
      </c>
      <c r="U23" s="4" t="s">
        <v>121</v>
      </c>
      <c r="V23" s="4">
        <v>549494642</v>
      </c>
      <c r="W23" s="4" t="s">
        <v>122</v>
      </c>
      <c r="X23" s="8" t="s">
        <v>123</v>
      </c>
      <c r="Y23" s="8" t="s">
        <v>124</v>
      </c>
      <c r="Z23" s="8" t="s">
        <v>125</v>
      </c>
      <c r="AA23" s="8" t="s">
        <v>58</v>
      </c>
      <c r="AB23" s="8" t="s">
        <v>126</v>
      </c>
      <c r="AC23" s="7" t="s">
        <v>127</v>
      </c>
      <c r="AD23" s="9">
        <v>2200</v>
      </c>
      <c r="AE23" s="6">
        <v>21</v>
      </c>
      <c r="AF23" s="9">
        <v>462</v>
      </c>
      <c r="AG23" s="10">
        <f>ROUND($K$23*$AD$23,2)</f>
        <v>2200</v>
      </c>
      <c r="AH23" s="10">
        <f>ROUND($K$23*($AD$23+$AF$23),2)</f>
        <v>2662</v>
      </c>
    </row>
    <row r="24" spans="1:34" ht="12.75">
      <c r="A24" s="17"/>
      <c r="B24" s="17"/>
      <c r="C24" s="17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7" t="s">
        <v>60</v>
      </c>
      <c r="AF24" s="17"/>
      <c r="AG24" s="12">
        <f>SUM($AG$23:$AG$23)</f>
        <v>2200</v>
      </c>
      <c r="AH24" s="12">
        <f>SUM($AH$23:$AH$23)</f>
        <v>2662</v>
      </c>
    </row>
    <row r="25" spans="1:34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 ht="63.75">
      <c r="A26" s="3">
        <v>48164</v>
      </c>
      <c r="B26" s="4" t="s">
        <v>128</v>
      </c>
      <c r="C26" s="3">
        <v>135297</v>
      </c>
      <c r="D26" s="4" t="s">
        <v>61</v>
      </c>
      <c r="E26" s="4" t="s">
        <v>62</v>
      </c>
      <c r="F26" s="4" t="s">
        <v>63</v>
      </c>
      <c r="G26" s="4" t="s">
        <v>64</v>
      </c>
      <c r="H26" s="4" t="s">
        <v>116</v>
      </c>
      <c r="I26" s="4" t="s">
        <v>46</v>
      </c>
      <c r="J26" s="5">
        <v>1</v>
      </c>
      <c r="K26" s="6">
        <v>1</v>
      </c>
      <c r="L26" s="7" t="s">
        <v>47</v>
      </c>
      <c r="M26" s="4">
        <v>920000</v>
      </c>
      <c r="N26" s="4" t="s">
        <v>117</v>
      </c>
      <c r="O26" s="4" t="s">
        <v>129</v>
      </c>
      <c r="P26" s="4" t="s">
        <v>130</v>
      </c>
      <c r="Q26" s="4"/>
      <c r="R26" s="4" t="s">
        <v>57</v>
      </c>
      <c r="S26" s="4">
        <v>2090</v>
      </c>
      <c r="T26" s="4" t="s">
        <v>120</v>
      </c>
      <c r="U26" s="4" t="s">
        <v>121</v>
      </c>
      <c r="V26" s="4">
        <v>549494642</v>
      </c>
      <c r="W26" s="4"/>
      <c r="X26" s="8" t="s">
        <v>131</v>
      </c>
      <c r="Y26" s="8" t="s">
        <v>132</v>
      </c>
      <c r="Z26" s="8" t="s">
        <v>125</v>
      </c>
      <c r="AA26" s="8" t="s">
        <v>58</v>
      </c>
      <c r="AB26" s="8" t="s">
        <v>126</v>
      </c>
      <c r="AC26" s="7" t="s">
        <v>133</v>
      </c>
      <c r="AD26" s="9">
        <v>2200</v>
      </c>
      <c r="AE26" s="6">
        <v>21</v>
      </c>
      <c r="AF26" s="9">
        <v>462</v>
      </c>
      <c r="AG26" s="10">
        <f>ROUND($K$26*$AD$26,2)</f>
        <v>2200</v>
      </c>
      <c r="AH26" s="10">
        <f>ROUND($K$26*($AD$26+$AF$26),2)</f>
        <v>2662</v>
      </c>
    </row>
    <row r="27" spans="1:34" ht="12.75">
      <c r="A27" s="17"/>
      <c r="B27" s="17"/>
      <c r="C27" s="17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7" t="s">
        <v>60</v>
      </c>
      <c r="AF27" s="17"/>
      <c r="AG27" s="12">
        <f>SUM($AG$26:$AG$26)</f>
        <v>2200</v>
      </c>
      <c r="AH27" s="12">
        <f>SUM($AH$26:$AH$26)</f>
        <v>2662</v>
      </c>
    </row>
    <row r="28" spans="1:34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 spans="1:34" ht="63.75">
      <c r="A29" s="3">
        <v>48171</v>
      </c>
      <c r="B29" s="4"/>
      <c r="C29" s="3">
        <v>135286</v>
      </c>
      <c r="D29" s="4" t="s">
        <v>61</v>
      </c>
      <c r="E29" s="4" t="s">
        <v>62</v>
      </c>
      <c r="F29" s="4" t="s">
        <v>63</v>
      </c>
      <c r="G29" s="4" t="s">
        <v>64</v>
      </c>
      <c r="H29" s="4" t="s">
        <v>116</v>
      </c>
      <c r="I29" s="4" t="s">
        <v>46</v>
      </c>
      <c r="J29" s="5">
        <v>10</v>
      </c>
      <c r="K29" s="6">
        <v>10</v>
      </c>
      <c r="L29" s="7" t="s">
        <v>47</v>
      </c>
      <c r="M29" s="4">
        <v>220000</v>
      </c>
      <c r="N29" s="4" t="s">
        <v>134</v>
      </c>
      <c r="O29" s="4" t="s">
        <v>135</v>
      </c>
      <c r="P29" s="4" t="s">
        <v>136</v>
      </c>
      <c r="Q29" s="4"/>
      <c r="R29" s="4" t="s">
        <v>57</v>
      </c>
      <c r="S29" s="4">
        <v>32830</v>
      </c>
      <c r="T29" s="4" t="s">
        <v>137</v>
      </c>
      <c r="U29" s="4" t="s">
        <v>138</v>
      </c>
      <c r="V29" s="4">
        <v>549491209</v>
      </c>
      <c r="W29" s="4" t="s">
        <v>139</v>
      </c>
      <c r="X29" s="8" t="s">
        <v>58</v>
      </c>
      <c r="Y29" s="8" t="s">
        <v>140</v>
      </c>
      <c r="Z29" s="8" t="s">
        <v>57</v>
      </c>
      <c r="AA29" s="8" t="s">
        <v>58</v>
      </c>
      <c r="AB29" s="8" t="s">
        <v>57</v>
      </c>
      <c r="AC29" s="7" t="s">
        <v>141</v>
      </c>
      <c r="AD29" s="9">
        <v>2200</v>
      </c>
      <c r="AE29" s="6">
        <v>21</v>
      </c>
      <c r="AF29" s="9">
        <v>462</v>
      </c>
      <c r="AG29" s="10">
        <f>ROUND($K$29*$AD$29,2)</f>
        <v>22000</v>
      </c>
      <c r="AH29" s="10">
        <f>ROUND($K$29*($AD$29+$AF$29),2)</f>
        <v>26620</v>
      </c>
    </row>
    <row r="30" spans="1:34" ht="12.75">
      <c r="A30" s="17"/>
      <c r="B30" s="17"/>
      <c r="C30" s="17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7" t="s">
        <v>60</v>
      </c>
      <c r="AF30" s="17"/>
      <c r="AG30" s="12">
        <f>SUM($AG$29:$AG$29)</f>
        <v>22000</v>
      </c>
      <c r="AH30" s="12">
        <f>SUM($AH$29:$AH$29)</f>
        <v>26620</v>
      </c>
    </row>
    <row r="31" spans="1:34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  <row r="32" spans="1:34" ht="51">
      <c r="A32" s="3">
        <v>48282</v>
      </c>
      <c r="B32" s="4"/>
      <c r="C32" s="3">
        <v>135756</v>
      </c>
      <c r="D32" s="4" t="s">
        <v>107</v>
      </c>
      <c r="E32" s="4" t="s">
        <v>108</v>
      </c>
      <c r="F32" s="4" t="s">
        <v>109</v>
      </c>
      <c r="G32" s="4" t="s">
        <v>44</v>
      </c>
      <c r="H32" s="4" t="s">
        <v>142</v>
      </c>
      <c r="I32" s="4" t="s">
        <v>46</v>
      </c>
      <c r="J32" s="5">
        <v>5</v>
      </c>
      <c r="K32" s="6">
        <v>5</v>
      </c>
      <c r="L32" s="7" t="s">
        <v>143</v>
      </c>
      <c r="M32" s="4">
        <v>212400</v>
      </c>
      <c r="N32" s="4" t="s">
        <v>144</v>
      </c>
      <c r="O32" s="4" t="s">
        <v>145</v>
      </c>
      <c r="P32" s="4" t="s">
        <v>146</v>
      </c>
      <c r="Q32" s="4">
        <v>1</v>
      </c>
      <c r="R32" s="4" t="s">
        <v>147</v>
      </c>
      <c r="S32" s="4">
        <v>802</v>
      </c>
      <c r="T32" s="4" t="s">
        <v>148</v>
      </c>
      <c r="U32" s="4" t="s">
        <v>149</v>
      </c>
      <c r="V32" s="4">
        <v>549493258</v>
      </c>
      <c r="W32" s="4"/>
      <c r="X32" s="8" t="s">
        <v>150</v>
      </c>
      <c r="Y32" s="8" t="s">
        <v>151</v>
      </c>
      <c r="Z32" s="8" t="s">
        <v>57</v>
      </c>
      <c r="AA32" s="8" t="s">
        <v>152</v>
      </c>
      <c r="AB32" s="8" t="s">
        <v>57</v>
      </c>
      <c r="AC32" s="7" t="s">
        <v>153</v>
      </c>
      <c r="AD32" s="9">
        <v>1500</v>
      </c>
      <c r="AE32" s="6">
        <v>21</v>
      </c>
      <c r="AF32" s="9">
        <v>315</v>
      </c>
      <c r="AG32" s="10">
        <f>ROUND($K$32*$AD$32,2)</f>
        <v>7500</v>
      </c>
      <c r="AH32" s="10">
        <f>ROUND($K$32*($AD$32+$AF$32),2)</f>
        <v>9075</v>
      </c>
    </row>
    <row r="33" spans="1:34" ht="38.25">
      <c r="A33" s="3">
        <v>48282</v>
      </c>
      <c r="B33" s="4"/>
      <c r="C33" s="3">
        <v>135757</v>
      </c>
      <c r="D33" s="4" t="s">
        <v>61</v>
      </c>
      <c r="E33" s="4" t="s">
        <v>111</v>
      </c>
      <c r="F33" s="4" t="s">
        <v>112</v>
      </c>
      <c r="G33" s="4" t="s">
        <v>113</v>
      </c>
      <c r="H33" s="4" t="s">
        <v>114</v>
      </c>
      <c r="I33" s="4" t="s">
        <v>46</v>
      </c>
      <c r="J33" s="5">
        <v>5</v>
      </c>
      <c r="K33" s="6">
        <v>5</v>
      </c>
      <c r="L33" s="7" t="s">
        <v>143</v>
      </c>
      <c r="M33" s="4">
        <v>212400</v>
      </c>
      <c r="N33" s="4" t="s">
        <v>144</v>
      </c>
      <c r="O33" s="4" t="s">
        <v>145</v>
      </c>
      <c r="P33" s="4" t="s">
        <v>146</v>
      </c>
      <c r="Q33" s="4">
        <v>1</v>
      </c>
      <c r="R33" s="4" t="s">
        <v>147</v>
      </c>
      <c r="S33" s="4">
        <v>802</v>
      </c>
      <c r="T33" s="4" t="s">
        <v>148</v>
      </c>
      <c r="U33" s="4" t="s">
        <v>149</v>
      </c>
      <c r="V33" s="4">
        <v>549493258</v>
      </c>
      <c r="W33" s="4"/>
      <c r="X33" s="8" t="s">
        <v>150</v>
      </c>
      <c r="Y33" s="8" t="s">
        <v>151</v>
      </c>
      <c r="Z33" s="8" t="s">
        <v>57</v>
      </c>
      <c r="AA33" s="8" t="s">
        <v>152</v>
      </c>
      <c r="AB33" s="8" t="s">
        <v>57</v>
      </c>
      <c r="AC33" s="7" t="s">
        <v>153</v>
      </c>
      <c r="AD33" s="9">
        <v>1600</v>
      </c>
      <c r="AE33" s="6">
        <v>21</v>
      </c>
      <c r="AF33" s="9">
        <v>336</v>
      </c>
      <c r="AG33" s="10">
        <f>ROUND($K$33*$AD$33,2)</f>
        <v>8000</v>
      </c>
      <c r="AH33" s="10">
        <f>ROUND($K$33*($AD$33+$AF$33),2)</f>
        <v>9680</v>
      </c>
    </row>
    <row r="34" spans="1:34" ht="13.5" customHeight="1">
      <c r="A34" s="17"/>
      <c r="B34" s="17"/>
      <c r="C34" s="17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7" t="s">
        <v>60</v>
      </c>
      <c r="AF34" s="17"/>
      <c r="AG34" s="12">
        <f>SUM($AG$32:$AG$33)</f>
        <v>15500</v>
      </c>
      <c r="AH34" s="12">
        <f>SUM($AH$32:$AH$33)</f>
        <v>18755</v>
      </c>
    </row>
    <row r="35" spans="1:34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</row>
    <row r="36" spans="1:34" ht="19.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6" t="s">
        <v>154</v>
      </c>
      <c r="AF36" s="16"/>
      <c r="AG36" s="14">
        <f>(0)+SUM($AG$7,$AG$10,$AG$13,$AG$16,$AG$21,$AG$24,$AG$27,$AG$30,$AG$34)</f>
        <v>113200</v>
      </c>
      <c r="AH36" s="14">
        <f>(0)+SUM($AH$7,$AH$10,$AH$13,$AH$16,$AH$21,$AH$24,$AH$27,$AH$30,$AH$34)</f>
        <v>136972</v>
      </c>
    </row>
    <row r="37" spans="1:34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</sheetData>
  <sheetProtection/>
  <mergeCells count="30">
    <mergeCell ref="A1:AH1"/>
    <mergeCell ref="A3:G3"/>
    <mergeCell ref="H3:AH3"/>
    <mergeCell ref="A4:J4"/>
    <mergeCell ref="K4:L4"/>
    <mergeCell ref="M4:R4"/>
    <mergeCell ref="S4:W4"/>
    <mergeCell ref="X4:AB4"/>
    <mergeCell ref="AC4:AF4"/>
    <mergeCell ref="AG4:AH4"/>
    <mergeCell ref="A7:C7"/>
    <mergeCell ref="AE7:AF7"/>
    <mergeCell ref="A10:C10"/>
    <mergeCell ref="AE10:AF10"/>
    <mergeCell ref="A13:C13"/>
    <mergeCell ref="AE13:AF13"/>
    <mergeCell ref="A16:C16"/>
    <mergeCell ref="AE16:AF16"/>
    <mergeCell ref="A21:C21"/>
    <mergeCell ref="AE21:AF21"/>
    <mergeCell ref="A24:C24"/>
    <mergeCell ref="AE24:AF24"/>
    <mergeCell ref="A36:AD36"/>
    <mergeCell ref="AE36:AF36"/>
    <mergeCell ref="A27:C27"/>
    <mergeCell ref="AE27:AF27"/>
    <mergeCell ref="A30:C30"/>
    <mergeCell ref="AE30:AF30"/>
    <mergeCell ref="A34:C34"/>
    <mergeCell ref="AE34:AF34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AH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19" t="s">
        <v>1</v>
      </c>
      <c r="B3" s="19"/>
      <c r="C3" s="19"/>
      <c r="D3" s="19"/>
      <c r="E3" s="19"/>
      <c r="F3" s="19"/>
      <c r="G3" s="19"/>
      <c r="H3" s="20" t="s">
        <v>2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</row>
    <row r="4" spans="1:34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2" t="s">
        <v>3</v>
      </c>
      <c r="L4" s="22"/>
      <c r="M4" s="23" t="s">
        <v>4</v>
      </c>
      <c r="N4" s="23"/>
      <c r="O4" s="23"/>
      <c r="P4" s="23"/>
      <c r="Q4" s="23"/>
      <c r="R4" s="23"/>
      <c r="S4" s="21"/>
      <c r="T4" s="21"/>
      <c r="U4" s="21"/>
      <c r="V4" s="21"/>
      <c r="W4" s="21"/>
      <c r="X4" s="22" t="s">
        <v>5</v>
      </c>
      <c r="Y4" s="22"/>
      <c r="Z4" s="22"/>
      <c r="AA4" s="22"/>
      <c r="AB4" s="22"/>
      <c r="AC4" s="22" t="s">
        <v>3</v>
      </c>
      <c r="AD4" s="22"/>
      <c r="AE4" s="22"/>
      <c r="AF4" s="22"/>
      <c r="AG4" s="21"/>
      <c r="AH4" s="21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</sheetData>
  <sheetProtection sheet="1" objects="1" scenarios="1"/>
  <mergeCells count="10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2014-08-26T08:52:16Z</cp:lastPrinted>
  <dcterms:modified xsi:type="dcterms:W3CDTF">2014-08-26T08:56:22Z</dcterms:modified>
  <cp:category/>
  <cp:version/>
  <cp:contentType/>
  <cp:contentStatus/>
</cp:coreProperties>
</file>