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0"/>
  </bookViews>
  <sheets>
    <sheet name="Uchazeč" sheetId="1" r:id="rId1"/>
    <sheet name="Stavba" sheetId="2" r:id="rId2"/>
    <sheet name="VzorObjekt" sheetId="3" state="hidden" r:id="rId3"/>
    <sheet name="VzorKryciList" sheetId="4" state="hidden" r:id="rId4"/>
    <sheet name="VzorPolozky" sheetId="5" state="hidden" r:id="rId5"/>
    <sheet name="SO01 v Pol" sheetId="6" r:id="rId6"/>
    <sheet name="SO02 v Pol" sheetId="7" r:id="rId7"/>
    <sheet name="SO03 v Pol" sheetId="8" r:id="rId8"/>
    <sheet name="SO04 v Pol" sheetId="9" r:id="rId9"/>
  </sheets>
  <externalReferences>
    <externalReference r:id="rId12"/>
  </externalReferences>
  <definedNames>
    <definedName name="CelkemObjekty" localSheetId="1">'Stavba'!$I$35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'Stavba'!$D$7</definedName>
    <definedName name="Objekt" localSheetId="1">'Stavba'!$B$30</definedName>
    <definedName name="_xlnm.Print_Area" localSheetId="5">'SO01 v Pol'!$A$1:$G$186</definedName>
    <definedName name="_xlnm.Print_Area" localSheetId="6">'SO02 v Pol'!$A$1:$G$163</definedName>
    <definedName name="_xlnm.Print_Area" localSheetId="7">'SO03 v Pol'!$A$1:$G$150</definedName>
    <definedName name="_xlnm.Print_Area" localSheetId="8">'SO04 v Pol'!$A$1:$G$86</definedName>
    <definedName name="_xlnm.Print_Area" localSheetId="1">'Stavba'!$A$1:$J$38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'Stavba'!$D$19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fullCalcOnLoad="1"/>
</workbook>
</file>

<file path=xl/sharedStrings.xml><?xml version="1.0" encoding="utf-8"?>
<sst xmlns="http://schemas.openxmlformats.org/spreadsheetml/2006/main" count="1177" uniqueCount="324">
  <si>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</si>
  <si>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</si>
  <si>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</si>
  <si>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</si>
  <si>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</si>
  <si>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</si>
  <si>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</si>
  <si>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</si>
  <si>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</si>
  <si>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</si>
  <si>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</si>
  <si>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</si>
  <si>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</si>
  <si>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</si>
  <si>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</si>
  <si>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</si>
  <si>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</si>
  <si>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</si>
  <si>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</si>
  <si>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</si>
  <si>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</si>
  <si>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</si>
  <si>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</si>
  <si>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</si>
  <si>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</si>
  <si>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</si>
  <si>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</si>
  <si>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</si>
  <si>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</si>
  <si>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</si>
  <si>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</si>
  <si>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</si>
  <si>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</si>
  <si>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</si>
  <si>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</si>
  <si>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</si>
  <si>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</si>
  <si>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</si>
  <si>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</si>
  <si>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</si>
  <si>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</si>
  <si>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</si>
  <si>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</si>
  <si>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</si>
  <si>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</si>
  <si>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</si>
  <si>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</si>
  <si>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</si>
  <si>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</si>
  <si>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</si>
  <si>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</si>
  <si>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</si>
  <si>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</si>
  <si>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</si>
  <si>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</si>
  <si>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</si>
  <si>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</si>
  <si>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</si>
  <si>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</si>
  <si>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</si>
  <si>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</si>
  <si>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</si>
  <si>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</si>
  <si>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</si>
  <si>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</si>
  <si>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</si>
  <si>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</si>
  <si>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</si>
  <si>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</si>
  <si>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</si>
  <si>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</si>
  <si>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</si>
  <si>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</si>
  <si>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</si>
  <si>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</si>
  <si>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</si>
  <si>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</si>
  <si>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</si>
  <si>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</si>
  <si>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</si>
  <si>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</si>
  <si>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Poptávaný rozpočet stavby</t>
  </si>
  <si>
    <t>Z 15-118</t>
  </si>
  <si>
    <t>OPRAVY STŘECH SKM – VINAŘSKÁ</t>
  </si>
  <si>
    <t>SO01</t>
  </si>
  <si>
    <t>Blok A1</t>
  </si>
  <si>
    <t>SO02</t>
  </si>
  <si>
    <t>Blok A2</t>
  </si>
  <si>
    <t>SO03</t>
  </si>
  <si>
    <t>Blok A3</t>
  </si>
  <si>
    <t>SO04</t>
  </si>
  <si>
    <t>Blok E</t>
  </si>
  <si>
    <t>Celkem za stavbu</t>
  </si>
  <si>
    <t>v</t>
  </si>
  <si>
    <t>PD</t>
  </si>
  <si>
    <t>Díl:</t>
  </si>
  <si>
    <t>3</t>
  </si>
  <si>
    <t>Svislé a kompletní konstrukce</t>
  </si>
  <si>
    <t>340236212RT2</t>
  </si>
  <si>
    <t>Zazdívka otvorů pl.0,09m2,cihlami tl.zdi nad 10 cm, s použitím suché maltové směsi</t>
  </si>
  <si>
    <t>kus</t>
  </si>
  <si>
    <t>S04 : 44</t>
  </si>
  <si>
    <t>62</t>
  </si>
  <si>
    <t>Úpravy povrchů vnější</t>
  </si>
  <si>
    <t>620451212RT2</t>
  </si>
  <si>
    <t>Penatrace podkladu nátěrem</t>
  </si>
  <si>
    <t>m2</t>
  </si>
  <si>
    <t>S01 : 1,1*14,85</t>
  </si>
  <si>
    <t>S02 : 1,1*7,65</t>
  </si>
  <si>
    <t>S03 : 1,1*7,15</t>
  </si>
  <si>
    <t>S05 : 2,4*(0,4+0,4)</t>
  </si>
  <si>
    <t>S06 : 3,7*0,8</t>
  </si>
  <si>
    <t>622471317RW3</t>
  </si>
  <si>
    <t>Nátěr nebo nástřik stěn vnějších, složitost 1 - 2, barva silikonová</t>
  </si>
  <si>
    <t>S04 : 0,09*44*2</t>
  </si>
  <si>
    <t>622904112R00</t>
  </si>
  <si>
    <t>Očištění fasád tlakovou vodou složitost 1 - 2</t>
  </si>
  <si>
    <t>632939241R00</t>
  </si>
  <si>
    <t>Pokládka dlažby</t>
  </si>
  <si>
    <t>I11 : 0,5*18,1*2</t>
  </si>
  <si>
    <t>781497111RS4</t>
  </si>
  <si>
    <t>Lišta  ukončovací</t>
  </si>
  <si>
    <t>m</t>
  </si>
  <si>
    <t>S05 : 2,4*2</t>
  </si>
  <si>
    <t>S06 : 3,8*2</t>
  </si>
  <si>
    <t>622472101RA0</t>
  </si>
  <si>
    <t>Omítka stěn vnější štuková, složitost 2, vč. ukončovacích Al-profilů</t>
  </si>
  <si>
    <t>27253002R</t>
  </si>
  <si>
    <t>Dlažba pryžová</t>
  </si>
  <si>
    <t>94</t>
  </si>
  <si>
    <t>Lešení a stavební výtahy</t>
  </si>
  <si>
    <t>941955002R00</t>
  </si>
  <si>
    <t>Lešení lehké pomocné, výška podlahy do 1,9 m</t>
  </si>
  <si>
    <t>S01 : 1,9*14,85</t>
  </si>
  <si>
    <t>S02 : 1,9*7,65</t>
  </si>
  <si>
    <t>S03 : 1,9*7,15</t>
  </si>
  <si>
    <t>S05 : 1,9*(0,4+0,4+1)</t>
  </si>
  <si>
    <t>S06 : 1,9*(0,8+1)</t>
  </si>
  <si>
    <t>949942101R00</t>
  </si>
  <si>
    <t>Nájem za hydraulickou zvedací plošinu, H do 27 m</t>
  </si>
  <si>
    <t>h</t>
  </si>
  <si>
    <t>7990001010X</t>
  </si>
  <si>
    <t>Zabezpečení pochůzí plochy střech, říms, dle požadavků TZ, geotextilie, dřev.desky</t>
  </si>
  <si>
    <t>S01 : 2,5*(14,85+3)</t>
  </si>
  <si>
    <t>S02 : 2,5*(7,65+3)</t>
  </si>
  <si>
    <t>S03 : 2,5*(7,15+3)</t>
  </si>
  <si>
    <t>S05 : 2,5*(0,4+0,4+3)</t>
  </si>
  <si>
    <t>S06 : 2,5*(0,8+3)</t>
  </si>
  <si>
    <t>7990001010Y</t>
  </si>
  <si>
    <t>Zabezpečení pochůzí plochy střech, říms, související plochy</t>
  </si>
  <si>
    <t>kpl</t>
  </si>
  <si>
    <t>1</t>
  </si>
  <si>
    <t>95</t>
  </si>
  <si>
    <t>Dokončovací konstrukce na pozemních stavbách</t>
  </si>
  <si>
    <t>622422511R00</t>
  </si>
  <si>
    <t>Oprava vnějších omítek vápen. hladk. II, do 50 %, R</t>
  </si>
  <si>
    <t>I10 : 0,6*135</t>
  </si>
  <si>
    <t>I13 : 0,8*66,5</t>
  </si>
  <si>
    <t>978015261R00</t>
  </si>
  <si>
    <t>Otlučení omítek vnějších MVC v složit.1-4 do 50 %, R</t>
  </si>
  <si>
    <t>96</t>
  </si>
  <si>
    <t>Bourání konstrukcí</t>
  </si>
  <si>
    <t>965081812RT1</t>
  </si>
  <si>
    <t>Bourání dlaždic teracových tl. nad 1 cm, pl. 1 m2, ručně, dlaždice teracové</t>
  </si>
  <si>
    <t>978059631R00</t>
  </si>
  <si>
    <t>Odsekání vnějších obkladů stěn nad 2 m2</t>
  </si>
  <si>
    <t>979012112R00</t>
  </si>
  <si>
    <t>Svislá doprava suti na výšku do 3,5 m</t>
  </si>
  <si>
    <t>t</t>
  </si>
  <si>
    <t>979012119R00</t>
  </si>
  <si>
    <t>Příplatek k suti za každých dalších 3,5 m výšky</t>
  </si>
  <si>
    <t>979087113R00</t>
  </si>
  <si>
    <t>Nakládání vybouraných hmot na dopravní prostředky</t>
  </si>
  <si>
    <t>979990001R00</t>
  </si>
  <si>
    <t>Poplatek za skládku stavební suti</t>
  </si>
  <si>
    <t>979082111R00</t>
  </si>
  <si>
    <t>Vnitrostaveništní doprava suti do 10 m</t>
  </si>
  <si>
    <t>979082121R00</t>
  </si>
  <si>
    <t>Příplatek k vnitrost. dopravě suti za dalších 5 m</t>
  </si>
  <si>
    <t>979083117R00</t>
  </si>
  <si>
    <t>Vodorovné přemístění suti na skládku do 6000 m</t>
  </si>
  <si>
    <t>979083191R00</t>
  </si>
  <si>
    <t>Příplatek za dalších započatých 1000 m nad 6000 m</t>
  </si>
  <si>
    <t>711</t>
  </si>
  <si>
    <t>Izolace proti vodě</t>
  </si>
  <si>
    <t>711170201R00</t>
  </si>
  <si>
    <t>Odstr.izolace proti vlhkosti svislá fólie, vč. odřezání a manipulace</t>
  </si>
  <si>
    <t>I11 : 0,1*18,1*2</t>
  </si>
  <si>
    <t>I12 : 0,6*14,4</t>
  </si>
  <si>
    <t>I14 : 0,3*(3,8+14,5)</t>
  </si>
  <si>
    <t>I15 : 0,3*(3,5+14,5)</t>
  </si>
  <si>
    <t>I16 : 0,4*(1,2+3,4+1,2*2+3,8)</t>
  </si>
  <si>
    <t>712990812R00</t>
  </si>
  <si>
    <t>Odstranění násypu nebo nánosu</t>
  </si>
  <si>
    <t>75</t>
  </si>
  <si>
    <t>721210822R00</t>
  </si>
  <si>
    <t>Demontáž střešní vpusti  do DN 110</t>
  </si>
  <si>
    <t>I20 : 4</t>
  </si>
  <si>
    <t>712371801RZX</t>
  </si>
  <si>
    <t>Montáž povlakové krytiny střech do 10°, fólie lepená/svařvaná, vč. kotvení, podkladní textilie, aktivace spoje</t>
  </si>
  <si>
    <t>I10 : 1,5*135</t>
  </si>
  <si>
    <t>I11 : 1,5*18,1*2</t>
  </si>
  <si>
    <t>I12 : 1,5*14,4</t>
  </si>
  <si>
    <t>I13 : 1,7*66,5</t>
  </si>
  <si>
    <t>I14 : 0,75*(3,8+14,5)</t>
  </si>
  <si>
    <t>I15 : 0,75*(3,5+14,5)</t>
  </si>
  <si>
    <t>I16 : 1,0*(1,2+3,4+1,2*2+3,8)</t>
  </si>
  <si>
    <t/>
  </si>
  <si>
    <t>I17 : 0,25*44</t>
  </si>
  <si>
    <t>I18 : 2,5*1,5</t>
  </si>
  <si>
    <t>I19 : 2,5*1,5</t>
  </si>
  <si>
    <t>I28 : 1,2*2</t>
  </si>
  <si>
    <t>712371801RZY</t>
  </si>
  <si>
    <t>Oprava foliové krytiny do plochy 0,5m2, 1 vrstva - včetně fólie, kotvení, očištění, aktivátoru</t>
  </si>
  <si>
    <t xml:space="preserve">ks    </t>
  </si>
  <si>
    <t>I22 : 1</t>
  </si>
  <si>
    <t>721233115R0X</t>
  </si>
  <si>
    <t>Úprava prostupu hromosvodu</t>
  </si>
  <si>
    <t>I21 : 1</t>
  </si>
  <si>
    <t>721233115R0Y</t>
  </si>
  <si>
    <t>Montáž střešní vpusti do DN 110 s napojením na foliovou krytinu, včetně fólie, kotvení, očištění, aktivátoru</t>
  </si>
  <si>
    <t>891376331R0X</t>
  </si>
  <si>
    <t>Zkušební svar</t>
  </si>
  <si>
    <t>I20 : 1</t>
  </si>
  <si>
    <t>28322242R</t>
  </si>
  <si>
    <t>Fólie střešní , dle specifikace PD</t>
  </si>
  <si>
    <t>55162258R</t>
  </si>
  <si>
    <t>Renovační střešní vtok do DN 110, s izolační svorkou, koš</t>
  </si>
  <si>
    <t>553507423R</t>
  </si>
  <si>
    <t>D+M ukončovací  a krycí lišty</t>
  </si>
  <si>
    <t>I10 : 135*1,1</t>
  </si>
  <si>
    <t>I12 : 14,4*1,1</t>
  </si>
  <si>
    <t>I13 : 66,5*1,1</t>
  </si>
  <si>
    <t>I14 : (3,8+14,5)*1,1</t>
  </si>
  <si>
    <t>I15 : (3,5+14,5)*1,1</t>
  </si>
  <si>
    <t>I16 : (1,2+3,4+1,2*2+3,8)*1,1</t>
  </si>
  <si>
    <t>I17 : 0,5*44</t>
  </si>
  <si>
    <t>I18 : 2,5*1,1</t>
  </si>
  <si>
    <t>I19 : 2,5*1,1</t>
  </si>
  <si>
    <t>I28 : 1,8*2</t>
  </si>
  <si>
    <t>553507470R</t>
  </si>
  <si>
    <t>D+M koutové lišty, vč. uchycení a úpravy folie, vč. koutových a rohových prvků</t>
  </si>
  <si>
    <t>998712104R00</t>
  </si>
  <si>
    <t>Přesun hmot pro povlakové krytiny, výšky do 36 m</t>
  </si>
  <si>
    <t>998712192R0X</t>
  </si>
  <si>
    <t>Příplatek zvětš. přesun, povlak. krytiny do 100 m</t>
  </si>
  <si>
    <t>764</t>
  </si>
  <si>
    <t>Konstrukce klempířské</t>
  </si>
  <si>
    <t>764430240RT2</t>
  </si>
  <si>
    <t>Oplechování zdí z FePE- poplast plechu, do rš 500 mm, vč. nalepení/kotvení</t>
  </si>
  <si>
    <t>KL31 : 14,5+3,4+3,4</t>
  </si>
  <si>
    <t>KL32 : 14,5+3,4+3,4</t>
  </si>
  <si>
    <t>764410850R00</t>
  </si>
  <si>
    <t>Demontáž oplechování parapetů,rš od 100 do 330 mm</t>
  </si>
  <si>
    <t>S04 : 0,25*44</t>
  </si>
  <si>
    <t>764410880R00</t>
  </si>
  <si>
    <t>Demontáž oplechování parapetů,rš od 400 do 600 mm</t>
  </si>
  <si>
    <t>7120032XY</t>
  </si>
  <si>
    <t>Odpojení a napojení hromosvodné soustavy, spojovací a mont. materiál</t>
  </si>
  <si>
    <t>KL31 : 1</t>
  </si>
  <si>
    <t>KL32 : 1</t>
  </si>
  <si>
    <t>764392292R0X</t>
  </si>
  <si>
    <t>Montáž spoje sloupku Pz s nerez sponkou, D+M, včetně těsnění</t>
  </si>
  <si>
    <t>KL30 : 129</t>
  </si>
  <si>
    <t>998764103R00</t>
  </si>
  <si>
    <t>Přesun hmot pro klempířské konstr., výšky do 24 m</t>
  </si>
  <si>
    <t>VN</t>
  </si>
  <si>
    <t>Vedlejší náklady</t>
  </si>
  <si>
    <t>005121 R</t>
  </si>
  <si>
    <t>Zařízení staveniště</t>
  </si>
  <si>
    <t>Soubor</t>
  </si>
  <si>
    <t>1004T</t>
  </si>
  <si>
    <t>Provoz investora</t>
  </si>
  <si>
    <t>ON</t>
  </si>
  <si>
    <t>Ostatní náklady</t>
  </si>
  <si>
    <t>005211080R</t>
  </si>
  <si>
    <t>Bezpečnostní a hygienická opatření na staveništi , práce ve výškách / dle požadavku Plánu BOZP</t>
  </si>
  <si>
    <t>Celkem za objekt</t>
  </si>
  <si>
    <t>Poznámky uchazeče k zadání</t>
  </si>
  <si>
    <t>S01 : 1,1*21,8</t>
  </si>
  <si>
    <t>S05 : 3,8*(10,5)</t>
  </si>
  <si>
    <t>I11 : 0,5*(18,1+3,5+10,2+1,6)</t>
  </si>
  <si>
    <t>S05 : 3,8*15</t>
  </si>
  <si>
    <t>S01 : 1,9*21,8</t>
  </si>
  <si>
    <t>S05 : 1,9*(10,5)</t>
  </si>
  <si>
    <t>S01 : 2,5*(21,8+3)</t>
  </si>
  <si>
    <t>S05 : 2,5*(10,5+3)</t>
  </si>
  <si>
    <t>S05 : 3,8*10,5</t>
  </si>
  <si>
    <t>I11 : 0,1*(18,1+3,5+10,2+1,6)</t>
  </si>
  <si>
    <t>I29 : 1,1*((54+115+28)+(84))</t>
  </si>
  <si>
    <t>I20 : 7</t>
  </si>
  <si>
    <t>Montáž povlakové krytiny střech do 10°, fólie lepená/svařvaná, kotvení, podkladní textilie, aktivace spoje</t>
  </si>
  <si>
    <t>I11 : 1,5*(18,1+3,5+10,2)</t>
  </si>
  <si>
    <t>I21 : 3</t>
  </si>
  <si>
    <t>I29 : 1,2*((54+115+28)+(84))</t>
  </si>
  <si>
    <t>31171323.AR</t>
  </si>
  <si>
    <t>Kotva pro chem.kotvení</t>
  </si>
  <si>
    <t>S07 : 2</t>
  </si>
  <si>
    <t>S05 : 3,8*(14,5+3,8+2,8)</t>
  </si>
  <si>
    <t>S05 : 3,8*(14,5+2,8+3,8)</t>
  </si>
  <si>
    <t>S05 : 3,8*(10,5+2,8+3,8)</t>
  </si>
  <si>
    <t>I11 : 0,5*(18,1)</t>
  </si>
  <si>
    <t>S05 : 3,8*46</t>
  </si>
  <si>
    <t>S05 : 1,9*(14,5+3,8)</t>
  </si>
  <si>
    <t>Zabezpečovací pochůzí plochy střech, říms, dle požadavků TZ, geotextilie, dřev.desky</t>
  </si>
  <si>
    <t>S05 : 2,5*(14,5+3,8+2,8+3)</t>
  </si>
  <si>
    <t>S05 : 3,8*14,5+2,8+3,8</t>
  </si>
  <si>
    <t>I11 : 0,1*(18,1)</t>
  </si>
  <si>
    <t>I29 : 1,1*((195,5)+(113,5))</t>
  </si>
  <si>
    <t>I20 : 6</t>
  </si>
  <si>
    <t>I11 : 1,5*(18,1)</t>
  </si>
  <si>
    <t>I10 : 0,6*(33+29)</t>
  </si>
  <si>
    <t>I13 : 0,8*(45+6,8+2*15,5+2*11,8+2*9,1+2*8+6,8+3,4)</t>
  </si>
  <si>
    <t>I25 : 1,3*(26+8,5)</t>
  </si>
  <si>
    <t>I15 : 0,3*(2,0+6,8)</t>
  </si>
  <si>
    <t>I16 : 0,4*(3,1+13,5)</t>
  </si>
  <si>
    <t>I24 : 0,1*6,0</t>
  </si>
  <si>
    <t>I26 : 1,3*(6,6)</t>
  </si>
  <si>
    <t>I29 : 1,1*(1,5*(20+32))</t>
  </si>
  <si>
    <t>I20 : 8</t>
  </si>
  <si>
    <t>I29 : 1,1*(1,5*(33+29))</t>
  </si>
  <si>
    <t>=</t>
  </si>
  <si>
    <t>Poznámka: Nedílnou součástí výkazu výměr a rozpočtu je PD (textové a obrazové části)
Textová, výkresová i tabulková část projekt. dokumentace tvoří jeden vzájemně se doplňující a provázaný celek. Jednotliví účastníci výběrového řízení se musí seznámit s projekt.dokumentací v návaznosti na soupis prací a na základě těchto informací části díla nacenit. 
Dále je potřeba při stanovení ceny dle vykázané výměry započítat všechny předpokládané doplňkové prvky a činnosti s touto položkou související tak, aby cena byla kompletní a prvek funkční a to včetně prořezového, zbytkového a odpadového materiálu.
Výkaz výměr: výpočet pomocí PC (SW/CAD). Cenová soustava RTS
Položky soupisu prací částečně označené na konci v čísle položky písmeny X, Y a Z nejsou zařazeny v cenové soustavě RTS.</t>
  </si>
  <si>
    <t>Cena celkem bez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</si>
</sst>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2"/>
      <color indexed="2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b/>
      <sz val="12"/>
      <color rgb="FFFFFFCC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34" borderId="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4" borderId="0" xfId="0" applyNumberFormat="1" applyFill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4" fontId="6" fillId="35" borderId="18" xfId="0" applyNumberFormat="1" applyFont="1" applyFill="1" applyBorder="1" applyAlignment="1">
      <alignment horizontal="right" vertical="center"/>
    </xf>
    <xf numFmtId="4" fontId="6" fillId="35" borderId="19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0" fontId="2" fillId="0" borderId="17" xfId="46" applyFont="1" applyBorder="1" applyAlignment="1">
      <alignment horizontal="centerContinuous" vertical="top"/>
      <protection/>
    </xf>
    <xf numFmtId="0" fontId="0" fillId="0" borderId="17" xfId="46" applyBorder="1" applyAlignment="1">
      <alignment horizontal="centerContinuous"/>
      <protection/>
    </xf>
    <xf numFmtId="0" fontId="0" fillId="0" borderId="2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22" xfId="46" applyFont="1" applyBorder="1">
      <alignment/>
      <protection/>
    </xf>
    <xf numFmtId="0" fontId="3" fillId="0" borderId="23" xfId="46" applyNumberFormat="1" applyFont="1" applyBorder="1" applyAlignment="1">
      <alignment horizontal="left"/>
      <protection/>
    </xf>
    <xf numFmtId="0" fontId="3" fillId="0" borderId="24" xfId="46" applyFont="1" applyBorder="1">
      <alignment/>
      <protection/>
    </xf>
    <xf numFmtId="0" fontId="3" fillId="0" borderId="25" xfId="46" applyNumberFormat="1" applyFont="1" applyBorder="1" applyAlignment="1">
      <alignment horizontal="left"/>
      <protection/>
    </xf>
    <xf numFmtId="0" fontId="7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49" fontId="0" fillId="33" borderId="29" xfId="46" applyNumberFormat="1" applyFont="1" applyFill="1" applyBorder="1">
      <alignment/>
      <protection/>
    </xf>
    <xf numFmtId="49" fontId="0" fillId="33" borderId="12" xfId="46" applyNumberFormat="1" applyFont="1" applyFill="1" applyBorder="1">
      <alignment/>
      <protection/>
    </xf>
    <xf numFmtId="0" fontId="7" fillId="0" borderId="29" xfId="46" applyFont="1" applyBorder="1">
      <alignment/>
      <protection/>
    </xf>
    <xf numFmtId="0" fontId="3" fillId="0" borderId="22" xfId="46" applyFont="1" applyFill="1" applyBorder="1">
      <alignment/>
      <protection/>
    </xf>
    <xf numFmtId="0" fontId="3" fillId="0" borderId="23" xfId="46" applyNumberFormat="1" applyFont="1" applyBorder="1" applyAlignment="1">
      <alignment horizontal="right"/>
      <protection/>
    </xf>
    <xf numFmtId="0" fontId="0" fillId="0" borderId="0" xfId="46" applyFill="1">
      <alignment/>
      <protection/>
    </xf>
    <xf numFmtId="49" fontId="7" fillId="33" borderId="11" xfId="46" applyNumberFormat="1" applyFont="1" applyFill="1" applyBorder="1">
      <alignment/>
      <protection/>
    </xf>
    <xf numFmtId="49" fontId="3" fillId="0" borderId="22" xfId="46" applyNumberFormat="1" applyFont="1" applyBorder="1" applyAlignment="1">
      <alignment horizontal="left"/>
      <protection/>
    </xf>
    <xf numFmtId="0" fontId="3" fillId="0" borderId="30" xfId="46" applyFont="1" applyBorder="1">
      <alignment/>
      <protection/>
    </xf>
    <xf numFmtId="0" fontId="3" fillId="0" borderId="22" xfId="46" applyNumberFormat="1" applyFont="1" applyBorder="1">
      <alignment/>
      <protection/>
    </xf>
    <xf numFmtId="0" fontId="0" fillId="0" borderId="0" xfId="46" applyNumberFormat="1" applyBorder="1">
      <alignment/>
      <protection/>
    </xf>
    <xf numFmtId="0" fontId="0" fillId="0" borderId="0" xfId="46" applyNumberFormat="1">
      <alignment/>
      <protection/>
    </xf>
    <xf numFmtId="0" fontId="3" fillId="0" borderId="31" xfId="46" applyNumberFormat="1" applyFont="1" applyFill="1" applyBorder="1" applyAlignment="1">
      <alignment/>
      <protection/>
    </xf>
    <xf numFmtId="0" fontId="3" fillId="0" borderId="22" xfId="46" applyFont="1" applyFill="1" applyBorder="1" applyAlignment="1">
      <alignment/>
      <protection/>
    </xf>
    <xf numFmtId="0" fontId="0" fillId="0" borderId="0" xfId="46" applyFont="1" applyFill="1" applyBorder="1" applyAlignment="1">
      <alignment/>
      <protection/>
    </xf>
    <xf numFmtId="0" fontId="3" fillId="0" borderId="22" xfId="46" applyFont="1" applyBorder="1" applyAlignment="1">
      <alignment/>
      <protection/>
    </xf>
    <xf numFmtId="0" fontId="3" fillId="0" borderId="31" xfId="46" applyNumberFormat="1" applyFont="1" applyBorder="1" applyAlignment="1">
      <alignment/>
      <protection/>
    </xf>
    <xf numFmtId="3" fontId="0" fillId="0" borderId="0" xfId="46" applyNumberFormat="1">
      <alignment/>
      <protection/>
    </xf>
    <xf numFmtId="0" fontId="3" fillId="0" borderId="29" xfId="46" applyFont="1" applyBorder="1">
      <alignment/>
      <protection/>
    </xf>
    <xf numFmtId="0" fontId="3" fillId="0" borderId="24" xfId="46" applyFont="1" applyBorder="1" applyAlignment="1">
      <alignment horizontal="left"/>
      <protection/>
    </xf>
    <xf numFmtId="0" fontId="3" fillId="0" borderId="32" xfId="46" applyNumberFormat="1" applyFont="1" applyBorder="1" applyAlignment="1">
      <alignment horizontal="right"/>
      <protection/>
    </xf>
    <xf numFmtId="0" fontId="0" fillId="0" borderId="12" xfId="46" applyBorder="1">
      <alignment/>
      <protection/>
    </xf>
    <xf numFmtId="0" fontId="0" fillId="0" borderId="33" xfId="46" applyBorder="1">
      <alignment/>
      <protection/>
    </xf>
    <xf numFmtId="0" fontId="7" fillId="33" borderId="34" xfId="46" applyFont="1" applyFill="1" applyBorder="1">
      <alignment/>
      <protection/>
    </xf>
    <xf numFmtId="0" fontId="7" fillId="33" borderId="35" xfId="46" applyFont="1" applyFill="1" applyBorder="1">
      <alignment/>
      <protection/>
    </xf>
    <xf numFmtId="0" fontId="7" fillId="33" borderId="36" xfId="46" applyFont="1" applyFill="1" applyBorder="1">
      <alignment/>
      <protection/>
    </xf>
    <xf numFmtId="0" fontId="7" fillId="33" borderId="37" xfId="46" applyFont="1" applyFill="1" applyBorder="1">
      <alignment/>
      <protection/>
    </xf>
    <xf numFmtId="0" fontId="7" fillId="33" borderId="38" xfId="46" applyFont="1" applyFill="1" applyBorder="1">
      <alignment/>
      <protection/>
    </xf>
    <xf numFmtId="0" fontId="0" fillId="0" borderId="14" xfId="46" applyBorder="1">
      <alignment/>
      <protection/>
    </xf>
    <xf numFmtId="0" fontId="0" fillId="0" borderId="13" xfId="46" applyBorder="1">
      <alignment/>
      <protection/>
    </xf>
    <xf numFmtId="0" fontId="0" fillId="0" borderId="39" xfId="46" applyBorder="1">
      <alignment/>
      <protection/>
    </xf>
    <xf numFmtId="0" fontId="0" fillId="0" borderId="0" xfId="46" applyFill="1" applyBorder="1">
      <alignment/>
      <protection/>
    </xf>
    <xf numFmtId="0" fontId="0" fillId="0" borderId="20" xfId="46" applyBorder="1">
      <alignment/>
      <protection/>
    </xf>
    <xf numFmtId="0" fontId="0" fillId="0" borderId="16" xfId="46" applyBorder="1">
      <alignment/>
      <protection/>
    </xf>
    <xf numFmtId="1" fontId="0" fillId="0" borderId="21" xfId="46" applyNumberFormat="1" applyBorder="1" applyAlignment="1">
      <alignment horizontal="right"/>
      <protection/>
    </xf>
    <xf numFmtId="0" fontId="0" fillId="0" borderId="21" xfId="46" applyBorder="1">
      <alignment/>
      <protection/>
    </xf>
    <xf numFmtId="0" fontId="0" fillId="0" borderId="11" xfId="46" applyBorder="1">
      <alignment/>
      <protection/>
    </xf>
    <xf numFmtId="1" fontId="0" fillId="0" borderId="12" xfId="46" applyNumberFormat="1" applyBorder="1" applyAlignment="1">
      <alignment horizontal="right"/>
      <protection/>
    </xf>
    <xf numFmtId="0" fontId="6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 applyAlignment="1">
      <alignment vertical="justify"/>
      <protection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7" fillId="36" borderId="34" xfId="46" applyFont="1" applyFill="1" applyBorder="1" applyAlignment="1">
      <alignment horizontal="left"/>
      <protection/>
    </xf>
    <xf numFmtId="0" fontId="3" fillId="36" borderId="36" xfId="46" applyFont="1" applyFill="1" applyBorder="1" applyAlignment="1">
      <alignment horizontal="centerContinuous"/>
      <protection/>
    </xf>
    <xf numFmtId="0" fontId="7" fillId="36" borderId="35" xfId="46" applyFont="1" applyFill="1" applyBorder="1">
      <alignment/>
      <protection/>
    </xf>
    <xf numFmtId="0" fontId="52" fillId="0" borderId="0" xfId="46" applyFont="1" applyAlignment="1">
      <alignment wrapText="1"/>
      <protection/>
    </xf>
    <xf numFmtId="0" fontId="52" fillId="0" borderId="0" xfId="46" applyFont="1" applyBorder="1" applyAlignment="1">
      <alignment wrapText="1"/>
      <protection/>
    </xf>
    <xf numFmtId="0" fontId="52" fillId="0" borderId="0" xfId="46" applyFont="1" applyAlignment="1">
      <alignment horizontal="right" wrapText="1"/>
      <protection/>
    </xf>
    <xf numFmtId="0" fontId="53" fillId="0" borderId="0" xfId="46" applyFont="1" applyAlignment="1">
      <alignment wrapText="1"/>
      <protection/>
    </xf>
    <xf numFmtId="0" fontId="6" fillId="33" borderId="40" xfId="46" applyFont="1" applyFill="1" applyBorder="1">
      <alignment/>
      <protection/>
    </xf>
    <xf numFmtId="0" fontId="6" fillId="33" borderId="41" xfId="46" applyFont="1" applyFill="1" applyBorder="1">
      <alignment/>
      <protection/>
    </xf>
    <xf numFmtId="0" fontId="6" fillId="33" borderId="42" xfId="46" applyFont="1" applyFill="1" applyBorder="1">
      <alignment/>
      <protection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1" fontId="0" fillId="0" borderId="28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1" fontId="0" fillId="0" borderId="16" xfId="46" applyNumberFormat="1" applyBorder="1" applyAlignment="1">
      <alignment horizontal="right"/>
      <protection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4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45" xfId="0" applyFont="1" applyFill="1" applyBorder="1" applyAlignment="1">
      <alignment/>
    </xf>
    <xf numFmtId="0" fontId="7" fillId="34" borderId="0" xfId="0" applyFont="1" applyFill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0" fontId="6" fillId="0" borderId="0" xfId="0" applyFont="1" applyAlignment="1">
      <alignment/>
    </xf>
    <xf numFmtId="49" fontId="14" fillId="0" borderId="47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4" fillId="0" borderId="49" xfId="0" applyNumberFormat="1" applyFont="1" applyBorder="1" applyAlignment="1">
      <alignment/>
    </xf>
    <xf numFmtId="49" fontId="14" fillId="0" borderId="47" xfId="0" applyNumberFormat="1" applyFont="1" applyBorder="1" applyAlignment="1">
      <alignment horizontal="left"/>
    </xf>
    <xf numFmtId="0" fontId="8" fillId="0" borderId="0" xfId="0" applyFont="1" applyAlignment="1">
      <alignment/>
    </xf>
    <xf numFmtId="171" fontId="8" fillId="0" borderId="50" xfId="0" applyNumberFormat="1" applyFont="1" applyBorder="1" applyAlignment="1">
      <alignment/>
    </xf>
    <xf numFmtId="171" fontId="8" fillId="0" borderId="5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0" fontId="2" fillId="0" borderId="52" xfId="0" applyFont="1" applyBorder="1" applyAlignment="1">
      <alignment horizontal="centerContinuous" vertical="center"/>
    </xf>
    <xf numFmtId="0" fontId="6" fillId="0" borderId="53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7" fillId="37" borderId="18" xfId="0" applyFont="1" applyFill="1" applyBorder="1" applyAlignment="1">
      <alignment horizontal="left"/>
    </xf>
    <xf numFmtId="0" fontId="0" fillId="37" borderId="19" xfId="0" applyFont="1" applyFill="1" applyBorder="1" applyAlignment="1">
      <alignment horizontal="left"/>
    </xf>
    <xf numFmtId="0" fontId="0" fillId="37" borderId="55" xfId="0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right"/>
    </xf>
    <xf numFmtId="0" fontId="0" fillId="37" borderId="55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4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 shrinkToFit="1"/>
    </xf>
    <xf numFmtId="3" fontId="0" fillId="0" borderId="14" xfId="0" applyNumberFormat="1" applyBorder="1" applyAlignment="1">
      <alignment/>
    </xf>
    <xf numFmtId="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63" xfId="0" applyBorder="1" applyAlignment="1">
      <alignment vertical="top"/>
    </xf>
    <xf numFmtId="49" fontId="0" fillId="0" borderId="64" xfId="0" applyNumberFormat="1" applyBorder="1" applyAlignment="1">
      <alignment vertical="top"/>
    </xf>
    <xf numFmtId="0" fontId="0" fillId="0" borderId="65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8" borderId="68" xfId="0" applyFill="1" applyBorder="1" applyAlignment="1">
      <alignment vertical="top"/>
    </xf>
    <xf numFmtId="0" fontId="0" fillId="38" borderId="69" xfId="0" applyNumberFormat="1" applyFill="1" applyBorder="1" applyAlignment="1">
      <alignment vertical="top"/>
    </xf>
    <xf numFmtId="0" fontId="0" fillId="38" borderId="70" xfId="0" applyNumberFormat="1" applyFill="1" applyBorder="1" applyAlignment="1">
      <alignment horizontal="left" vertical="top" wrapText="1"/>
    </xf>
    <xf numFmtId="0" fontId="0" fillId="38" borderId="70" xfId="0" applyFill="1" applyBorder="1" applyAlignment="1">
      <alignment horizontal="center" vertical="top" shrinkToFit="1"/>
    </xf>
    <xf numFmtId="172" fontId="0" fillId="38" borderId="70" xfId="0" applyNumberFormat="1" applyFill="1" applyBorder="1" applyAlignment="1">
      <alignment vertical="top"/>
    </xf>
    <xf numFmtId="4" fontId="0" fillId="38" borderId="70" xfId="0" applyNumberFormat="1" applyFill="1" applyBorder="1" applyAlignment="1">
      <alignment vertical="top"/>
    </xf>
    <xf numFmtId="4" fontId="0" fillId="38" borderId="71" xfId="0" applyNumberFormat="1" applyFill="1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61" xfId="0" applyNumberFormat="1" applyBorder="1" applyAlignment="1">
      <alignment vertical="top"/>
    </xf>
    <xf numFmtId="0" fontId="0" fillId="0" borderId="61" xfId="0" applyNumberFormat="1" applyBorder="1" applyAlignment="1">
      <alignment horizontal="left" vertical="top" wrapText="1"/>
    </xf>
    <xf numFmtId="0" fontId="0" fillId="0" borderId="17" xfId="0" applyBorder="1" applyAlignment="1">
      <alignment horizontal="center" vertical="top" shrinkToFit="1"/>
    </xf>
    <xf numFmtId="172" fontId="0" fillId="0" borderId="17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7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4" fillId="38" borderId="15" xfId="0" applyNumberFormat="1" applyFont="1" applyFill="1" applyBorder="1" applyAlignment="1">
      <alignment vertical="center"/>
    </xf>
    <xf numFmtId="4" fontId="7" fillId="38" borderId="16" xfId="0" applyNumberFormat="1" applyFont="1" applyFill="1" applyBorder="1" applyAlignment="1">
      <alignment vertical="center"/>
    </xf>
    <xf numFmtId="4" fontId="7" fillId="38" borderId="16" xfId="0" applyNumberFormat="1" applyFont="1" applyFill="1" applyBorder="1" applyAlignment="1">
      <alignment vertical="center" wrapText="1"/>
    </xf>
    <xf numFmtId="4" fontId="7" fillId="38" borderId="16" xfId="0" applyNumberFormat="1" applyFont="1" applyFill="1" applyBorder="1" applyAlignment="1">
      <alignment horizontal="center" vertical="center" wrapText="1"/>
    </xf>
    <xf numFmtId="4" fontId="7" fillId="38" borderId="74" xfId="0" applyNumberFormat="1" applyFont="1" applyFill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4" fontId="54" fillId="23" borderId="28" xfId="0" applyNumberFormat="1" applyFont="1" applyFill="1" applyBorder="1" applyAlignment="1">
      <alignment/>
    </xf>
    <xf numFmtId="4" fontId="54" fillId="23" borderId="28" xfId="0" applyNumberFormat="1" applyFont="1" applyFill="1" applyBorder="1" applyAlignment="1">
      <alignment/>
    </xf>
    <xf numFmtId="0" fontId="0" fillId="38" borderId="66" xfId="0" applyFill="1" applyBorder="1" applyAlignment="1">
      <alignment vertical="top"/>
    </xf>
    <xf numFmtId="49" fontId="0" fillId="38" borderId="67" xfId="0" applyNumberFormat="1" applyFill="1" applyBorder="1" applyAlignment="1">
      <alignment vertical="top"/>
    </xf>
    <xf numFmtId="172" fontId="0" fillId="38" borderId="75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9" fontId="0" fillId="38" borderId="76" xfId="0" applyNumberFormat="1" applyFill="1" applyBorder="1" applyAlignment="1">
      <alignment horizontal="left" vertical="top" wrapText="1"/>
    </xf>
    <xf numFmtId="0" fontId="0" fillId="38" borderId="76" xfId="0" applyFill="1" applyBorder="1" applyAlignment="1">
      <alignment horizontal="center" vertical="top" shrinkToFit="1"/>
    </xf>
    <xf numFmtId="172" fontId="0" fillId="38" borderId="76" xfId="0" applyNumberFormat="1" applyFill="1" applyBorder="1" applyAlignment="1">
      <alignment vertical="top"/>
    </xf>
    <xf numFmtId="4" fontId="0" fillId="38" borderId="77" xfId="0" applyNumberFormat="1" applyFill="1" applyBorder="1" applyAlignment="1">
      <alignment vertical="top"/>
    </xf>
    <xf numFmtId="0" fontId="0" fillId="38" borderId="78" xfId="0" applyFill="1" applyBorder="1" applyAlignment="1">
      <alignment vertical="top"/>
    </xf>
    <xf numFmtId="49" fontId="0" fillId="38" borderId="76" xfId="0" applyNumberFormat="1" applyFill="1" applyBorder="1" applyAlignment="1">
      <alignment vertical="top"/>
    </xf>
    <xf numFmtId="0" fontId="8" fillId="0" borderId="13" xfId="0" applyNumberFormat="1" applyFont="1" applyBorder="1" applyAlignment="1">
      <alignment vertical="top"/>
    </xf>
    <xf numFmtId="0" fontId="0" fillId="38" borderId="43" xfId="0" applyNumberFormat="1" applyFill="1" applyBorder="1" applyAlignment="1">
      <alignment vertical="top"/>
    </xf>
    <xf numFmtId="0" fontId="8" fillId="0" borderId="14" xfId="0" applyFont="1" applyBorder="1" applyAlignment="1">
      <alignment vertical="top" shrinkToFit="1"/>
    </xf>
    <xf numFmtId="0" fontId="15" fillId="0" borderId="14" xfId="0" applyNumberFormat="1" applyFont="1" applyBorder="1" applyAlignment="1">
      <alignment vertical="top" wrapText="1" shrinkToFit="1"/>
    </xf>
    <xf numFmtId="0" fontId="0" fillId="38" borderId="27" xfId="0" applyFill="1" applyBorder="1" applyAlignment="1">
      <alignment vertical="top" shrinkToFit="1"/>
    </xf>
    <xf numFmtId="172" fontId="8" fillId="0" borderId="59" xfId="0" applyNumberFormat="1" applyFont="1" applyBorder="1" applyAlignment="1">
      <alignment vertical="top" shrinkToFit="1"/>
    </xf>
    <xf numFmtId="172" fontId="15" fillId="0" borderId="59" xfId="0" applyNumberFormat="1" applyFont="1" applyBorder="1" applyAlignment="1">
      <alignment vertical="top" wrapText="1" shrinkToFit="1"/>
    </xf>
    <xf numFmtId="172" fontId="0" fillId="38" borderId="24" xfId="0" applyNumberFormat="1" applyFill="1" applyBorder="1" applyAlignment="1">
      <alignment vertical="top" shrinkToFit="1"/>
    </xf>
    <xf numFmtId="0" fontId="8" fillId="0" borderId="33" xfId="0" applyFont="1" applyBorder="1" applyAlignment="1">
      <alignment vertical="top"/>
    </xf>
    <xf numFmtId="0" fontId="0" fillId="38" borderId="26" xfId="0" applyFill="1" applyBorder="1" applyAlignment="1">
      <alignment vertical="top"/>
    </xf>
    <xf numFmtId="4" fontId="8" fillId="0" borderId="79" xfId="0" applyNumberFormat="1" applyFont="1" applyBorder="1" applyAlignment="1">
      <alignment vertical="top" shrinkToFit="1"/>
    </xf>
    <xf numFmtId="0" fontId="0" fillId="38" borderId="34" xfId="0" applyFill="1" applyBorder="1" applyAlignment="1">
      <alignment vertical="top"/>
    </xf>
    <xf numFmtId="49" fontId="0" fillId="38" borderId="37" xfId="0" applyNumberFormat="1" applyFill="1" applyBorder="1" applyAlignment="1">
      <alignment vertical="top"/>
    </xf>
    <xf numFmtId="49" fontId="0" fillId="38" borderId="75" xfId="0" applyNumberFormat="1" applyFill="1" applyBorder="1" applyAlignment="1">
      <alignment horizontal="left" vertical="top" wrapText="1"/>
    </xf>
    <xf numFmtId="0" fontId="0" fillId="38" borderId="36" xfId="0" applyFill="1" applyBorder="1" applyAlignment="1">
      <alignment horizontal="center" vertical="top" shrinkToFit="1"/>
    </xf>
    <xf numFmtId="0" fontId="8" fillId="0" borderId="72" xfId="0" applyFont="1" applyBorder="1" applyAlignment="1">
      <alignment vertical="top"/>
    </xf>
    <xf numFmtId="0" fontId="8" fillId="0" borderId="61" xfId="0" applyNumberFormat="1" applyFont="1" applyBorder="1" applyAlignment="1">
      <alignment vertical="top"/>
    </xf>
    <xf numFmtId="0" fontId="15" fillId="0" borderId="60" xfId="0" applyNumberFormat="1" applyFont="1" applyBorder="1" applyAlignment="1">
      <alignment vertical="top" wrapText="1" shrinkToFit="1"/>
    </xf>
    <xf numFmtId="172" fontId="15" fillId="0" borderId="62" xfId="0" applyNumberFormat="1" applyFont="1" applyBorder="1" applyAlignment="1">
      <alignment vertical="top" wrapText="1" shrinkToFit="1"/>
    </xf>
    <xf numFmtId="4" fontId="8" fillId="0" borderId="80" xfId="0" applyNumberFormat="1" applyFont="1" applyBorder="1" applyAlignment="1">
      <alignment vertical="top" shrinkToFit="1"/>
    </xf>
    <xf numFmtId="0" fontId="7" fillId="38" borderId="18" xfId="0" applyFont="1" applyFill="1" applyBorder="1" applyAlignment="1">
      <alignment/>
    </xf>
    <xf numFmtId="49" fontId="7" fillId="38" borderId="19" xfId="0" applyNumberFormat="1" applyFont="1" applyFill="1" applyBorder="1" applyAlignment="1">
      <alignment/>
    </xf>
    <xf numFmtId="0" fontId="7" fillId="38" borderId="19" xfId="0" applyFont="1" applyFill="1" applyBorder="1" applyAlignment="1">
      <alignment/>
    </xf>
    <xf numFmtId="4" fontId="7" fillId="38" borderId="55" xfId="0" applyNumberFormat="1" applyFont="1" applyFill="1" applyBorder="1" applyAlignment="1">
      <alignment/>
    </xf>
    <xf numFmtId="0" fontId="0" fillId="39" borderId="18" xfId="0" applyFill="1" applyBorder="1" applyAlignment="1" applyProtection="1">
      <alignment/>
      <protection locked="0"/>
    </xf>
    <xf numFmtId="49" fontId="0" fillId="39" borderId="19" xfId="0" applyNumberFormat="1" applyFill="1" applyBorder="1" applyAlignment="1" applyProtection="1">
      <alignment/>
      <protection locked="0"/>
    </xf>
    <xf numFmtId="0" fontId="0" fillId="39" borderId="19" xfId="0" applyFill="1" applyBorder="1" applyAlignment="1" applyProtection="1">
      <alignment/>
      <protection locked="0"/>
    </xf>
    <xf numFmtId="0" fontId="0" fillId="39" borderId="55" xfId="0" applyFill="1" applyBorder="1" applyAlignment="1" applyProtection="1">
      <alignment/>
      <protection locked="0"/>
    </xf>
    <xf numFmtId="0" fontId="8" fillId="0" borderId="59" xfId="0" applyNumberFormat="1" applyFont="1" applyBorder="1" applyAlignment="1">
      <alignment horizontal="left" vertical="top" wrapText="1"/>
    </xf>
    <xf numFmtId="0" fontId="15" fillId="0" borderId="59" xfId="0" applyNumberFormat="1" applyFont="1" applyBorder="1" applyAlignment="1" quotePrefix="1">
      <alignment horizontal="left" vertical="top" wrapText="1"/>
    </xf>
    <xf numFmtId="0" fontId="0" fillId="38" borderId="24" xfId="0" applyNumberFormat="1" applyFill="1" applyBorder="1" applyAlignment="1">
      <alignment horizontal="left" vertical="top" wrapText="1"/>
    </xf>
    <xf numFmtId="0" fontId="15" fillId="0" borderId="62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/>
    </xf>
    <xf numFmtId="49" fontId="7" fillId="38" borderId="19" xfId="0" applyNumberFormat="1" applyFont="1" applyFill="1" applyBorder="1" applyAlignment="1">
      <alignment horizontal="left"/>
    </xf>
    <xf numFmtId="49" fontId="0" fillId="39" borderId="19" xfId="0" applyNumberFormat="1" applyFill="1" applyBorder="1" applyAlignment="1" applyProtection="1">
      <alignment horizontal="left"/>
      <protection locked="0"/>
    </xf>
    <xf numFmtId="168" fontId="0" fillId="38" borderId="76" xfId="0" applyNumberFormat="1" applyFill="1" applyBorder="1" applyAlignment="1">
      <alignment vertical="top"/>
    </xf>
    <xf numFmtId="168" fontId="0" fillId="0" borderId="0" xfId="0" applyNumberFormat="1" applyAlignment="1">
      <alignment vertical="top"/>
    </xf>
    <xf numFmtId="168" fontId="8" fillId="39" borderId="59" xfId="0" applyNumberFormat="1" applyFont="1" applyFill="1" applyBorder="1" applyAlignment="1" applyProtection="1">
      <alignment vertical="top" shrinkToFit="1"/>
      <protection locked="0"/>
    </xf>
    <xf numFmtId="168" fontId="8" fillId="0" borderId="59" xfId="0" applyNumberFormat="1" applyFont="1" applyBorder="1" applyAlignment="1">
      <alignment vertical="top" shrinkToFit="1"/>
    </xf>
    <xf numFmtId="168" fontId="8" fillId="0" borderId="62" xfId="0" applyNumberFormat="1" applyFont="1" applyBorder="1" applyAlignment="1">
      <alignment vertical="top" shrinkToFit="1"/>
    </xf>
    <xf numFmtId="168" fontId="0" fillId="0" borderId="0" xfId="0" applyNumberFormat="1" applyAlignment="1">
      <alignment/>
    </xf>
    <xf numFmtId="168" fontId="7" fillId="38" borderId="19" xfId="0" applyNumberFormat="1" applyFont="1" applyFill="1" applyBorder="1" applyAlignment="1">
      <alignment/>
    </xf>
    <xf numFmtId="168" fontId="0" fillId="39" borderId="19" xfId="0" applyNumberFormat="1" applyFill="1" applyBorder="1" applyAlignment="1" applyProtection="1">
      <alignment/>
      <protection locked="0"/>
    </xf>
    <xf numFmtId="168" fontId="0" fillId="38" borderId="76" xfId="0" applyNumberFormat="1" applyFill="1" applyBorder="1" applyAlignment="1">
      <alignment vertical="top"/>
    </xf>
    <xf numFmtId="168" fontId="8" fillId="39" borderId="59" xfId="0" applyNumberFormat="1" applyFont="1" applyFill="1" applyBorder="1" applyAlignment="1" applyProtection="1">
      <alignment vertical="top" shrinkToFit="1"/>
      <protection locked="0"/>
    </xf>
    <xf numFmtId="168" fontId="7" fillId="38" borderId="19" xfId="0" applyNumberFormat="1" applyFont="1" applyFill="1" applyBorder="1" applyAlignment="1">
      <alignment/>
    </xf>
    <xf numFmtId="168" fontId="0" fillId="39" borderId="19" xfId="0" applyNumberFormat="1" applyFill="1" applyBorder="1" applyAlignment="1" applyProtection="1">
      <alignment/>
      <protection locked="0"/>
    </xf>
    <xf numFmtId="49" fontId="11" fillId="39" borderId="22" xfId="0" applyNumberFormat="1" applyFont="1" applyFill="1" applyBorder="1" applyAlignment="1" applyProtection="1">
      <alignment horizontal="left"/>
      <protection locked="0"/>
    </xf>
    <xf numFmtId="49" fontId="11" fillId="39" borderId="23" xfId="0" applyNumberFormat="1" applyFont="1" applyFill="1" applyBorder="1" applyAlignment="1" applyProtection="1">
      <alignment horizontal="left"/>
      <protection locked="0"/>
    </xf>
    <xf numFmtId="0" fontId="8" fillId="0" borderId="0" xfId="46" applyFont="1" applyAlignment="1">
      <alignment horizontal="left" vertical="top" wrapText="1"/>
      <protection/>
    </xf>
    <xf numFmtId="49" fontId="0" fillId="39" borderId="22" xfId="0" applyNumberFormat="1" applyFill="1" applyBorder="1" applyAlignment="1" applyProtection="1">
      <alignment horizontal="left"/>
      <protection locked="0"/>
    </xf>
    <xf numFmtId="49" fontId="0" fillId="39" borderId="23" xfId="0" applyNumberFormat="1" applyFill="1" applyBorder="1" applyAlignment="1" applyProtection="1">
      <alignment horizontal="left"/>
      <protection locked="0"/>
    </xf>
    <xf numFmtId="49" fontId="0" fillId="39" borderId="10" xfId="0" applyNumberFormat="1" applyFill="1" applyBorder="1" applyAlignment="1" applyProtection="1">
      <alignment horizontal="left"/>
      <protection locked="0"/>
    </xf>
    <xf numFmtId="49" fontId="0" fillId="39" borderId="11" xfId="0" applyNumberFormat="1" applyFill="1" applyBorder="1" applyAlignment="1" applyProtection="1">
      <alignment horizontal="left"/>
      <protection locked="0"/>
    </xf>
    <xf numFmtId="49" fontId="0" fillId="39" borderId="31" xfId="0" applyNumberFormat="1" applyFill="1" applyBorder="1" applyAlignment="1" applyProtection="1">
      <alignment horizontal="left"/>
      <protection locked="0"/>
    </xf>
    <xf numFmtId="49" fontId="0" fillId="39" borderId="81" xfId="0" applyNumberFormat="1" applyFill="1" applyBorder="1" applyAlignment="1" applyProtection="1">
      <alignment horizontal="left"/>
      <protection locked="0"/>
    </xf>
    <xf numFmtId="49" fontId="0" fillId="39" borderId="82" xfId="0" applyNumberFormat="1" applyFill="1" applyBorder="1" applyAlignment="1" applyProtection="1">
      <alignment horizontal="left"/>
      <protection locked="0"/>
    </xf>
    <xf numFmtId="0" fontId="3" fillId="34" borderId="0" xfId="0" applyFont="1" applyFill="1" applyAlignment="1">
      <alignment horizontal="left" wrapText="1"/>
    </xf>
    <xf numFmtId="49" fontId="11" fillId="39" borderId="75" xfId="0" applyNumberFormat="1" applyFont="1" applyFill="1" applyBorder="1" applyAlignment="1" applyProtection="1">
      <alignment horizontal="left"/>
      <protection locked="0"/>
    </xf>
    <xf numFmtId="49" fontId="11" fillId="39" borderId="83" xfId="0" applyNumberFormat="1" applyFont="1" applyFill="1" applyBorder="1" applyAlignment="1" applyProtection="1">
      <alignment horizontal="left"/>
      <protection locked="0"/>
    </xf>
    <xf numFmtId="4" fontId="6" fillId="23" borderId="10" xfId="0" applyNumberFormat="1" applyFont="1" applyFill="1" applyBorder="1" applyAlignment="1">
      <alignment/>
    </xf>
    <xf numFmtId="4" fontId="6" fillId="23" borderId="11" xfId="0" applyNumberFormat="1" applyFont="1" applyFill="1" applyBorder="1" applyAlignment="1">
      <alignment/>
    </xf>
    <xf numFmtId="4" fontId="6" fillId="23" borderId="10" xfId="0" applyNumberFormat="1" applyFont="1" applyFill="1" applyBorder="1" applyAlignment="1">
      <alignment/>
    </xf>
    <xf numFmtId="4" fontId="0" fillId="23" borderId="12" xfId="0" applyNumberFormat="1" applyFill="1" applyBorder="1" applyAlignment="1">
      <alignment/>
    </xf>
    <xf numFmtId="4" fontId="6" fillId="40" borderId="19" xfId="0" applyNumberFormat="1" applyFont="1" applyFill="1" applyBorder="1" applyAlignment="1">
      <alignment horizontal="right" vertical="center"/>
    </xf>
    <xf numFmtId="4" fontId="6" fillId="40" borderId="84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14" fillId="0" borderId="4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33" xfId="46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169" fontId="6" fillId="33" borderId="85" xfId="46" applyNumberFormat="1" applyFont="1" applyFill="1" applyBorder="1" applyAlignment="1">
      <alignment horizontal="right"/>
      <protection/>
    </xf>
    <xf numFmtId="169" fontId="6" fillId="33" borderId="86" xfId="46" applyNumberFormat="1" applyFont="1" applyFill="1" applyBorder="1" applyAlignment="1">
      <alignment horizontal="right"/>
      <protection/>
    </xf>
    <xf numFmtId="169" fontId="0" fillId="0" borderId="10" xfId="46" applyNumberFormat="1" applyBorder="1" applyAlignment="1">
      <alignment horizontal="right"/>
      <protection/>
    </xf>
    <xf numFmtId="169" fontId="0" fillId="0" borderId="31" xfId="46" applyNumberFormat="1" applyBorder="1" applyAlignment="1">
      <alignment horizontal="right"/>
      <protection/>
    </xf>
    <xf numFmtId="0" fontId="0" fillId="0" borderId="87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3" borderId="11" xfId="46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22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0" fontId="7" fillId="36" borderId="35" xfId="46" applyNumberFormat="1" applyFont="1" applyFill="1" applyBorder="1" applyAlignment="1">
      <alignment wrapText="1"/>
      <protection/>
    </xf>
    <xf numFmtId="170" fontId="0" fillId="0" borderId="36" xfId="0" applyNumberFormat="1" applyBorder="1" applyAlignment="1">
      <alignment wrapText="1"/>
    </xf>
    <xf numFmtId="0" fontId="0" fillId="0" borderId="0" xfId="46" applyAlignment="1">
      <alignment horizontal="left" wrapText="1"/>
      <protection/>
    </xf>
    <xf numFmtId="0" fontId="0" fillId="0" borderId="13" xfId="46" applyBorder="1" applyAlignment="1">
      <alignment horizontal="center"/>
      <protection/>
    </xf>
    <xf numFmtId="0" fontId="0" fillId="0" borderId="39" xfId="46" applyBorder="1" applyAlignment="1">
      <alignment horizontal="center"/>
      <protection/>
    </xf>
    <xf numFmtId="0" fontId="3" fillId="0" borderId="11" xfId="46" applyFont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0" fillId="0" borderId="7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33" borderId="10" xfId="46" applyFont="1" applyFill="1" applyBorder="1" applyAlignment="1">
      <alignment wrapText="1"/>
      <protection/>
    </xf>
    <xf numFmtId="0" fontId="7" fillId="33" borderId="12" xfId="46" applyFont="1" applyFill="1" applyBorder="1" applyAlignment="1">
      <alignment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64" xfId="0" applyNumberFormat="1" applyBorder="1" applyAlignment="1">
      <alignment vertical="top" shrinkToFit="1"/>
    </xf>
    <xf numFmtId="49" fontId="0" fillId="0" borderId="88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89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90" xfId="0" applyNumberFormat="1" applyBorder="1" applyAlignment="1">
      <alignment vertical="top" shrinkToFit="1"/>
    </xf>
    <xf numFmtId="49" fontId="0" fillId="0" borderId="64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38" borderId="67" xfId="0" applyNumberFormat="1" applyFill="1" applyBorder="1" applyAlignment="1">
      <alignment vertical="top" wrapText="1" shrinkToFit="1"/>
    </xf>
    <xf numFmtId="49" fontId="0" fillId="38" borderId="67" xfId="0" applyNumberFormat="1" applyFill="1" applyBorder="1" applyAlignment="1">
      <alignment vertical="top" shrinkToFit="1"/>
    </xf>
    <xf numFmtId="49" fontId="0" fillId="38" borderId="90" xfId="0" applyNumberFormat="1" applyFill="1" applyBorder="1" applyAlignment="1">
      <alignment vertical="top" shrinkToFit="1"/>
    </xf>
    <xf numFmtId="4" fontId="0" fillId="38" borderId="37" xfId="0" applyNumberFormat="1" applyFill="1" applyBorder="1" applyAlignment="1">
      <alignment vertical="top"/>
    </xf>
    <xf numFmtId="4" fontId="0" fillId="38" borderId="38" xfId="0" applyNumberFormat="1" applyFill="1" applyBorder="1" applyAlignment="1">
      <alignment vertical="top"/>
    </xf>
    <xf numFmtId="4" fontId="0" fillId="38" borderId="43" xfId="0" applyNumberFormat="1" applyFill="1" applyBorder="1" applyAlignment="1">
      <alignment vertical="top" shrinkToFit="1"/>
    </xf>
    <xf numFmtId="4" fontId="0" fillId="38" borderId="32" xfId="0" applyNumberFormat="1" applyFill="1" applyBorder="1" applyAlignment="1">
      <alignment vertical="top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02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75">
      <c r="A2" s="129" t="s">
        <v>47</v>
      </c>
      <c r="B2" s="130"/>
      <c r="C2" s="128"/>
      <c r="D2" s="128"/>
      <c r="E2" s="128"/>
      <c r="F2" s="128"/>
      <c r="G2" s="128"/>
      <c r="H2" s="128"/>
    </row>
    <row r="3" spans="1:8" ht="15.75">
      <c r="A3" s="129"/>
      <c r="B3" s="130"/>
      <c r="C3" s="128"/>
      <c r="D3" s="128"/>
      <c r="E3" s="128"/>
      <c r="F3" s="128"/>
      <c r="G3" s="128"/>
      <c r="H3" s="128"/>
    </row>
    <row r="4" spans="1:8" ht="13.5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48</v>
      </c>
      <c r="B5" s="291" t="s">
        <v>1</v>
      </c>
      <c r="C5" s="291"/>
      <c r="D5" s="291"/>
      <c r="E5" s="291"/>
      <c r="F5" s="291"/>
      <c r="G5" s="292"/>
      <c r="H5" s="128"/>
    </row>
    <row r="6" spans="1:8" ht="12.75">
      <c r="A6" s="133" t="s">
        <v>49</v>
      </c>
      <c r="B6" s="280"/>
      <c r="C6" s="280"/>
      <c r="D6" s="280"/>
      <c r="E6" s="280"/>
      <c r="F6" s="280"/>
      <c r="G6" s="281"/>
      <c r="H6" s="128"/>
    </row>
    <row r="7" spans="1:8" ht="12.75">
      <c r="A7" s="133" t="s">
        <v>50</v>
      </c>
      <c r="B7" s="280"/>
      <c r="C7" s="280"/>
      <c r="D7" s="280"/>
      <c r="E7" s="280"/>
      <c r="F7" s="280"/>
      <c r="G7" s="281"/>
      <c r="H7" s="128"/>
    </row>
    <row r="8" spans="1:8" ht="12.75">
      <c r="A8" s="133" t="s">
        <v>51</v>
      </c>
      <c r="B8" s="280"/>
      <c r="C8" s="280"/>
      <c r="D8" s="280"/>
      <c r="E8" s="280"/>
      <c r="F8" s="280"/>
      <c r="G8" s="281"/>
      <c r="H8" s="128"/>
    </row>
    <row r="9" spans="1:8" ht="12.75">
      <c r="A9" s="133" t="s">
        <v>52</v>
      </c>
      <c r="B9" s="280"/>
      <c r="C9" s="280"/>
      <c r="D9" s="280"/>
      <c r="E9" s="280"/>
      <c r="F9" s="280"/>
      <c r="G9" s="281"/>
      <c r="H9" s="128"/>
    </row>
    <row r="10" spans="1:8" ht="12.75">
      <c r="A10" s="133" t="s">
        <v>53</v>
      </c>
      <c r="B10" s="280"/>
      <c r="C10" s="280"/>
      <c r="D10" s="280"/>
      <c r="E10" s="280"/>
      <c r="F10" s="280"/>
      <c r="G10" s="281"/>
      <c r="H10" s="128"/>
    </row>
    <row r="11" spans="1:8" ht="12.75">
      <c r="A11" s="133" t="s">
        <v>54</v>
      </c>
      <c r="B11" s="283"/>
      <c r="C11" s="283"/>
      <c r="D11" s="283"/>
      <c r="E11" s="283"/>
      <c r="F11" s="283"/>
      <c r="G11" s="284"/>
      <c r="H11" s="128"/>
    </row>
    <row r="12" spans="1:8" ht="12.75">
      <c r="A12" s="133" t="s">
        <v>55</v>
      </c>
      <c r="B12" s="285"/>
      <c r="C12" s="286"/>
      <c r="D12" s="286"/>
      <c r="E12" s="286"/>
      <c r="F12" s="286"/>
      <c r="G12" s="287"/>
      <c r="H12" s="128"/>
    </row>
    <row r="13" spans="1:8" ht="13.5" thickBot="1">
      <c r="A13" s="134" t="s">
        <v>56</v>
      </c>
      <c r="B13" s="288"/>
      <c r="C13" s="288"/>
      <c r="D13" s="288"/>
      <c r="E13" s="288"/>
      <c r="F13" s="288"/>
      <c r="G13" s="289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57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290" t="s">
        <v>58</v>
      </c>
      <c r="B17" s="290"/>
      <c r="C17" s="290"/>
      <c r="D17" s="290"/>
      <c r="E17" s="290"/>
      <c r="F17" s="290"/>
      <c r="G17" s="290"/>
      <c r="H17" s="128"/>
    </row>
    <row r="20" spans="1:6" ht="12.75" customHeight="1">
      <c r="A20" s="282" t="s">
        <v>322</v>
      </c>
      <c r="B20" s="282"/>
      <c r="C20" s="282"/>
      <c r="D20" s="282"/>
      <c r="E20" s="282"/>
      <c r="F20" s="282"/>
    </row>
    <row r="21" spans="1:6" ht="12.75">
      <c r="A21" s="282"/>
      <c r="B21" s="282"/>
      <c r="C21" s="282"/>
      <c r="D21" s="282"/>
      <c r="E21" s="282"/>
      <c r="F21" s="282"/>
    </row>
    <row r="22" spans="1:6" ht="12.75">
      <c r="A22" s="282"/>
      <c r="B22" s="282"/>
      <c r="C22" s="282"/>
      <c r="D22" s="282"/>
      <c r="E22" s="282"/>
      <c r="F22" s="282"/>
    </row>
    <row r="23" spans="1:6" ht="12.75">
      <c r="A23" s="282"/>
      <c r="B23" s="282"/>
      <c r="C23" s="282"/>
      <c r="D23" s="282"/>
      <c r="E23" s="282"/>
      <c r="F23" s="282"/>
    </row>
    <row r="24" spans="1:6" ht="12.75">
      <c r="A24" s="282"/>
      <c r="B24" s="282"/>
      <c r="C24" s="282"/>
      <c r="D24" s="282"/>
      <c r="E24" s="282"/>
      <c r="F24" s="282"/>
    </row>
    <row r="25" spans="1:6" ht="12.75">
      <c r="A25" s="282"/>
      <c r="B25" s="282"/>
      <c r="C25" s="282"/>
      <c r="D25" s="282"/>
      <c r="E25" s="282"/>
      <c r="F25" s="282"/>
    </row>
    <row r="26" spans="1:6" ht="12.75">
      <c r="A26" s="282"/>
      <c r="B26" s="282"/>
      <c r="C26" s="282"/>
      <c r="D26" s="282"/>
      <c r="E26" s="282"/>
      <c r="F26" s="282"/>
    </row>
    <row r="27" spans="1:6" ht="12.75">
      <c r="A27" s="282"/>
      <c r="B27" s="282"/>
      <c r="C27" s="282"/>
      <c r="D27" s="282"/>
      <c r="E27" s="282"/>
      <c r="F27" s="282"/>
    </row>
    <row r="28" spans="1:6" ht="12.75">
      <c r="A28" s="282"/>
      <c r="B28" s="282"/>
      <c r="C28" s="282"/>
      <c r="D28" s="282"/>
      <c r="E28" s="282"/>
      <c r="F28" s="282"/>
    </row>
    <row r="29" spans="1:6" ht="12.75">
      <c r="A29" s="282"/>
      <c r="B29" s="282"/>
      <c r="C29" s="282"/>
      <c r="D29" s="282"/>
      <c r="E29" s="282"/>
      <c r="F29" s="282"/>
    </row>
    <row r="30" spans="1:6" ht="12.75">
      <c r="A30" s="282"/>
      <c r="B30" s="282"/>
      <c r="C30" s="282"/>
      <c r="D30" s="282"/>
      <c r="E30" s="282"/>
      <c r="F30" s="282"/>
    </row>
    <row r="31" spans="1:6" ht="12.75">
      <c r="A31" s="282"/>
      <c r="B31" s="282"/>
      <c r="C31" s="282"/>
      <c r="D31" s="282"/>
      <c r="E31" s="282"/>
      <c r="F31" s="282"/>
    </row>
    <row r="32" spans="1:6" ht="12.75">
      <c r="A32" s="282"/>
      <c r="B32" s="282"/>
      <c r="C32" s="282"/>
      <c r="D32" s="282"/>
      <c r="E32" s="282"/>
      <c r="F32" s="282"/>
    </row>
    <row r="33" spans="1:6" ht="12.75">
      <c r="A33" s="282"/>
      <c r="B33" s="282"/>
      <c r="C33" s="282"/>
      <c r="D33" s="282"/>
      <c r="E33" s="282"/>
      <c r="F33" s="282"/>
    </row>
  </sheetData>
  <sheetProtection password="C4A3" sheet="1"/>
  <mergeCells count="11">
    <mergeCell ref="B5:G5"/>
    <mergeCell ref="B6:G6"/>
    <mergeCell ref="B7:G7"/>
    <mergeCell ref="B8:G8"/>
    <mergeCell ref="B9:G9"/>
    <mergeCell ref="B10:G10"/>
    <mergeCell ref="A20:F33"/>
    <mergeCell ref="B11:G11"/>
    <mergeCell ref="B12:G12"/>
    <mergeCell ref="B13:G13"/>
    <mergeCell ref="A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2:P35"/>
  <sheetViews>
    <sheetView showGridLines="0" zoomScaleSheetLayoutView="75" zoomScalePageLayoutView="0" workbookViewId="0" topLeftCell="B1">
      <selection activeCell="I2" sqref="I2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140" t="s">
        <v>81</v>
      </c>
      <c r="D2" s="3"/>
      <c r="E2" s="4"/>
      <c r="F2" s="3"/>
      <c r="G2" s="5"/>
      <c r="H2" s="6" t="s">
        <v>0</v>
      </c>
      <c r="I2" s="7"/>
      <c r="K2" s="2"/>
    </row>
    <row r="3" spans="3:4" ht="6" customHeight="1">
      <c r="C3" s="8"/>
      <c r="D3" s="9" t="s">
        <v>1</v>
      </c>
    </row>
    <row r="4" ht="4.5" customHeight="1"/>
    <row r="5" spans="3:15" ht="13.5" customHeight="1">
      <c r="C5" s="10" t="s">
        <v>2</v>
      </c>
      <c r="D5" s="45" t="s">
        <v>82</v>
      </c>
      <c r="E5" s="201" t="s">
        <v>83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15"/>
      <c r="H7" s="16" t="s">
        <v>4</v>
      </c>
      <c r="J7" s="15"/>
      <c r="K7" s="15"/>
    </row>
    <row r="8" spans="4:11" ht="12.75">
      <c r="D8" s="15"/>
      <c r="H8" s="16" t="s">
        <v>5</v>
      </c>
      <c r="J8" s="15"/>
      <c r="K8" s="15"/>
    </row>
    <row r="9" spans="3:10" ht="12" customHeight="1">
      <c r="C9" s="16"/>
      <c r="D9" s="15"/>
      <c r="J9" s="16"/>
    </row>
    <row r="10" spans="3:10" ht="12" customHeight="1">
      <c r="C10" s="16"/>
      <c r="D10" s="15"/>
      <c r="J10" s="16"/>
    </row>
    <row r="11" spans="3:11" ht="12.75" hidden="1">
      <c r="C11" s="14" t="s">
        <v>6</v>
      </c>
      <c r="D11" s="15"/>
      <c r="H11" s="16" t="s">
        <v>4</v>
      </c>
      <c r="J11" s="15"/>
      <c r="K11" s="15"/>
    </row>
    <row r="12" spans="4:11" ht="12.75" hidden="1">
      <c r="D12" s="15"/>
      <c r="H12" s="16" t="s">
        <v>5</v>
      </c>
      <c r="J12" s="15"/>
      <c r="K12" s="15"/>
    </row>
    <row r="13" spans="3:10" ht="12.75" hidden="1">
      <c r="C13" s="16"/>
      <c r="D13" s="15"/>
      <c r="H13" s="16"/>
      <c r="J13" s="15"/>
    </row>
    <row r="14" spans="3:10" ht="24.75" customHeight="1" hidden="1">
      <c r="C14" s="17" t="s">
        <v>7</v>
      </c>
      <c r="H14" s="17" t="s">
        <v>8</v>
      </c>
      <c r="J14" s="16"/>
    </row>
    <row r="15" spans="7:10" ht="12.75" customHeight="1" hidden="1">
      <c r="G15" s="44"/>
      <c r="J15" s="16"/>
    </row>
    <row r="16" spans="3:8" ht="28.5" customHeight="1" hidden="1">
      <c r="C16" s="17" t="s">
        <v>9</v>
      </c>
      <c r="H16" s="17" t="s">
        <v>9</v>
      </c>
    </row>
    <row r="17" ht="25.5" customHeight="1"/>
    <row r="18" spans="2:11" ht="13.5" customHeight="1" hidden="1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2:11" ht="15" customHeight="1" hidden="1">
      <c r="B19" s="26" t="s">
        <v>11</v>
      </c>
      <c r="C19" s="27"/>
      <c r="D19" s="28"/>
      <c r="E19" s="29" t="s">
        <v>12</v>
      </c>
      <c r="F19" s="30"/>
      <c r="G19" s="31"/>
      <c r="H19" s="31"/>
      <c r="I19" s="299">
        <f>F35</f>
        <v>0</v>
      </c>
      <c r="J19" s="300"/>
      <c r="K19" s="32"/>
    </row>
    <row r="20" spans="2:11" ht="12.75" hidden="1">
      <c r="B20" s="26" t="s">
        <v>13</v>
      </c>
      <c r="C20" s="27"/>
      <c r="D20" s="28">
        <f>SazbaDPH1</f>
        <v>0</v>
      </c>
      <c r="E20" s="29" t="s">
        <v>12</v>
      </c>
      <c r="F20" s="33"/>
      <c r="G20" s="34"/>
      <c r="H20" s="34"/>
      <c r="I20" s="301">
        <f>I19*D19/100</f>
        <v>0</v>
      </c>
      <c r="J20" s="302"/>
      <c r="K20" s="35"/>
    </row>
    <row r="21" spans="2:11" ht="12.75" hidden="1">
      <c r="B21" s="26" t="s">
        <v>11</v>
      </c>
      <c r="C21" s="27"/>
      <c r="D21" s="28"/>
      <c r="E21" s="29" t="s">
        <v>12</v>
      </c>
      <c r="F21" s="33"/>
      <c r="G21" s="34"/>
      <c r="H21" s="34"/>
      <c r="I21" s="301">
        <f>G35</f>
        <v>0</v>
      </c>
      <c r="J21" s="302"/>
      <c r="K21" s="35"/>
    </row>
    <row r="22" spans="2:11" ht="12.75" hidden="1">
      <c r="B22" s="122" t="s">
        <v>13</v>
      </c>
      <c r="C22" s="123"/>
      <c r="D22" s="124">
        <f>SazbaDPH2</f>
        <v>0</v>
      </c>
      <c r="E22" s="121" t="s">
        <v>12</v>
      </c>
      <c r="F22" s="125"/>
      <c r="G22" s="126"/>
      <c r="H22" s="126"/>
      <c r="I22" s="303">
        <f>I21*D21/100</f>
        <v>0</v>
      </c>
      <c r="J22" s="304"/>
      <c r="K22" s="35"/>
    </row>
    <row r="23" spans="2:11" ht="13.5" hidden="1" thickBot="1">
      <c r="B23" s="26" t="s">
        <v>46</v>
      </c>
      <c r="C23" s="27"/>
      <c r="D23" s="28"/>
      <c r="E23" s="121"/>
      <c r="F23" s="36"/>
      <c r="G23" s="36"/>
      <c r="H23" s="36"/>
      <c r="I23" s="305"/>
      <c r="J23" s="306"/>
      <c r="K23" s="35"/>
    </row>
    <row r="24" spans="2:11" ht="16.5" hidden="1" thickBot="1">
      <c r="B24" s="37" t="s">
        <v>14</v>
      </c>
      <c r="C24" s="38"/>
      <c r="D24" s="38"/>
      <c r="E24" s="39"/>
      <c r="F24" s="40"/>
      <c r="G24" s="41"/>
      <c r="H24" s="41"/>
      <c r="I24" s="297">
        <f>I9</f>
        <v>0</v>
      </c>
      <c r="J24" s="298"/>
      <c r="K24" s="42"/>
    </row>
    <row r="27" ht="1.5" customHeight="1"/>
    <row r="28" spans="2:10" ht="18">
      <c r="B28" s="11" t="s">
        <v>68</v>
      </c>
      <c r="C28" s="43"/>
      <c r="D28" s="43"/>
      <c r="E28" s="43"/>
      <c r="F28" s="43"/>
      <c r="G28" s="43"/>
      <c r="H28" s="43"/>
      <c r="I28" s="43"/>
      <c r="J28" s="43"/>
    </row>
    <row r="30" spans="1:10" ht="25.5">
      <c r="A30" s="202"/>
      <c r="B30" s="210" t="s">
        <v>69</v>
      </c>
      <c r="C30" s="211"/>
      <c r="D30" s="211"/>
      <c r="E30" s="212"/>
      <c r="F30" s="213"/>
      <c r="G30" s="213"/>
      <c r="H30" s="213"/>
      <c r="I30" s="214" t="s">
        <v>323</v>
      </c>
      <c r="J30" s="214" t="s">
        <v>12</v>
      </c>
    </row>
    <row r="31" spans="1:16" ht="12.75">
      <c r="A31" s="202"/>
      <c r="B31" s="206" t="s">
        <v>84</v>
      </c>
      <c r="C31" s="207" t="s">
        <v>85</v>
      </c>
      <c r="D31" s="207"/>
      <c r="E31" s="207"/>
      <c r="F31" s="207"/>
      <c r="G31" s="208"/>
      <c r="H31" s="207"/>
      <c r="I31" s="209">
        <f>'SO01 v Pol'!G183</f>
        <v>0</v>
      </c>
      <c r="J31" s="209">
        <f>IF(CelkemObjekty=0,"",I31/CelkemObjekty*100)</f>
      </c>
      <c r="O31" t="s">
        <v>321</v>
      </c>
      <c r="P31" t="s">
        <v>321</v>
      </c>
    </row>
    <row r="32" spans="1:16" ht="12.75">
      <c r="A32" s="202"/>
      <c r="B32" s="202" t="s">
        <v>86</v>
      </c>
      <c r="C32" s="203" t="s">
        <v>87</v>
      </c>
      <c r="D32" s="203"/>
      <c r="E32" s="203"/>
      <c r="F32" s="203"/>
      <c r="G32" s="204"/>
      <c r="H32" s="203"/>
      <c r="I32" s="205">
        <f>'SO02 v Pol'!G160</f>
        <v>0</v>
      </c>
      <c r="J32" s="205">
        <f>IF(CelkemObjekty=0,"",I32/CelkemObjekty*100)</f>
      </c>
      <c r="O32" t="s">
        <v>321</v>
      </c>
      <c r="P32" t="s">
        <v>321</v>
      </c>
    </row>
    <row r="33" spans="1:16" ht="12.75">
      <c r="A33" s="202"/>
      <c r="B33" s="202" t="s">
        <v>88</v>
      </c>
      <c r="C33" s="203" t="s">
        <v>89</v>
      </c>
      <c r="D33" s="203"/>
      <c r="E33" s="203"/>
      <c r="F33" s="203"/>
      <c r="G33" s="204"/>
      <c r="H33" s="203"/>
      <c r="I33" s="205">
        <f>'SO03 v Pol'!G147</f>
        <v>0</v>
      </c>
      <c r="J33" s="205">
        <f>IF(CelkemObjekty=0,"",I33/CelkemObjekty*100)</f>
      </c>
      <c r="O33" t="s">
        <v>321</v>
      </c>
      <c r="P33" t="s">
        <v>321</v>
      </c>
    </row>
    <row r="34" spans="1:16" ht="12.75">
      <c r="A34" s="202"/>
      <c r="B34" s="215" t="s">
        <v>90</v>
      </c>
      <c r="C34" s="216" t="s">
        <v>91</v>
      </c>
      <c r="D34" s="216"/>
      <c r="E34" s="216"/>
      <c r="F34" s="216"/>
      <c r="G34" s="217"/>
      <c r="H34" s="216"/>
      <c r="I34" s="218">
        <f>'SO04 v Pol'!G83</f>
        <v>0</v>
      </c>
      <c r="J34" s="218">
        <f>IF(CelkemObjekty=0,"",I34/CelkemObjekty*100)</f>
      </c>
      <c r="O34" t="s">
        <v>321</v>
      </c>
      <c r="P34" t="s">
        <v>321</v>
      </c>
    </row>
    <row r="35" spans="1:10" ht="25.5" customHeight="1">
      <c r="A35" s="219"/>
      <c r="B35" s="293" t="s">
        <v>92</v>
      </c>
      <c r="C35" s="294"/>
      <c r="D35" s="294"/>
      <c r="E35" s="294"/>
      <c r="F35" s="220">
        <f>SUM(F31:F34)</f>
        <v>0</v>
      </c>
      <c r="G35" s="221">
        <f>SUM(G31:G34)</f>
        <v>0</v>
      </c>
      <c r="H35" s="220">
        <f>SUM(H31:H34)</f>
        <v>0</v>
      </c>
      <c r="I35" s="295">
        <f>SUM(I31:I34)</f>
        <v>0</v>
      </c>
      <c r="J35" s="296"/>
    </row>
  </sheetData>
  <sheetProtection password="C4A3" sheet="1"/>
  <mergeCells count="8">
    <mergeCell ref="B35:E35"/>
    <mergeCell ref="I35:J35"/>
    <mergeCell ref="I24:J24"/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7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8" customWidth="1"/>
  </cols>
  <sheetData>
    <row r="1" spans="1:8" ht="13.5" thickTop="1">
      <c r="A1" s="136" t="s">
        <v>2</v>
      </c>
      <c r="B1" s="141" t="str">
        <f>Stavba!CisloStavby</f>
        <v>Z 15-118</v>
      </c>
      <c r="C1" s="144" t="str">
        <f>Stavba!NazevStavby</f>
        <v>OPRAVY STŘECH SKM – VINAŘSKÁ</v>
      </c>
      <c r="D1" s="144"/>
      <c r="E1" s="144"/>
      <c r="F1" s="144"/>
      <c r="G1" s="137"/>
      <c r="H1" s="146"/>
    </row>
    <row r="2" spans="1:8" ht="13.5" thickBot="1">
      <c r="A2" s="138" t="s">
        <v>59</v>
      </c>
      <c r="B2" s="143"/>
      <c r="C2" s="308"/>
      <c r="D2" s="308"/>
      <c r="E2" s="308"/>
      <c r="F2" s="308"/>
      <c r="G2" s="139" t="s">
        <v>60</v>
      </c>
      <c r="H2" s="147" t="s">
        <v>61</v>
      </c>
    </row>
    <row r="3" ht="13.5" thickTop="1"/>
    <row r="4" spans="1:8" ht="18">
      <c r="A4" s="307" t="s">
        <v>62</v>
      </c>
      <c r="B4" s="307"/>
      <c r="C4" s="307"/>
      <c r="D4" s="307"/>
      <c r="E4" s="307"/>
      <c r="F4" s="307"/>
      <c r="G4" s="307"/>
      <c r="H4" s="307"/>
    </row>
    <row r="6" spans="1:8" ht="15.75">
      <c r="A6" s="140" t="s">
        <v>18</v>
      </c>
      <c r="B6" s="142">
        <f>B2</f>
        <v>0</v>
      </c>
      <c r="C6" s="309">
        <f>C2</f>
        <v>0</v>
      </c>
      <c r="D6" s="310"/>
      <c r="E6" s="310"/>
      <c r="F6" s="310"/>
      <c r="G6" s="310"/>
      <c r="H6" s="310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sheetProtection password="C4A3" sheet="1"/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workbookViewId="0" topLeftCell="A7">
      <selection activeCell="C17" sqref="C17"/>
    </sheetView>
  </sheetViews>
  <sheetFormatPr defaultColWidth="9.003906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625" style="46" customWidth="1"/>
    <col min="5" max="5" width="13.625" style="46" customWidth="1"/>
    <col min="6" max="6" width="16.625" style="46" customWidth="1"/>
    <col min="7" max="7" width="15.25390625" style="46" customWidth="1"/>
    <col min="8" max="9" width="9.125" style="46" customWidth="1"/>
    <col min="10" max="10" width="27.37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331"/>
      <c r="E2" s="332"/>
      <c r="F2" s="56" t="s">
        <v>17</v>
      </c>
      <c r="G2" s="57"/>
      <c r="H2" s="104"/>
      <c r="I2" s="105"/>
      <c r="J2" s="115" t="s">
        <v>45</v>
      </c>
      <c r="K2" s="114" t="s">
        <v>45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75" customHeight="1">
      <c r="A5" s="63"/>
      <c r="B5" s="64"/>
      <c r="C5" s="340"/>
      <c r="D5" s="324"/>
      <c r="E5" s="341"/>
      <c r="F5" s="54" t="s">
        <v>21</v>
      </c>
      <c r="G5" s="55"/>
      <c r="H5" s="107"/>
      <c r="I5" s="108"/>
      <c r="J5" s="115"/>
    </row>
    <row r="6" spans="1:15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75" customHeight="1">
      <c r="A7" s="63"/>
      <c r="B7" s="69"/>
      <c r="C7" s="324"/>
      <c r="D7" s="325"/>
      <c r="E7" s="326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327"/>
      <c r="D8" s="327"/>
      <c r="E8" s="328"/>
      <c r="F8" s="72" t="s">
        <v>27</v>
      </c>
      <c r="G8" s="55"/>
      <c r="H8" s="73"/>
      <c r="I8" s="74"/>
    </row>
    <row r="9" spans="1:8" ht="12.75">
      <c r="A9" s="71"/>
      <c r="B9" s="54"/>
      <c r="C9" s="327"/>
      <c r="D9" s="327"/>
      <c r="E9" s="328"/>
      <c r="F9" s="47"/>
      <c r="G9" s="75"/>
      <c r="H9" s="47"/>
    </row>
    <row r="10" spans="1:10" ht="12.75">
      <c r="A10" s="71" t="s">
        <v>28</v>
      </c>
      <c r="B10" s="54"/>
      <c r="C10" s="327"/>
      <c r="D10" s="327"/>
      <c r="E10" s="327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327"/>
      <c r="D11" s="327"/>
      <c r="E11" s="327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328"/>
      <c r="D12" s="336"/>
      <c r="E12" s="337"/>
      <c r="F12" s="82" t="s">
        <v>32</v>
      </c>
      <c r="G12" s="83"/>
      <c r="H12" s="47"/>
    </row>
    <row r="13" spans="1:8" ht="28.5" customHeight="1" thickBot="1">
      <c r="A13" s="150" t="s">
        <v>63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64</v>
      </c>
      <c r="C14" s="156"/>
      <c r="D14" s="157"/>
      <c r="E14" s="158" t="s">
        <v>65</v>
      </c>
      <c r="F14" s="158" t="s">
        <v>66</v>
      </c>
      <c r="G14" s="159" t="s">
        <v>67</v>
      </c>
    </row>
    <row r="15" spans="1:7" ht="15.75" customHeight="1">
      <c r="A15" s="160"/>
      <c r="B15" s="161"/>
      <c r="C15" s="162"/>
      <c r="D15" s="320"/>
      <c r="E15" s="321"/>
      <c r="F15" s="163"/>
      <c r="G15" s="164"/>
    </row>
    <row r="16" spans="1:7" ht="15.75" customHeight="1">
      <c r="A16" s="160"/>
      <c r="B16" s="165"/>
      <c r="C16" s="166"/>
      <c r="D16" s="322"/>
      <c r="E16" s="323"/>
      <c r="F16" s="168"/>
      <c r="G16" s="164"/>
    </row>
    <row r="17" spans="1:7" ht="15.75" customHeight="1">
      <c r="A17" s="160"/>
      <c r="B17" s="165"/>
      <c r="C17" s="166"/>
      <c r="D17" s="322"/>
      <c r="E17" s="323"/>
      <c r="F17" s="168"/>
      <c r="G17" s="164"/>
    </row>
    <row r="18" spans="1:7" ht="15.75" customHeight="1">
      <c r="A18" s="160"/>
      <c r="B18" s="169"/>
      <c r="C18" s="166"/>
      <c r="D18" s="322"/>
      <c r="E18" s="323"/>
      <c r="F18" s="168"/>
      <c r="G18" s="164"/>
    </row>
    <row r="19" spans="1:7" ht="15.75" customHeight="1">
      <c r="A19" s="160"/>
      <c r="B19" s="165"/>
      <c r="C19" s="166"/>
      <c r="D19" s="329"/>
      <c r="E19" s="330"/>
      <c r="F19" s="168"/>
      <c r="G19" s="164"/>
    </row>
    <row r="20" spans="1:7" ht="15.75" customHeight="1">
      <c r="A20" s="160"/>
      <c r="B20" s="165"/>
      <c r="C20" s="166"/>
      <c r="D20" s="322"/>
      <c r="E20" s="323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338"/>
      <c r="B23" s="339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312"/>
      <c r="B27" s="313"/>
      <c r="C27" s="314"/>
      <c r="D27" s="315"/>
      <c r="E27" s="314"/>
      <c r="F27" s="334"/>
      <c r="G27" s="335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318">
        <v>0</v>
      </c>
      <c r="G30" s="319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318">
        <f>PRODUCT(F30,C31/100)</f>
        <v>0</v>
      </c>
      <c r="G31" s="319"/>
    </row>
    <row r="32" spans="1:7" ht="12.75">
      <c r="A32" s="95" t="s">
        <v>11</v>
      </c>
      <c r="B32" s="96"/>
      <c r="C32" s="97"/>
      <c r="D32" s="96" t="s">
        <v>42</v>
      </c>
      <c r="E32" s="98"/>
      <c r="F32" s="318">
        <v>0</v>
      </c>
      <c r="G32" s="319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318">
        <f>PRODUCT(F32,C33/100)</f>
        <v>0</v>
      </c>
      <c r="G33" s="319"/>
    </row>
    <row r="34" spans="1:7" ht="12.75" hidden="1">
      <c r="A34" s="95" t="s">
        <v>46</v>
      </c>
      <c r="B34" s="96"/>
      <c r="C34" s="127"/>
      <c r="D34" s="96"/>
      <c r="E34" s="98"/>
      <c r="F34" s="318">
        <v>0</v>
      </c>
      <c r="G34" s="319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316">
        <f>SUM(F30:G34)</f>
        <v>0</v>
      </c>
      <c r="G35" s="317"/>
      <c r="J35" s="117"/>
      <c r="K35" s="117"/>
    </row>
    <row r="36" ht="16.5" customHeight="1">
      <c r="A36" s="102" t="s">
        <v>44</v>
      </c>
    </row>
    <row r="37" spans="2:8" ht="12.75">
      <c r="B37" s="282"/>
      <c r="C37" s="282"/>
      <c r="D37" s="282"/>
      <c r="E37" s="282"/>
      <c r="F37" s="282"/>
      <c r="G37" s="282"/>
      <c r="H37" s="46" t="s">
        <v>1</v>
      </c>
    </row>
    <row r="38" spans="1:8" ht="14.25" customHeight="1">
      <c r="A38" s="102"/>
      <c r="B38" s="282"/>
      <c r="C38" s="282"/>
      <c r="D38" s="282"/>
      <c r="E38" s="282"/>
      <c r="F38" s="282"/>
      <c r="G38" s="282"/>
      <c r="H38" s="46" t="s">
        <v>1</v>
      </c>
    </row>
    <row r="39" spans="1:8" ht="12.75" customHeight="1">
      <c r="A39" s="103"/>
      <c r="B39" s="282"/>
      <c r="C39" s="282"/>
      <c r="D39" s="282"/>
      <c r="E39" s="282"/>
      <c r="F39" s="282"/>
      <c r="G39" s="282"/>
      <c r="H39" s="46" t="s">
        <v>1</v>
      </c>
    </row>
    <row r="40" spans="1:8" ht="12.75">
      <c r="A40" s="103"/>
      <c r="B40" s="282"/>
      <c r="C40" s="282"/>
      <c r="D40" s="282"/>
      <c r="E40" s="282"/>
      <c r="F40" s="282"/>
      <c r="G40" s="282"/>
      <c r="H40" s="46" t="s">
        <v>1</v>
      </c>
    </row>
    <row r="41" spans="1:8" ht="12.75">
      <c r="A41" s="103"/>
      <c r="B41" s="282"/>
      <c r="C41" s="282"/>
      <c r="D41" s="282"/>
      <c r="E41" s="282"/>
      <c r="F41" s="282"/>
      <c r="G41" s="282"/>
      <c r="H41" s="46" t="s">
        <v>1</v>
      </c>
    </row>
    <row r="42" spans="1:8" ht="12.75">
      <c r="A42" s="103"/>
      <c r="B42" s="282"/>
      <c r="C42" s="282"/>
      <c r="D42" s="282"/>
      <c r="E42" s="282"/>
      <c r="F42" s="282"/>
      <c r="G42" s="282"/>
      <c r="H42" s="46" t="s">
        <v>1</v>
      </c>
    </row>
    <row r="43" spans="1:8" ht="12.75">
      <c r="A43" s="103"/>
      <c r="B43" s="282"/>
      <c r="C43" s="282"/>
      <c r="D43" s="282"/>
      <c r="E43" s="282"/>
      <c r="F43" s="282"/>
      <c r="G43" s="282"/>
      <c r="H43" s="46" t="s">
        <v>1</v>
      </c>
    </row>
    <row r="44" spans="1:8" ht="12.75">
      <c r="A44" s="103"/>
      <c r="B44" s="282"/>
      <c r="C44" s="282"/>
      <c r="D44" s="282"/>
      <c r="E44" s="282"/>
      <c r="F44" s="282"/>
      <c r="G44" s="282"/>
      <c r="H44" s="46" t="s">
        <v>1</v>
      </c>
    </row>
    <row r="45" spans="1:8" ht="14.25" customHeight="1">
      <c r="A45" s="103"/>
      <c r="B45" s="311"/>
      <c r="C45" s="311"/>
      <c r="D45" s="311"/>
      <c r="E45" s="311"/>
      <c r="F45" s="311"/>
      <c r="G45" s="311"/>
      <c r="H45" s="46" t="s">
        <v>1</v>
      </c>
    </row>
    <row r="46" spans="2:7" ht="12.75">
      <c r="B46" s="311"/>
      <c r="C46" s="311"/>
      <c r="D46" s="311"/>
      <c r="E46" s="311"/>
      <c r="F46" s="311"/>
      <c r="G46" s="311"/>
    </row>
    <row r="47" spans="2:7" ht="12.75">
      <c r="B47" s="311"/>
      <c r="C47" s="311"/>
      <c r="D47" s="311"/>
      <c r="E47" s="311"/>
      <c r="F47" s="311"/>
      <c r="G47" s="311"/>
    </row>
    <row r="48" spans="2:7" ht="12.75">
      <c r="B48" s="311"/>
      <c r="C48" s="311"/>
      <c r="D48" s="311"/>
      <c r="E48" s="311"/>
      <c r="F48" s="311"/>
      <c r="G48" s="311"/>
    </row>
    <row r="49" spans="2:7" ht="12.75">
      <c r="B49" s="311"/>
      <c r="C49" s="311"/>
      <c r="D49" s="311"/>
      <c r="E49" s="311"/>
      <c r="F49" s="311"/>
      <c r="G49" s="311"/>
    </row>
    <row r="50" spans="2:7" ht="12.75">
      <c r="B50" s="311"/>
      <c r="C50" s="311"/>
      <c r="D50" s="311"/>
      <c r="E50" s="311"/>
      <c r="F50" s="311"/>
      <c r="G50" s="311"/>
    </row>
    <row r="51" spans="2:7" ht="12.75">
      <c r="B51" s="333"/>
      <c r="C51" s="333"/>
      <c r="D51" s="333"/>
      <c r="E51" s="333"/>
      <c r="F51" s="333"/>
      <c r="G51" s="333"/>
    </row>
    <row r="52" spans="2:7" ht="12.75">
      <c r="B52" s="333"/>
      <c r="C52" s="333"/>
      <c r="D52" s="333"/>
      <c r="E52" s="333"/>
      <c r="F52" s="333"/>
      <c r="G52" s="333"/>
    </row>
    <row r="53" spans="2:7" ht="12.75">
      <c r="B53" s="333"/>
      <c r="C53" s="333"/>
      <c r="D53" s="333"/>
      <c r="E53" s="333"/>
      <c r="F53" s="333"/>
      <c r="G53" s="333"/>
    </row>
  </sheetData>
  <sheetProtection password="C4A3" sheet="1"/>
  <mergeCells count="28">
    <mergeCell ref="D19:E19"/>
    <mergeCell ref="D20:E20"/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176" customWidth="1"/>
    <col min="2" max="2" width="14.375" style="176" customWidth="1"/>
    <col min="3" max="3" width="38.25390625" style="200" customWidth="1"/>
    <col min="4" max="4" width="4.625" style="176" customWidth="1"/>
    <col min="5" max="5" width="10.625" style="176" customWidth="1"/>
    <col min="6" max="6" width="9.875" style="176" customWidth="1"/>
    <col min="7" max="7" width="12.75390625" style="176" customWidth="1"/>
    <col min="8" max="16384" width="9.125" style="176" customWidth="1"/>
  </cols>
  <sheetData>
    <row r="1" spans="1:7" ht="16.5" thickBot="1">
      <c r="A1" s="342" t="s">
        <v>70</v>
      </c>
      <c r="B1" s="342"/>
      <c r="C1" s="343"/>
      <c r="D1" s="342"/>
      <c r="E1" s="342"/>
      <c r="F1" s="342"/>
      <c r="G1" s="342"/>
    </row>
    <row r="2" spans="1:7" ht="13.5" thickTop="1">
      <c r="A2" s="177" t="s">
        <v>71</v>
      </c>
      <c r="B2" s="178"/>
      <c r="C2" s="344"/>
      <c r="D2" s="344"/>
      <c r="E2" s="344"/>
      <c r="F2" s="344"/>
      <c r="G2" s="345"/>
    </row>
    <row r="3" spans="1:7" ht="12.75">
      <c r="A3" s="179" t="s">
        <v>72</v>
      </c>
      <c r="B3" s="180"/>
      <c r="C3" s="346"/>
      <c r="D3" s="346"/>
      <c r="E3" s="346"/>
      <c r="F3" s="346"/>
      <c r="G3" s="347"/>
    </row>
    <row r="4" spans="1:7" ht="13.5" thickBot="1">
      <c r="A4" s="181" t="s">
        <v>73</v>
      </c>
      <c r="B4" s="182"/>
      <c r="C4" s="348"/>
      <c r="D4" s="348"/>
      <c r="E4" s="348"/>
      <c r="F4" s="348"/>
      <c r="G4" s="349"/>
    </row>
    <row r="5" spans="2:4" ht="14.25" thickBot="1" thickTop="1">
      <c r="B5" s="183"/>
      <c r="C5" s="184"/>
      <c r="D5" s="185"/>
    </row>
    <row r="6" spans="1:7" ht="13.5" thickBot="1">
      <c r="A6" s="186" t="s">
        <v>74</v>
      </c>
      <c r="B6" s="187" t="s">
        <v>75</v>
      </c>
      <c r="C6" s="188" t="s">
        <v>76</v>
      </c>
      <c r="D6" s="189" t="s">
        <v>77</v>
      </c>
      <c r="E6" s="190" t="s">
        <v>78</v>
      </c>
      <c r="F6" s="191" t="s">
        <v>79</v>
      </c>
      <c r="G6" s="192" t="s">
        <v>80</v>
      </c>
    </row>
    <row r="7" spans="1:7" ht="14.25" thickBot="1" thickTop="1">
      <c r="A7" s="193"/>
      <c r="B7" s="194"/>
      <c r="C7" s="195"/>
      <c r="D7" s="196"/>
      <c r="E7" s="197"/>
      <c r="F7" s="198"/>
      <c r="G7" s="199"/>
    </row>
  </sheetData>
  <sheetProtection password="C4A3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86"/>
  <sheetViews>
    <sheetView showGridLines="0" zoomScalePageLayoutView="0" workbookViewId="0" topLeftCell="A22">
      <selection activeCell="C48" sqref="C48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273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342" t="s">
        <v>70</v>
      </c>
      <c r="B1" s="342"/>
      <c r="C1" s="343"/>
      <c r="D1" s="342"/>
      <c r="E1" s="342"/>
      <c r="F1" s="342"/>
      <c r="G1" s="342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50" t="s">
        <v>83</v>
      </c>
      <c r="D2" s="344"/>
      <c r="E2" s="344"/>
      <c r="F2" s="344"/>
      <c r="G2" s="345"/>
      <c r="H2" s="176"/>
      <c r="I2" s="176"/>
      <c r="J2" s="176"/>
    </row>
    <row r="3" spans="1:10" ht="12.75">
      <c r="A3" s="179" t="s">
        <v>72</v>
      </c>
      <c r="B3" s="180" t="s">
        <v>84</v>
      </c>
      <c r="C3" s="351" t="s">
        <v>85</v>
      </c>
      <c r="D3" s="346"/>
      <c r="E3" s="346"/>
      <c r="F3" s="346"/>
      <c r="G3" s="347"/>
      <c r="H3" s="176"/>
      <c r="I3" s="176"/>
      <c r="J3" s="176"/>
    </row>
    <row r="4" spans="1:10" ht="13.5" thickBot="1">
      <c r="A4" s="222" t="s">
        <v>73</v>
      </c>
      <c r="B4" s="223" t="s">
        <v>93</v>
      </c>
      <c r="C4" s="352" t="s">
        <v>94</v>
      </c>
      <c r="D4" s="353"/>
      <c r="E4" s="353"/>
      <c r="F4" s="353"/>
      <c r="G4" s="354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269"/>
      <c r="G5" s="176"/>
      <c r="H5" s="176"/>
      <c r="I5" s="176"/>
      <c r="J5" s="176"/>
    </row>
    <row r="6" spans="1:10" ht="14.25" thickBot="1" thickTop="1">
      <c r="A6" s="231" t="s">
        <v>74</v>
      </c>
      <c r="B6" s="232" t="s">
        <v>75</v>
      </c>
      <c r="C6" s="227" t="s">
        <v>76</v>
      </c>
      <c r="D6" s="228" t="s">
        <v>77</v>
      </c>
      <c r="E6" s="229" t="s">
        <v>78</v>
      </c>
      <c r="F6" s="268" t="s">
        <v>79</v>
      </c>
      <c r="G6" s="230" t="s">
        <v>80</v>
      </c>
      <c r="H6" s="176"/>
      <c r="I6" s="176"/>
      <c r="J6" s="176"/>
    </row>
    <row r="7" spans="1:10" ht="12.75">
      <c r="A7" s="244" t="s">
        <v>95</v>
      </c>
      <c r="B7" s="245" t="s">
        <v>96</v>
      </c>
      <c r="C7" s="246" t="s">
        <v>97</v>
      </c>
      <c r="D7" s="247"/>
      <c r="E7" s="224"/>
      <c r="F7" s="355">
        <f>SUM(G8:G9)</f>
        <v>0</v>
      </c>
      <c r="G7" s="356"/>
      <c r="H7" s="176"/>
      <c r="I7" s="176"/>
      <c r="J7" s="176"/>
    </row>
    <row r="8" spans="1:60" ht="22.5" outlineLevel="1">
      <c r="A8" s="241">
        <v>1</v>
      </c>
      <c r="B8" s="233" t="s">
        <v>98</v>
      </c>
      <c r="C8" s="261" t="s">
        <v>99</v>
      </c>
      <c r="D8" s="235" t="s">
        <v>100</v>
      </c>
      <c r="E8" s="238">
        <v>44</v>
      </c>
      <c r="F8" s="270"/>
      <c r="G8" s="243">
        <f>ROUND(E8*F8,2)</f>
        <v>0</v>
      </c>
      <c r="H8" s="225"/>
      <c r="I8" s="225"/>
      <c r="J8" s="225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1"/>
      <c r="B9" s="233"/>
      <c r="C9" s="262" t="s">
        <v>101</v>
      </c>
      <c r="D9" s="236"/>
      <c r="E9" s="239">
        <v>44</v>
      </c>
      <c r="F9" s="271"/>
      <c r="G9" s="243"/>
      <c r="H9" s="225"/>
      <c r="I9" s="225"/>
      <c r="J9" s="225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10" ht="12.75">
      <c r="A10" s="242" t="s">
        <v>95</v>
      </c>
      <c r="B10" s="234" t="s">
        <v>102</v>
      </c>
      <c r="C10" s="263" t="s">
        <v>103</v>
      </c>
      <c r="D10" s="237"/>
      <c r="E10" s="240"/>
      <c r="F10" s="357">
        <f>SUM(G11:G43)</f>
        <v>0</v>
      </c>
      <c r="G10" s="358"/>
      <c r="H10" s="176"/>
      <c r="I10" s="176"/>
      <c r="J10" s="176"/>
    </row>
    <row r="11" spans="1:60" ht="12.75" outlineLevel="1">
      <c r="A11" s="241">
        <v>2</v>
      </c>
      <c r="B11" s="233" t="s">
        <v>104</v>
      </c>
      <c r="C11" s="261" t="s">
        <v>105</v>
      </c>
      <c r="D11" s="235" t="s">
        <v>106</v>
      </c>
      <c r="E11" s="238">
        <v>37.495</v>
      </c>
      <c r="F11" s="270"/>
      <c r="G11" s="243">
        <f>ROUND(E11*F11,2)</f>
        <v>0</v>
      </c>
      <c r="H11" s="225"/>
      <c r="I11" s="225"/>
      <c r="J11" s="225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1"/>
      <c r="B12" s="233"/>
      <c r="C12" s="262" t="s">
        <v>107</v>
      </c>
      <c r="D12" s="236"/>
      <c r="E12" s="239">
        <v>16.335</v>
      </c>
      <c r="F12" s="271"/>
      <c r="G12" s="243"/>
      <c r="H12" s="225"/>
      <c r="I12" s="225"/>
      <c r="J12" s="225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12.75" outlineLevel="1">
      <c r="A13" s="241"/>
      <c r="B13" s="233"/>
      <c r="C13" s="262" t="s">
        <v>108</v>
      </c>
      <c r="D13" s="236"/>
      <c r="E13" s="239">
        <v>8.415</v>
      </c>
      <c r="F13" s="271"/>
      <c r="G13" s="243"/>
      <c r="H13" s="225"/>
      <c r="I13" s="225"/>
      <c r="J13" s="225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12.75" outlineLevel="1">
      <c r="A14" s="241"/>
      <c r="B14" s="233"/>
      <c r="C14" s="262" t="s">
        <v>109</v>
      </c>
      <c r="D14" s="236"/>
      <c r="E14" s="239">
        <v>7.865</v>
      </c>
      <c r="F14" s="271"/>
      <c r="G14" s="243"/>
      <c r="H14" s="225"/>
      <c r="I14" s="225"/>
      <c r="J14" s="225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1"/>
      <c r="B15" s="233"/>
      <c r="C15" s="262" t="s">
        <v>110</v>
      </c>
      <c r="D15" s="236"/>
      <c r="E15" s="239">
        <v>1.92</v>
      </c>
      <c r="F15" s="271"/>
      <c r="G15" s="243"/>
      <c r="H15" s="225"/>
      <c r="I15" s="225"/>
      <c r="J15" s="225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1"/>
      <c r="B16" s="233"/>
      <c r="C16" s="262" t="s">
        <v>111</v>
      </c>
      <c r="D16" s="236"/>
      <c r="E16" s="239">
        <v>2.96</v>
      </c>
      <c r="F16" s="271"/>
      <c r="G16" s="243"/>
      <c r="H16" s="225"/>
      <c r="I16" s="225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22.5" outlineLevel="1">
      <c r="A17" s="241">
        <v>3</v>
      </c>
      <c r="B17" s="233" t="s">
        <v>112</v>
      </c>
      <c r="C17" s="261" t="s">
        <v>113</v>
      </c>
      <c r="D17" s="235" t="s">
        <v>106</v>
      </c>
      <c r="E17" s="238">
        <v>45.415</v>
      </c>
      <c r="F17" s="270"/>
      <c r="G17" s="243">
        <f>ROUND(E17*F17,2)</f>
        <v>0</v>
      </c>
      <c r="H17" s="225"/>
      <c r="I17" s="225"/>
      <c r="J17" s="225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1"/>
      <c r="B18" s="233"/>
      <c r="C18" s="262" t="s">
        <v>107</v>
      </c>
      <c r="D18" s="236"/>
      <c r="E18" s="239">
        <v>16.335</v>
      </c>
      <c r="F18" s="271"/>
      <c r="G18" s="243"/>
      <c r="H18" s="225"/>
      <c r="I18" s="225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1"/>
      <c r="B19" s="233"/>
      <c r="C19" s="262" t="s">
        <v>108</v>
      </c>
      <c r="D19" s="236"/>
      <c r="E19" s="239">
        <v>8.415</v>
      </c>
      <c r="F19" s="271"/>
      <c r="G19" s="243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1"/>
      <c r="B20" s="233"/>
      <c r="C20" s="262" t="s">
        <v>109</v>
      </c>
      <c r="D20" s="236"/>
      <c r="E20" s="239">
        <v>7.865</v>
      </c>
      <c r="F20" s="271"/>
      <c r="G20" s="243"/>
      <c r="H20" s="225"/>
      <c r="I20" s="225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1"/>
      <c r="B21" s="233"/>
      <c r="C21" s="262" t="s">
        <v>110</v>
      </c>
      <c r="D21" s="236"/>
      <c r="E21" s="239">
        <v>1.92</v>
      </c>
      <c r="F21" s="271"/>
      <c r="G21" s="243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1"/>
      <c r="B22" s="233"/>
      <c r="C22" s="262" t="s">
        <v>111</v>
      </c>
      <c r="D22" s="236"/>
      <c r="E22" s="239">
        <v>2.96</v>
      </c>
      <c r="F22" s="271"/>
      <c r="G22" s="243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1"/>
      <c r="B23" s="233"/>
      <c r="C23" s="262" t="s">
        <v>114</v>
      </c>
      <c r="D23" s="236"/>
      <c r="E23" s="239">
        <v>7.92</v>
      </c>
      <c r="F23" s="271"/>
      <c r="G23" s="243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1">
        <v>4</v>
      </c>
      <c r="B24" s="233" t="s">
        <v>115</v>
      </c>
      <c r="C24" s="261" t="s">
        <v>116</v>
      </c>
      <c r="D24" s="235" t="s">
        <v>106</v>
      </c>
      <c r="E24" s="238">
        <v>37.495</v>
      </c>
      <c r="F24" s="270"/>
      <c r="G24" s="243">
        <f>ROUND(E24*F24,2)</f>
        <v>0</v>
      </c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1"/>
      <c r="B25" s="233"/>
      <c r="C25" s="262" t="s">
        <v>107</v>
      </c>
      <c r="D25" s="236"/>
      <c r="E25" s="239">
        <v>16.335</v>
      </c>
      <c r="F25" s="271"/>
      <c r="G25" s="243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1"/>
      <c r="B26" s="233"/>
      <c r="C26" s="262" t="s">
        <v>108</v>
      </c>
      <c r="D26" s="236"/>
      <c r="E26" s="239">
        <v>8.415</v>
      </c>
      <c r="F26" s="271"/>
      <c r="G26" s="243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1"/>
      <c r="B27" s="233"/>
      <c r="C27" s="262" t="s">
        <v>109</v>
      </c>
      <c r="D27" s="236"/>
      <c r="E27" s="239">
        <v>7.865</v>
      </c>
      <c r="F27" s="271"/>
      <c r="G27" s="243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1"/>
      <c r="B28" s="233"/>
      <c r="C28" s="262" t="s">
        <v>110</v>
      </c>
      <c r="D28" s="236"/>
      <c r="E28" s="239">
        <v>1.92</v>
      </c>
      <c r="F28" s="271"/>
      <c r="G28" s="243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1"/>
      <c r="B29" s="233"/>
      <c r="C29" s="262" t="s">
        <v>111</v>
      </c>
      <c r="D29" s="236"/>
      <c r="E29" s="239">
        <v>2.96</v>
      </c>
      <c r="F29" s="271"/>
      <c r="G29" s="243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1">
        <v>5</v>
      </c>
      <c r="B30" s="233" t="s">
        <v>117</v>
      </c>
      <c r="C30" s="261" t="s">
        <v>118</v>
      </c>
      <c r="D30" s="235" t="s">
        <v>106</v>
      </c>
      <c r="E30" s="238">
        <v>18.1</v>
      </c>
      <c r="F30" s="270"/>
      <c r="G30" s="243">
        <f>ROUND(E30*F30,2)</f>
        <v>0</v>
      </c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12.75" outlineLevel="1">
      <c r="A31" s="241"/>
      <c r="B31" s="233"/>
      <c r="C31" s="262" t="s">
        <v>119</v>
      </c>
      <c r="D31" s="236"/>
      <c r="E31" s="239">
        <v>18.1</v>
      </c>
      <c r="F31" s="271"/>
      <c r="G31" s="243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41">
        <v>6</v>
      </c>
      <c r="B32" s="233" t="s">
        <v>120</v>
      </c>
      <c r="C32" s="261" t="s">
        <v>121</v>
      </c>
      <c r="D32" s="235" t="s">
        <v>122</v>
      </c>
      <c r="E32" s="238">
        <v>12.4</v>
      </c>
      <c r="F32" s="270"/>
      <c r="G32" s="243">
        <f>ROUND(E32*F32,2)</f>
        <v>0</v>
      </c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1"/>
      <c r="B33" s="233"/>
      <c r="C33" s="262" t="s">
        <v>123</v>
      </c>
      <c r="D33" s="236"/>
      <c r="E33" s="239">
        <v>4.8</v>
      </c>
      <c r="F33" s="271"/>
      <c r="G33" s="243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1"/>
      <c r="B34" s="233"/>
      <c r="C34" s="262" t="s">
        <v>124</v>
      </c>
      <c r="D34" s="236"/>
      <c r="E34" s="239">
        <v>7.6</v>
      </c>
      <c r="F34" s="271"/>
      <c r="G34" s="243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22.5" outlineLevel="1">
      <c r="A35" s="241">
        <v>7</v>
      </c>
      <c r="B35" s="233" t="s">
        <v>125</v>
      </c>
      <c r="C35" s="261" t="s">
        <v>126</v>
      </c>
      <c r="D35" s="235" t="s">
        <v>106</v>
      </c>
      <c r="E35" s="238">
        <v>45.415</v>
      </c>
      <c r="F35" s="270"/>
      <c r="G35" s="243">
        <f>ROUND(E35*F35,2)</f>
        <v>0</v>
      </c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1"/>
      <c r="B36" s="233"/>
      <c r="C36" s="262" t="s">
        <v>107</v>
      </c>
      <c r="D36" s="236"/>
      <c r="E36" s="239">
        <v>16.335</v>
      </c>
      <c r="F36" s="271"/>
      <c r="G36" s="243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1"/>
      <c r="B37" s="233"/>
      <c r="C37" s="262" t="s">
        <v>108</v>
      </c>
      <c r="D37" s="236"/>
      <c r="E37" s="239">
        <v>8.415</v>
      </c>
      <c r="F37" s="271"/>
      <c r="G37" s="243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1"/>
      <c r="B38" s="233"/>
      <c r="C38" s="262" t="s">
        <v>109</v>
      </c>
      <c r="D38" s="236"/>
      <c r="E38" s="239">
        <v>7.865</v>
      </c>
      <c r="F38" s="271"/>
      <c r="G38" s="243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1"/>
      <c r="B39" s="233"/>
      <c r="C39" s="262" t="s">
        <v>110</v>
      </c>
      <c r="D39" s="236"/>
      <c r="E39" s="239">
        <v>1.92</v>
      </c>
      <c r="F39" s="271"/>
      <c r="G39" s="243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1"/>
      <c r="B40" s="233"/>
      <c r="C40" s="262" t="s">
        <v>111</v>
      </c>
      <c r="D40" s="236"/>
      <c r="E40" s="239">
        <v>2.96</v>
      </c>
      <c r="F40" s="271"/>
      <c r="G40" s="243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1"/>
      <c r="B41" s="233"/>
      <c r="C41" s="262" t="s">
        <v>114</v>
      </c>
      <c r="D41" s="236"/>
      <c r="E41" s="239">
        <v>7.92</v>
      </c>
      <c r="F41" s="271"/>
      <c r="G41" s="243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12.75" outlineLevel="1">
      <c r="A42" s="241">
        <v>8</v>
      </c>
      <c r="B42" s="233" t="s">
        <v>127</v>
      </c>
      <c r="C42" s="261" t="s">
        <v>128</v>
      </c>
      <c r="D42" s="235" t="s">
        <v>106</v>
      </c>
      <c r="E42" s="238">
        <v>18.1</v>
      </c>
      <c r="F42" s="270"/>
      <c r="G42" s="243">
        <f>ROUND(E42*F42,2)</f>
        <v>0</v>
      </c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2.75" outlineLevel="1">
      <c r="A43" s="241"/>
      <c r="B43" s="233"/>
      <c r="C43" s="262" t="s">
        <v>119</v>
      </c>
      <c r="D43" s="236"/>
      <c r="E43" s="239">
        <v>18.1</v>
      </c>
      <c r="F43" s="271"/>
      <c r="G43" s="243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10" ht="12.75">
      <c r="A44" s="242" t="s">
        <v>95</v>
      </c>
      <c r="B44" s="234" t="s">
        <v>129</v>
      </c>
      <c r="C44" s="263" t="s">
        <v>130</v>
      </c>
      <c r="D44" s="237"/>
      <c r="E44" s="240"/>
      <c r="F44" s="357">
        <f>SUM(G45:G59)</f>
        <v>0</v>
      </c>
      <c r="G44" s="358"/>
      <c r="H44" s="176"/>
      <c r="I44" s="176"/>
      <c r="J44" s="176"/>
    </row>
    <row r="45" spans="1:60" ht="12.75" outlineLevel="1">
      <c r="A45" s="241">
        <v>9</v>
      </c>
      <c r="B45" s="233" t="s">
        <v>131</v>
      </c>
      <c r="C45" s="261" t="s">
        <v>132</v>
      </c>
      <c r="D45" s="235" t="s">
        <v>106</v>
      </c>
      <c r="E45" s="238">
        <v>63.175</v>
      </c>
      <c r="F45" s="270"/>
      <c r="G45" s="243">
        <f>ROUND(E45*F45,2)</f>
        <v>0</v>
      </c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1"/>
      <c r="B46" s="233"/>
      <c r="C46" s="262" t="s">
        <v>133</v>
      </c>
      <c r="D46" s="236"/>
      <c r="E46" s="239">
        <v>28.215</v>
      </c>
      <c r="F46" s="271"/>
      <c r="G46" s="243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2.75" outlineLevel="1">
      <c r="A47" s="241"/>
      <c r="B47" s="233"/>
      <c r="C47" s="262" t="s">
        <v>134</v>
      </c>
      <c r="D47" s="236"/>
      <c r="E47" s="239">
        <v>14.535</v>
      </c>
      <c r="F47" s="271"/>
      <c r="G47" s="243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2.75" outlineLevel="1">
      <c r="A48" s="241"/>
      <c r="B48" s="233"/>
      <c r="C48" s="262" t="s">
        <v>135</v>
      </c>
      <c r="D48" s="236"/>
      <c r="E48" s="239">
        <v>13.585</v>
      </c>
      <c r="F48" s="271"/>
      <c r="G48" s="243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2.75" outlineLevel="1">
      <c r="A49" s="241"/>
      <c r="B49" s="233"/>
      <c r="C49" s="262" t="s">
        <v>136</v>
      </c>
      <c r="D49" s="236"/>
      <c r="E49" s="239">
        <v>3.42</v>
      </c>
      <c r="F49" s="271"/>
      <c r="G49" s="243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1"/>
      <c r="B50" s="233"/>
      <c r="C50" s="262" t="s">
        <v>137</v>
      </c>
      <c r="D50" s="236"/>
      <c r="E50" s="239">
        <v>3.42</v>
      </c>
      <c r="F50" s="271"/>
      <c r="G50" s="243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1">
        <v>10</v>
      </c>
      <c r="B51" s="233" t="s">
        <v>138</v>
      </c>
      <c r="C51" s="261" t="s">
        <v>139</v>
      </c>
      <c r="D51" s="235" t="s">
        <v>140</v>
      </c>
      <c r="E51" s="238">
        <v>16</v>
      </c>
      <c r="F51" s="270"/>
      <c r="G51" s="243">
        <f>ROUND(E51*F51,2)</f>
        <v>0</v>
      </c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22.5" outlineLevel="1">
      <c r="A52" s="241">
        <v>11</v>
      </c>
      <c r="B52" s="233" t="s">
        <v>141</v>
      </c>
      <c r="C52" s="261" t="s">
        <v>142</v>
      </c>
      <c r="D52" s="235" t="s">
        <v>106</v>
      </c>
      <c r="E52" s="238">
        <v>115.625</v>
      </c>
      <c r="F52" s="270"/>
      <c r="G52" s="243">
        <f>ROUND(E52*F52,2)</f>
        <v>0</v>
      </c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1"/>
      <c r="B53" s="233"/>
      <c r="C53" s="262" t="s">
        <v>143</v>
      </c>
      <c r="D53" s="236"/>
      <c r="E53" s="239">
        <v>44.625</v>
      </c>
      <c r="F53" s="271"/>
      <c r="G53" s="243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1"/>
      <c r="B54" s="233"/>
      <c r="C54" s="262" t="s">
        <v>144</v>
      </c>
      <c r="D54" s="236"/>
      <c r="E54" s="239">
        <v>26.625</v>
      </c>
      <c r="F54" s="271"/>
      <c r="G54" s="243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1"/>
      <c r="B55" s="233"/>
      <c r="C55" s="262" t="s">
        <v>145</v>
      </c>
      <c r="D55" s="236"/>
      <c r="E55" s="239">
        <v>25.375</v>
      </c>
      <c r="F55" s="271"/>
      <c r="G55" s="243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1"/>
      <c r="B56" s="233"/>
      <c r="C56" s="262" t="s">
        <v>146</v>
      </c>
      <c r="D56" s="236"/>
      <c r="E56" s="239">
        <v>9.5</v>
      </c>
      <c r="F56" s="271"/>
      <c r="G56" s="243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1"/>
      <c r="B57" s="233"/>
      <c r="C57" s="262" t="s">
        <v>147</v>
      </c>
      <c r="D57" s="236"/>
      <c r="E57" s="239">
        <v>9.5</v>
      </c>
      <c r="F57" s="271"/>
      <c r="G57" s="243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22.5" outlineLevel="1">
      <c r="A58" s="241">
        <v>12</v>
      </c>
      <c r="B58" s="233" t="s">
        <v>148</v>
      </c>
      <c r="C58" s="261" t="s">
        <v>149</v>
      </c>
      <c r="D58" s="235" t="s">
        <v>150</v>
      </c>
      <c r="E58" s="238">
        <v>1</v>
      </c>
      <c r="F58" s="270"/>
      <c r="G58" s="243">
        <f>ROUND(E58*F58,2)</f>
        <v>0</v>
      </c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12.75" outlineLevel="1">
      <c r="A59" s="241"/>
      <c r="B59" s="233"/>
      <c r="C59" s="262" t="s">
        <v>151</v>
      </c>
      <c r="D59" s="236"/>
      <c r="E59" s="239">
        <v>1</v>
      </c>
      <c r="F59" s="271"/>
      <c r="G59" s="243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7" ht="25.5">
      <c r="A60" s="242" t="s">
        <v>95</v>
      </c>
      <c r="B60" s="234" t="s">
        <v>152</v>
      </c>
      <c r="C60" s="263" t="s">
        <v>153</v>
      </c>
      <c r="D60" s="237"/>
      <c r="E60" s="240"/>
      <c r="F60" s="357">
        <f>SUM(G61:G66)</f>
        <v>0</v>
      </c>
      <c r="G60" s="358"/>
    </row>
    <row r="61" spans="1:60" ht="12.75" outlineLevel="1">
      <c r="A61" s="241">
        <v>13</v>
      </c>
      <c r="B61" s="233" t="s">
        <v>154</v>
      </c>
      <c r="C61" s="261" t="s">
        <v>155</v>
      </c>
      <c r="D61" s="235" t="s">
        <v>106</v>
      </c>
      <c r="E61" s="238">
        <v>134.2</v>
      </c>
      <c r="F61" s="270"/>
      <c r="G61" s="243">
        <f>ROUND(E61*F61,2)</f>
        <v>0</v>
      </c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12.75" outlineLevel="1">
      <c r="A62" s="241"/>
      <c r="B62" s="233"/>
      <c r="C62" s="262" t="s">
        <v>156</v>
      </c>
      <c r="D62" s="236"/>
      <c r="E62" s="239">
        <v>81</v>
      </c>
      <c r="F62" s="271"/>
      <c r="G62" s="243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1"/>
      <c r="B63" s="233"/>
      <c r="C63" s="262" t="s">
        <v>157</v>
      </c>
      <c r="D63" s="236"/>
      <c r="E63" s="239">
        <v>53.2</v>
      </c>
      <c r="F63" s="271"/>
      <c r="G63" s="243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1">
        <v>14</v>
      </c>
      <c r="B64" s="233" t="s">
        <v>158</v>
      </c>
      <c r="C64" s="261" t="s">
        <v>159</v>
      </c>
      <c r="D64" s="235" t="s">
        <v>106</v>
      </c>
      <c r="E64" s="238">
        <v>134.2</v>
      </c>
      <c r="F64" s="270"/>
      <c r="G64" s="243">
        <f>ROUND(E64*F64,2)</f>
        <v>0</v>
      </c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1"/>
      <c r="B65" s="233"/>
      <c r="C65" s="262" t="s">
        <v>156</v>
      </c>
      <c r="D65" s="236"/>
      <c r="E65" s="239">
        <v>81</v>
      </c>
      <c r="F65" s="271"/>
      <c r="G65" s="243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12.75" outlineLevel="1">
      <c r="A66" s="241"/>
      <c r="B66" s="233"/>
      <c r="C66" s="262" t="s">
        <v>157</v>
      </c>
      <c r="D66" s="236"/>
      <c r="E66" s="239">
        <v>53.2</v>
      </c>
      <c r="F66" s="271"/>
      <c r="G66" s="243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7" ht="12.75">
      <c r="A67" s="242" t="s">
        <v>95</v>
      </c>
      <c r="B67" s="234" t="s">
        <v>160</v>
      </c>
      <c r="C67" s="263" t="s">
        <v>161</v>
      </c>
      <c r="D67" s="237"/>
      <c r="E67" s="240"/>
      <c r="F67" s="357">
        <f>SUM(G68:G83)</f>
        <v>0</v>
      </c>
      <c r="G67" s="358"/>
    </row>
    <row r="68" spans="1:60" ht="22.5" outlineLevel="1">
      <c r="A68" s="241">
        <v>15</v>
      </c>
      <c r="B68" s="233" t="s">
        <v>162</v>
      </c>
      <c r="C68" s="261" t="s">
        <v>163</v>
      </c>
      <c r="D68" s="235" t="s">
        <v>106</v>
      </c>
      <c r="E68" s="238">
        <v>18.1</v>
      </c>
      <c r="F68" s="270"/>
      <c r="G68" s="243">
        <f>ROUND(E68*F68,2)</f>
        <v>0</v>
      </c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1"/>
      <c r="B69" s="233"/>
      <c r="C69" s="262" t="s">
        <v>119</v>
      </c>
      <c r="D69" s="236"/>
      <c r="E69" s="239">
        <v>18.1</v>
      </c>
      <c r="F69" s="271"/>
      <c r="G69" s="243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60" ht="12.75" outlineLevel="1">
      <c r="A70" s="241">
        <v>16</v>
      </c>
      <c r="B70" s="233" t="s">
        <v>164</v>
      </c>
      <c r="C70" s="261" t="s">
        <v>165</v>
      </c>
      <c r="D70" s="235" t="s">
        <v>106</v>
      </c>
      <c r="E70" s="238">
        <v>37.495</v>
      </c>
      <c r="F70" s="270"/>
      <c r="G70" s="243">
        <f>ROUND(E70*F70,2)</f>
        <v>0</v>
      </c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</row>
    <row r="71" spans="1:60" ht="12.75" outlineLevel="1">
      <c r="A71" s="241"/>
      <c r="B71" s="233"/>
      <c r="C71" s="262" t="s">
        <v>107</v>
      </c>
      <c r="D71" s="236"/>
      <c r="E71" s="239">
        <v>16.335</v>
      </c>
      <c r="F71" s="271"/>
      <c r="G71" s="243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60" ht="12.75" outlineLevel="1">
      <c r="A72" s="241"/>
      <c r="B72" s="233"/>
      <c r="C72" s="262" t="s">
        <v>108</v>
      </c>
      <c r="D72" s="236"/>
      <c r="E72" s="239">
        <v>8.415</v>
      </c>
      <c r="F72" s="271"/>
      <c r="G72" s="243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</row>
    <row r="73" spans="1:60" ht="12.75" outlineLevel="1">
      <c r="A73" s="241"/>
      <c r="B73" s="233"/>
      <c r="C73" s="262" t="s">
        <v>109</v>
      </c>
      <c r="D73" s="236"/>
      <c r="E73" s="239">
        <v>7.865</v>
      </c>
      <c r="F73" s="271"/>
      <c r="G73" s="243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60" ht="12.75" outlineLevel="1">
      <c r="A74" s="241"/>
      <c r="B74" s="233"/>
      <c r="C74" s="262" t="s">
        <v>110</v>
      </c>
      <c r="D74" s="236"/>
      <c r="E74" s="239">
        <v>1.92</v>
      </c>
      <c r="F74" s="271"/>
      <c r="G74" s="243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</row>
    <row r="75" spans="1:60" ht="12.75" outlineLevel="1">
      <c r="A75" s="241"/>
      <c r="B75" s="233"/>
      <c r="C75" s="262" t="s">
        <v>111</v>
      </c>
      <c r="D75" s="236"/>
      <c r="E75" s="239">
        <v>2.96</v>
      </c>
      <c r="F75" s="271"/>
      <c r="G75" s="243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12.75" outlineLevel="1">
      <c r="A76" s="241">
        <v>17</v>
      </c>
      <c r="B76" s="233" t="s">
        <v>166</v>
      </c>
      <c r="C76" s="261" t="s">
        <v>167</v>
      </c>
      <c r="D76" s="235" t="s">
        <v>168</v>
      </c>
      <c r="E76" s="238">
        <v>8.40535</v>
      </c>
      <c r="F76" s="270"/>
      <c r="G76" s="243">
        <f aca="true" t="shared" si="0" ref="G76:G83">ROUND(E76*F76,2)</f>
        <v>0</v>
      </c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60" ht="12.75" outlineLevel="1">
      <c r="A77" s="241">
        <v>18</v>
      </c>
      <c r="B77" s="233" t="s">
        <v>169</v>
      </c>
      <c r="C77" s="261" t="s">
        <v>170</v>
      </c>
      <c r="D77" s="235" t="s">
        <v>168</v>
      </c>
      <c r="E77" s="238">
        <v>33.62142</v>
      </c>
      <c r="F77" s="270"/>
      <c r="G77" s="243">
        <f t="shared" si="0"/>
        <v>0</v>
      </c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</row>
    <row r="78" spans="1:60" ht="12.75" outlineLevel="1">
      <c r="A78" s="241">
        <v>19</v>
      </c>
      <c r="B78" s="233" t="s">
        <v>171</v>
      </c>
      <c r="C78" s="261" t="s">
        <v>172</v>
      </c>
      <c r="D78" s="235" t="s">
        <v>168</v>
      </c>
      <c r="E78" s="238">
        <v>8.40535</v>
      </c>
      <c r="F78" s="270"/>
      <c r="G78" s="243">
        <f t="shared" si="0"/>
        <v>0</v>
      </c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12.75" outlineLevel="1">
      <c r="A79" s="241">
        <v>20</v>
      </c>
      <c r="B79" s="233" t="s">
        <v>173</v>
      </c>
      <c r="C79" s="261" t="s">
        <v>174</v>
      </c>
      <c r="D79" s="235" t="s">
        <v>168</v>
      </c>
      <c r="E79" s="238">
        <v>8.40535</v>
      </c>
      <c r="F79" s="270"/>
      <c r="G79" s="243">
        <f t="shared" si="0"/>
        <v>0</v>
      </c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12.75" outlineLevel="1">
      <c r="A80" s="241">
        <v>21</v>
      </c>
      <c r="B80" s="233" t="s">
        <v>175</v>
      </c>
      <c r="C80" s="261" t="s">
        <v>176</v>
      </c>
      <c r="D80" s="235" t="s">
        <v>168</v>
      </c>
      <c r="E80" s="238">
        <v>8.40535</v>
      </c>
      <c r="F80" s="270"/>
      <c r="G80" s="243">
        <f t="shared" si="0"/>
        <v>0</v>
      </c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60" ht="12.75" outlineLevel="1">
      <c r="A81" s="241">
        <v>22</v>
      </c>
      <c r="B81" s="233" t="s">
        <v>177</v>
      </c>
      <c r="C81" s="261" t="s">
        <v>178</v>
      </c>
      <c r="D81" s="235" t="s">
        <v>168</v>
      </c>
      <c r="E81" s="238">
        <v>16.81071</v>
      </c>
      <c r="F81" s="270"/>
      <c r="G81" s="243">
        <f t="shared" si="0"/>
        <v>0</v>
      </c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</row>
    <row r="82" spans="1:60" ht="12.75" outlineLevel="1">
      <c r="A82" s="241">
        <v>23</v>
      </c>
      <c r="B82" s="233" t="s">
        <v>179</v>
      </c>
      <c r="C82" s="261" t="s">
        <v>180</v>
      </c>
      <c r="D82" s="235" t="s">
        <v>168</v>
      </c>
      <c r="E82" s="238">
        <v>8.40535</v>
      </c>
      <c r="F82" s="270"/>
      <c r="G82" s="243">
        <f t="shared" si="0"/>
        <v>0</v>
      </c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</row>
    <row r="83" spans="1:60" ht="12.75" outlineLevel="1">
      <c r="A83" s="241">
        <v>24</v>
      </c>
      <c r="B83" s="233" t="s">
        <v>181</v>
      </c>
      <c r="C83" s="261" t="s">
        <v>182</v>
      </c>
      <c r="D83" s="235" t="s">
        <v>168</v>
      </c>
      <c r="E83" s="238">
        <v>8.40535</v>
      </c>
      <c r="F83" s="270"/>
      <c r="G83" s="243">
        <f t="shared" si="0"/>
        <v>0</v>
      </c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</row>
    <row r="84" spans="1:7" ht="12.75">
      <c r="A84" s="242" t="s">
        <v>95</v>
      </c>
      <c r="B84" s="234" t="s">
        <v>183</v>
      </c>
      <c r="C84" s="263" t="s">
        <v>184</v>
      </c>
      <c r="D84" s="237"/>
      <c r="E84" s="240"/>
      <c r="F84" s="357">
        <f>SUM(G85:G160)</f>
        <v>0</v>
      </c>
      <c r="G84" s="358"/>
    </row>
    <row r="85" spans="1:60" ht="22.5" outlineLevel="1">
      <c r="A85" s="241">
        <v>25</v>
      </c>
      <c r="B85" s="233" t="s">
        <v>185</v>
      </c>
      <c r="C85" s="261" t="s">
        <v>186</v>
      </c>
      <c r="D85" s="235" t="s">
        <v>106</v>
      </c>
      <c r="E85" s="238">
        <v>161.67</v>
      </c>
      <c r="F85" s="270"/>
      <c r="G85" s="243">
        <f>ROUND(E85*F85,2)</f>
        <v>0</v>
      </c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</row>
    <row r="86" spans="1:60" ht="12.75" outlineLevel="1">
      <c r="A86" s="241"/>
      <c r="B86" s="233"/>
      <c r="C86" s="262" t="s">
        <v>156</v>
      </c>
      <c r="D86" s="236"/>
      <c r="E86" s="239">
        <v>81</v>
      </c>
      <c r="F86" s="271"/>
      <c r="G86" s="243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</row>
    <row r="87" spans="1:60" ht="12.75" outlineLevel="1">
      <c r="A87" s="241"/>
      <c r="B87" s="233"/>
      <c r="C87" s="262" t="s">
        <v>187</v>
      </c>
      <c r="D87" s="236"/>
      <c r="E87" s="239">
        <v>3.62</v>
      </c>
      <c r="F87" s="271"/>
      <c r="G87" s="243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</row>
    <row r="88" spans="1:60" ht="12.75" outlineLevel="1">
      <c r="A88" s="241"/>
      <c r="B88" s="233"/>
      <c r="C88" s="262" t="s">
        <v>188</v>
      </c>
      <c r="D88" s="236"/>
      <c r="E88" s="239">
        <v>8.64</v>
      </c>
      <c r="F88" s="271"/>
      <c r="G88" s="243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</row>
    <row r="89" spans="1:60" ht="12.75" outlineLevel="1">
      <c r="A89" s="241"/>
      <c r="B89" s="233"/>
      <c r="C89" s="262" t="s">
        <v>157</v>
      </c>
      <c r="D89" s="236"/>
      <c r="E89" s="239">
        <v>53.2</v>
      </c>
      <c r="F89" s="271"/>
      <c r="G89" s="243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</row>
    <row r="90" spans="1:60" ht="12.75" outlineLevel="1">
      <c r="A90" s="241"/>
      <c r="B90" s="233"/>
      <c r="C90" s="262" t="s">
        <v>189</v>
      </c>
      <c r="D90" s="236"/>
      <c r="E90" s="239">
        <v>5.49</v>
      </c>
      <c r="F90" s="271"/>
      <c r="G90" s="243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</row>
    <row r="91" spans="1:60" ht="12.75" outlineLevel="1">
      <c r="A91" s="241"/>
      <c r="B91" s="233"/>
      <c r="C91" s="262" t="s">
        <v>190</v>
      </c>
      <c r="D91" s="236"/>
      <c r="E91" s="239">
        <v>5.4</v>
      </c>
      <c r="F91" s="271"/>
      <c r="G91" s="243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</row>
    <row r="92" spans="1:60" ht="12.75" outlineLevel="1">
      <c r="A92" s="241"/>
      <c r="B92" s="233"/>
      <c r="C92" s="262" t="s">
        <v>191</v>
      </c>
      <c r="D92" s="236"/>
      <c r="E92" s="239">
        <v>4.32</v>
      </c>
      <c r="F92" s="271"/>
      <c r="G92" s="243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</row>
    <row r="93" spans="1:60" ht="12.75" outlineLevel="1">
      <c r="A93" s="241">
        <v>26</v>
      </c>
      <c r="B93" s="233" t="s">
        <v>192</v>
      </c>
      <c r="C93" s="261" t="s">
        <v>193</v>
      </c>
      <c r="D93" s="235" t="s">
        <v>106</v>
      </c>
      <c r="E93" s="238">
        <v>75</v>
      </c>
      <c r="F93" s="270"/>
      <c r="G93" s="243">
        <f>ROUND(E93*F93,2)</f>
        <v>0</v>
      </c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</row>
    <row r="94" spans="1:60" ht="12.75" outlineLevel="1">
      <c r="A94" s="241"/>
      <c r="B94" s="233"/>
      <c r="C94" s="262" t="s">
        <v>194</v>
      </c>
      <c r="D94" s="236"/>
      <c r="E94" s="239">
        <v>75</v>
      </c>
      <c r="F94" s="271"/>
      <c r="G94" s="243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</row>
    <row r="95" spans="1:60" ht="12.75" outlineLevel="1">
      <c r="A95" s="241">
        <v>27</v>
      </c>
      <c r="B95" s="233" t="s">
        <v>195</v>
      </c>
      <c r="C95" s="261" t="s">
        <v>196</v>
      </c>
      <c r="D95" s="235" t="s">
        <v>100</v>
      </c>
      <c r="E95" s="238">
        <v>4</v>
      </c>
      <c r="F95" s="270"/>
      <c r="G95" s="243">
        <f>ROUND(E95*F95,2)</f>
        <v>0</v>
      </c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</row>
    <row r="96" spans="1:60" ht="12.75" outlineLevel="1">
      <c r="A96" s="241"/>
      <c r="B96" s="233"/>
      <c r="C96" s="262" t="s">
        <v>197</v>
      </c>
      <c r="D96" s="236"/>
      <c r="E96" s="239">
        <v>4</v>
      </c>
      <c r="F96" s="271"/>
      <c r="G96" s="243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</row>
    <row r="97" spans="1:60" ht="33.75" outlineLevel="1">
      <c r="A97" s="241">
        <v>28</v>
      </c>
      <c r="B97" s="233" t="s">
        <v>198</v>
      </c>
      <c r="C97" s="261" t="s">
        <v>199</v>
      </c>
      <c r="D97" s="235" t="s">
        <v>106</v>
      </c>
      <c r="E97" s="238">
        <v>450.375</v>
      </c>
      <c r="F97" s="270"/>
      <c r="G97" s="243">
        <f>ROUND(E97*F97,2)</f>
        <v>0</v>
      </c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</row>
    <row r="98" spans="1:60" ht="12.75" outlineLevel="1">
      <c r="A98" s="241"/>
      <c r="B98" s="233"/>
      <c r="C98" s="262" t="s">
        <v>200</v>
      </c>
      <c r="D98" s="236"/>
      <c r="E98" s="239">
        <v>202.5</v>
      </c>
      <c r="F98" s="271"/>
      <c r="G98" s="243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</row>
    <row r="99" spans="1:60" ht="12.75" outlineLevel="1">
      <c r="A99" s="241"/>
      <c r="B99" s="233"/>
      <c r="C99" s="262" t="s">
        <v>201</v>
      </c>
      <c r="D99" s="236"/>
      <c r="E99" s="239">
        <v>54.3</v>
      </c>
      <c r="F99" s="271"/>
      <c r="G99" s="243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</row>
    <row r="100" spans="1:60" ht="12.75" outlineLevel="1">
      <c r="A100" s="241"/>
      <c r="B100" s="233"/>
      <c r="C100" s="262" t="s">
        <v>202</v>
      </c>
      <c r="D100" s="236"/>
      <c r="E100" s="239">
        <v>21.6</v>
      </c>
      <c r="F100" s="271"/>
      <c r="G100" s="243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</row>
    <row r="101" spans="1:60" ht="12.75" outlineLevel="1">
      <c r="A101" s="241"/>
      <c r="B101" s="233"/>
      <c r="C101" s="262" t="s">
        <v>203</v>
      </c>
      <c r="D101" s="236"/>
      <c r="E101" s="239">
        <v>113.05</v>
      </c>
      <c r="F101" s="271"/>
      <c r="G101" s="243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</row>
    <row r="102" spans="1:60" ht="12.75" outlineLevel="1">
      <c r="A102" s="241"/>
      <c r="B102" s="233"/>
      <c r="C102" s="262" t="s">
        <v>204</v>
      </c>
      <c r="D102" s="236"/>
      <c r="E102" s="239">
        <v>13.725</v>
      </c>
      <c r="F102" s="271"/>
      <c r="G102" s="243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</row>
    <row r="103" spans="1:60" ht="12.75" outlineLevel="1">
      <c r="A103" s="241"/>
      <c r="B103" s="233"/>
      <c r="C103" s="262" t="s">
        <v>205</v>
      </c>
      <c r="D103" s="236"/>
      <c r="E103" s="239">
        <v>13.5</v>
      </c>
      <c r="F103" s="271"/>
      <c r="G103" s="243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</row>
    <row r="104" spans="1:60" ht="12.75" outlineLevel="1">
      <c r="A104" s="241"/>
      <c r="B104" s="233"/>
      <c r="C104" s="262" t="s">
        <v>206</v>
      </c>
      <c r="D104" s="236"/>
      <c r="E104" s="239">
        <v>10.8</v>
      </c>
      <c r="F104" s="271"/>
      <c r="G104" s="243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</row>
    <row r="105" spans="1:60" ht="12.75" outlineLevel="1">
      <c r="A105" s="241"/>
      <c r="B105" s="233"/>
      <c r="C105" s="262" t="s">
        <v>207</v>
      </c>
      <c r="D105" s="236"/>
      <c r="E105" s="239"/>
      <c r="F105" s="271"/>
      <c r="G105" s="243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</row>
    <row r="106" spans="1:60" ht="12.75" outlineLevel="1">
      <c r="A106" s="241"/>
      <c r="B106" s="233"/>
      <c r="C106" s="262" t="s">
        <v>208</v>
      </c>
      <c r="D106" s="236"/>
      <c r="E106" s="239">
        <v>11</v>
      </c>
      <c r="F106" s="271"/>
      <c r="G106" s="243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</row>
    <row r="107" spans="1:60" ht="12.75" outlineLevel="1">
      <c r="A107" s="241"/>
      <c r="B107" s="233"/>
      <c r="C107" s="262" t="s">
        <v>209</v>
      </c>
      <c r="D107" s="236"/>
      <c r="E107" s="239">
        <v>3.75</v>
      </c>
      <c r="F107" s="271"/>
      <c r="G107" s="243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</row>
    <row r="108" spans="1:60" ht="12.75" outlineLevel="1">
      <c r="A108" s="241"/>
      <c r="B108" s="233"/>
      <c r="C108" s="262" t="s">
        <v>210</v>
      </c>
      <c r="D108" s="236"/>
      <c r="E108" s="239">
        <v>3.75</v>
      </c>
      <c r="F108" s="271"/>
      <c r="G108" s="243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</row>
    <row r="109" spans="1:60" ht="12.75" outlineLevel="1">
      <c r="A109" s="241"/>
      <c r="B109" s="233"/>
      <c r="C109" s="262" t="s">
        <v>211</v>
      </c>
      <c r="D109" s="236"/>
      <c r="E109" s="239">
        <v>2.4</v>
      </c>
      <c r="F109" s="271"/>
      <c r="G109" s="243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</row>
    <row r="110" spans="1:60" ht="22.5" outlineLevel="1">
      <c r="A110" s="241">
        <v>29</v>
      </c>
      <c r="B110" s="233" t="s">
        <v>212</v>
      </c>
      <c r="C110" s="261" t="s">
        <v>213</v>
      </c>
      <c r="D110" s="235" t="s">
        <v>214</v>
      </c>
      <c r="E110" s="238">
        <v>1</v>
      </c>
      <c r="F110" s="270"/>
      <c r="G110" s="243">
        <f>ROUND(E110*F110,2)</f>
        <v>0</v>
      </c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</row>
    <row r="111" spans="1:60" ht="12.75" outlineLevel="1">
      <c r="A111" s="241"/>
      <c r="B111" s="233"/>
      <c r="C111" s="262" t="s">
        <v>215</v>
      </c>
      <c r="D111" s="236"/>
      <c r="E111" s="239">
        <v>1</v>
      </c>
      <c r="F111" s="271"/>
      <c r="G111" s="243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</row>
    <row r="112" spans="1:60" ht="12.75" outlineLevel="1">
      <c r="A112" s="241">
        <v>30</v>
      </c>
      <c r="B112" s="233" t="s">
        <v>216</v>
      </c>
      <c r="C112" s="261" t="s">
        <v>217</v>
      </c>
      <c r="D112" s="235" t="s">
        <v>100</v>
      </c>
      <c r="E112" s="238">
        <v>1</v>
      </c>
      <c r="F112" s="270"/>
      <c r="G112" s="243">
        <f>ROUND(E112*F112,2)</f>
        <v>0</v>
      </c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</row>
    <row r="113" spans="1:60" ht="12.75" outlineLevel="1">
      <c r="A113" s="241"/>
      <c r="B113" s="233"/>
      <c r="C113" s="262" t="s">
        <v>218</v>
      </c>
      <c r="D113" s="236"/>
      <c r="E113" s="239">
        <v>1</v>
      </c>
      <c r="F113" s="271"/>
      <c r="G113" s="243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</row>
    <row r="114" spans="1:60" ht="33.75" outlineLevel="1">
      <c r="A114" s="241">
        <v>31</v>
      </c>
      <c r="B114" s="233" t="s">
        <v>219</v>
      </c>
      <c r="C114" s="261" t="s">
        <v>220</v>
      </c>
      <c r="D114" s="235" t="s">
        <v>100</v>
      </c>
      <c r="E114" s="238">
        <v>4</v>
      </c>
      <c r="F114" s="270"/>
      <c r="G114" s="243">
        <f>ROUND(E114*F114,2)</f>
        <v>0</v>
      </c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</row>
    <row r="115" spans="1:60" ht="12.75" outlineLevel="1">
      <c r="A115" s="241"/>
      <c r="B115" s="233"/>
      <c r="C115" s="262" t="s">
        <v>197</v>
      </c>
      <c r="D115" s="236"/>
      <c r="E115" s="239">
        <v>4</v>
      </c>
      <c r="F115" s="271"/>
      <c r="G115" s="243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</row>
    <row r="116" spans="1:60" ht="12.75" outlineLevel="1">
      <c r="A116" s="241">
        <v>32</v>
      </c>
      <c r="B116" s="233" t="s">
        <v>221</v>
      </c>
      <c r="C116" s="261" t="s">
        <v>222</v>
      </c>
      <c r="D116" s="235" t="s">
        <v>100</v>
      </c>
      <c r="E116" s="238">
        <v>1</v>
      </c>
      <c r="F116" s="270"/>
      <c r="G116" s="243">
        <f>ROUND(E116*F116,2)</f>
        <v>0</v>
      </c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</row>
    <row r="117" spans="1:60" ht="12.75" outlineLevel="1">
      <c r="A117" s="241"/>
      <c r="B117" s="233"/>
      <c r="C117" s="262" t="s">
        <v>223</v>
      </c>
      <c r="D117" s="236"/>
      <c r="E117" s="239">
        <v>1</v>
      </c>
      <c r="F117" s="271"/>
      <c r="G117" s="243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</row>
    <row r="118" spans="1:60" ht="12.75" outlineLevel="1">
      <c r="A118" s="241">
        <v>33</v>
      </c>
      <c r="B118" s="233" t="s">
        <v>224</v>
      </c>
      <c r="C118" s="261" t="s">
        <v>225</v>
      </c>
      <c r="D118" s="235" t="s">
        <v>106</v>
      </c>
      <c r="E118" s="238">
        <v>450.375</v>
      </c>
      <c r="F118" s="270"/>
      <c r="G118" s="243">
        <f>ROUND(E118*F118,2)</f>
        <v>0</v>
      </c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</row>
    <row r="119" spans="1:60" ht="12.75" outlineLevel="1">
      <c r="A119" s="241"/>
      <c r="B119" s="233"/>
      <c r="C119" s="262" t="s">
        <v>200</v>
      </c>
      <c r="D119" s="236"/>
      <c r="E119" s="239">
        <v>202.5</v>
      </c>
      <c r="F119" s="271"/>
      <c r="G119" s="243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</row>
    <row r="120" spans="1:60" ht="12.75" outlineLevel="1">
      <c r="A120" s="241"/>
      <c r="B120" s="233"/>
      <c r="C120" s="262" t="s">
        <v>201</v>
      </c>
      <c r="D120" s="236"/>
      <c r="E120" s="239">
        <v>54.3</v>
      </c>
      <c r="F120" s="271"/>
      <c r="G120" s="243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</row>
    <row r="121" spans="1:60" ht="12.75" outlineLevel="1">
      <c r="A121" s="241"/>
      <c r="B121" s="233"/>
      <c r="C121" s="262" t="s">
        <v>202</v>
      </c>
      <c r="D121" s="236"/>
      <c r="E121" s="239">
        <v>21.6</v>
      </c>
      <c r="F121" s="271"/>
      <c r="G121" s="243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</row>
    <row r="122" spans="1:60" ht="12.75" outlineLevel="1">
      <c r="A122" s="241"/>
      <c r="B122" s="233"/>
      <c r="C122" s="262" t="s">
        <v>203</v>
      </c>
      <c r="D122" s="236"/>
      <c r="E122" s="239">
        <v>113.05</v>
      </c>
      <c r="F122" s="271"/>
      <c r="G122" s="243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</row>
    <row r="123" spans="1:60" ht="12.75" outlineLevel="1">
      <c r="A123" s="241"/>
      <c r="B123" s="233"/>
      <c r="C123" s="262" t="s">
        <v>204</v>
      </c>
      <c r="D123" s="236"/>
      <c r="E123" s="239">
        <v>13.725</v>
      </c>
      <c r="F123" s="271"/>
      <c r="G123" s="243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</row>
    <row r="124" spans="1:60" ht="12.75" outlineLevel="1">
      <c r="A124" s="241"/>
      <c r="B124" s="233"/>
      <c r="C124" s="262" t="s">
        <v>205</v>
      </c>
      <c r="D124" s="236"/>
      <c r="E124" s="239">
        <v>13.5</v>
      </c>
      <c r="F124" s="271"/>
      <c r="G124" s="243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</row>
    <row r="125" spans="1:60" ht="12.75" outlineLevel="1">
      <c r="A125" s="241"/>
      <c r="B125" s="233"/>
      <c r="C125" s="262" t="s">
        <v>206</v>
      </c>
      <c r="D125" s="236"/>
      <c r="E125" s="239">
        <v>10.8</v>
      </c>
      <c r="F125" s="271"/>
      <c r="G125" s="243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</row>
    <row r="126" spans="1:60" ht="12.75" outlineLevel="1">
      <c r="A126" s="241"/>
      <c r="B126" s="233"/>
      <c r="C126" s="262" t="s">
        <v>207</v>
      </c>
      <c r="D126" s="236"/>
      <c r="E126" s="239"/>
      <c r="F126" s="271"/>
      <c r="G126" s="243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</row>
    <row r="127" spans="1:60" ht="12.75" outlineLevel="1">
      <c r="A127" s="241"/>
      <c r="B127" s="233"/>
      <c r="C127" s="262" t="s">
        <v>208</v>
      </c>
      <c r="D127" s="236"/>
      <c r="E127" s="239">
        <v>11</v>
      </c>
      <c r="F127" s="271"/>
      <c r="G127" s="243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</row>
    <row r="128" spans="1:60" ht="12.75" outlineLevel="1">
      <c r="A128" s="241"/>
      <c r="B128" s="233"/>
      <c r="C128" s="262" t="s">
        <v>209</v>
      </c>
      <c r="D128" s="236"/>
      <c r="E128" s="239">
        <v>3.75</v>
      </c>
      <c r="F128" s="271"/>
      <c r="G128" s="243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</row>
    <row r="129" spans="1:60" ht="12.75" outlineLevel="1">
      <c r="A129" s="241"/>
      <c r="B129" s="233"/>
      <c r="C129" s="262" t="s">
        <v>210</v>
      </c>
      <c r="D129" s="236"/>
      <c r="E129" s="239">
        <v>3.75</v>
      </c>
      <c r="F129" s="271"/>
      <c r="G129" s="243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</row>
    <row r="130" spans="1:60" ht="12.75" outlineLevel="1">
      <c r="A130" s="241"/>
      <c r="B130" s="233"/>
      <c r="C130" s="262" t="s">
        <v>211</v>
      </c>
      <c r="D130" s="236"/>
      <c r="E130" s="239">
        <v>2.4</v>
      </c>
      <c r="F130" s="271"/>
      <c r="G130" s="243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</row>
    <row r="131" spans="1:60" ht="22.5" outlineLevel="1">
      <c r="A131" s="241">
        <v>34</v>
      </c>
      <c r="B131" s="233" t="s">
        <v>226</v>
      </c>
      <c r="C131" s="261" t="s">
        <v>227</v>
      </c>
      <c r="D131" s="235" t="s">
        <v>100</v>
      </c>
      <c r="E131" s="238">
        <v>4</v>
      </c>
      <c r="F131" s="270"/>
      <c r="G131" s="243">
        <f>ROUND(E131*F131,2)</f>
        <v>0</v>
      </c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</row>
    <row r="132" spans="1:60" ht="12.75" outlineLevel="1">
      <c r="A132" s="241"/>
      <c r="B132" s="233"/>
      <c r="C132" s="262" t="s">
        <v>197</v>
      </c>
      <c r="D132" s="236"/>
      <c r="E132" s="239">
        <v>4</v>
      </c>
      <c r="F132" s="271"/>
      <c r="G132" s="243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</row>
    <row r="133" spans="1:60" ht="12.75" outlineLevel="1">
      <c r="A133" s="241">
        <v>35</v>
      </c>
      <c r="B133" s="233" t="s">
        <v>228</v>
      </c>
      <c r="C133" s="261" t="s">
        <v>229</v>
      </c>
      <c r="D133" s="235" t="s">
        <v>100</v>
      </c>
      <c r="E133" s="238">
        <v>320.4</v>
      </c>
      <c r="F133" s="270"/>
      <c r="G133" s="243">
        <f>ROUND(E133*F133,2)</f>
        <v>0</v>
      </c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</row>
    <row r="134" spans="1:60" ht="12.75" outlineLevel="1">
      <c r="A134" s="241"/>
      <c r="B134" s="233"/>
      <c r="C134" s="262" t="s">
        <v>230</v>
      </c>
      <c r="D134" s="236"/>
      <c r="E134" s="239">
        <v>148.5</v>
      </c>
      <c r="F134" s="271"/>
      <c r="G134" s="243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</row>
    <row r="135" spans="1:60" ht="12.75" outlineLevel="1">
      <c r="A135" s="241"/>
      <c r="B135" s="233"/>
      <c r="C135" s="262" t="s">
        <v>231</v>
      </c>
      <c r="D135" s="236"/>
      <c r="E135" s="239">
        <v>15.84</v>
      </c>
      <c r="F135" s="271"/>
      <c r="G135" s="243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</row>
    <row r="136" spans="1:60" ht="12.75" outlineLevel="1">
      <c r="A136" s="241"/>
      <c r="B136" s="233"/>
      <c r="C136" s="262" t="s">
        <v>232</v>
      </c>
      <c r="D136" s="236"/>
      <c r="E136" s="239">
        <v>73.15</v>
      </c>
      <c r="F136" s="271"/>
      <c r="G136" s="243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</row>
    <row r="137" spans="1:60" ht="12.75" outlineLevel="1">
      <c r="A137" s="241"/>
      <c r="B137" s="233"/>
      <c r="C137" s="262" t="s">
        <v>233</v>
      </c>
      <c r="D137" s="236"/>
      <c r="E137" s="239">
        <v>20.13</v>
      </c>
      <c r="F137" s="271"/>
      <c r="G137" s="243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</row>
    <row r="138" spans="1:60" ht="12.75" outlineLevel="1">
      <c r="A138" s="241"/>
      <c r="B138" s="233"/>
      <c r="C138" s="262" t="s">
        <v>234</v>
      </c>
      <c r="D138" s="236"/>
      <c r="E138" s="239">
        <v>19.8</v>
      </c>
      <c r="F138" s="271"/>
      <c r="G138" s="243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</row>
    <row r="139" spans="1:60" ht="12.75" outlineLevel="1">
      <c r="A139" s="241"/>
      <c r="B139" s="233"/>
      <c r="C139" s="262" t="s">
        <v>235</v>
      </c>
      <c r="D139" s="236"/>
      <c r="E139" s="239">
        <v>11.88</v>
      </c>
      <c r="F139" s="271"/>
      <c r="G139" s="243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</row>
    <row r="140" spans="1:60" ht="12.75" outlineLevel="1">
      <c r="A140" s="241"/>
      <c r="B140" s="233"/>
      <c r="C140" s="262" t="s">
        <v>207</v>
      </c>
      <c r="D140" s="236"/>
      <c r="E140" s="239"/>
      <c r="F140" s="271"/>
      <c r="G140" s="243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</row>
    <row r="141" spans="1:60" ht="12.75" outlineLevel="1">
      <c r="A141" s="241"/>
      <c r="B141" s="233"/>
      <c r="C141" s="262" t="s">
        <v>207</v>
      </c>
      <c r="D141" s="236"/>
      <c r="E141" s="239"/>
      <c r="F141" s="271"/>
      <c r="G141" s="243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</row>
    <row r="142" spans="1:60" ht="12.75" outlineLevel="1">
      <c r="A142" s="241"/>
      <c r="B142" s="233"/>
      <c r="C142" s="262" t="s">
        <v>236</v>
      </c>
      <c r="D142" s="236"/>
      <c r="E142" s="239">
        <v>22</v>
      </c>
      <c r="F142" s="271"/>
      <c r="G142" s="243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</row>
    <row r="143" spans="1:60" ht="12.75" outlineLevel="1">
      <c r="A143" s="241"/>
      <c r="B143" s="233"/>
      <c r="C143" s="262" t="s">
        <v>237</v>
      </c>
      <c r="D143" s="236"/>
      <c r="E143" s="239">
        <v>2.75</v>
      </c>
      <c r="F143" s="271"/>
      <c r="G143" s="243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</row>
    <row r="144" spans="1:60" ht="12.75" outlineLevel="1">
      <c r="A144" s="241"/>
      <c r="B144" s="233"/>
      <c r="C144" s="262" t="s">
        <v>238</v>
      </c>
      <c r="D144" s="236"/>
      <c r="E144" s="239">
        <v>2.75</v>
      </c>
      <c r="F144" s="271"/>
      <c r="G144" s="243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</row>
    <row r="145" spans="1:60" ht="12.75" outlineLevel="1">
      <c r="A145" s="241"/>
      <c r="B145" s="233"/>
      <c r="C145" s="262" t="s">
        <v>239</v>
      </c>
      <c r="D145" s="236"/>
      <c r="E145" s="239">
        <v>3.6</v>
      </c>
      <c r="F145" s="271"/>
      <c r="G145" s="243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</row>
    <row r="146" spans="1:60" ht="22.5" outlineLevel="1">
      <c r="A146" s="241">
        <v>36</v>
      </c>
      <c r="B146" s="233" t="s">
        <v>240</v>
      </c>
      <c r="C146" s="261" t="s">
        <v>241</v>
      </c>
      <c r="D146" s="235" t="s">
        <v>100</v>
      </c>
      <c r="E146" s="238">
        <v>289.3</v>
      </c>
      <c r="F146" s="270"/>
      <c r="G146" s="243">
        <f>ROUND(E146*F146,2)</f>
        <v>0</v>
      </c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</row>
    <row r="147" spans="1:60" ht="12.75" outlineLevel="1">
      <c r="A147" s="241"/>
      <c r="B147" s="233"/>
      <c r="C147" s="262" t="s">
        <v>230</v>
      </c>
      <c r="D147" s="236"/>
      <c r="E147" s="239">
        <v>148.5</v>
      </c>
      <c r="F147" s="271"/>
      <c r="G147" s="243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</row>
    <row r="148" spans="1:60" ht="12.75" outlineLevel="1">
      <c r="A148" s="241"/>
      <c r="B148" s="233"/>
      <c r="C148" s="262" t="s">
        <v>231</v>
      </c>
      <c r="D148" s="236"/>
      <c r="E148" s="239">
        <v>15.84</v>
      </c>
      <c r="F148" s="271"/>
      <c r="G148" s="243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</row>
    <row r="149" spans="1:60" ht="12.75" outlineLevel="1">
      <c r="A149" s="241"/>
      <c r="B149" s="233"/>
      <c r="C149" s="262" t="s">
        <v>232</v>
      </c>
      <c r="D149" s="236"/>
      <c r="E149" s="239">
        <v>73.15</v>
      </c>
      <c r="F149" s="271"/>
      <c r="G149" s="243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</row>
    <row r="150" spans="1:60" ht="12.75" outlineLevel="1">
      <c r="A150" s="241"/>
      <c r="B150" s="233"/>
      <c r="C150" s="262" t="s">
        <v>233</v>
      </c>
      <c r="D150" s="236"/>
      <c r="E150" s="239">
        <v>20.13</v>
      </c>
      <c r="F150" s="271"/>
      <c r="G150" s="243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</row>
    <row r="151" spans="1:60" ht="12.75" outlineLevel="1">
      <c r="A151" s="241"/>
      <c r="B151" s="233"/>
      <c r="C151" s="262" t="s">
        <v>234</v>
      </c>
      <c r="D151" s="236"/>
      <c r="E151" s="239">
        <v>19.8</v>
      </c>
      <c r="F151" s="271"/>
      <c r="G151" s="243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</row>
    <row r="152" spans="1:60" ht="12.75" outlineLevel="1">
      <c r="A152" s="241"/>
      <c r="B152" s="233"/>
      <c r="C152" s="262" t="s">
        <v>235</v>
      </c>
      <c r="D152" s="236"/>
      <c r="E152" s="239">
        <v>11.88</v>
      </c>
      <c r="F152" s="271"/>
      <c r="G152" s="243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</row>
    <row r="153" spans="1:60" ht="12.75" outlineLevel="1">
      <c r="A153" s="241">
        <v>37</v>
      </c>
      <c r="B153" s="233" t="s">
        <v>242</v>
      </c>
      <c r="C153" s="261" t="s">
        <v>243</v>
      </c>
      <c r="D153" s="235" t="s">
        <v>168</v>
      </c>
      <c r="E153" s="238">
        <v>2.89256</v>
      </c>
      <c r="F153" s="270"/>
      <c r="G153" s="243">
        <f aca="true" t="shared" si="1" ref="G153:G160">ROUND(E153*F153,2)</f>
        <v>0</v>
      </c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  <c r="BH153" s="226"/>
    </row>
    <row r="154" spans="1:60" ht="12.75" outlineLevel="1">
      <c r="A154" s="241">
        <v>38</v>
      </c>
      <c r="B154" s="233" t="s">
        <v>244</v>
      </c>
      <c r="C154" s="261" t="s">
        <v>245</v>
      </c>
      <c r="D154" s="235" t="s">
        <v>168</v>
      </c>
      <c r="E154" s="238">
        <v>2.89256</v>
      </c>
      <c r="F154" s="270"/>
      <c r="G154" s="243">
        <f t="shared" si="1"/>
        <v>0</v>
      </c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</row>
    <row r="155" spans="1:60" ht="12.75" outlineLevel="1">
      <c r="A155" s="241">
        <v>39</v>
      </c>
      <c r="B155" s="233" t="s">
        <v>166</v>
      </c>
      <c r="C155" s="261" t="s">
        <v>167</v>
      </c>
      <c r="D155" s="235" t="s">
        <v>168</v>
      </c>
      <c r="E155" s="238">
        <v>5.13657</v>
      </c>
      <c r="F155" s="270"/>
      <c r="G155" s="243">
        <f t="shared" si="1"/>
        <v>0</v>
      </c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</row>
    <row r="156" spans="1:60" ht="12.75" outlineLevel="1">
      <c r="A156" s="241">
        <v>40</v>
      </c>
      <c r="B156" s="233" t="s">
        <v>169</v>
      </c>
      <c r="C156" s="261" t="s">
        <v>170</v>
      </c>
      <c r="D156" s="235" t="s">
        <v>168</v>
      </c>
      <c r="E156" s="238">
        <v>35.95601</v>
      </c>
      <c r="F156" s="270"/>
      <c r="G156" s="243">
        <f t="shared" si="1"/>
        <v>0</v>
      </c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</row>
    <row r="157" spans="1:60" ht="12.75" outlineLevel="1">
      <c r="A157" s="241">
        <v>41</v>
      </c>
      <c r="B157" s="233" t="s">
        <v>171</v>
      </c>
      <c r="C157" s="261" t="s">
        <v>172</v>
      </c>
      <c r="D157" s="235" t="s">
        <v>168</v>
      </c>
      <c r="E157" s="238">
        <v>5.13657</v>
      </c>
      <c r="F157" s="270"/>
      <c r="G157" s="243">
        <f t="shared" si="1"/>
        <v>0</v>
      </c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</row>
    <row r="158" spans="1:60" ht="12.75" outlineLevel="1">
      <c r="A158" s="241">
        <v>42</v>
      </c>
      <c r="B158" s="233" t="s">
        <v>173</v>
      </c>
      <c r="C158" s="261" t="s">
        <v>174</v>
      </c>
      <c r="D158" s="235" t="s">
        <v>168</v>
      </c>
      <c r="E158" s="238">
        <v>5.13657</v>
      </c>
      <c r="F158" s="270"/>
      <c r="G158" s="243">
        <f t="shared" si="1"/>
        <v>0</v>
      </c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</row>
    <row r="159" spans="1:60" ht="12.75" outlineLevel="1">
      <c r="A159" s="241">
        <v>43</v>
      </c>
      <c r="B159" s="233" t="s">
        <v>179</v>
      </c>
      <c r="C159" s="261" t="s">
        <v>180</v>
      </c>
      <c r="D159" s="235" t="s">
        <v>168</v>
      </c>
      <c r="E159" s="238">
        <v>5.13657</v>
      </c>
      <c r="F159" s="270"/>
      <c r="G159" s="243">
        <f t="shared" si="1"/>
        <v>0</v>
      </c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</row>
    <row r="160" spans="1:60" ht="12.75" outlineLevel="1">
      <c r="A160" s="241">
        <v>44</v>
      </c>
      <c r="B160" s="233" t="s">
        <v>181</v>
      </c>
      <c r="C160" s="261" t="s">
        <v>182</v>
      </c>
      <c r="D160" s="235" t="s">
        <v>168</v>
      </c>
      <c r="E160" s="238">
        <v>5.13657</v>
      </c>
      <c r="F160" s="270"/>
      <c r="G160" s="243">
        <f t="shared" si="1"/>
        <v>0</v>
      </c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</row>
    <row r="161" spans="1:7" ht="12.75">
      <c r="A161" s="242" t="s">
        <v>95</v>
      </c>
      <c r="B161" s="234" t="s">
        <v>246</v>
      </c>
      <c r="C161" s="263" t="s">
        <v>247</v>
      </c>
      <c r="D161" s="237"/>
      <c r="E161" s="240"/>
      <c r="F161" s="357">
        <f>SUM(G162:G175)</f>
        <v>0</v>
      </c>
      <c r="G161" s="358"/>
    </row>
    <row r="162" spans="1:60" ht="22.5" outlineLevel="1">
      <c r="A162" s="241">
        <v>45</v>
      </c>
      <c r="B162" s="233" t="s">
        <v>248</v>
      </c>
      <c r="C162" s="261" t="s">
        <v>249</v>
      </c>
      <c r="D162" s="235" t="s">
        <v>122</v>
      </c>
      <c r="E162" s="238">
        <v>42.6</v>
      </c>
      <c r="F162" s="270"/>
      <c r="G162" s="243">
        <f>ROUND(E162*F162,2)</f>
        <v>0</v>
      </c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</row>
    <row r="163" spans="1:60" ht="12.75" outlineLevel="1">
      <c r="A163" s="241"/>
      <c r="B163" s="233"/>
      <c r="C163" s="262" t="s">
        <v>250</v>
      </c>
      <c r="D163" s="236"/>
      <c r="E163" s="239">
        <v>21.3</v>
      </c>
      <c r="F163" s="271"/>
      <c r="G163" s="243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</row>
    <row r="164" spans="1:60" ht="12.75" outlineLevel="1">
      <c r="A164" s="241"/>
      <c r="B164" s="233"/>
      <c r="C164" s="262" t="s">
        <v>251</v>
      </c>
      <c r="D164" s="236"/>
      <c r="E164" s="239">
        <v>21.3</v>
      </c>
      <c r="F164" s="271"/>
      <c r="G164" s="243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</row>
    <row r="165" spans="1:60" ht="22.5" outlineLevel="1">
      <c r="A165" s="241">
        <v>46</v>
      </c>
      <c r="B165" s="233" t="s">
        <v>252</v>
      </c>
      <c r="C165" s="261" t="s">
        <v>253</v>
      </c>
      <c r="D165" s="235" t="s">
        <v>122</v>
      </c>
      <c r="E165" s="238">
        <v>11</v>
      </c>
      <c r="F165" s="270"/>
      <c r="G165" s="243">
        <f>ROUND(E165*F165,2)</f>
        <v>0</v>
      </c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</row>
    <row r="166" spans="1:60" ht="12.75" outlineLevel="1">
      <c r="A166" s="241"/>
      <c r="B166" s="233"/>
      <c r="C166" s="262" t="s">
        <v>254</v>
      </c>
      <c r="D166" s="236"/>
      <c r="E166" s="239">
        <v>11</v>
      </c>
      <c r="F166" s="271"/>
      <c r="G166" s="243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</row>
    <row r="167" spans="1:60" ht="22.5" outlineLevel="1">
      <c r="A167" s="241">
        <v>47</v>
      </c>
      <c r="B167" s="233" t="s">
        <v>255</v>
      </c>
      <c r="C167" s="261" t="s">
        <v>256</v>
      </c>
      <c r="D167" s="235" t="s">
        <v>122</v>
      </c>
      <c r="E167" s="238">
        <v>42.6</v>
      </c>
      <c r="F167" s="270"/>
      <c r="G167" s="243">
        <f>ROUND(E167*F167,2)</f>
        <v>0</v>
      </c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  <c r="BH167" s="226"/>
    </row>
    <row r="168" spans="1:60" ht="12.75" outlineLevel="1">
      <c r="A168" s="241"/>
      <c r="B168" s="233"/>
      <c r="C168" s="262" t="s">
        <v>250</v>
      </c>
      <c r="D168" s="236"/>
      <c r="E168" s="239">
        <v>21.3</v>
      </c>
      <c r="F168" s="271"/>
      <c r="G168" s="243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</row>
    <row r="169" spans="1:60" ht="12.75" outlineLevel="1">
      <c r="A169" s="241"/>
      <c r="B169" s="233"/>
      <c r="C169" s="262" t="s">
        <v>251</v>
      </c>
      <c r="D169" s="236"/>
      <c r="E169" s="239">
        <v>21.3</v>
      </c>
      <c r="F169" s="271"/>
      <c r="G169" s="243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  <c r="BH169" s="226"/>
    </row>
    <row r="170" spans="1:60" ht="22.5" outlineLevel="1">
      <c r="A170" s="241">
        <v>48</v>
      </c>
      <c r="B170" s="233" t="s">
        <v>257</v>
      </c>
      <c r="C170" s="261" t="s">
        <v>258</v>
      </c>
      <c r="D170" s="235" t="s">
        <v>100</v>
      </c>
      <c r="E170" s="238">
        <v>2</v>
      </c>
      <c r="F170" s="270"/>
      <c r="G170" s="243">
        <f>ROUND(E170*F170,2)</f>
        <v>0</v>
      </c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</row>
    <row r="171" spans="1:60" ht="12.75" outlineLevel="1">
      <c r="A171" s="241"/>
      <c r="B171" s="233"/>
      <c r="C171" s="262" t="s">
        <v>259</v>
      </c>
      <c r="D171" s="236"/>
      <c r="E171" s="239">
        <v>1</v>
      </c>
      <c r="F171" s="271"/>
      <c r="G171" s="243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</row>
    <row r="172" spans="1:60" ht="12.75" outlineLevel="1">
      <c r="A172" s="241"/>
      <c r="B172" s="233"/>
      <c r="C172" s="262" t="s">
        <v>260</v>
      </c>
      <c r="D172" s="236"/>
      <c r="E172" s="239">
        <v>1</v>
      </c>
      <c r="F172" s="271"/>
      <c r="G172" s="243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</row>
    <row r="173" spans="1:60" ht="22.5" outlineLevel="1">
      <c r="A173" s="241">
        <v>49</v>
      </c>
      <c r="B173" s="233" t="s">
        <v>261</v>
      </c>
      <c r="C173" s="261" t="s">
        <v>262</v>
      </c>
      <c r="D173" s="235" t="s">
        <v>100</v>
      </c>
      <c r="E173" s="238">
        <v>129</v>
      </c>
      <c r="F173" s="270"/>
      <c r="G173" s="243">
        <f>ROUND(E173*F173,2)</f>
        <v>0</v>
      </c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</row>
    <row r="174" spans="1:60" ht="12.75" outlineLevel="1">
      <c r="A174" s="241"/>
      <c r="B174" s="233"/>
      <c r="C174" s="262" t="s">
        <v>263</v>
      </c>
      <c r="D174" s="236"/>
      <c r="E174" s="239">
        <v>129</v>
      </c>
      <c r="F174" s="271"/>
      <c r="G174" s="243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</row>
    <row r="175" spans="1:60" ht="12.75" outlineLevel="1">
      <c r="A175" s="241">
        <v>50</v>
      </c>
      <c r="B175" s="233" t="s">
        <v>264</v>
      </c>
      <c r="C175" s="261" t="s">
        <v>265</v>
      </c>
      <c r="D175" s="235" t="s">
        <v>168</v>
      </c>
      <c r="E175" s="238">
        <v>0.18275</v>
      </c>
      <c r="F175" s="270"/>
      <c r="G175" s="243">
        <f>ROUND(E175*F175,2)</f>
        <v>0</v>
      </c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</row>
    <row r="176" spans="1:7" ht="12.75">
      <c r="A176" s="242" t="s">
        <v>95</v>
      </c>
      <c r="B176" s="234" t="s">
        <v>266</v>
      </c>
      <c r="C176" s="263" t="s">
        <v>267</v>
      </c>
      <c r="D176" s="237"/>
      <c r="E176" s="240"/>
      <c r="F176" s="357">
        <f>SUM(G177:G178)</f>
        <v>0</v>
      </c>
      <c r="G176" s="358"/>
    </row>
    <row r="177" spans="1:60" ht="12.75" outlineLevel="1">
      <c r="A177" s="241">
        <v>51</v>
      </c>
      <c r="B177" s="233" t="s">
        <v>268</v>
      </c>
      <c r="C177" s="261" t="s">
        <v>269</v>
      </c>
      <c r="D177" s="235" t="s">
        <v>270</v>
      </c>
      <c r="E177" s="238">
        <v>1</v>
      </c>
      <c r="F177" s="270"/>
      <c r="G177" s="243">
        <f>ROUND(E177*F177,2)</f>
        <v>0</v>
      </c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</row>
    <row r="178" spans="1:60" ht="12.75" outlineLevel="1">
      <c r="A178" s="241">
        <v>52</v>
      </c>
      <c r="B178" s="233" t="s">
        <v>271</v>
      </c>
      <c r="C178" s="261" t="s">
        <v>272</v>
      </c>
      <c r="D178" s="235" t="s">
        <v>270</v>
      </c>
      <c r="E178" s="238">
        <v>1</v>
      </c>
      <c r="F178" s="270"/>
      <c r="G178" s="243">
        <f>ROUND(E178*F178,2)</f>
        <v>0</v>
      </c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</row>
    <row r="179" spans="1:7" ht="12.75">
      <c r="A179" s="242" t="s">
        <v>95</v>
      </c>
      <c r="B179" s="234" t="s">
        <v>273</v>
      </c>
      <c r="C179" s="263" t="s">
        <v>274</v>
      </c>
      <c r="D179" s="237"/>
      <c r="E179" s="240"/>
      <c r="F179" s="357">
        <f>SUM(G180:G181)</f>
        <v>0</v>
      </c>
      <c r="G179" s="358"/>
    </row>
    <row r="180" spans="1:60" ht="22.5" outlineLevel="1">
      <c r="A180" s="241">
        <v>53</v>
      </c>
      <c r="B180" s="233" t="s">
        <v>275</v>
      </c>
      <c r="C180" s="261" t="s">
        <v>276</v>
      </c>
      <c r="D180" s="235" t="s">
        <v>270</v>
      </c>
      <c r="E180" s="238">
        <v>1</v>
      </c>
      <c r="F180" s="270"/>
      <c r="G180" s="243">
        <f>ROUND(E180*F180,2)</f>
        <v>0</v>
      </c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</row>
    <row r="181" spans="1:60" ht="13.5" outlineLevel="1" thickBot="1">
      <c r="A181" s="248"/>
      <c r="B181" s="249"/>
      <c r="C181" s="264" t="s">
        <v>151</v>
      </c>
      <c r="D181" s="250"/>
      <c r="E181" s="251">
        <v>1</v>
      </c>
      <c r="F181" s="272"/>
      <c r="G181" s="252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</row>
    <row r="182" spans="3:41" ht="13.5" thickBot="1">
      <c r="C182" s="265"/>
      <c r="AK182">
        <f>SUM(AK1:AK181)</f>
        <v>0</v>
      </c>
      <c r="AL182">
        <f>SUM(AL1:AL181)</f>
        <v>0</v>
      </c>
      <c r="AN182">
        <v>15</v>
      </c>
      <c r="AO182">
        <v>21</v>
      </c>
    </row>
    <row r="183" spans="1:41" ht="13.5" thickBot="1">
      <c r="A183" s="253"/>
      <c r="B183" s="254" t="s">
        <v>277</v>
      </c>
      <c r="C183" s="266"/>
      <c r="D183" s="255"/>
      <c r="E183" s="255"/>
      <c r="F183" s="274"/>
      <c r="G183" s="256">
        <f>F7+F10+F44+F60+F67+F84+F161+F176+F179</f>
        <v>0</v>
      </c>
      <c r="AN183">
        <f>SUMIF(AM8:AM182,AN182,G8:G182)</f>
        <v>0</v>
      </c>
      <c r="AO183">
        <f>SUMIF(AM8:AM182,AO182,G8:G182)</f>
        <v>0</v>
      </c>
    </row>
    <row r="184" ht="12.75">
      <c r="C184" s="265"/>
    </row>
    <row r="185" spans="1:3" ht="13.5" thickBot="1">
      <c r="A185" t="s">
        <v>278</v>
      </c>
      <c r="C185" s="265"/>
    </row>
    <row r="186" spans="1:7" ht="75" customHeight="1" thickBot="1">
      <c r="A186" s="257"/>
      <c r="B186" s="258"/>
      <c r="C186" s="267"/>
      <c r="D186" s="259"/>
      <c r="E186" s="259"/>
      <c r="F186" s="275"/>
      <c r="G186" s="260"/>
    </row>
  </sheetData>
  <sheetProtection password="C4A3" sheet="1"/>
  <mergeCells count="13">
    <mergeCell ref="F179:G179"/>
    <mergeCell ref="F44:G44"/>
    <mergeCell ref="F60:G60"/>
    <mergeCell ref="F67:G67"/>
    <mergeCell ref="F84:G84"/>
    <mergeCell ref="F161:G161"/>
    <mergeCell ref="F176:G176"/>
    <mergeCell ref="A1:G1"/>
    <mergeCell ref="C2:G2"/>
    <mergeCell ref="C3:G3"/>
    <mergeCell ref="C4:G4"/>
    <mergeCell ref="F7:G7"/>
    <mergeCell ref="F10:G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63"/>
  <sheetViews>
    <sheetView showGridLines="0" zoomScalePageLayoutView="0" workbookViewId="0" topLeftCell="A1">
      <selection activeCell="G8" sqref="G8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273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342" t="s">
        <v>70</v>
      </c>
      <c r="B1" s="342"/>
      <c r="C1" s="343"/>
      <c r="D1" s="342"/>
      <c r="E1" s="342"/>
      <c r="F1" s="342"/>
      <c r="G1" s="342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50" t="s">
        <v>83</v>
      </c>
      <c r="D2" s="344"/>
      <c r="E2" s="344"/>
      <c r="F2" s="344"/>
      <c r="G2" s="345"/>
      <c r="H2" s="176"/>
      <c r="I2" s="176"/>
      <c r="J2" s="176"/>
    </row>
    <row r="3" spans="1:10" ht="12.75">
      <c r="A3" s="179" t="s">
        <v>72</v>
      </c>
      <c r="B3" s="180" t="s">
        <v>86</v>
      </c>
      <c r="C3" s="351" t="s">
        <v>87</v>
      </c>
      <c r="D3" s="346"/>
      <c r="E3" s="346"/>
      <c r="F3" s="346"/>
      <c r="G3" s="347"/>
      <c r="H3" s="176"/>
      <c r="I3" s="176"/>
      <c r="J3" s="176"/>
    </row>
    <row r="4" spans="1:10" ht="13.5" thickBot="1">
      <c r="A4" s="222" t="s">
        <v>73</v>
      </c>
      <c r="B4" s="223" t="s">
        <v>93</v>
      </c>
      <c r="C4" s="352" t="s">
        <v>94</v>
      </c>
      <c r="D4" s="353"/>
      <c r="E4" s="353"/>
      <c r="F4" s="353"/>
      <c r="G4" s="354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269"/>
      <c r="G5" s="176"/>
      <c r="H5" s="176"/>
      <c r="I5" s="176"/>
      <c r="J5" s="176"/>
    </row>
    <row r="6" spans="1:10" ht="14.25" thickBot="1" thickTop="1">
      <c r="A6" s="231" t="s">
        <v>74</v>
      </c>
      <c r="B6" s="232" t="s">
        <v>75</v>
      </c>
      <c r="C6" s="227" t="s">
        <v>76</v>
      </c>
      <c r="D6" s="228" t="s">
        <v>77</v>
      </c>
      <c r="E6" s="229" t="s">
        <v>78</v>
      </c>
      <c r="F6" s="276" t="s">
        <v>79</v>
      </c>
      <c r="G6" s="230" t="s">
        <v>80</v>
      </c>
      <c r="H6" s="176"/>
      <c r="I6" s="176"/>
      <c r="J6" s="176"/>
    </row>
    <row r="7" spans="1:10" ht="12.75">
      <c r="A7" s="244" t="s">
        <v>95</v>
      </c>
      <c r="B7" s="245" t="s">
        <v>96</v>
      </c>
      <c r="C7" s="246" t="s">
        <v>97</v>
      </c>
      <c r="D7" s="247"/>
      <c r="E7" s="224"/>
      <c r="F7" s="355">
        <f>SUM(G8:G9)</f>
        <v>0</v>
      </c>
      <c r="G7" s="356"/>
      <c r="H7" s="176"/>
      <c r="I7" s="176"/>
      <c r="J7" s="176"/>
    </row>
    <row r="8" spans="1:60" ht="22.5" outlineLevel="1">
      <c r="A8" s="241">
        <v>1</v>
      </c>
      <c r="B8" s="233" t="s">
        <v>98</v>
      </c>
      <c r="C8" s="261" t="s">
        <v>99</v>
      </c>
      <c r="D8" s="235" t="s">
        <v>100</v>
      </c>
      <c r="E8" s="238">
        <v>44</v>
      </c>
      <c r="F8" s="277"/>
      <c r="G8" s="243">
        <f>ROUND(E8*F8,2)</f>
        <v>0</v>
      </c>
      <c r="H8" s="225"/>
      <c r="I8" s="225"/>
      <c r="J8" s="225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1"/>
      <c r="B9" s="233"/>
      <c r="C9" s="262" t="s">
        <v>101</v>
      </c>
      <c r="D9" s="236"/>
      <c r="E9" s="239">
        <v>44</v>
      </c>
      <c r="F9" s="271"/>
      <c r="G9" s="243"/>
      <c r="H9" s="225"/>
      <c r="I9" s="225"/>
      <c r="J9" s="225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10" ht="12.75">
      <c r="A10" s="242" t="s">
        <v>95</v>
      </c>
      <c r="B10" s="234" t="s">
        <v>102</v>
      </c>
      <c r="C10" s="263" t="s">
        <v>103</v>
      </c>
      <c r="D10" s="237"/>
      <c r="E10" s="240"/>
      <c r="F10" s="357">
        <f>SUM(G11:G30)</f>
        <v>0</v>
      </c>
      <c r="G10" s="358"/>
      <c r="H10" s="176"/>
      <c r="I10" s="176"/>
      <c r="J10" s="176"/>
    </row>
    <row r="11" spans="1:60" ht="12.75" outlineLevel="1">
      <c r="A11" s="241">
        <v>2</v>
      </c>
      <c r="B11" s="233" t="s">
        <v>104</v>
      </c>
      <c r="C11" s="261" t="s">
        <v>105</v>
      </c>
      <c r="D11" s="235" t="s">
        <v>106</v>
      </c>
      <c r="E11" s="238">
        <v>63.88</v>
      </c>
      <c r="F11" s="277"/>
      <c r="G11" s="243">
        <f>ROUND(E11*F11,2)</f>
        <v>0</v>
      </c>
      <c r="H11" s="225"/>
      <c r="I11" s="225"/>
      <c r="J11" s="225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ht="12.75" outlineLevel="1">
      <c r="A12" s="241"/>
      <c r="B12" s="233"/>
      <c r="C12" s="262" t="s">
        <v>279</v>
      </c>
      <c r="D12" s="236"/>
      <c r="E12" s="239">
        <v>23.98</v>
      </c>
      <c r="F12" s="271"/>
      <c r="G12" s="243"/>
      <c r="H12" s="225"/>
      <c r="I12" s="225"/>
      <c r="J12" s="225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12.75" outlineLevel="1">
      <c r="A13" s="241"/>
      <c r="B13" s="233"/>
      <c r="C13" s="262" t="s">
        <v>280</v>
      </c>
      <c r="D13" s="236"/>
      <c r="E13" s="239">
        <v>39.9</v>
      </c>
      <c r="F13" s="271"/>
      <c r="G13" s="243"/>
      <c r="H13" s="225"/>
      <c r="I13" s="225"/>
      <c r="J13" s="225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22.5" outlineLevel="1">
      <c r="A14" s="241">
        <v>3</v>
      </c>
      <c r="B14" s="233" t="s">
        <v>112</v>
      </c>
      <c r="C14" s="261" t="s">
        <v>113</v>
      </c>
      <c r="D14" s="235" t="s">
        <v>106</v>
      </c>
      <c r="E14" s="238">
        <v>71.8</v>
      </c>
      <c r="F14" s="277"/>
      <c r="G14" s="243">
        <f>ROUND(E14*F14,2)</f>
        <v>0</v>
      </c>
      <c r="H14" s="225"/>
      <c r="I14" s="225"/>
      <c r="J14" s="225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1"/>
      <c r="B15" s="233"/>
      <c r="C15" s="262" t="s">
        <v>279</v>
      </c>
      <c r="D15" s="236"/>
      <c r="E15" s="239">
        <v>23.98</v>
      </c>
      <c r="F15" s="271"/>
      <c r="G15" s="243"/>
      <c r="H15" s="225"/>
      <c r="I15" s="225"/>
      <c r="J15" s="225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1"/>
      <c r="B16" s="233"/>
      <c r="C16" s="262" t="s">
        <v>280</v>
      </c>
      <c r="D16" s="236"/>
      <c r="E16" s="239">
        <v>39.9</v>
      </c>
      <c r="F16" s="271"/>
      <c r="G16" s="243"/>
      <c r="H16" s="225"/>
      <c r="I16" s="225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12.75" outlineLevel="1">
      <c r="A17" s="241"/>
      <c r="B17" s="233"/>
      <c r="C17" s="262" t="s">
        <v>114</v>
      </c>
      <c r="D17" s="236"/>
      <c r="E17" s="239">
        <v>7.92</v>
      </c>
      <c r="F17" s="271"/>
      <c r="G17" s="243"/>
      <c r="H17" s="225"/>
      <c r="I17" s="225"/>
      <c r="J17" s="225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1">
        <v>4</v>
      </c>
      <c r="B18" s="233" t="s">
        <v>115</v>
      </c>
      <c r="C18" s="261" t="s">
        <v>116</v>
      </c>
      <c r="D18" s="235" t="s">
        <v>106</v>
      </c>
      <c r="E18" s="238">
        <v>63.88</v>
      </c>
      <c r="F18" s="277"/>
      <c r="G18" s="243">
        <f>ROUND(E18*F18,2)</f>
        <v>0</v>
      </c>
      <c r="H18" s="225"/>
      <c r="I18" s="225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1"/>
      <c r="B19" s="233"/>
      <c r="C19" s="262" t="s">
        <v>279</v>
      </c>
      <c r="D19" s="236"/>
      <c r="E19" s="239">
        <v>23.98</v>
      </c>
      <c r="F19" s="271"/>
      <c r="G19" s="243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1"/>
      <c r="B20" s="233"/>
      <c r="C20" s="262" t="s">
        <v>280</v>
      </c>
      <c r="D20" s="236"/>
      <c r="E20" s="239">
        <v>39.9</v>
      </c>
      <c r="F20" s="271"/>
      <c r="G20" s="243"/>
      <c r="H20" s="225"/>
      <c r="I20" s="225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1">
        <v>5</v>
      </c>
      <c r="B21" s="233" t="s">
        <v>117</v>
      </c>
      <c r="C21" s="261" t="s">
        <v>118</v>
      </c>
      <c r="D21" s="235" t="s">
        <v>106</v>
      </c>
      <c r="E21" s="238">
        <v>16.7</v>
      </c>
      <c r="F21" s="277"/>
      <c r="G21" s="243">
        <f>ROUND(E21*F21,2)</f>
        <v>0</v>
      </c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1"/>
      <c r="B22" s="233"/>
      <c r="C22" s="262" t="s">
        <v>281</v>
      </c>
      <c r="D22" s="236"/>
      <c r="E22" s="239">
        <v>16.7</v>
      </c>
      <c r="F22" s="271"/>
      <c r="G22" s="243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1">
        <v>6</v>
      </c>
      <c r="B23" s="233" t="s">
        <v>120</v>
      </c>
      <c r="C23" s="261" t="s">
        <v>121</v>
      </c>
      <c r="D23" s="235" t="s">
        <v>122</v>
      </c>
      <c r="E23" s="238">
        <v>57</v>
      </c>
      <c r="F23" s="277"/>
      <c r="G23" s="243">
        <f>ROUND(E23*F23,2)</f>
        <v>0</v>
      </c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1"/>
      <c r="B24" s="233"/>
      <c r="C24" s="262" t="s">
        <v>282</v>
      </c>
      <c r="D24" s="236"/>
      <c r="E24" s="239">
        <v>57</v>
      </c>
      <c r="F24" s="271"/>
      <c r="G24" s="243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22.5" outlineLevel="1">
      <c r="A25" s="241">
        <v>7</v>
      </c>
      <c r="B25" s="233" t="s">
        <v>125</v>
      </c>
      <c r="C25" s="261" t="s">
        <v>126</v>
      </c>
      <c r="D25" s="235" t="s">
        <v>106</v>
      </c>
      <c r="E25" s="238">
        <v>71.8</v>
      </c>
      <c r="F25" s="277"/>
      <c r="G25" s="243">
        <f>ROUND(E25*F25,2)</f>
        <v>0</v>
      </c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1"/>
      <c r="B26" s="233"/>
      <c r="C26" s="262" t="s">
        <v>279</v>
      </c>
      <c r="D26" s="236"/>
      <c r="E26" s="239">
        <v>23.98</v>
      </c>
      <c r="F26" s="271"/>
      <c r="G26" s="243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1"/>
      <c r="B27" s="233"/>
      <c r="C27" s="262" t="s">
        <v>114</v>
      </c>
      <c r="D27" s="236"/>
      <c r="E27" s="239">
        <v>7.92</v>
      </c>
      <c r="F27" s="271"/>
      <c r="G27" s="243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1"/>
      <c r="B28" s="233"/>
      <c r="C28" s="262" t="s">
        <v>280</v>
      </c>
      <c r="D28" s="236"/>
      <c r="E28" s="239">
        <v>39.9</v>
      </c>
      <c r="F28" s="271"/>
      <c r="G28" s="243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1">
        <v>8</v>
      </c>
      <c r="B29" s="233" t="s">
        <v>127</v>
      </c>
      <c r="C29" s="261" t="s">
        <v>128</v>
      </c>
      <c r="D29" s="235" t="s">
        <v>106</v>
      </c>
      <c r="E29" s="238">
        <v>16.7</v>
      </c>
      <c r="F29" s="277"/>
      <c r="G29" s="243">
        <f>ROUND(E29*F29,2)</f>
        <v>0</v>
      </c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1"/>
      <c r="B30" s="233"/>
      <c r="C30" s="262" t="s">
        <v>281</v>
      </c>
      <c r="D30" s="236"/>
      <c r="E30" s="239">
        <v>16.7</v>
      </c>
      <c r="F30" s="271"/>
      <c r="G30" s="243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10" ht="12.75">
      <c r="A31" s="242" t="s">
        <v>95</v>
      </c>
      <c r="B31" s="234" t="s">
        <v>129</v>
      </c>
      <c r="C31" s="263" t="s">
        <v>130</v>
      </c>
      <c r="D31" s="237"/>
      <c r="E31" s="240"/>
      <c r="F31" s="357">
        <f>SUM(G32:G40)</f>
        <v>0</v>
      </c>
      <c r="G31" s="358"/>
      <c r="H31" s="176"/>
      <c r="I31" s="176"/>
      <c r="J31" s="176"/>
    </row>
    <row r="32" spans="1:60" ht="12.75" outlineLevel="1">
      <c r="A32" s="241">
        <v>9</v>
      </c>
      <c r="B32" s="233" t="s">
        <v>131</v>
      </c>
      <c r="C32" s="261" t="s">
        <v>132</v>
      </c>
      <c r="D32" s="235" t="s">
        <v>106</v>
      </c>
      <c r="E32" s="238">
        <v>61.37</v>
      </c>
      <c r="F32" s="277"/>
      <c r="G32" s="243">
        <f>ROUND(E32*F32,2)</f>
        <v>0</v>
      </c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1"/>
      <c r="B33" s="233"/>
      <c r="C33" s="262" t="s">
        <v>283</v>
      </c>
      <c r="D33" s="236"/>
      <c r="E33" s="239">
        <v>41.42</v>
      </c>
      <c r="F33" s="271"/>
      <c r="G33" s="243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1"/>
      <c r="B34" s="233"/>
      <c r="C34" s="262" t="s">
        <v>284</v>
      </c>
      <c r="D34" s="236"/>
      <c r="E34" s="239">
        <v>19.95</v>
      </c>
      <c r="F34" s="271"/>
      <c r="G34" s="243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1">
        <v>10</v>
      </c>
      <c r="B35" s="233" t="s">
        <v>138</v>
      </c>
      <c r="C35" s="261" t="s">
        <v>139</v>
      </c>
      <c r="D35" s="235" t="s">
        <v>140</v>
      </c>
      <c r="E35" s="238">
        <v>16</v>
      </c>
      <c r="F35" s="277"/>
      <c r="G35" s="243">
        <f>ROUND(E35*F35,2)</f>
        <v>0</v>
      </c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22.5" outlineLevel="1">
      <c r="A36" s="241">
        <v>11</v>
      </c>
      <c r="B36" s="233" t="s">
        <v>141</v>
      </c>
      <c r="C36" s="261" t="s">
        <v>142</v>
      </c>
      <c r="D36" s="235" t="s">
        <v>106</v>
      </c>
      <c r="E36" s="238">
        <v>95.75</v>
      </c>
      <c r="F36" s="277"/>
      <c r="G36" s="243">
        <f>ROUND(E36*F36,2)</f>
        <v>0</v>
      </c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1"/>
      <c r="B37" s="233"/>
      <c r="C37" s="262" t="s">
        <v>285</v>
      </c>
      <c r="D37" s="236"/>
      <c r="E37" s="239">
        <v>62</v>
      </c>
      <c r="F37" s="271"/>
      <c r="G37" s="243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1"/>
      <c r="B38" s="233"/>
      <c r="C38" s="262" t="s">
        <v>286</v>
      </c>
      <c r="D38" s="236"/>
      <c r="E38" s="239">
        <v>33.75</v>
      </c>
      <c r="F38" s="271"/>
      <c r="G38" s="243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22.5" outlineLevel="1">
      <c r="A39" s="241">
        <v>12</v>
      </c>
      <c r="B39" s="233" t="s">
        <v>148</v>
      </c>
      <c r="C39" s="261" t="s">
        <v>149</v>
      </c>
      <c r="D39" s="235" t="s">
        <v>150</v>
      </c>
      <c r="E39" s="238">
        <v>1</v>
      </c>
      <c r="F39" s="277"/>
      <c r="G39" s="243">
        <f>ROUND(E39*F39,2)</f>
        <v>0</v>
      </c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1"/>
      <c r="B40" s="233"/>
      <c r="C40" s="262" t="s">
        <v>151</v>
      </c>
      <c r="D40" s="236"/>
      <c r="E40" s="239">
        <v>1</v>
      </c>
      <c r="F40" s="271"/>
      <c r="G40" s="243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10" ht="25.5">
      <c r="A41" s="242" t="s">
        <v>95</v>
      </c>
      <c r="B41" s="234" t="s">
        <v>152</v>
      </c>
      <c r="C41" s="263" t="s">
        <v>153</v>
      </c>
      <c r="D41" s="237"/>
      <c r="E41" s="240"/>
      <c r="F41" s="357">
        <f>SUM(G42:G47)</f>
        <v>0</v>
      </c>
      <c r="G41" s="358"/>
      <c r="H41" s="176"/>
      <c r="I41" s="176"/>
      <c r="J41" s="176"/>
    </row>
    <row r="42" spans="1:60" ht="12.75" outlineLevel="1">
      <c r="A42" s="241">
        <v>13</v>
      </c>
      <c r="B42" s="233" t="s">
        <v>154</v>
      </c>
      <c r="C42" s="261" t="s">
        <v>155</v>
      </c>
      <c r="D42" s="235" t="s">
        <v>106</v>
      </c>
      <c r="E42" s="238">
        <v>134.2</v>
      </c>
      <c r="F42" s="277"/>
      <c r="G42" s="243">
        <f>ROUND(E42*F42,2)</f>
        <v>0</v>
      </c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2.75" outlineLevel="1">
      <c r="A43" s="241"/>
      <c r="B43" s="233"/>
      <c r="C43" s="262" t="s">
        <v>156</v>
      </c>
      <c r="D43" s="236"/>
      <c r="E43" s="239">
        <v>81</v>
      </c>
      <c r="F43" s="271"/>
      <c r="G43" s="243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2.75" outlineLevel="1">
      <c r="A44" s="241"/>
      <c r="B44" s="233"/>
      <c r="C44" s="262" t="s">
        <v>157</v>
      </c>
      <c r="D44" s="236"/>
      <c r="E44" s="239">
        <v>53.2</v>
      </c>
      <c r="F44" s="271"/>
      <c r="G44" s="243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12.75" outlineLevel="1">
      <c r="A45" s="241">
        <v>14</v>
      </c>
      <c r="B45" s="233" t="s">
        <v>158</v>
      </c>
      <c r="C45" s="261" t="s">
        <v>159</v>
      </c>
      <c r="D45" s="235" t="s">
        <v>106</v>
      </c>
      <c r="E45" s="238">
        <v>134.2</v>
      </c>
      <c r="F45" s="277"/>
      <c r="G45" s="243">
        <f>ROUND(E45*F45,2)</f>
        <v>0</v>
      </c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1"/>
      <c r="B46" s="233"/>
      <c r="C46" s="262" t="s">
        <v>156</v>
      </c>
      <c r="D46" s="236"/>
      <c r="E46" s="239">
        <v>81</v>
      </c>
      <c r="F46" s="271"/>
      <c r="G46" s="243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2.75" outlineLevel="1">
      <c r="A47" s="241"/>
      <c r="B47" s="233"/>
      <c r="C47" s="262" t="s">
        <v>157</v>
      </c>
      <c r="D47" s="236"/>
      <c r="E47" s="239">
        <v>53.2</v>
      </c>
      <c r="F47" s="271"/>
      <c r="G47" s="243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10" ht="12.75">
      <c r="A48" s="242" t="s">
        <v>95</v>
      </c>
      <c r="B48" s="234" t="s">
        <v>160</v>
      </c>
      <c r="C48" s="263" t="s">
        <v>161</v>
      </c>
      <c r="D48" s="237"/>
      <c r="E48" s="240"/>
      <c r="F48" s="357">
        <f>SUM(G49:G61)</f>
        <v>0</v>
      </c>
      <c r="G48" s="358"/>
      <c r="H48" s="176"/>
      <c r="I48" s="176"/>
      <c r="J48" s="176"/>
    </row>
    <row r="49" spans="1:60" ht="22.5" outlineLevel="1">
      <c r="A49" s="241">
        <v>15</v>
      </c>
      <c r="B49" s="233" t="s">
        <v>162</v>
      </c>
      <c r="C49" s="261" t="s">
        <v>163</v>
      </c>
      <c r="D49" s="235" t="s">
        <v>106</v>
      </c>
      <c r="E49" s="238">
        <v>16.7</v>
      </c>
      <c r="F49" s="277"/>
      <c r="G49" s="243">
        <f>ROUND(E49*F49,2)</f>
        <v>0</v>
      </c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1"/>
      <c r="B50" s="233"/>
      <c r="C50" s="262" t="s">
        <v>281</v>
      </c>
      <c r="D50" s="236"/>
      <c r="E50" s="239">
        <v>16.7</v>
      </c>
      <c r="F50" s="271"/>
      <c r="G50" s="243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1">
        <v>16</v>
      </c>
      <c r="B51" s="233" t="s">
        <v>164</v>
      </c>
      <c r="C51" s="261" t="s">
        <v>165</v>
      </c>
      <c r="D51" s="235" t="s">
        <v>106</v>
      </c>
      <c r="E51" s="238">
        <v>63.88</v>
      </c>
      <c r="F51" s="277"/>
      <c r="G51" s="243">
        <f>ROUND(E51*F51,2)</f>
        <v>0</v>
      </c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12.75" outlineLevel="1">
      <c r="A52" s="241"/>
      <c r="B52" s="233"/>
      <c r="C52" s="262" t="s">
        <v>279</v>
      </c>
      <c r="D52" s="236"/>
      <c r="E52" s="239">
        <v>23.98</v>
      </c>
      <c r="F52" s="271"/>
      <c r="G52" s="243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1"/>
      <c r="B53" s="233"/>
      <c r="C53" s="262" t="s">
        <v>287</v>
      </c>
      <c r="D53" s="236"/>
      <c r="E53" s="239">
        <v>39.9</v>
      </c>
      <c r="F53" s="271"/>
      <c r="G53" s="243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1">
        <v>17</v>
      </c>
      <c r="B54" s="233" t="s">
        <v>166</v>
      </c>
      <c r="C54" s="261" t="s">
        <v>167</v>
      </c>
      <c r="D54" s="235" t="s">
        <v>168</v>
      </c>
      <c r="E54" s="238">
        <v>10.66262</v>
      </c>
      <c r="F54" s="277"/>
      <c r="G54" s="243">
        <f aca="true" t="shared" si="0" ref="G54:G61">ROUND(E54*F54,2)</f>
        <v>0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1">
        <v>18</v>
      </c>
      <c r="B55" s="233" t="s">
        <v>169</v>
      </c>
      <c r="C55" s="261" t="s">
        <v>170</v>
      </c>
      <c r="D55" s="235" t="s">
        <v>168</v>
      </c>
      <c r="E55" s="238">
        <v>42.65048</v>
      </c>
      <c r="F55" s="277"/>
      <c r="G55" s="243">
        <f t="shared" si="0"/>
        <v>0</v>
      </c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1">
        <v>19</v>
      </c>
      <c r="B56" s="233" t="s">
        <v>171</v>
      </c>
      <c r="C56" s="261" t="s">
        <v>172</v>
      </c>
      <c r="D56" s="235" t="s">
        <v>168</v>
      </c>
      <c r="E56" s="238">
        <v>10.66262</v>
      </c>
      <c r="F56" s="277"/>
      <c r="G56" s="243">
        <f t="shared" si="0"/>
        <v>0</v>
      </c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1">
        <v>20</v>
      </c>
      <c r="B57" s="233" t="s">
        <v>173</v>
      </c>
      <c r="C57" s="261" t="s">
        <v>174</v>
      </c>
      <c r="D57" s="235" t="s">
        <v>168</v>
      </c>
      <c r="E57" s="238">
        <v>10.66262</v>
      </c>
      <c r="F57" s="277"/>
      <c r="G57" s="243">
        <f t="shared" si="0"/>
        <v>0</v>
      </c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12.75" outlineLevel="1">
      <c r="A58" s="241">
        <v>21</v>
      </c>
      <c r="B58" s="233" t="s">
        <v>175</v>
      </c>
      <c r="C58" s="261" t="s">
        <v>176</v>
      </c>
      <c r="D58" s="235" t="s">
        <v>168</v>
      </c>
      <c r="E58" s="238">
        <v>10.66262</v>
      </c>
      <c r="F58" s="277"/>
      <c r="G58" s="243">
        <f t="shared" si="0"/>
        <v>0</v>
      </c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12.75" outlineLevel="1">
      <c r="A59" s="241">
        <v>22</v>
      </c>
      <c r="B59" s="233" t="s">
        <v>177</v>
      </c>
      <c r="C59" s="261" t="s">
        <v>178</v>
      </c>
      <c r="D59" s="235" t="s">
        <v>168</v>
      </c>
      <c r="E59" s="238">
        <v>21.32524</v>
      </c>
      <c r="F59" s="277"/>
      <c r="G59" s="243">
        <f t="shared" si="0"/>
        <v>0</v>
      </c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12.75" outlineLevel="1">
      <c r="A60" s="241">
        <v>23</v>
      </c>
      <c r="B60" s="233" t="s">
        <v>179</v>
      </c>
      <c r="C60" s="261" t="s">
        <v>180</v>
      </c>
      <c r="D60" s="235" t="s">
        <v>168</v>
      </c>
      <c r="E60" s="238">
        <v>10.66262</v>
      </c>
      <c r="F60" s="277"/>
      <c r="G60" s="243">
        <f t="shared" si="0"/>
        <v>0</v>
      </c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12.75" outlineLevel="1">
      <c r="A61" s="241">
        <v>24</v>
      </c>
      <c r="B61" s="233" t="s">
        <v>181</v>
      </c>
      <c r="C61" s="261" t="s">
        <v>182</v>
      </c>
      <c r="D61" s="235" t="s">
        <v>168</v>
      </c>
      <c r="E61" s="238">
        <v>10.66262</v>
      </c>
      <c r="F61" s="277"/>
      <c r="G61" s="243">
        <f t="shared" si="0"/>
        <v>0</v>
      </c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7" ht="12.75">
      <c r="A62" s="242" t="s">
        <v>95</v>
      </c>
      <c r="B62" s="234" t="s">
        <v>183</v>
      </c>
      <c r="C62" s="263" t="s">
        <v>184</v>
      </c>
      <c r="D62" s="237"/>
      <c r="E62" s="240"/>
      <c r="F62" s="357">
        <f>SUM(G63:G137)</f>
        <v>0</v>
      </c>
      <c r="G62" s="358"/>
    </row>
    <row r="63" spans="1:60" ht="22.5" outlineLevel="1">
      <c r="A63" s="241">
        <v>25</v>
      </c>
      <c r="B63" s="233" t="s">
        <v>185</v>
      </c>
      <c r="C63" s="261" t="s">
        <v>186</v>
      </c>
      <c r="D63" s="235" t="s">
        <v>106</v>
      </c>
      <c r="E63" s="238">
        <v>461.85</v>
      </c>
      <c r="F63" s="277"/>
      <c r="G63" s="243">
        <f>ROUND(E63*F63,2)</f>
        <v>0</v>
      </c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1"/>
      <c r="B64" s="233"/>
      <c r="C64" s="262" t="s">
        <v>156</v>
      </c>
      <c r="D64" s="236"/>
      <c r="E64" s="239">
        <v>81</v>
      </c>
      <c r="F64" s="271"/>
      <c r="G64" s="243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1"/>
      <c r="B65" s="233"/>
      <c r="C65" s="262" t="s">
        <v>288</v>
      </c>
      <c r="D65" s="236"/>
      <c r="E65" s="239">
        <v>3.34</v>
      </c>
      <c r="F65" s="271"/>
      <c r="G65" s="243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12.75" outlineLevel="1">
      <c r="A66" s="241"/>
      <c r="B66" s="233"/>
      <c r="C66" s="262" t="s">
        <v>157</v>
      </c>
      <c r="D66" s="236"/>
      <c r="E66" s="239">
        <v>53.2</v>
      </c>
      <c r="F66" s="271"/>
      <c r="G66" s="243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12.75" outlineLevel="1">
      <c r="A67" s="241"/>
      <c r="B67" s="233"/>
      <c r="C67" s="262" t="s">
        <v>189</v>
      </c>
      <c r="D67" s="236"/>
      <c r="E67" s="239">
        <v>5.49</v>
      </c>
      <c r="F67" s="271"/>
      <c r="G67" s="243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12.75" outlineLevel="1">
      <c r="A68" s="241"/>
      <c r="B68" s="233"/>
      <c r="C68" s="262" t="s">
        <v>190</v>
      </c>
      <c r="D68" s="236"/>
      <c r="E68" s="239">
        <v>5.4</v>
      </c>
      <c r="F68" s="271"/>
      <c r="G68" s="243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1"/>
      <c r="B69" s="233"/>
      <c r="C69" s="262" t="s">
        <v>191</v>
      </c>
      <c r="D69" s="236"/>
      <c r="E69" s="239">
        <v>4.32</v>
      </c>
      <c r="F69" s="271"/>
      <c r="G69" s="243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60" ht="12.75" outlineLevel="1">
      <c r="A70" s="241"/>
      <c r="B70" s="233"/>
      <c r="C70" s="262" t="s">
        <v>207</v>
      </c>
      <c r="D70" s="236"/>
      <c r="E70" s="239"/>
      <c r="F70" s="271"/>
      <c r="G70" s="243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</row>
    <row r="71" spans="1:60" ht="12.75" outlineLevel="1">
      <c r="A71" s="241"/>
      <c r="B71" s="233"/>
      <c r="C71" s="262" t="s">
        <v>289</v>
      </c>
      <c r="D71" s="236"/>
      <c r="E71" s="239">
        <v>309.1</v>
      </c>
      <c r="F71" s="271"/>
      <c r="G71" s="243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60" ht="12.75" outlineLevel="1">
      <c r="A72" s="241">
        <v>26</v>
      </c>
      <c r="B72" s="233" t="s">
        <v>192</v>
      </c>
      <c r="C72" s="261" t="s">
        <v>193</v>
      </c>
      <c r="D72" s="235" t="s">
        <v>106</v>
      </c>
      <c r="E72" s="238">
        <v>75</v>
      </c>
      <c r="F72" s="277"/>
      <c r="G72" s="243">
        <f>ROUND(E72*F72,2)</f>
        <v>0</v>
      </c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</row>
    <row r="73" spans="1:60" ht="12.75" outlineLevel="1">
      <c r="A73" s="241"/>
      <c r="B73" s="233"/>
      <c r="C73" s="262" t="s">
        <v>194</v>
      </c>
      <c r="D73" s="236"/>
      <c r="E73" s="239">
        <v>75</v>
      </c>
      <c r="F73" s="271"/>
      <c r="G73" s="243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60" ht="12.75" outlineLevel="1">
      <c r="A74" s="241">
        <v>27</v>
      </c>
      <c r="B74" s="233" t="s">
        <v>195</v>
      </c>
      <c r="C74" s="261" t="s">
        <v>196</v>
      </c>
      <c r="D74" s="235" t="s">
        <v>100</v>
      </c>
      <c r="E74" s="238">
        <v>7</v>
      </c>
      <c r="F74" s="277"/>
      <c r="G74" s="243">
        <f>ROUND(E74*F74,2)</f>
        <v>0</v>
      </c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</row>
    <row r="75" spans="1:60" ht="12.75" outlineLevel="1">
      <c r="A75" s="241"/>
      <c r="B75" s="233"/>
      <c r="C75" s="262" t="s">
        <v>290</v>
      </c>
      <c r="D75" s="236"/>
      <c r="E75" s="239">
        <v>7</v>
      </c>
      <c r="F75" s="271"/>
      <c r="G75" s="243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33.75" outlineLevel="1">
      <c r="A76" s="241">
        <v>28</v>
      </c>
      <c r="B76" s="233" t="s">
        <v>198</v>
      </c>
      <c r="C76" s="261" t="s">
        <v>291</v>
      </c>
      <c r="D76" s="235" t="s">
        <v>106</v>
      </c>
      <c r="E76" s="238">
        <v>731.275</v>
      </c>
      <c r="F76" s="277"/>
      <c r="G76" s="243">
        <f>ROUND(E76*F76,2)</f>
        <v>0</v>
      </c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60" ht="12.75" outlineLevel="1">
      <c r="A77" s="241"/>
      <c r="B77" s="233"/>
      <c r="C77" s="262" t="s">
        <v>200</v>
      </c>
      <c r="D77" s="236"/>
      <c r="E77" s="239">
        <v>202.5</v>
      </c>
      <c r="F77" s="271"/>
      <c r="G77" s="243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</row>
    <row r="78" spans="1:60" ht="12.75" outlineLevel="1">
      <c r="A78" s="241"/>
      <c r="B78" s="233"/>
      <c r="C78" s="262" t="s">
        <v>292</v>
      </c>
      <c r="D78" s="236"/>
      <c r="E78" s="239">
        <v>47.7</v>
      </c>
      <c r="F78" s="271"/>
      <c r="G78" s="243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12.75" outlineLevel="1">
      <c r="A79" s="241"/>
      <c r="B79" s="233"/>
      <c r="C79" s="262" t="s">
        <v>203</v>
      </c>
      <c r="D79" s="236"/>
      <c r="E79" s="239">
        <v>113.05</v>
      </c>
      <c r="F79" s="271"/>
      <c r="G79" s="243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12.75" outlineLevel="1">
      <c r="A80" s="241"/>
      <c r="B80" s="233"/>
      <c r="C80" s="262" t="s">
        <v>204</v>
      </c>
      <c r="D80" s="236"/>
      <c r="E80" s="239">
        <v>13.725</v>
      </c>
      <c r="F80" s="271"/>
      <c r="G80" s="243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60" ht="12.75" outlineLevel="1">
      <c r="A81" s="241"/>
      <c r="B81" s="233"/>
      <c r="C81" s="262" t="s">
        <v>205</v>
      </c>
      <c r="D81" s="236"/>
      <c r="E81" s="239">
        <v>13.5</v>
      </c>
      <c r="F81" s="271"/>
      <c r="G81" s="243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</row>
    <row r="82" spans="1:60" ht="12.75" outlineLevel="1">
      <c r="A82" s="241"/>
      <c r="B82" s="233"/>
      <c r="C82" s="262" t="s">
        <v>206</v>
      </c>
      <c r="D82" s="236"/>
      <c r="E82" s="239">
        <v>10.8</v>
      </c>
      <c r="F82" s="271"/>
      <c r="G82" s="243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</row>
    <row r="83" spans="1:60" ht="12.75" outlineLevel="1">
      <c r="A83" s="241"/>
      <c r="B83" s="233"/>
      <c r="C83" s="262" t="s">
        <v>207</v>
      </c>
      <c r="D83" s="236"/>
      <c r="E83" s="239"/>
      <c r="F83" s="271"/>
      <c r="G83" s="243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</row>
    <row r="84" spans="1:60" ht="12.75" outlineLevel="1">
      <c r="A84" s="241"/>
      <c r="B84" s="233"/>
      <c r="C84" s="262" t="s">
        <v>208</v>
      </c>
      <c r="D84" s="236"/>
      <c r="E84" s="239">
        <v>11</v>
      </c>
      <c r="F84" s="271"/>
      <c r="G84" s="243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</row>
    <row r="85" spans="1:60" ht="12.75" outlineLevel="1">
      <c r="A85" s="241"/>
      <c r="B85" s="233"/>
      <c r="C85" s="262" t="s">
        <v>209</v>
      </c>
      <c r="D85" s="236"/>
      <c r="E85" s="239">
        <v>3.75</v>
      </c>
      <c r="F85" s="271"/>
      <c r="G85" s="243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</row>
    <row r="86" spans="1:60" ht="12.75" outlineLevel="1">
      <c r="A86" s="241"/>
      <c r="B86" s="233"/>
      <c r="C86" s="262" t="s">
        <v>210</v>
      </c>
      <c r="D86" s="236"/>
      <c r="E86" s="239">
        <v>3.75</v>
      </c>
      <c r="F86" s="271"/>
      <c r="G86" s="243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</row>
    <row r="87" spans="1:60" ht="12.75" outlineLevel="1">
      <c r="A87" s="241"/>
      <c r="B87" s="233"/>
      <c r="C87" s="262" t="s">
        <v>211</v>
      </c>
      <c r="D87" s="236"/>
      <c r="E87" s="239">
        <v>2.4</v>
      </c>
      <c r="F87" s="271"/>
      <c r="G87" s="243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</row>
    <row r="88" spans="1:60" ht="12.75" outlineLevel="1">
      <c r="A88" s="241"/>
      <c r="B88" s="233"/>
      <c r="C88" s="262" t="s">
        <v>207</v>
      </c>
      <c r="D88" s="236"/>
      <c r="E88" s="239"/>
      <c r="F88" s="271"/>
      <c r="G88" s="243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</row>
    <row r="89" spans="1:60" ht="12.75" outlineLevel="1">
      <c r="A89" s="241"/>
      <c r="B89" s="233"/>
      <c r="C89" s="262" t="s">
        <v>289</v>
      </c>
      <c r="D89" s="236"/>
      <c r="E89" s="239">
        <v>309.1</v>
      </c>
      <c r="F89" s="271"/>
      <c r="G89" s="243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</row>
    <row r="90" spans="1:60" ht="12.75" outlineLevel="1">
      <c r="A90" s="241">
        <v>29</v>
      </c>
      <c r="B90" s="233" t="s">
        <v>216</v>
      </c>
      <c r="C90" s="261" t="s">
        <v>217</v>
      </c>
      <c r="D90" s="235" t="s">
        <v>100</v>
      </c>
      <c r="E90" s="238">
        <v>3</v>
      </c>
      <c r="F90" s="277"/>
      <c r="G90" s="243">
        <f>ROUND(E90*F90,2)</f>
        <v>0</v>
      </c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</row>
    <row r="91" spans="1:60" ht="12.75" outlineLevel="1">
      <c r="A91" s="241"/>
      <c r="B91" s="233"/>
      <c r="C91" s="262" t="s">
        <v>293</v>
      </c>
      <c r="D91" s="236"/>
      <c r="E91" s="239">
        <v>3</v>
      </c>
      <c r="F91" s="271"/>
      <c r="G91" s="243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</row>
    <row r="92" spans="1:60" ht="33.75" outlineLevel="1">
      <c r="A92" s="241">
        <v>30</v>
      </c>
      <c r="B92" s="233" t="s">
        <v>219</v>
      </c>
      <c r="C92" s="261" t="s">
        <v>220</v>
      </c>
      <c r="D92" s="235" t="s">
        <v>100</v>
      </c>
      <c r="E92" s="238">
        <v>7</v>
      </c>
      <c r="F92" s="277"/>
      <c r="G92" s="243">
        <f>ROUND(E92*F92,2)</f>
        <v>0</v>
      </c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</row>
    <row r="93" spans="1:60" ht="12.75" outlineLevel="1">
      <c r="A93" s="241"/>
      <c r="B93" s="233"/>
      <c r="C93" s="262" t="s">
        <v>290</v>
      </c>
      <c r="D93" s="236"/>
      <c r="E93" s="239">
        <v>7</v>
      </c>
      <c r="F93" s="271"/>
      <c r="G93" s="243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</row>
    <row r="94" spans="1:60" ht="12.75" outlineLevel="1">
      <c r="A94" s="241">
        <v>31</v>
      </c>
      <c r="B94" s="233" t="s">
        <v>221</v>
      </c>
      <c r="C94" s="261" t="s">
        <v>222</v>
      </c>
      <c r="D94" s="235" t="s">
        <v>100</v>
      </c>
      <c r="E94" s="238">
        <v>1</v>
      </c>
      <c r="F94" s="277"/>
      <c r="G94" s="243">
        <f>ROUND(E94*F94,2)</f>
        <v>0</v>
      </c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</row>
    <row r="95" spans="1:60" ht="12.75" outlineLevel="1">
      <c r="A95" s="241"/>
      <c r="B95" s="233"/>
      <c r="C95" s="262" t="s">
        <v>223</v>
      </c>
      <c r="D95" s="236"/>
      <c r="E95" s="239">
        <v>1</v>
      </c>
      <c r="F95" s="271"/>
      <c r="G95" s="243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</row>
    <row r="96" spans="1:60" ht="12.75" outlineLevel="1">
      <c r="A96" s="241">
        <v>32</v>
      </c>
      <c r="B96" s="233" t="s">
        <v>224</v>
      </c>
      <c r="C96" s="261" t="s">
        <v>225</v>
      </c>
      <c r="D96" s="235" t="s">
        <v>106</v>
      </c>
      <c r="E96" s="238">
        <v>789.575</v>
      </c>
      <c r="F96" s="277"/>
      <c r="G96" s="243">
        <f>ROUND(E96*F96,2)</f>
        <v>0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</row>
    <row r="97" spans="1:60" ht="12.75" outlineLevel="1">
      <c r="A97" s="241"/>
      <c r="B97" s="233"/>
      <c r="C97" s="262" t="s">
        <v>200</v>
      </c>
      <c r="D97" s="236"/>
      <c r="E97" s="239">
        <v>202.5</v>
      </c>
      <c r="F97" s="271"/>
      <c r="G97" s="243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</row>
    <row r="98" spans="1:60" ht="12.75" outlineLevel="1">
      <c r="A98" s="241"/>
      <c r="B98" s="233"/>
      <c r="C98" s="262" t="s">
        <v>292</v>
      </c>
      <c r="D98" s="236"/>
      <c r="E98" s="239">
        <v>47.7</v>
      </c>
      <c r="F98" s="271"/>
      <c r="G98" s="243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</row>
    <row r="99" spans="1:60" ht="12.75" outlineLevel="1">
      <c r="A99" s="241"/>
      <c r="B99" s="233"/>
      <c r="C99" s="262" t="s">
        <v>202</v>
      </c>
      <c r="D99" s="236"/>
      <c r="E99" s="239">
        <v>21.6</v>
      </c>
      <c r="F99" s="271"/>
      <c r="G99" s="243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</row>
    <row r="100" spans="1:60" ht="12.75" outlineLevel="1">
      <c r="A100" s="241"/>
      <c r="B100" s="233"/>
      <c r="C100" s="262" t="s">
        <v>203</v>
      </c>
      <c r="D100" s="236"/>
      <c r="E100" s="239">
        <v>113.05</v>
      </c>
      <c r="F100" s="271"/>
      <c r="G100" s="243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</row>
    <row r="101" spans="1:60" ht="12.75" outlineLevel="1">
      <c r="A101" s="241"/>
      <c r="B101" s="233"/>
      <c r="C101" s="262" t="s">
        <v>204</v>
      </c>
      <c r="D101" s="236"/>
      <c r="E101" s="239">
        <v>13.725</v>
      </c>
      <c r="F101" s="271"/>
      <c r="G101" s="243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</row>
    <row r="102" spans="1:60" ht="12.75" outlineLevel="1">
      <c r="A102" s="241"/>
      <c r="B102" s="233"/>
      <c r="C102" s="262" t="s">
        <v>205</v>
      </c>
      <c r="D102" s="236"/>
      <c r="E102" s="239">
        <v>13.5</v>
      </c>
      <c r="F102" s="271"/>
      <c r="G102" s="243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</row>
    <row r="103" spans="1:60" ht="12.75" outlineLevel="1">
      <c r="A103" s="241"/>
      <c r="B103" s="233"/>
      <c r="C103" s="262" t="s">
        <v>206</v>
      </c>
      <c r="D103" s="236"/>
      <c r="E103" s="239">
        <v>10.8</v>
      </c>
      <c r="F103" s="271"/>
      <c r="G103" s="243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</row>
    <row r="104" spans="1:60" ht="12.75" outlineLevel="1">
      <c r="A104" s="241"/>
      <c r="B104" s="233"/>
      <c r="C104" s="262" t="s">
        <v>207</v>
      </c>
      <c r="D104" s="236"/>
      <c r="E104" s="239"/>
      <c r="F104" s="271"/>
      <c r="G104" s="243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</row>
    <row r="105" spans="1:60" ht="12.75" outlineLevel="1">
      <c r="A105" s="241"/>
      <c r="B105" s="233"/>
      <c r="C105" s="262" t="s">
        <v>208</v>
      </c>
      <c r="D105" s="236"/>
      <c r="E105" s="239">
        <v>11</v>
      </c>
      <c r="F105" s="271"/>
      <c r="G105" s="243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</row>
    <row r="106" spans="1:60" ht="12.75" outlineLevel="1">
      <c r="A106" s="241"/>
      <c r="B106" s="233"/>
      <c r="C106" s="262" t="s">
        <v>209</v>
      </c>
      <c r="D106" s="236"/>
      <c r="E106" s="239">
        <v>3.75</v>
      </c>
      <c r="F106" s="271"/>
      <c r="G106" s="243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</row>
    <row r="107" spans="1:60" ht="12.75" outlineLevel="1">
      <c r="A107" s="241"/>
      <c r="B107" s="233"/>
      <c r="C107" s="262" t="s">
        <v>210</v>
      </c>
      <c r="D107" s="236"/>
      <c r="E107" s="239">
        <v>3.75</v>
      </c>
      <c r="F107" s="271"/>
      <c r="G107" s="243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</row>
    <row r="108" spans="1:60" ht="12.75" outlineLevel="1">
      <c r="A108" s="241"/>
      <c r="B108" s="233"/>
      <c r="C108" s="262" t="s">
        <v>207</v>
      </c>
      <c r="D108" s="236"/>
      <c r="E108" s="239"/>
      <c r="F108" s="271"/>
      <c r="G108" s="243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</row>
    <row r="109" spans="1:60" ht="12.75" outlineLevel="1">
      <c r="A109" s="241"/>
      <c r="B109" s="233"/>
      <c r="C109" s="262" t="s">
        <v>208</v>
      </c>
      <c r="D109" s="236"/>
      <c r="E109" s="239">
        <v>11</v>
      </c>
      <c r="F109" s="271"/>
      <c r="G109" s="243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</row>
    <row r="110" spans="1:60" ht="12.75" outlineLevel="1">
      <c r="A110" s="241"/>
      <c r="B110" s="233"/>
      <c r="C110" s="262" t="s">
        <v>294</v>
      </c>
      <c r="D110" s="236"/>
      <c r="E110" s="239">
        <v>337.2</v>
      </c>
      <c r="F110" s="271"/>
      <c r="G110" s="243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</row>
    <row r="111" spans="1:60" ht="22.5" outlineLevel="1">
      <c r="A111" s="241">
        <v>33</v>
      </c>
      <c r="B111" s="233" t="s">
        <v>226</v>
      </c>
      <c r="C111" s="261" t="s">
        <v>227</v>
      </c>
      <c r="D111" s="235" t="s">
        <v>100</v>
      </c>
      <c r="E111" s="238">
        <v>7</v>
      </c>
      <c r="F111" s="277"/>
      <c r="G111" s="243">
        <f>ROUND(E111*F111,2)</f>
        <v>0</v>
      </c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</row>
    <row r="112" spans="1:60" ht="12.75" outlineLevel="1">
      <c r="A112" s="241"/>
      <c r="B112" s="233"/>
      <c r="C112" s="262" t="s">
        <v>290</v>
      </c>
      <c r="D112" s="236"/>
      <c r="E112" s="239">
        <v>7</v>
      </c>
      <c r="F112" s="271"/>
      <c r="G112" s="243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</row>
    <row r="113" spans="1:60" ht="12.75" outlineLevel="1">
      <c r="A113" s="241">
        <v>34</v>
      </c>
      <c r="B113" s="233" t="s">
        <v>228</v>
      </c>
      <c r="C113" s="261" t="s">
        <v>229</v>
      </c>
      <c r="D113" s="235" t="s">
        <v>100</v>
      </c>
      <c r="E113" s="238">
        <v>300.96</v>
      </c>
      <c r="F113" s="277"/>
      <c r="G113" s="243">
        <f>ROUND(E113*F113,2)</f>
        <v>0</v>
      </c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</row>
    <row r="114" spans="1:60" ht="12.75" outlineLevel="1">
      <c r="A114" s="241"/>
      <c r="B114" s="233"/>
      <c r="C114" s="262" t="s">
        <v>230</v>
      </c>
      <c r="D114" s="236"/>
      <c r="E114" s="239">
        <v>148.5</v>
      </c>
      <c r="F114" s="271"/>
      <c r="G114" s="243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</row>
    <row r="115" spans="1:60" ht="12.75" outlineLevel="1">
      <c r="A115" s="241"/>
      <c r="B115" s="233"/>
      <c r="C115" s="262" t="s">
        <v>232</v>
      </c>
      <c r="D115" s="236"/>
      <c r="E115" s="239">
        <v>73.15</v>
      </c>
      <c r="F115" s="271"/>
      <c r="G115" s="243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</row>
    <row r="116" spans="1:60" ht="12.75" outlineLevel="1">
      <c r="A116" s="241"/>
      <c r="B116" s="233"/>
      <c r="C116" s="262" t="s">
        <v>233</v>
      </c>
      <c r="D116" s="236"/>
      <c r="E116" s="239">
        <v>20.13</v>
      </c>
      <c r="F116" s="271"/>
      <c r="G116" s="243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</row>
    <row r="117" spans="1:60" ht="12.75" outlineLevel="1">
      <c r="A117" s="241"/>
      <c r="B117" s="233"/>
      <c r="C117" s="262" t="s">
        <v>234</v>
      </c>
      <c r="D117" s="236"/>
      <c r="E117" s="239">
        <v>19.8</v>
      </c>
      <c r="F117" s="271"/>
      <c r="G117" s="243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</row>
    <row r="118" spans="1:60" ht="12.75" outlineLevel="1">
      <c r="A118" s="241"/>
      <c r="B118" s="233"/>
      <c r="C118" s="262" t="s">
        <v>235</v>
      </c>
      <c r="D118" s="236"/>
      <c r="E118" s="239">
        <v>11.88</v>
      </c>
      <c r="F118" s="271"/>
      <c r="G118" s="243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</row>
    <row r="119" spans="1:60" ht="12.75" outlineLevel="1">
      <c r="A119" s="241"/>
      <c r="B119" s="233"/>
      <c r="C119" s="262" t="s">
        <v>207</v>
      </c>
      <c r="D119" s="236"/>
      <c r="E119" s="239"/>
      <c r="F119" s="271"/>
      <c r="G119" s="243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</row>
    <row r="120" spans="1:60" ht="12.75" outlineLevel="1">
      <c r="A120" s="241"/>
      <c r="B120" s="233"/>
      <c r="C120" s="262" t="s">
        <v>207</v>
      </c>
      <c r="D120" s="236"/>
      <c r="E120" s="239"/>
      <c r="F120" s="271"/>
      <c r="G120" s="243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</row>
    <row r="121" spans="1:60" ht="12.75" outlineLevel="1">
      <c r="A121" s="241"/>
      <c r="B121" s="233"/>
      <c r="C121" s="262" t="s">
        <v>236</v>
      </c>
      <c r="D121" s="236"/>
      <c r="E121" s="239">
        <v>22</v>
      </c>
      <c r="F121" s="271"/>
      <c r="G121" s="243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</row>
    <row r="122" spans="1:60" ht="12.75" outlineLevel="1">
      <c r="A122" s="241"/>
      <c r="B122" s="233"/>
      <c r="C122" s="262" t="s">
        <v>237</v>
      </c>
      <c r="D122" s="236"/>
      <c r="E122" s="239">
        <v>2.75</v>
      </c>
      <c r="F122" s="271"/>
      <c r="G122" s="243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</row>
    <row r="123" spans="1:60" ht="12.75" outlineLevel="1">
      <c r="A123" s="241"/>
      <c r="B123" s="233"/>
      <c r="C123" s="262" t="s">
        <v>238</v>
      </c>
      <c r="D123" s="236"/>
      <c r="E123" s="239">
        <v>2.75</v>
      </c>
      <c r="F123" s="271"/>
      <c r="G123" s="243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</row>
    <row r="124" spans="1:60" ht="22.5" outlineLevel="1">
      <c r="A124" s="241">
        <v>35</v>
      </c>
      <c r="B124" s="233" t="s">
        <v>240</v>
      </c>
      <c r="C124" s="261" t="s">
        <v>241</v>
      </c>
      <c r="D124" s="235" t="s">
        <v>100</v>
      </c>
      <c r="E124" s="238">
        <v>273.46</v>
      </c>
      <c r="F124" s="277"/>
      <c r="G124" s="243">
        <f>ROUND(E124*F124,2)</f>
        <v>0</v>
      </c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</row>
    <row r="125" spans="1:60" ht="12.75" outlineLevel="1">
      <c r="A125" s="241"/>
      <c r="B125" s="233"/>
      <c r="C125" s="262" t="s">
        <v>230</v>
      </c>
      <c r="D125" s="236"/>
      <c r="E125" s="239">
        <v>148.5</v>
      </c>
      <c r="F125" s="271"/>
      <c r="G125" s="243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</row>
    <row r="126" spans="1:60" ht="12.75" outlineLevel="1">
      <c r="A126" s="241"/>
      <c r="B126" s="233"/>
      <c r="C126" s="262" t="s">
        <v>232</v>
      </c>
      <c r="D126" s="236"/>
      <c r="E126" s="239">
        <v>73.15</v>
      </c>
      <c r="F126" s="271"/>
      <c r="G126" s="243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</row>
    <row r="127" spans="1:60" ht="12.75" outlineLevel="1">
      <c r="A127" s="241"/>
      <c r="B127" s="233"/>
      <c r="C127" s="262" t="s">
        <v>233</v>
      </c>
      <c r="D127" s="236"/>
      <c r="E127" s="239">
        <v>20.13</v>
      </c>
      <c r="F127" s="271"/>
      <c r="G127" s="243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</row>
    <row r="128" spans="1:60" ht="12.75" outlineLevel="1">
      <c r="A128" s="241"/>
      <c r="B128" s="233"/>
      <c r="C128" s="262" t="s">
        <v>234</v>
      </c>
      <c r="D128" s="236"/>
      <c r="E128" s="239">
        <v>19.8</v>
      </c>
      <c r="F128" s="271"/>
      <c r="G128" s="243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</row>
    <row r="129" spans="1:60" ht="12.75" outlineLevel="1">
      <c r="A129" s="241"/>
      <c r="B129" s="233"/>
      <c r="C129" s="262" t="s">
        <v>235</v>
      </c>
      <c r="D129" s="236"/>
      <c r="E129" s="239">
        <v>11.88</v>
      </c>
      <c r="F129" s="271"/>
      <c r="G129" s="243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</row>
    <row r="130" spans="1:60" ht="12.75" outlineLevel="1">
      <c r="A130" s="241">
        <v>36</v>
      </c>
      <c r="B130" s="233" t="s">
        <v>242</v>
      </c>
      <c r="C130" s="261" t="s">
        <v>243</v>
      </c>
      <c r="D130" s="235" t="s">
        <v>168</v>
      </c>
      <c r="E130" s="238">
        <v>4.33582</v>
      </c>
      <c r="F130" s="277"/>
      <c r="G130" s="243">
        <f aca="true" t="shared" si="1" ref="G130:G137">ROUND(E130*F130,2)</f>
        <v>0</v>
      </c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</row>
    <row r="131" spans="1:60" ht="12.75" outlineLevel="1">
      <c r="A131" s="241">
        <v>37</v>
      </c>
      <c r="B131" s="233" t="s">
        <v>244</v>
      </c>
      <c r="C131" s="261" t="s">
        <v>245</v>
      </c>
      <c r="D131" s="235" t="s">
        <v>168</v>
      </c>
      <c r="E131" s="238">
        <v>4.33582</v>
      </c>
      <c r="F131" s="277"/>
      <c r="G131" s="243">
        <f t="shared" si="1"/>
        <v>0</v>
      </c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</row>
    <row r="132" spans="1:60" ht="12.75" outlineLevel="1">
      <c r="A132" s="241">
        <v>38</v>
      </c>
      <c r="B132" s="233" t="s">
        <v>166</v>
      </c>
      <c r="C132" s="261" t="s">
        <v>167</v>
      </c>
      <c r="D132" s="235" t="s">
        <v>168</v>
      </c>
      <c r="E132" s="238">
        <v>5.68602</v>
      </c>
      <c r="F132" s="277"/>
      <c r="G132" s="243">
        <f t="shared" si="1"/>
        <v>0</v>
      </c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</row>
    <row r="133" spans="1:60" ht="12.75" outlineLevel="1">
      <c r="A133" s="241">
        <v>39</v>
      </c>
      <c r="B133" s="233" t="s">
        <v>169</v>
      </c>
      <c r="C133" s="261" t="s">
        <v>170</v>
      </c>
      <c r="D133" s="235" t="s">
        <v>168</v>
      </c>
      <c r="E133" s="238">
        <v>39.80215</v>
      </c>
      <c r="F133" s="277"/>
      <c r="G133" s="243">
        <f t="shared" si="1"/>
        <v>0</v>
      </c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</row>
    <row r="134" spans="1:60" ht="12.75" outlineLevel="1">
      <c r="A134" s="241">
        <v>40</v>
      </c>
      <c r="B134" s="233" t="s">
        <v>171</v>
      </c>
      <c r="C134" s="261" t="s">
        <v>172</v>
      </c>
      <c r="D134" s="235" t="s">
        <v>168</v>
      </c>
      <c r="E134" s="238">
        <v>5.68602</v>
      </c>
      <c r="F134" s="277"/>
      <c r="G134" s="243">
        <f t="shared" si="1"/>
        <v>0</v>
      </c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</row>
    <row r="135" spans="1:60" ht="12.75" outlineLevel="1">
      <c r="A135" s="241">
        <v>41</v>
      </c>
      <c r="B135" s="233" t="s">
        <v>173</v>
      </c>
      <c r="C135" s="261" t="s">
        <v>174</v>
      </c>
      <c r="D135" s="235" t="s">
        <v>168</v>
      </c>
      <c r="E135" s="238">
        <v>5.68602</v>
      </c>
      <c r="F135" s="277"/>
      <c r="G135" s="243">
        <f t="shared" si="1"/>
        <v>0</v>
      </c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</row>
    <row r="136" spans="1:60" ht="12.75" outlineLevel="1">
      <c r="A136" s="241">
        <v>42</v>
      </c>
      <c r="B136" s="233" t="s">
        <v>179</v>
      </c>
      <c r="C136" s="261" t="s">
        <v>180</v>
      </c>
      <c r="D136" s="235" t="s">
        <v>168</v>
      </c>
      <c r="E136" s="238">
        <v>5.68602</v>
      </c>
      <c r="F136" s="277"/>
      <c r="G136" s="243">
        <f t="shared" si="1"/>
        <v>0</v>
      </c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</row>
    <row r="137" spans="1:60" ht="12.75" outlineLevel="1">
      <c r="A137" s="241">
        <v>43</v>
      </c>
      <c r="B137" s="233" t="s">
        <v>181</v>
      </c>
      <c r="C137" s="261" t="s">
        <v>182</v>
      </c>
      <c r="D137" s="235" t="s">
        <v>168</v>
      </c>
      <c r="E137" s="238">
        <v>5.68602</v>
      </c>
      <c r="F137" s="277"/>
      <c r="G137" s="243">
        <f t="shared" si="1"/>
        <v>0</v>
      </c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</row>
    <row r="138" spans="1:7" ht="12.75">
      <c r="A138" s="242" t="s">
        <v>95</v>
      </c>
      <c r="B138" s="234" t="s">
        <v>246</v>
      </c>
      <c r="C138" s="263" t="s">
        <v>247</v>
      </c>
      <c r="D138" s="237"/>
      <c r="E138" s="240"/>
      <c r="F138" s="357">
        <f>SUM(G139:G152)</f>
        <v>0</v>
      </c>
      <c r="G138" s="358"/>
    </row>
    <row r="139" spans="1:60" ht="22.5" outlineLevel="1">
      <c r="A139" s="241">
        <v>44</v>
      </c>
      <c r="B139" s="233" t="s">
        <v>248</v>
      </c>
      <c r="C139" s="261" t="s">
        <v>249</v>
      </c>
      <c r="D139" s="235" t="s">
        <v>122</v>
      </c>
      <c r="E139" s="238">
        <v>42.6</v>
      </c>
      <c r="F139" s="277"/>
      <c r="G139" s="243">
        <f>ROUND(E139*F139,2)</f>
        <v>0</v>
      </c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</row>
    <row r="140" spans="1:60" ht="12.75" outlineLevel="1">
      <c r="A140" s="241"/>
      <c r="B140" s="233"/>
      <c r="C140" s="262" t="s">
        <v>250</v>
      </c>
      <c r="D140" s="236"/>
      <c r="E140" s="239">
        <v>21.3</v>
      </c>
      <c r="F140" s="271"/>
      <c r="G140" s="243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</row>
    <row r="141" spans="1:60" ht="12.75" outlineLevel="1">
      <c r="A141" s="241"/>
      <c r="B141" s="233"/>
      <c r="C141" s="262" t="s">
        <v>251</v>
      </c>
      <c r="D141" s="236"/>
      <c r="E141" s="239">
        <v>21.3</v>
      </c>
      <c r="F141" s="271"/>
      <c r="G141" s="243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</row>
    <row r="142" spans="1:60" ht="22.5" outlineLevel="1">
      <c r="A142" s="241">
        <v>45</v>
      </c>
      <c r="B142" s="233" t="s">
        <v>252</v>
      </c>
      <c r="C142" s="261" t="s">
        <v>253</v>
      </c>
      <c r="D142" s="235" t="s">
        <v>122</v>
      </c>
      <c r="E142" s="238">
        <v>11</v>
      </c>
      <c r="F142" s="277"/>
      <c r="G142" s="243">
        <f>ROUND(E142*F142,2)</f>
        <v>0</v>
      </c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</row>
    <row r="143" spans="1:60" ht="12.75" outlineLevel="1">
      <c r="A143" s="241"/>
      <c r="B143" s="233"/>
      <c r="C143" s="262" t="s">
        <v>254</v>
      </c>
      <c r="D143" s="236"/>
      <c r="E143" s="239">
        <v>11</v>
      </c>
      <c r="F143" s="271"/>
      <c r="G143" s="243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</row>
    <row r="144" spans="1:60" ht="22.5" outlineLevel="1">
      <c r="A144" s="241">
        <v>46</v>
      </c>
      <c r="B144" s="233" t="s">
        <v>255</v>
      </c>
      <c r="C144" s="261" t="s">
        <v>256</v>
      </c>
      <c r="D144" s="235" t="s">
        <v>122</v>
      </c>
      <c r="E144" s="238">
        <v>42.6</v>
      </c>
      <c r="F144" s="277"/>
      <c r="G144" s="243">
        <f>ROUND(E144*F144,2)</f>
        <v>0</v>
      </c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</row>
    <row r="145" spans="1:60" ht="12.75" outlineLevel="1">
      <c r="A145" s="241"/>
      <c r="B145" s="233"/>
      <c r="C145" s="262" t="s">
        <v>250</v>
      </c>
      <c r="D145" s="236"/>
      <c r="E145" s="239">
        <v>21.3</v>
      </c>
      <c r="F145" s="271"/>
      <c r="G145" s="243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</row>
    <row r="146" spans="1:60" ht="12.75" outlineLevel="1">
      <c r="A146" s="241"/>
      <c r="B146" s="233"/>
      <c r="C146" s="262" t="s">
        <v>251</v>
      </c>
      <c r="D146" s="236"/>
      <c r="E146" s="239">
        <v>21.3</v>
      </c>
      <c r="F146" s="271"/>
      <c r="G146" s="243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</row>
    <row r="147" spans="1:60" ht="22.5" outlineLevel="1">
      <c r="A147" s="241">
        <v>47</v>
      </c>
      <c r="B147" s="233" t="s">
        <v>257</v>
      </c>
      <c r="C147" s="261" t="s">
        <v>258</v>
      </c>
      <c r="D147" s="235" t="s">
        <v>100</v>
      </c>
      <c r="E147" s="238">
        <v>2</v>
      </c>
      <c r="F147" s="277"/>
      <c r="G147" s="243">
        <f>ROUND(E147*F147,2)</f>
        <v>0</v>
      </c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</row>
    <row r="148" spans="1:60" ht="12.75" outlineLevel="1">
      <c r="A148" s="241"/>
      <c r="B148" s="233"/>
      <c r="C148" s="262" t="s">
        <v>259</v>
      </c>
      <c r="D148" s="236"/>
      <c r="E148" s="239">
        <v>1</v>
      </c>
      <c r="F148" s="271"/>
      <c r="G148" s="243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</row>
    <row r="149" spans="1:60" ht="12.75" outlineLevel="1">
      <c r="A149" s="241"/>
      <c r="B149" s="233"/>
      <c r="C149" s="262" t="s">
        <v>260</v>
      </c>
      <c r="D149" s="236"/>
      <c r="E149" s="239">
        <v>1</v>
      </c>
      <c r="F149" s="271"/>
      <c r="G149" s="243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</row>
    <row r="150" spans="1:60" ht="22.5" outlineLevel="1">
      <c r="A150" s="241">
        <v>48</v>
      </c>
      <c r="B150" s="233" t="s">
        <v>261</v>
      </c>
      <c r="C150" s="261" t="s">
        <v>262</v>
      </c>
      <c r="D150" s="235" t="s">
        <v>100</v>
      </c>
      <c r="E150" s="238">
        <v>129</v>
      </c>
      <c r="F150" s="277"/>
      <c r="G150" s="243">
        <f>ROUND(E150*F150,2)</f>
        <v>0</v>
      </c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</row>
    <row r="151" spans="1:60" ht="12.75" outlineLevel="1">
      <c r="A151" s="241"/>
      <c r="B151" s="233"/>
      <c r="C151" s="262" t="s">
        <v>263</v>
      </c>
      <c r="D151" s="236"/>
      <c r="E151" s="239">
        <v>129</v>
      </c>
      <c r="F151" s="271"/>
      <c r="G151" s="243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</row>
    <row r="152" spans="1:60" ht="12.75" outlineLevel="1">
      <c r="A152" s="241">
        <v>49</v>
      </c>
      <c r="B152" s="233" t="s">
        <v>264</v>
      </c>
      <c r="C152" s="261" t="s">
        <v>265</v>
      </c>
      <c r="D152" s="235" t="s">
        <v>168</v>
      </c>
      <c r="E152" s="238">
        <v>0.18275</v>
      </c>
      <c r="F152" s="277"/>
      <c r="G152" s="243">
        <f>ROUND(E152*F152,2)</f>
        <v>0</v>
      </c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</row>
    <row r="153" spans="1:7" ht="12.75">
      <c r="A153" s="242" t="s">
        <v>95</v>
      </c>
      <c r="B153" s="234" t="s">
        <v>266</v>
      </c>
      <c r="C153" s="263" t="s">
        <v>267</v>
      </c>
      <c r="D153" s="237"/>
      <c r="E153" s="240"/>
      <c r="F153" s="357">
        <f>SUM(G154:G155)</f>
        <v>0</v>
      </c>
      <c r="G153" s="358"/>
    </row>
    <row r="154" spans="1:60" ht="12.75" outlineLevel="1">
      <c r="A154" s="241">
        <v>50</v>
      </c>
      <c r="B154" s="233" t="s">
        <v>268</v>
      </c>
      <c r="C154" s="261" t="s">
        <v>269</v>
      </c>
      <c r="D154" s="235" t="s">
        <v>270</v>
      </c>
      <c r="E154" s="238">
        <v>1</v>
      </c>
      <c r="F154" s="277"/>
      <c r="G154" s="243">
        <f>ROUND(E154*F154,2)</f>
        <v>0</v>
      </c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</row>
    <row r="155" spans="1:60" ht="12.75" outlineLevel="1">
      <c r="A155" s="241">
        <v>51</v>
      </c>
      <c r="B155" s="233" t="s">
        <v>271</v>
      </c>
      <c r="C155" s="261" t="s">
        <v>272</v>
      </c>
      <c r="D155" s="235" t="s">
        <v>270</v>
      </c>
      <c r="E155" s="238">
        <v>1</v>
      </c>
      <c r="F155" s="277"/>
      <c r="G155" s="243">
        <f>ROUND(E155*F155,2)</f>
        <v>0</v>
      </c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</row>
    <row r="156" spans="1:7" ht="12.75">
      <c r="A156" s="242" t="s">
        <v>95</v>
      </c>
      <c r="B156" s="234" t="s">
        <v>273</v>
      </c>
      <c r="C156" s="263" t="s">
        <v>274</v>
      </c>
      <c r="D156" s="237"/>
      <c r="E156" s="240"/>
      <c r="F156" s="357">
        <f>SUM(G157:G158)</f>
        <v>0</v>
      </c>
      <c r="G156" s="358"/>
    </row>
    <row r="157" spans="1:60" ht="22.5" outlineLevel="1">
      <c r="A157" s="241">
        <v>52</v>
      </c>
      <c r="B157" s="233" t="s">
        <v>275</v>
      </c>
      <c r="C157" s="261" t="s">
        <v>276</v>
      </c>
      <c r="D157" s="235" t="s">
        <v>270</v>
      </c>
      <c r="E157" s="238">
        <v>1</v>
      </c>
      <c r="F157" s="277"/>
      <c r="G157" s="243">
        <f>ROUND(E157*F157,2)</f>
        <v>0</v>
      </c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</row>
    <row r="158" spans="1:60" ht="13.5" outlineLevel="1" thickBot="1">
      <c r="A158" s="248"/>
      <c r="B158" s="249"/>
      <c r="C158" s="264" t="s">
        <v>151</v>
      </c>
      <c r="D158" s="250"/>
      <c r="E158" s="251">
        <v>1</v>
      </c>
      <c r="F158" s="272"/>
      <c r="G158" s="252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</row>
    <row r="159" spans="3:41" ht="13.5" thickBot="1">
      <c r="C159" s="265"/>
      <c r="AK159">
        <f>SUM(AK1:AK158)</f>
        <v>0</v>
      </c>
      <c r="AL159">
        <f>SUM(AL1:AL158)</f>
        <v>0</v>
      </c>
      <c r="AN159">
        <v>15</v>
      </c>
      <c r="AO159">
        <v>21</v>
      </c>
    </row>
    <row r="160" spans="1:41" ht="13.5" thickBot="1">
      <c r="A160" s="253"/>
      <c r="B160" s="254" t="s">
        <v>277</v>
      </c>
      <c r="C160" s="266"/>
      <c r="D160" s="255"/>
      <c r="E160" s="255"/>
      <c r="F160" s="278"/>
      <c r="G160" s="256">
        <f>F7+F10+F31+F41+F48+F62+F138+F153+F156</f>
        <v>0</v>
      </c>
      <c r="AN160">
        <f>SUMIF(AM8:AM159,AN159,G8:G159)</f>
        <v>0</v>
      </c>
      <c r="AO160">
        <f>SUMIF(AM8:AM159,AO159,G8:G159)</f>
        <v>0</v>
      </c>
    </row>
    <row r="161" ht="12.75">
      <c r="C161" s="265"/>
    </row>
    <row r="162" spans="1:3" ht="13.5" thickBot="1">
      <c r="A162" t="s">
        <v>278</v>
      </c>
      <c r="C162" s="265"/>
    </row>
    <row r="163" spans="1:7" ht="75" customHeight="1" thickBot="1">
      <c r="A163" s="257"/>
      <c r="B163" s="258"/>
      <c r="C163" s="267"/>
      <c r="D163" s="259"/>
      <c r="E163" s="259"/>
      <c r="F163" s="279"/>
      <c r="G163" s="260"/>
    </row>
  </sheetData>
  <sheetProtection password="C4A3" sheet="1"/>
  <mergeCells count="13">
    <mergeCell ref="F156:G156"/>
    <mergeCell ref="F31:G31"/>
    <mergeCell ref="F41:G41"/>
    <mergeCell ref="F48:G48"/>
    <mergeCell ref="F62:G62"/>
    <mergeCell ref="F138:G138"/>
    <mergeCell ref="F153:G153"/>
    <mergeCell ref="A1:G1"/>
    <mergeCell ref="C2:G2"/>
    <mergeCell ref="C3:G3"/>
    <mergeCell ref="C4:G4"/>
    <mergeCell ref="F7:G7"/>
    <mergeCell ref="F10:G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50"/>
  <sheetViews>
    <sheetView showGridLines="0" zoomScalePageLayoutView="0" workbookViewId="0" topLeftCell="A1">
      <selection activeCell="G8" sqref="G8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273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342" t="s">
        <v>70</v>
      </c>
      <c r="B1" s="342"/>
      <c r="C1" s="343"/>
      <c r="D1" s="342"/>
      <c r="E1" s="342"/>
      <c r="F1" s="342"/>
      <c r="G1" s="342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50" t="s">
        <v>83</v>
      </c>
      <c r="D2" s="344"/>
      <c r="E2" s="344"/>
      <c r="F2" s="344"/>
      <c r="G2" s="345"/>
      <c r="H2" s="176"/>
      <c r="I2" s="176"/>
      <c r="J2" s="176"/>
    </row>
    <row r="3" spans="1:10" ht="12.75">
      <c r="A3" s="179" t="s">
        <v>72</v>
      </c>
      <c r="B3" s="180" t="s">
        <v>88</v>
      </c>
      <c r="C3" s="351" t="s">
        <v>89</v>
      </c>
      <c r="D3" s="346"/>
      <c r="E3" s="346"/>
      <c r="F3" s="346"/>
      <c r="G3" s="347"/>
      <c r="H3" s="176"/>
      <c r="I3" s="176"/>
      <c r="J3" s="176"/>
    </row>
    <row r="4" spans="1:10" ht="13.5" thickBot="1">
      <c r="A4" s="222" t="s">
        <v>73</v>
      </c>
      <c r="B4" s="223" t="s">
        <v>93</v>
      </c>
      <c r="C4" s="352" t="s">
        <v>94</v>
      </c>
      <c r="D4" s="353"/>
      <c r="E4" s="353"/>
      <c r="F4" s="353"/>
      <c r="G4" s="354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269"/>
      <c r="G5" s="176"/>
      <c r="H5" s="176"/>
      <c r="I5" s="176"/>
      <c r="J5" s="176"/>
    </row>
    <row r="6" spans="1:10" ht="14.25" thickBot="1" thickTop="1">
      <c r="A6" s="231" t="s">
        <v>74</v>
      </c>
      <c r="B6" s="232" t="s">
        <v>75</v>
      </c>
      <c r="C6" s="227" t="s">
        <v>76</v>
      </c>
      <c r="D6" s="228" t="s">
        <v>77</v>
      </c>
      <c r="E6" s="229" t="s">
        <v>78</v>
      </c>
      <c r="F6" s="276" t="s">
        <v>79</v>
      </c>
      <c r="G6" s="230" t="s">
        <v>80</v>
      </c>
      <c r="H6" s="176"/>
      <c r="I6" s="176"/>
      <c r="J6" s="176"/>
    </row>
    <row r="7" spans="1:10" ht="12.75">
      <c r="A7" s="244" t="s">
        <v>95</v>
      </c>
      <c r="B7" s="245" t="s">
        <v>96</v>
      </c>
      <c r="C7" s="246" t="s">
        <v>97</v>
      </c>
      <c r="D7" s="247"/>
      <c r="E7" s="224"/>
      <c r="F7" s="355">
        <f>SUM(G8:G11)</f>
        <v>0</v>
      </c>
      <c r="G7" s="356"/>
      <c r="H7" s="176"/>
      <c r="I7" s="176"/>
      <c r="J7" s="176"/>
    </row>
    <row r="8" spans="1:60" ht="22.5" outlineLevel="1">
      <c r="A8" s="241">
        <v>1</v>
      </c>
      <c r="B8" s="233" t="s">
        <v>98</v>
      </c>
      <c r="C8" s="261" t="s">
        <v>99</v>
      </c>
      <c r="D8" s="235" t="s">
        <v>100</v>
      </c>
      <c r="E8" s="238">
        <v>44</v>
      </c>
      <c r="F8" s="277"/>
      <c r="G8" s="243">
        <f>ROUND(E8*F8,2)</f>
        <v>0</v>
      </c>
      <c r="H8" s="225"/>
      <c r="I8" s="225"/>
      <c r="J8" s="225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12.75" outlineLevel="1">
      <c r="A9" s="241"/>
      <c r="B9" s="233"/>
      <c r="C9" s="262" t="s">
        <v>101</v>
      </c>
      <c r="D9" s="236"/>
      <c r="E9" s="239">
        <v>44</v>
      </c>
      <c r="F9" s="271"/>
      <c r="G9" s="243"/>
      <c r="H9" s="225"/>
      <c r="I9" s="225"/>
      <c r="J9" s="225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1">
        <v>2</v>
      </c>
      <c r="B10" s="233" t="s">
        <v>295</v>
      </c>
      <c r="C10" s="261" t="s">
        <v>296</v>
      </c>
      <c r="D10" s="235" t="s">
        <v>100</v>
      </c>
      <c r="E10" s="238">
        <v>2</v>
      </c>
      <c r="F10" s="277"/>
      <c r="G10" s="243">
        <f>ROUND(E10*F10,2)</f>
        <v>0</v>
      </c>
      <c r="H10" s="225"/>
      <c r="I10" s="225"/>
      <c r="J10" s="225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ht="12.75" outlineLevel="1">
      <c r="A11" s="241"/>
      <c r="B11" s="233"/>
      <c r="C11" s="262" t="s">
        <v>297</v>
      </c>
      <c r="D11" s="236"/>
      <c r="E11" s="239">
        <v>2</v>
      </c>
      <c r="F11" s="271"/>
      <c r="G11" s="243"/>
      <c r="H11" s="225"/>
      <c r="I11" s="225"/>
      <c r="J11" s="225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10" ht="12.75">
      <c r="A12" s="242" t="s">
        <v>95</v>
      </c>
      <c r="B12" s="234" t="s">
        <v>102</v>
      </c>
      <c r="C12" s="263" t="s">
        <v>103</v>
      </c>
      <c r="D12" s="237"/>
      <c r="E12" s="240"/>
      <c r="F12" s="357">
        <f>SUM(G13:G28)</f>
        <v>0</v>
      </c>
      <c r="G12" s="358"/>
      <c r="H12" s="176"/>
      <c r="I12" s="176"/>
      <c r="J12" s="176"/>
    </row>
    <row r="13" spans="1:60" ht="12.75" outlineLevel="1">
      <c r="A13" s="241">
        <v>3</v>
      </c>
      <c r="B13" s="233" t="s">
        <v>104</v>
      </c>
      <c r="C13" s="261" t="s">
        <v>105</v>
      </c>
      <c r="D13" s="235" t="s">
        <v>106</v>
      </c>
      <c r="E13" s="238">
        <v>80.18</v>
      </c>
      <c r="F13" s="277"/>
      <c r="G13" s="243">
        <f>ROUND(E13*F13,2)</f>
        <v>0</v>
      </c>
      <c r="H13" s="225"/>
      <c r="I13" s="225"/>
      <c r="J13" s="225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12.75" outlineLevel="1">
      <c r="A14" s="241"/>
      <c r="B14" s="233"/>
      <c r="C14" s="262" t="s">
        <v>298</v>
      </c>
      <c r="D14" s="236"/>
      <c r="E14" s="239">
        <v>80.18</v>
      </c>
      <c r="F14" s="271"/>
      <c r="G14" s="243"/>
      <c r="H14" s="225"/>
      <c r="I14" s="225"/>
      <c r="J14" s="225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22.5" outlineLevel="1">
      <c r="A15" s="241">
        <v>4</v>
      </c>
      <c r="B15" s="233" t="s">
        <v>112</v>
      </c>
      <c r="C15" s="261" t="s">
        <v>113</v>
      </c>
      <c r="D15" s="235" t="s">
        <v>106</v>
      </c>
      <c r="E15" s="238">
        <v>88.1</v>
      </c>
      <c r="F15" s="277"/>
      <c r="G15" s="243">
        <f>ROUND(E15*F15,2)</f>
        <v>0</v>
      </c>
      <c r="H15" s="225"/>
      <c r="I15" s="225"/>
      <c r="J15" s="225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1"/>
      <c r="B16" s="233"/>
      <c r="C16" s="262" t="s">
        <v>299</v>
      </c>
      <c r="D16" s="236"/>
      <c r="E16" s="239">
        <v>80.18</v>
      </c>
      <c r="F16" s="271"/>
      <c r="G16" s="243"/>
      <c r="H16" s="225"/>
      <c r="I16" s="225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12.75" outlineLevel="1">
      <c r="A17" s="241"/>
      <c r="B17" s="233"/>
      <c r="C17" s="262" t="s">
        <v>114</v>
      </c>
      <c r="D17" s="236"/>
      <c r="E17" s="239">
        <v>7.92</v>
      </c>
      <c r="F17" s="271"/>
      <c r="G17" s="243"/>
      <c r="H17" s="225"/>
      <c r="I17" s="225"/>
      <c r="J17" s="225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1">
        <v>5</v>
      </c>
      <c r="B18" s="233" t="s">
        <v>115</v>
      </c>
      <c r="C18" s="261" t="s">
        <v>116</v>
      </c>
      <c r="D18" s="235" t="s">
        <v>106</v>
      </c>
      <c r="E18" s="238">
        <v>64.98</v>
      </c>
      <c r="F18" s="277"/>
      <c r="G18" s="243">
        <f>ROUND(E18*F18,2)</f>
        <v>0</v>
      </c>
      <c r="H18" s="225"/>
      <c r="I18" s="225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1"/>
      <c r="B19" s="233"/>
      <c r="C19" s="262" t="s">
        <v>300</v>
      </c>
      <c r="D19" s="236"/>
      <c r="E19" s="239">
        <v>64.98</v>
      </c>
      <c r="F19" s="271"/>
      <c r="G19" s="243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41">
        <v>6</v>
      </c>
      <c r="B20" s="233" t="s">
        <v>117</v>
      </c>
      <c r="C20" s="261" t="s">
        <v>118</v>
      </c>
      <c r="D20" s="235" t="s">
        <v>106</v>
      </c>
      <c r="E20" s="238">
        <v>9.05</v>
      </c>
      <c r="F20" s="277"/>
      <c r="G20" s="243">
        <f>ROUND(E20*F20,2)</f>
        <v>0</v>
      </c>
      <c r="H20" s="225"/>
      <c r="I20" s="225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12.75" outlineLevel="1">
      <c r="A21" s="241"/>
      <c r="B21" s="233"/>
      <c r="C21" s="262" t="s">
        <v>301</v>
      </c>
      <c r="D21" s="236"/>
      <c r="E21" s="239">
        <v>9.05</v>
      </c>
      <c r="F21" s="271"/>
      <c r="G21" s="243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1">
        <v>7</v>
      </c>
      <c r="B22" s="233" t="s">
        <v>120</v>
      </c>
      <c r="C22" s="261" t="s">
        <v>121</v>
      </c>
      <c r="D22" s="235" t="s">
        <v>122</v>
      </c>
      <c r="E22" s="238">
        <v>174.8</v>
      </c>
      <c r="F22" s="277"/>
      <c r="G22" s="243">
        <f>ROUND(E22*F22,2)</f>
        <v>0</v>
      </c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1"/>
      <c r="B23" s="233"/>
      <c r="C23" s="262" t="s">
        <v>302</v>
      </c>
      <c r="D23" s="236"/>
      <c r="E23" s="239">
        <v>174.8</v>
      </c>
      <c r="F23" s="271"/>
      <c r="G23" s="243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22.5" outlineLevel="1">
      <c r="A24" s="241">
        <v>8</v>
      </c>
      <c r="B24" s="233" t="s">
        <v>125</v>
      </c>
      <c r="C24" s="261" t="s">
        <v>126</v>
      </c>
      <c r="D24" s="235" t="s">
        <v>106</v>
      </c>
      <c r="E24" s="238">
        <v>88.1</v>
      </c>
      <c r="F24" s="277"/>
      <c r="G24" s="243">
        <f>ROUND(E24*F24,2)</f>
        <v>0</v>
      </c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1"/>
      <c r="B25" s="233"/>
      <c r="C25" s="262" t="s">
        <v>114</v>
      </c>
      <c r="D25" s="236"/>
      <c r="E25" s="239">
        <v>7.92</v>
      </c>
      <c r="F25" s="271"/>
      <c r="G25" s="243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1"/>
      <c r="B26" s="233"/>
      <c r="C26" s="262" t="s">
        <v>299</v>
      </c>
      <c r="D26" s="236"/>
      <c r="E26" s="239">
        <v>80.18</v>
      </c>
      <c r="F26" s="271"/>
      <c r="G26" s="243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1">
        <v>9</v>
      </c>
      <c r="B27" s="233" t="s">
        <v>127</v>
      </c>
      <c r="C27" s="261" t="s">
        <v>128</v>
      </c>
      <c r="D27" s="235" t="s">
        <v>106</v>
      </c>
      <c r="E27" s="238">
        <v>9.05</v>
      </c>
      <c r="F27" s="277"/>
      <c r="G27" s="243">
        <f>ROUND(E27*F27,2)</f>
        <v>0</v>
      </c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1"/>
      <c r="B28" s="233"/>
      <c r="C28" s="262" t="s">
        <v>301</v>
      </c>
      <c r="D28" s="236"/>
      <c r="E28" s="239">
        <v>9.05</v>
      </c>
      <c r="F28" s="271"/>
      <c r="G28" s="243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10" ht="12.75">
      <c r="A29" s="242" t="s">
        <v>95</v>
      </c>
      <c r="B29" s="234" t="s">
        <v>129</v>
      </c>
      <c r="C29" s="263" t="s">
        <v>130</v>
      </c>
      <c r="D29" s="237"/>
      <c r="E29" s="240"/>
      <c r="F29" s="357">
        <f>SUM(G30:G36)</f>
        <v>0</v>
      </c>
      <c r="G29" s="358"/>
      <c r="H29" s="176"/>
      <c r="I29" s="176"/>
      <c r="J29" s="176"/>
    </row>
    <row r="30" spans="1:60" ht="12.75" outlineLevel="1">
      <c r="A30" s="241">
        <v>10</v>
      </c>
      <c r="B30" s="233" t="s">
        <v>131</v>
      </c>
      <c r="C30" s="261" t="s">
        <v>132</v>
      </c>
      <c r="D30" s="235" t="s">
        <v>106</v>
      </c>
      <c r="E30" s="238">
        <v>34.77</v>
      </c>
      <c r="F30" s="277"/>
      <c r="G30" s="243">
        <f>ROUND(E30*F30,2)</f>
        <v>0</v>
      </c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12.75" outlineLevel="1">
      <c r="A31" s="241"/>
      <c r="B31" s="233"/>
      <c r="C31" s="262" t="s">
        <v>303</v>
      </c>
      <c r="D31" s="236"/>
      <c r="E31" s="239">
        <v>34.77</v>
      </c>
      <c r="F31" s="271"/>
      <c r="G31" s="243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41">
        <v>11</v>
      </c>
      <c r="B32" s="233" t="s">
        <v>138</v>
      </c>
      <c r="C32" s="261" t="s">
        <v>139</v>
      </c>
      <c r="D32" s="235" t="s">
        <v>140</v>
      </c>
      <c r="E32" s="238">
        <v>16</v>
      </c>
      <c r="F32" s="277"/>
      <c r="G32" s="243">
        <f>ROUND(E32*F32,2)</f>
        <v>0</v>
      </c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22.5" outlineLevel="1">
      <c r="A33" s="241">
        <v>12</v>
      </c>
      <c r="B33" s="233" t="s">
        <v>141</v>
      </c>
      <c r="C33" s="261" t="s">
        <v>304</v>
      </c>
      <c r="D33" s="235" t="s">
        <v>106</v>
      </c>
      <c r="E33" s="238">
        <v>60.25</v>
      </c>
      <c r="F33" s="277"/>
      <c r="G33" s="243">
        <f>ROUND(E33*F33,2)</f>
        <v>0</v>
      </c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41"/>
      <c r="B34" s="233"/>
      <c r="C34" s="262" t="s">
        <v>305</v>
      </c>
      <c r="D34" s="236"/>
      <c r="E34" s="239">
        <v>60.25</v>
      </c>
      <c r="F34" s="271"/>
      <c r="G34" s="243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22.5" outlineLevel="1">
      <c r="A35" s="241">
        <v>13</v>
      </c>
      <c r="B35" s="233" t="s">
        <v>148</v>
      </c>
      <c r="C35" s="261" t="s">
        <v>149</v>
      </c>
      <c r="D35" s="235" t="s">
        <v>150</v>
      </c>
      <c r="E35" s="238">
        <v>1</v>
      </c>
      <c r="F35" s="277"/>
      <c r="G35" s="243">
        <f>ROUND(E35*F35,2)</f>
        <v>0</v>
      </c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1"/>
      <c r="B36" s="233"/>
      <c r="C36" s="262" t="s">
        <v>151</v>
      </c>
      <c r="D36" s="236"/>
      <c r="E36" s="239">
        <v>1</v>
      </c>
      <c r="F36" s="271"/>
      <c r="G36" s="243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10" ht="25.5">
      <c r="A37" s="242" t="s">
        <v>95</v>
      </c>
      <c r="B37" s="234" t="s">
        <v>152</v>
      </c>
      <c r="C37" s="263" t="s">
        <v>153</v>
      </c>
      <c r="D37" s="237"/>
      <c r="E37" s="240"/>
      <c r="F37" s="357">
        <f>SUM(G38:G43)</f>
        <v>0</v>
      </c>
      <c r="G37" s="358"/>
      <c r="H37" s="176"/>
      <c r="I37" s="176"/>
      <c r="J37" s="176"/>
    </row>
    <row r="38" spans="1:60" ht="12.75" outlineLevel="1">
      <c r="A38" s="241">
        <v>14</v>
      </c>
      <c r="B38" s="233" t="s">
        <v>154</v>
      </c>
      <c r="C38" s="261" t="s">
        <v>155</v>
      </c>
      <c r="D38" s="235" t="s">
        <v>106</v>
      </c>
      <c r="E38" s="238">
        <v>134.2</v>
      </c>
      <c r="F38" s="277"/>
      <c r="G38" s="243">
        <f>ROUND(E38*F38,2)</f>
        <v>0</v>
      </c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1"/>
      <c r="B39" s="233"/>
      <c r="C39" s="262" t="s">
        <v>156</v>
      </c>
      <c r="D39" s="236"/>
      <c r="E39" s="239">
        <v>81</v>
      </c>
      <c r="F39" s="271"/>
      <c r="G39" s="243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1"/>
      <c r="B40" s="233"/>
      <c r="C40" s="262" t="s">
        <v>157</v>
      </c>
      <c r="D40" s="236"/>
      <c r="E40" s="239">
        <v>53.2</v>
      </c>
      <c r="F40" s="271"/>
      <c r="G40" s="243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1">
        <v>15</v>
      </c>
      <c r="B41" s="233" t="s">
        <v>158</v>
      </c>
      <c r="C41" s="261" t="s">
        <v>159</v>
      </c>
      <c r="D41" s="235" t="s">
        <v>106</v>
      </c>
      <c r="E41" s="238">
        <v>134.2</v>
      </c>
      <c r="F41" s="277"/>
      <c r="G41" s="243">
        <f>ROUND(E41*F41,2)</f>
        <v>0</v>
      </c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12.75" outlineLevel="1">
      <c r="A42" s="241"/>
      <c r="B42" s="233"/>
      <c r="C42" s="262" t="s">
        <v>156</v>
      </c>
      <c r="D42" s="236"/>
      <c r="E42" s="239">
        <v>81</v>
      </c>
      <c r="F42" s="271"/>
      <c r="G42" s="243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2.75" outlineLevel="1">
      <c r="A43" s="241"/>
      <c r="B43" s="233"/>
      <c r="C43" s="262" t="s">
        <v>157</v>
      </c>
      <c r="D43" s="236"/>
      <c r="E43" s="239">
        <v>53.2</v>
      </c>
      <c r="F43" s="271"/>
      <c r="G43" s="243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10" ht="12.75">
      <c r="A44" s="242" t="s">
        <v>95</v>
      </c>
      <c r="B44" s="234" t="s">
        <v>160</v>
      </c>
      <c r="C44" s="263" t="s">
        <v>161</v>
      </c>
      <c r="D44" s="237"/>
      <c r="E44" s="240"/>
      <c r="F44" s="357">
        <f>SUM(G45:G56)</f>
        <v>0</v>
      </c>
      <c r="G44" s="358"/>
      <c r="H44" s="176"/>
      <c r="I44" s="176"/>
      <c r="J44" s="176"/>
    </row>
    <row r="45" spans="1:60" ht="22.5" outlineLevel="1">
      <c r="A45" s="241">
        <v>16</v>
      </c>
      <c r="B45" s="233" t="s">
        <v>162</v>
      </c>
      <c r="C45" s="261" t="s">
        <v>163</v>
      </c>
      <c r="D45" s="235" t="s">
        <v>106</v>
      </c>
      <c r="E45" s="238">
        <v>9.05</v>
      </c>
      <c r="F45" s="277"/>
      <c r="G45" s="243">
        <f>ROUND(E45*F45,2)</f>
        <v>0</v>
      </c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1"/>
      <c r="B46" s="233"/>
      <c r="C46" s="262" t="s">
        <v>301</v>
      </c>
      <c r="D46" s="236"/>
      <c r="E46" s="239">
        <v>9.05</v>
      </c>
      <c r="F46" s="271"/>
      <c r="G46" s="243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2.75" outlineLevel="1">
      <c r="A47" s="241">
        <v>17</v>
      </c>
      <c r="B47" s="233" t="s">
        <v>164</v>
      </c>
      <c r="C47" s="261" t="s">
        <v>165</v>
      </c>
      <c r="D47" s="235" t="s">
        <v>106</v>
      </c>
      <c r="E47" s="238">
        <v>61.7</v>
      </c>
      <c r="F47" s="277"/>
      <c r="G47" s="243">
        <f>ROUND(E47*F47,2)</f>
        <v>0</v>
      </c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2.75" outlineLevel="1">
      <c r="A48" s="241"/>
      <c r="B48" s="233"/>
      <c r="C48" s="262" t="s">
        <v>306</v>
      </c>
      <c r="D48" s="236"/>
      <c r="E48" s="239">
        <v>61.7</v>
      </c>
      <c r="F48" s="271"/>
      <c r="G48" s="243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2.75" outlineLevel="1">
      <c r="A49" s="241">
        <v>18</v>
      </c>
      <c r="B49" s="233" t="s">
        <v>166</v>
      </c>
      <c r="C49" s="261" t="s">
        <v>167</v>
      </c>
      <c r="D49" s="235" t="s">
        <v>168</v>
      </c>
      <c r="E49" s="238">
        <v>9.97135</v>
      </c>
      <c r="F49" s="277"/>
      <c r="G49" s="243">
        <f aca="true" t="shared" si="0" ref="G49:G56">ROUND(E49*F49,2)</f>
        <v>0</v>
      </c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1">
        <v>19</v>
      </c>
      <c r="B50" s="233" t="s">
        <v>169</v>
      </c>
      <c r="C50" s="261" t="s">
        <v>170</v>
      </c>
      <c r="D50" s="235" t="s">
        <v>168</v>
      </c>
      <c r="E50" s="238">
        <v>39.8854</v>
      </c>
      <c r="F50" s="277"/>
      <c r="G50" s="243">
        <f t="shared" si="0"/>
        <v>0</v>
      </c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1">
        <v>20</v>
      </c>
      <c r="B51" s="233" t="s">
        <v>171</v>
      </c>
      <c r="C51" s="261" t="s">
        <v>172</v>
      </c>
      <c r="D51" s="235" t="s">
        <v>168</v>
      </c>
      <c r="E51" s="238">
        <v>9.97135</v>
      </c>
      <c r="F51" s="277"/>
      <c r="G51" s="243">
        <f t="shared" si="0"/>
        <v>0</v>
      </c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12.75" outlineLevel="1">
      <c r="A52" s="241">
        <v>21</v>
      </c>
      <c r="B52" s="233" t="s">
        <v>173</v>
      </c>
      <c r="C52" s="261" t="s">
        <v>174</v>
      </c>
      <c r="D52" s="235" t="s">
        <v>168</v>
      </c>
      <c r="E52" s="238">
        <v>9.97135</v>
      </c>
      <c r="F52" s="277"/>
      <c r="G52" s="243">
        <f t="shared" si="0"/>
        <v>0</v>
      </c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1">
        <v>22</v>
      </c>
      <c r="B53" s="233" t="s">
        <v>175</v>
      </c>
      <c r="C53" s="261" t="s">
        <v>176</v>
      </c>
      <c r="D53" s="235" t="s">
        <v>168</v>
      </c>
      <c r="E53" s="238">
        <v>9.97135</v>
      </c>
      <c r="F53" s="277"/>
      <c r="G53" s="243">
        <f t="shared" si="0"/>
        <v>0</v>
      </c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1">
        <v>23</v>
      </c>
      <c r="B54" s="233" t="s">
        <v>177</v>
      </c>
      <c r="C54" s="261" t="s">
        <v>178</v>
      </c>
      <c r="D54" s="235" t="s">
        <v>168</v>
      </c>
      <c r="E54" s="238">
        <v>19.9427</v>
      </c>
      <c r="F54" s="277"/>
      <c r="G54" s="243">
        <f t="shared" si="0"/>
        <v>0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1">
        <v>24</v>
      </c>
      <c r="B55" s="233" t="s">
        <v>179</v>
      </c>
      <c r="C55" s="261" t="s">
        <v>180</v>
      </c>
      <c r="D55" s="235" t="s">
        <v>168</v>
      </c>
      <c r="E55" s="238">
        <v>9.97135</v>
      </c>
      <c r="F55" s="277"/>
      <c r="G55" s="243">
        <f t="shared" si="0"/>
        <v>0</v>
      </c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1">
        <v>25</v>
      </c>
      <c r="B56" s="233" t="s">
        <v>181</v>
      </c>
      <c r="C56" s="261" t="s">
        <v>182</v>
      </c>
      <c r="D56" s="235" t="s">
        <v>168</v>
      </c>
      <c r="E56" s="238">
        <v>9.97135</v>
      </c>
      <c r="F56" s="277"/>
      <c r="G56" s="243">
        <f t="shared" si="0"/>
        <v>0</v>
      </c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7" ht="12.75">
      <c r="A57" s="242" t="s">
        <v>95</v>
      </c>
      <c r="B57" s="234" t="s">
        <v>183</v>
      </c>
      <c r="C57" s="263" t="s">
        <v>184</v>
      </c>
      <c r="D57" s="237"/>
      <c r="E57" s="240"/>
      <c r="F57" s="357">
        <f>SUM(G58:G124)</f>
        <v>0</v>
      </c>
      <c r="G57" s="358"/>
    </row>
    <row r="58" spans="1:60" ht="22.5" outlineLevel="1">
      <c r="A58" s="241">
        <v>26</v>
      </c>
      <c r="B58" s="233" t="s">
        <v>185</v>
      </c>
      <c r="C58" s="261" t="s">
        <v>186</v>
      </c>
      <c r="D58" s="235" t="s">
        <v>106</v>
      </c>
      <c r="E58" s="238">
        <v>491.12</v>
      </c>
      <c r="F58" s="277"/>
      <c r="G58" s="243">
        <f>ROUND(E58*F58,2)</f>
        <v>0</v>
      </c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12.75" outlineLevel="1">
      <c r="A59" s="241"/>
      <c r="B59" s="233"/>
      <c r="C59" s="262" t="s">
        <v>156</v>
      </c>
      <c r="D59" s="236"/>
      <c r="E59" s="239">
        <v>81</v>
      </c>
      <c r="F59" s="271"/>
      <c r="G59" s="243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12.75" outlineLevel="1">
      <c r="A60" s="241"/>
      <c r="B60" s="233"/>
      <c r="C60" s="262" t="s">
        <v>307</v>
      </c>
      <c r="D60" s="236"/>
      <c r="E60" s="239">
        <v>1.81</v>
      </c>
      <c r="F60" s="271"/>
      <c r="G60" s="243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12.75" outlineLevel="1">
      <c r="A61" s="241"/>
      <c r="B61" s="233"/>
      <c r="C61" s="262" t="s">
        <v>157</v>
      </c>
      <c r="D61" s="236"/>
      <c r="E61" s="239">
        <v>53.2</v>
      </c>
      <c r="F61" s="271"/>
      <c r="G61" s="243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12.75" outlineLevel="1">
      <c r="A62" s="241"/>
      <c r="B62" s="233"/>
      <c r="C62" s="262" t="s">
        <v>189</v>
      </c>
      <c r="D62" s="236"/>
      <c r="E62" s="239">
        <v>5.49</v>
      </c>
      <c r="F62" s="271"/>
      <c r="G62" s="243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1"/>
      <c r="B63" s="233"/>
      <c r="C63" s="262" t="s">
        <v>190</v>
      </c>
      <c r="D63" s="236"/>
      <c r="E63" s="239">
        <v>5.4</v>
      </c>
      <c r="F63" s="271"/>
      <c r="G63" s="243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1"/>
      <c r="B64" s="233"/>
      <c r="C64" s="262" t="s">
        <v>191</v>
      </c>
      <c r="D64" s="236"/>
      <c r="E64" s="239">
        <v>4.32</v>
      </c>
      <c r="F64" s="271"/>
      <c r="G64" s="243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1"/>
      <c r="B65" s="233"/>
      <c r="C65" s="262" t="s">
        <v>207</v>
      </c>
      <c r="D65" s="236"/>
      <c r="E65" s="239"/>
      <c r="F65" s="271"/>
      <c r="G65" s="243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12.75" outlineLevel="1">
      <c r="A66" s="241"/>
      <c r="B66" s="233"/>
      <c r="C66" s="262" t="s">
        <v>308</v>
      </c>
      <c r="D66" s="236"/>
      <c r="E66" s="239">
        <v>339.9</v>
      </c>
      <c r="F66" s="271"/>
      <c r="G66" s="243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12.75" outlineLevel="1">
      <c r="A67" s="241">
        <v>27</v>
      </c>
      <c r="B67" s="233" t="s">
        <v>192</v>
      </c>
      <c r="C67" s="261" t="s">
        <v>193</v>
      </c>
      <c r="D67" s="235" t="s">
        <v>106</v>
      </c>
      <c r="E67" s="238">
        <v>75</v>
      </c>
      <c r="F67" s="277"/>
      <c r="G67" s="243">
        <f>ROUND(E67*F67,2)</f>
        <v>0</v>
      </c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12.75" outlineLevel="1">
      <c r="A68" s="241"/>
      <c r="B68" s="233"/>
      <c r="C68" s="262" t="s">
        <v>194</v>
      </c>
      <c r="D68" s="236"/>
      <c r="E68" s="239">
        <v>75</v>
      </c>
      <c r="F68" s="271"/>
      <c r="G68" s="243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1">
        <v>28</v>
      </c>
      <c r="B69" s="233" t="s">
        <v>195</v>
      </c>
      <c r="C69" s="261" t="s">
        <v>196</v>
      </c>
      <c r="D69" s="235" t="s">
        <v>100</v>
      </c>
      <c r="E69" s="238">
        <v>6</v>
      </c>
      <c r="F69" s="277"/>
      <c r="G69" s="243">
        <f>ROUND(E69*F69,2)</f>
        <v>0</v>
      </c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60" ht="12.75" outlineLevel="1">
      <c r="A70" s="241"/>
      <c r="B70" s="233"/>
      <c r="C70" s="262" t="s">
        <v>309</v>
      </c>
      <c r="D70" s="236"/>
      <c r="E70" s="239">
        <v>6</v>
      </c>
      <c r="F70" s="271"/>
      <c r="G70" s="243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</row>
    <row r="71" spans="1:60" ht="33.75" outlineLevel="1">
      <c r="A71" s="241">
        <v>29</v>
      </c>
      <c r="B71" s="233" t="s">
        <v>198</v>
      </c>
      <c r="C71" s="261" t="s">
        <v>291</v>
      </c>
      <c r="D71" s="235" t="s">
        <v>106</v>
      </c>
      <c r="E71" s="238">
        <v>735.375</v>
      </c>
      <c r="F71" s="277"/>
      <c r="G71" s="243">
        <f>ROUND(E71*F71,2)</f>
        <v>0</v>
      </c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60" ht="12.75" outlineLevel="1">
      <c r="A72" s="241"/>
      <c r="B72" s="233"/>
      <c r="C72" s="262" t="s">
        <v>200</v>
      </c>
      <c r="D72" s="236"/>
      <c r="E72" s="239">
        <v>202.5</v>
      </c>
      <c r="F72" s="271"/>
      <c r="G72" s="243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</row>
    <row r="73" spans="1:60" ht="12.75" outlineLevel="1">
      <c r="A73" s="241"/>
      <c r="B73" s="233"/>
      <c r="C73" s="262" t="s">
        <v>310</v>
      </c>
      <c r="D73" s="236"/>
      <c r="E73" s="239">
        <v>27.15</v>
      </c>
      <c r="F73" s="271"/>
      <c r="G73" s="243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60" ht="12.75" outlineLevel="1">
      <c r="A74" s="241"/>
      <c r="B74" s="233"/>
      <c r="C74" s="262" t="s">
        <v>203</v>
      </c>
      <c r="D74" s="236"/>
      <c r="E74" s="239">
        <v>113.05</v>
      </c>
      <c r="F74" s="271"/>
      <c r="G74" s="243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</row>
    <row r="75" spans="1:60" ht="12.75" outlineLevel="1">
      <c r="A75" s="241"/>
      <c r="B75" s="233"/>
      <c r="C75" s="262" t="s">
        <v>204</v>
      </c>
      <c r="D75" s="236"/>
      <c r="E75" s="239">
        <v>13.725</v>
      </c>
      <c r="F75" s="271"/>
      <c r="G75" s="243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60" ht="12.75" outlineLevel="1">
      <c r="A76" s="241"/>
      <c r="B76" s="233"/>
      <c r="C76" s="262" t="s">
        <v>205</v>
      </c>
      <c r="D76" s="236"/>
      <c r="E76" s="239">
        <v>13.5</v>
      </c>
      <c r="F76" s="271"/>
      <c r="G76" s="243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</row>
    <row r="77" spans="1:60" ht="12.75" outlineLevel="1">
      <c r="A77" s="241"/>
      <c r="B77" s="233"/>
      <c r="C77" s="262" t="s">
        <v>206</v>
      </c>
      <c r="D77" s="236"/>
      <c r="E77" s="239">
        <v>10.8</v>
      </c>
      <c r="F77" s="271"/>
      <c r="G77" s="243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</row>
    <row r="78" spans="1:60" ht="12.75" outlineLevel="1">
      <c r="A78" s="241"/>
      <c r="B78" s="233"/>
      <c r="C78" s="262" t="s">
        <v>207</v>
      </c>
      <c r="D78" s="236"/>
      <c r="E78" s="239"/>
      <c r="F78" s="271"/>
      <c r="G78" s="243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60" ht="12.75" outlineLevel="1">
      <c r="A79" s="241"/>
      <c r="B79" s="233"/>
      <c r="C79" s="262" t="s">
        <v>208</v>
      </c>
      <c r="D79" s="236"/>
      <c r="E79" s="239">
        <v>11</v>
      </c>
      <c r="F79" s="271"/>
      <c r="G79" s="243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</row>
    <row r="80" spans="1:60" ht="12.75" outlineLevel="1">
      <c r="A80" s="241"/>
      <c r="B80" s="233"/>
      <c r="C80" s="262" t="s">
        <v>209</v>
      </c>
      <c r="D80" s="236"/>
      <c r="E80" s="239">
        <v>3.75</v>
      </c>
      <c r="F80" s="271"/>
      <c r="G80" s="243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60" ht="12.75" outlineLevel="1">
      <c r="A81" s="241"/>
      <c r="B81" s="233"/>
      <c r="C81" s="262" t="s">
        <v>207</v>
      </c>
      <c r="D81" s="236"/>
      <c r="E81" s="239"/>
      <c r="F81" s="271"/>
      <c r="G81" s="243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</row>
    <row r="82" spans="1:60" ht="12.75" outlineLevel="1">
      <c r="A82" s="241"/>
      <c r="B82" s="233"/>
      <c r="C82" s="262" t="s">
        <v>308</v>
      </c>
      <c r="D82" s="236"/>
      <c r="E82" s="239">
        <v>339.9</v>
      </c>
      <c r="F82" s="271"/>
      <c r="G82" s="243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</row>
    <row r="83" spans="1:60" ht="33.75" outlineLevel="1">
      <c r="A83" s="241">
        <v>30</v>
      </c>
      <c r="B83" s="233" t="s">
        <v>219</v>
      </c>
      <c r="C83" s="261" t="s">
        <v>220</v>
      </c>
      <c r="D83" s="235" t="s">
        <v>100</v>
      </c>
      <c r="E83" s="238">
        <v>6</v>
      </c>
      <c r="F83" s="277"/>
      <c r="G83" s="243">
        <f>ROUND(E83*F83,2)</f>
        <v>0</v>
      </c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</row>
    <row r="84" spans="1:60" ht="12.75" outlineLevel="1">
      <c r="A84" s="241"/>
      <c r="B84" s="233"/>
      <c r="C84" s="262" t="s">
        <v>309</v>
      </c>
      <c r="D84" s="236"/>
      <c r="E84" s="239">
        <v>6</v>
      </c>
      <c r="F84" s="271"/>
      <c r="G84" s="243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</row>
    <row r="85" spans="1:60" ht="12.75" outlineLevel="1">
      <c r="A85" s="241">
        <v>31</v>
      </c>
      <c r="B85" s="233" t="s">
        <v>221</v>
      </c>
      <c r="C85" s="261" t="s">
        <v>222</v>
      </c>
      <c r="D85" s="235" t="s">
        <v>100</v>
      </c>
      <c r="E85" s="238">
        <v>1</v>
      </c>
      <c r="F85" s="277"/>
      <c r="G85" s="243">
        <f>ROUND(E85*F85,2)</f>
        <v>0</v>
      </c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</row>
    <row r="86" spans="1:60" ht="12.75" outlineLevel="1">
      <c r="A86" s="241"/>
      <c r="B86" s="233"/>
      <c r="C86" s="262" t="s">
        <v>223</v>
      </c>
      <c r="D86" s="236"/>
      <c r="E86" s="239">
        <v>1</v>
      </c>
      <c r="F86" s="271"/>
      <c r="G86" s="243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</row>
    <row r="87" spans="1:60" ht="12.75" outlineLevel="1">
      <c r="A87" s="241">
        <v>32</v>
      </c>
      <c r="B87" s="233" t="s">
        <v>224</v>
      </c>
      <c r="C87" s="261" t="s">
        <v>225</v>
      </c>
      <c r="D87" s="235" t="s">
        <v>106</v>
      </c>
      <c r="E87" s="238">
        <v>735.375</v>
      </c>
      <c r="F87" s="277"/>
      <c r="G87" s="243">
        <f>ROUND(E87*F87,2)</f>
        <v>0</v>
      </c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</row>
    <row r="88" spans="1:60" ht="12.75" outlineLevel="1">
      <c r="A88" s="241"/>
      <c r="B88" s="233"/>
      <c r="C88" s="262" t="s">
        <v>200</v>
      </c>
      <c r="D88" s="236"/>
      <c r="E88" s="239">
        <v>202.5</v>
      </c>
      <c r="F88" s="271"/>
      <c r="G88" s="243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</row>
    <row r="89" spans="1:60" ht="12.75" outlineLevel="1">
      <c r="A89" s="241"/>
      <c r="B89" s="233"/>
      <c r="C89" s="262" t="s">
        <v>310</v>
      </c>
      <c r="D89" s="236"/>
      <c r="E89" s="239">
        <v>27.15</v>
      </c>
      <c r="F89" s="271"/>
      <c r="G89" s="243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</row>
    <row r="90" spans="1:60" ht="12.75" outlineLevel="1">
      <c r="A90" s="241"/>
      <c r="B90" s="233"/>
      <c r="C90" s="262" t="s">
        <v>203</v>
      </c>
      <c r="D90" s="236"/>
      <c r="E90" s="239">
        <v>113.05</v>
      </c>
      <c r="F90" s="271"/>
      <c r="G90" s="243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</row>
    <row r="91" spans="1:60" ht="12.75" outlineLevel="1">
      <c r="A91" s="241"/>
      <c r="B91" s="233"/>
      <c r="C91" s="262" t="s">
        <v>204</v>
      </c>
      <c r="D91" s="236"/>
      <c r="E91" s="239">
        <v>13.725</v>
      </c>
      <c r="F91" s="271"/>
      <c r="G91" s="243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</row>
    <row r="92" spans="1:60" ht="12.75" outlineLevel="1">
      <c r="A92" s="241"/>
      <c r="B92" s="233"/>
      <c r="C92" s="262" t="s">
        <v>205</v>
      </c>
      <c r="D92" s="236"/>
      <c r="E92" s="239">
        <v>13.5</v>
      </c>
      <c r="F92" s="271"/>
      <c r="G92" s="243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</row>
    <row r="93" spans="1:60" ht="12.75" outlineLevel="1">
      <c r="A93" s="241"/>
      <c r="B93" s="233"/>
      <c r="C93" s="262" t="s">
        <v>206</v>
      </c>
      <c r="D93" s="236"/>
      <c r="E93" s="239">
        <v>10.8</v>
      </c>
      <c r="F93" s="271"/>
      <c r="G93" s="243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</row>
    <row r="94" spans="1:60" ht="12.75" outlineLevel="1">
      <c r="A94" s="241"/>
      <c r="B94" s="233"/>
      <c r="C94" s="262" t="s">
        <v>207</v>
      </c>
      <c r="D94" s="236"/>
      <c r="E94" s="239"/>
      <c r="F94" s="271"/>
      <c r="G94" s="243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</row>
    <row r="95" spans="1:60" ht="12.75" outlineLevel="1">
      <c r="A95" s="241"/>
      <c r="B95" s="233"/>
      <c r="C95" s="262" t="s">
        <v>208</v>
      </c>
      <c r="D95" s="236"/>
      <c r="E95" s="239">
        <v>11</v>
      </c>
      <c r="F95" s="271"/>
      <c r="G95" s="243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</row>
    <row r="96" spans="1:60" ht="12.75" outlineLevel="1">
      <c r="A96" s="241"/>
      <c r="B96" s="233"/>
      <c r="C96" s="262" t="s">
        <v>209</v>
      </c>
      <c r="D96" s="236"/>
      <c r="E96" s="239">
        <v>3.75</v>
      </c>
      <c r="F96" s="271"/>
      <c r="G96" s="243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</row>
    <row r="97" spans="1:60" ht="12.75" outlineLevel="1">
      <c r="A97" s="241"/>
      <c r="B97" s="233"/>
      <c r="C97" s="262" t="s">
        <v>207</v>
      </c>
      <c r="D97" s="236"/>
      <c r="E97" s="239"/>
      <c r="F97" s="271"/>
      <c r="G97" s="243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</row>
    <row r="98" spans="1:60" ht="12.75" outlineLevel="1">
      <c r="A98" s="241"/>
      <c r="B98" s="233"/>
      <c r="C98" s="262" t="s">
        <v>308</v>
      </c>
      <c r="D98" s="236"/>
      <c r="E98" s="239">
        <v>339.9</v>
      </c>
      <c r="F98" s="271"/>
      <c r="G98" s="243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</row>
    <row r="99" spans="1:60" ht="22.5" outlineLevel="1">
      <c r="A99" s="241">
        <v>33</v>
      </c>
      <c r="B99" s="233" t="s">
        <v>226</v>
      </c>
      <c r="C99" s="261" t="s">
        <v>227</v>
      </c>
      <c r="D99" s="235" t="s">
        <v>100</v>
      </c>
      <c r="E99" s="238">
        <v>6</v>
      </c>
      <c r="F99" s="277"/>
      <c r="G99" s="243">
        <f>ROUND(E99*F99,2)</f>
        <v>0</v>
      </c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</row>
    <row r="100" spans="1:60" ht="12.75" outlineLevel="1">
      <c r="A100" s="241"/>
      <c r="B100" s="233"/>
      <c r="C100" s="262" t="s">
        <v>309</v>
      </c>
      <c r="D100" s="236"/>
      <c r="E100" s="239">
        <v>6</v>
      </c>
      <c r="F100" s="271"/>
      <c r="G100" s="243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</row>
    <row r="101" spans="1:60" ht="12.75" outlineLevel="1">
      <c r="A101" s="241">
        <v>34</v>
      </c>
      <c r="B101" s="233" t="s">
        <v>228</v>
      </c>
      <c r="C101" s="261" t="s">
        <v>229</v>
      </c>
      <c r="D101" s="235" t="s">
        <v>100</v>
      </c>
      <c r="E101" s="238">
        <v>298.21</v>
      </c>
      <c r="F101" s="277"/>
      <c r="G101" s="243">
        <f>ROUND(E101*F101,2)</f>
        <v>0</v>
      </c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</row>
    <row r="102" spans="1:60" ht="12.75" outlineLevel="1">
      <c r="A102" s="241"/>
      <c r="B102" s="233"/>
      <c r="C102" s="262" t="s">
        <v>230</v>
      </c>
      <c r="D102" s="236"/>
      <c r="E102" s="239">
        <v>148.5</v>
      </c>
      <c r="F102" s="271"/>
      <c r="G102" s="243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</row>
    <row r="103" spans="1:60" ht="12.75" outlineLevel="1">
      <c r="A103" s="241"/>
      <c r="B103" s="233"/>
      <c r="C103" s="262" t="s">
        <v>232</v>
      </c>
      <c r="D103" s="236"/>
      <c r="E103" s="239">
        <v>73.15</v>
      </c>
      <c r="F103" s="271"/>
      <c r="G103" s="243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</row>
    <row r="104" spans="1:60" ht="12.75" outlineLevel="1">
      <c r="A104" s="241"/>
      <c r="B104" s="233"/>
      <c r="C104" s="262" t="s">
        <v>233</v>
      </c>
      <c r="D104" s="236"/>
      <c r="E104" s="239">
        <v>20.13</v>
      </c>
      <c r="F104" s="271"/>
      <c r="G104" s="243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</row>
    <row r="105" spans="1:60" ht="12.75" outlineLevel="1">
      <c r="A105" s="241"/>
      <c r="B105" s="233"/>
      <c r="C105" s="262" t="s">
        <v>234</v>
      </c>
      <c r="D105" s="236"/>
      <c r="E105" s="239">
        <v>19.8</v>
      </c>
      <c r="F105" s="271"/>
      <c r="G105" s="243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</row>
    <row r="106" spans="1:60" ht="12.75" outlineLevel="1">
      <c r="A106" s="241"/>
      <c r="B106" s="233"/>
      <c r="C106" s="262" t="s">
        <v>235</v>
      </c>
      <c r="D106" s="236"/>
      <c r="E106" s="239">
        <v>11.88</v>
      </c>
      <c r="F106" s="271"/>
      <c r="G106" s="243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</row>
    <row r="107" spans="1:60" ht="12.75" outlineLevel="1">
      <c r="A107" s="241"/>
      <c r="B107" s="233"/>
      <c r="C107" s="262" t="s">
        <v>207</v>
      </c>
      <c r="D107" s="236"/>
      <c r="E107" s="239"/>
      <c r="F107" s="271"/>
      <c r="G107" s="243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</row>
    <row r="108" spans="1:60" ht="12.75" outlineLevel="1">
      <c r="A108" s="241"/>
      <c r="B108" s="233"/>
      <c r="C108" s="262" t="s">
        <v>207</v>
      </c>
      <c r="D108" s="236"/>
      <c r="E108" s="239"/>
      <c r="F108" s="271"/>
      <c r="G108" s="243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</row>
    <row r="109" spans="1:60" ht="12.75" outlineLevel="1">
      <c r="A109" s="241"/>
      <c r="B109" s="233"/>
      <c r="C109" s="262" t="s">
        <v>236</v>
      </c>
      <c r="D109" s="236"/>
      <c r="E109" s="239">
        <v>22</v>
      </c>
      <c r="F109" s="271"/>
      <c r="G109" s="243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</row>
    <row r="110" spans="1:60" ht="12.75" outlineLevel="1">
      <c r="A110" s="241"/>
      <c r="B110" s="233"/>
      <c r="C110" s="262" t="s">
        <v>237</v>
      </c>
      <c r="D110" s="236"/>
      <c r="E110" s="239">
        <v>2.75</v>
      </c>
      <c r="F110" s="271"/>
      <c r="G110" s="243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</row>
    <row r="111" spans="1:60" ht="22.5" outlineLevel="1">
      <c r="A111" s="241">
        <v>35</v>
      </c>
      <c r="B111" s="233" t="s">
        <v>240</v>
      </c>
      <c r="C111" s="261" t="s">
        <v>241</v>
      </c>
      <c r="D111" s="235" t="s">
        <v>100</v>
      </c>
      <c r="E111" s="238">
        <v>273.46</v>
      </c>
      <c r="F111" s="277"/>
      <c r="G111" s="243">
        <f>ROUND(E111*F111,2)</f>
        <v>0</v>
      </c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</row>
    <row r="112" spans="1:60" ht="12.75" outlineLevel="1">
      <c r="A112" s="241"/>
      <c r="B112" s="233"/>
      <c r="C112" s="262" t="s">
        <v>230</v>
      </c>
      <c r="D112" s="236"/>
      <c r="E112" s="239">
        <v>148.5</v>
      </c>
      <c r="F112" s="271"/>
      <c r="G112" s="243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</row>
    <row r="113" spans="1:60" ht="12.75" outlineLevel="1">
      <c r="A113" s="241"/>
      <c r="B113" s="233"/>
      <c r="C113" s="262" t="s">
        <v>232</v>
      </c>
      <c r="D113" s="236"/>
      <c r="E113" s="239">
        <v>73.15</v>
      </c>
      <c r="F113" s="271"/>
      <c r="G113" s="243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</row>
    <row r="114" spans="1:60" ht="12.75" outlineLevel="1">
      <c r="A114" s="241"/>
      <c r="B114" s="233"/>
      <c r="C114" s="262" t="s">
        <v>233</v>
      </c>
      <c r="D114" s="236"/>
      <c r="E114" s="239">
        <v>20.13</v>
      </c>
      <c r="F114" s="271"/>
      <c r="G114" s="243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</row>
    <row r="115" spans="1:60" ht="12.75" outlineLevel="1">
      <c r="A115" s="241"/>
      <c r="B115" s="233"/>
      <c r="C115" s="262" t="s">
        <v>234</v>
      </c>
      <c r="D115" s="236"/>
      <c r="E115" s="239">
        <v>19.8</v>
      </c>
      <c r="F115" s="271"/>
      <c r="G115" s="243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</row>
    <row r="116" spans="1:60" ht="12.75" outlineLevel="1">
      <c r="A116" s="241"/>
      <c r="B116" s="233"/>
      <c r="C116" s="262" t="s">
        <v>235</v>
      </c>
      <c r="D116" s="236"/>
      <c r="E116" s="239">
        <v>11.88</v>
      </c>
      <c r="F116" s="271"/>
      <c r="G116" s="243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</row>
    <row r="117" spans="1:60" ht="12.75" outlineLevel="1">
      <c r="A117" s="241">
        <v>36</v>
      </c>
      <c r="B117" s="233" t="s">
        <v>242</v>
      </c>
      <c r="C117" s="261" t="s">
        <v>243</v>
      </c>
      <c r="D117" s="235" t="s">
        <v>168</v>
      </c>
      <c r="E117" s="238">
        <v>4.22412</v>
      </c>
      <c r="F117" s="277"/>
      <c r="G117" s="243">
        <f aca="true" t="shared" si="1" ref="G117:G124">ROUND(E117*F117,2)</f>
        <v>0</v>
      </c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</row>
    <row r="118" spans="1:60" ht="12.75" outlineLevel="1">
      <c r="A118" s="241">
        <v>37</v>
      </c>
      <c r="B118" s="233" t="s">
        <v>244</v>
      </c>
      <c r="C118" s="261" t="s">
        <v>245</v>
      </c>
      <c r="D118" s="235" t="s">
        <v>168</v>
      </c>
      <c r="E118" s="238">
        <v>4.22412</v>
      </c>
      <c r="F118" s="277"/>
      <c r="G118" s="243">
        <f t="shared" si="1"/>
        <v>0</v>
      </c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</row>
    <row r="119" spans="1:60" ht="12.75" outlineLevel="1">
      <c r="A119" s="241">
        <v>38</v>
      </c>
      <c r="B119" s="233" t="s">
        <v>166</v>
      </c>
      <c r="C119" s="261" t="s">
        <v>167</v>
      </c>
      <c r="D119" s="235" t="s">
        <v>168</v>
      </c>
      <c r="E119" s="238">
        <v>5.71756</v>
      </c>
      <c r="F119" s="277"/>
      <c r="G119" s="243">
        <f t="shared" si="1"/>
        <v>0</v>
      </c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</row>
    <row r="120" spans="1:60" ht="12.75" outlineLevel="1">
      <c r="A120" s="241">
        <v>39</v>
      </c>
      <c r="B120" s="233" t="s">
        <v>169</v>
      </c>
      <c r="C120" s="261" t="s">
        <v>170</v>
      </c>
      <c r="D120" s="235" t="s">
        <v>168</v>
      </c>
      <c r="E120" s="238">
        <v>40.02291</v>
      </c>
      <c r="F120" s="277"/>
      <c r="G120" s="243">
        <f t="shared" si="1"/>
        <v>0</v>
      </c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</row>
    <row r="121" spans="1:60" ht="12.75" outlineLevel="1">
      <c r="A121" s="241">
        <v>40</v>
      </c>
      <c r="B121" s="233" t="s">
        <v>171</v>
      </c>
      <c r="C121" s="261" t="s">
        <v>172</v>
      </c>
      <c r="D121" s="235" t="s">
        <v>168</v>
      </c>
      <c r="E121" s="238">
        <v>5.71756</v>
      </c>
      <c r="F121" s="277"/>
      <c r="G121" s="243">
        <f t="shared" si="1"/>
        <v>0</v>
      </c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</row>
    <row r="122" spans="1:60" ht="12.75" outlineLevel="1">
      <c r="A122" s="241">
        <v>41</v>
      </c>
      <c r="B122" s="233" t="s">
        <v>173</v>
      </c>
      <c r="C122" s="261" t="s">
        <v>174</v>
      </c>
      <c r="D122" s="235" t="s">
        <v>168</v>
      </c>
      <c r="E122" s="238">
        <v>5.71756</v>
      </c>
      <c r="F122" s="277"/>
      <c r="G122" s="243">
        <f t="shared" si="1"/>
        <v>0</v>
      </c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</row>
    <row r="123" spans="1:60" ht="12.75" outlineLevel="1">
      <c r="A123" s="241">
        <v>42</v>
      </c>
      <c r="B123" s="233" t="s">
        <v>179</v>
      </c>
      <c r="C123" s="261" t="s">
        <v>180</v>
      </c>
      <c r="D123" s="235" t="s">
        <v>168</v>
      </c>
      <c r="E123" s="238">
        <v>5.71756</v>
      </c>
      <c r="F123" s="277"/>
      <c r="G123" s="243">
        <f t="shared" si="1"/>
        <v>0</v>
      </c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</row>
    <row r="124" spans="1:60" ht="12.75" outlineLevel="1">
      <c r="A124" s="241">
        <v>43</v>
      </c>
      <c r="B124" s="233" t="s">
        <v>181</v>
      </c>
      <c r="C124" s="261" t="s">
        <v>182</v>
      </c>
      <c r="D124" s="235" t="s">
        <v>168</v>
      </c>
      <c r="E124" s="238">
        <v>5.71756</v>
      </c>
      <c r="F124" s="277"/>
      <c r="G124" s="243">
        <f t="shared" si="1"/>
        <v>0</v>
      </c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</row>
    <row r="125" spans="1:7" ht="12.75">
      <c r="A125" s="242" t="s">
        <v>95</v>
      </c>
      <c r="B125" s="234" t="s">
        <v>246</v>
      </c>
      <c r="C125" s="263" t="s">
        <v>247</v>
      </c>
      <c r="D125" s="237"/>
      <c r="E125" s="240"/>
      <c r="F125" s="357">
        <f>SUM(G126:G139)</f>
        <v>0</v>
      </c>
      <c r="G125" s="358"/>
    </row>
    <row r="126" spans="1:60" ht="22.5" outlineLevel="1">
      <c r="A126" s="241">
        <v>44</v>
      </c>
      <c r="B126" s="233" t="s">
        <v>248</v>
      </c>
      <c r="C126" s="261" t="s">
        <v>249</v>
      </c>
      <c r="D126" s="235" t="s">
        <v>122</v>
      </c>
      <c r="E126" s="238">
        <v>42.6</v>
      </c>
      <c r="F126" s="277"/>
      <c r="G126" s="243">
        <f>ROUND(E126*F126,2)</f>
        <v>0</v>
      </c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</row>
    <row r="127" spans="1:60" ht="12.75" outlineLevel="1">
      <c r="A127" s="241"/>
      <c r="B127" s="233"/>
      <c r="C127" s="262" t="s">
        <v>250</v>
      </c>
      <c r="D127" s="236"/>
      <c r="E127" s="239">
        <v>21.3</v>
      </c>
      <c r="F127" s="271"/>
      <c r="G127" s="243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</row>
    <row r="128" spans="1:60" ht="12.75" outlineLevel="1">
      <c r="A128" s="241"/>
      <c r="B128" s="233"/>
      <c r="C128" s="262" t="s">
        <v>251</v>
      </c>
      <c r="D128" s="236"/>
      <c r="E128" s="239">
        <v>21.3</v>
      </c>
      <c r="F128" s="271"/>
      <c r="G128" s="243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</row>
    <row r="129" spans="1:60" ht="22.5" outlineLevel="1">
      <c r="A129" s="241">
        <v>45</v>
      </c>
      <c r="B129" s="233" t="s">
        <v>252</v>
      </c>
      <c r="C129" s="261" t="s">
        <v>253</v>
      </c>
      <c r="D129" s="235" t="s">
        <v>122</v>
      </c>
      <c r="E129" s="238">
        <v>11</v>
      </c>
      <c r="F129" s="277"/>
      <c r="G129" s="243">
        <f>ROUND(E129*F129,2)</f>
        <v>0</v>
      </c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</row>
    <row r="130" spans="1:60" ht="12.75" outlineLevel="1">
      <c r="A130" s="241"/>
      <c r="B130" s="233"/>
      <c r="C130" s="262" t="s">
        <v>254</v>
      </c>
      <c r="D130" s="236"/>
      <c r="E130" s="239">
        <v>11</v>
      </c>
      <c r="F130" s="271"/>
      <c r="G130" s="243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</row>
    <row r="131" spans="1:60" ht="22.5" outlineLevel="1">
      <c r="A131" s="241">
        <v>46</v>
      </c>
      <c r="B131" s="233" t="s">
        <v>255</v>
      </c>
      <c r="C131" s="261" t="s">
        <v>256</v>
      </c>
      <c r="D131" s="235" t="s">
        <v>122</v>
      </c>
      <c r="E131" s="238">
        <v>42.6</v>
      </c>
      <c r="F131" s="277"/>
      <c r="G131" s="243">
        <f>ROUND(E131*F131,2)</f>
        <v>0</v>
      </c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</row>
    <row r="132" spans="1:60" ht="12.75" outlineLevel="1">
      <c r="A132" s="241"/>
      <c r="B132" s="233"/>
      <c r="C132" s="262" t="s">
        <v>250</v>
      </c>
      <c r="D132" s="236"/>
      <c r="E132" s="239">
        <v>21.3</v>
      </c>
      <c r="F132" s="271"/>
      <c r="G132" s="243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</row>
    <row r="133" spans="1:60" ht="12.75" outlineLevel="1">
      <c r="A133" s="241"/>
      <c r="B133" s="233"/>
      <c r="C133" s="262" t="s">
        <v>251</v>
      </c>
      <c r="D133" s="236"/>
      <c r="E133" s="239">
        <v>21.3</v>
      </c>
      <c r="F133" s="271"/>
      <c r="G133" s="243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</row>
    <row r="134" spans="1:60" ht="22.5" outlineLevel="1">
      <c r="A134" s="241">
        <v>47</v>
      </c>
      <c r="B134" s="233" t="s">
        <v>257</v>
      </c>
      <c r="C134" s="261" t="s">
        <v>258</v>
      </c>
      <c r="D134" s="235" t="s">
        <v>100</v>
      </c>
      <c r="E134" s="238">
        <v>2</v>
      </c>
      <c r="F134" s="277"/>
      <c r="G134" s="243">
        <f>ROUND(E134*F134,2)</f>
        <v>0</v>
      </c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</row>
    <row r="135" spans="1:60" ht="12.75" outlineLevel="1">
      <c r="A135" s="241"/>
      <c r="B135" s="233"/>
      <c r="C135" s="262" t="s">
        <v>259</v>
      </c>
      <c r="D135" s="236"/>
      <c r="E135" s="239">
        <v>1</v>
      </c>
      <c r="F135" s="271"/>
      <c r="G135" s="243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</row>
    <row r="136" spans="1:60" ht="12.75" outlineLevel="1">
      <c r="A136" s="241"/>
      <c r="B136" s="233"/>
      <c r="C136" s="262" t="s">
        <v>260</v>
      </c>
      <c r="D136" s="236"/>
      <c r="E136" s="239">
        <v>1</v>
      </c>
      <c r="F136" s="271"/>
      <c r="G136" s="243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</row>
    <row r="137" spans="1:60" ht="22.5" outlineLevel="1">
      <c r="A137" s="241">
        <v>48</v>
      </c>
      <c r="B137" s="233" t="s">
        <v>261</v>
      </c>
      <c r="C137" s="261" t="s">
        <v>262</v>
      </c>
      <c r="D137" s="235" t="s">
        <v>100</v>
      </c>
      <c r="E137" s="238">
        <v>129</v>
      </c>
      <c r="F137" s="277"/>
      <c r="G137" s="243">
        <f>ROUND(E137*F137,2)</f>
        <v>0</v>
      </c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</row>
    <row r="138" spans="1:60" ht="12.75" outlineLevel="1">
      <c r="A138" s="241"/>
      <c r="B138" s="233"/>
      <c r="C138" s="262" t="s">
        <v>263</v>
      </c>
      <c r="D138" s="236"/>
      <c r="E138" s="239">
        <v>129</v>
      </c>
      <c r="F138" s="271"/>
      <c r="G138" s="243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</row>
    <row r="139" spans="1:60" ht="12.75" outlineLevel="1">
      <c r="A139" s="241">
        <v>49</v>
      </c>
      <c r="B139" s="233" t="s">
        <v>264</v>
      </c>
      <c r="C139" s="261" t="s">
        <v>265</v>
      </c>
      <c r="D139" s="235" t="s">
        <v>168</v>
      </c>
      <c r="E139" s="238">
        <v>0.18275</v>
      </c>
      <c r="F139" s="277"/>
      <c r="G139" s="243">
        <f>ROUND(E139*F139,2)</f>
        <v>0</v>
      </c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</row>
    <row r="140" spans="1:7" ht="12.75">
      <c r="A140" s="242" t="s">
        <v>95</v>
      </c>
      <c r="B140" s="234" t="s">
        <v>266</v>
      </c>
      <c r="C140" s="263" t="s">
        <v>267</v>
      </c>
      <c r="D140" s="237"/>
      <c r="E140" s="240"/>
      <c r="F140" s="357">
        <f>SUM(G141:G142)</f>
        <v>0</v>
      </c>
      <c r="G140" s="358"/>
    </row>
    <row r="141" spans="1:60" ht="12.75" outlineLevel="1">
      <c r="A141" s="241">
        <v>50</v>
      </c>
      <c r="B141" s="233" t="s">
        <v>268</v>
      </c>
      <c r="C141" s="261" t="s">
        <v>269</v>
      </c>
      <c r="D141" s="235" t="s">
        <v>270</v>
      </c>
      <c r="E141" s="238">
        <v>1</v>
      </c>
      <c r="F141" s="277"/>
      <c r="G141" s="243">
        <f>ROUND(E141*F141,2)</f>
        <v>0</v>
      </c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</row>
    <row r="142" spans="1:60" ht="12.75" outlineLevel="1">
      <c r="A142" s="241">
        <v>51</v>
      </c>
      <c r="B142" s="233" t="s">
        <v>271</v>
      </c>
      <c r="C142" s="261" t="s">
        <v>272</v>
      </c>
      <c r="D142" s="235" t="s">
        <v>270</v>
      </c>
      <c r="E142" s="238">
        <v>1</v>
      </c>
      <c r="F142" s="277"/>
      <c r="G142" s="243">
        <f>ROUND(E142*F142,2)</f>
        <v>0</v>
      </c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</row>
    <row r="143" spans="1:7" ht="12.75">
      <c r="A143" s="242" t="s">
        <v>95</v>
      </c>
      <c r="B143" s="234" t="s">
        <v>273</v>
      </c>
      <c r="C143" s="263" t="s">
        <v>274</v>
      </c>
      <c r="D143" s="237"/>
      <c r="E143" s="240"/>
      <c r="F143" s="357">
        <f>SUM(G144:G145)</f>
        <v>0</v>
      </c>
      <c r="G143" s="358"/>
    </row>
    <row r="144" spans="1:60" ht="22.5" outlineLevel="1">
      <c r="A144" s="241">
        <v>52</v>
      </c>
      <c r="B144" s="233" t="s">
        <v>275</v>
      </c>
      <c r="C144" s="261" t="s">
        <v>276</v>
      </c>
      <c r="D144" s="235" t="s">
        <v>270</v>
      </c>
      <c r="E144" s="238">
        <v>1</v>
      </c>
      <c r="F144" s="277"/>
      <c r="G144" s="243">
        <f>ROUND(E144*F144,2)</f>
        <v>0</v>
      </c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</row>
    <row r="145" spans="1:60" ht="13.5" outlineLevel="1" thickBot="1">
      <c r="A145" s="248"/>
      <c r="B145" s="249"/>
      <c r="C145" s="264" t="s">
        <v>151</v>
      </c>
      <c r="D145" s="250"/>
      <c r="E145" s="251">
        <v>1</v>
      </c>
      <c r="F145" s="272"/>
      <c r="G145" s="252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</row>
    <row r="146" spans="3:41" ht="13.5" thickBot="1">
      <c r="C146" s="265"/>
      <c r="AK146">
        <f>SUM(AK1:AK145)</f>
        <v>0</v>
      </c>
      <c r="AL146">
        <f>SUM(AL1:AL145)</f>
        <v>0</v>
      </c>
      <c r="AN146">
        <v>15</v>
      </c>
      <c r="AO146">
        <v>21</v>
      </c>
    </row>
    <row r="147" spans="1:41" ht="13.5" thickBot="1">
      <c r="A147" s="253"/>
      <c r="B147" s="254" t="s">
        <v>277</v>
      </c>
      <c r="C147" s="266"/>
      <c r="D147" s="255"/>
      <c r="E147" s="255"/>
      <c r="F147" s="278"/>
      <c r="G147" s="256">
        <f>F7+F12+F29+F37+F44+F57+F125+F140+F143</f>
        <v>0</v>
      </c>
      <c r="AN147">
        <f>SUMIF(AM8:AM146,AN146,G8:G146)</f>
        <v>0</v>
      </c>
      <c r="AO147">
        <f>SUMIF(AM8:AM146,AO146,G8:G146)</f>
        <v>0</v>
      </c>
    </row>
    <row r="148" ht="12.75">
      <c r="C148" s="265"/>
    </row>
    <row r="149" spans="1:3" ht="13.5" thickBot="1">
      <c r="A149" t="s">
        <v>278</v>
      </c>
      <c r="C149" s="265"/>
    </row>
    <row r="150" spans="1:7" ht="75" customHeight="1" thickBot="1">
      <c r="A150" s="257"/>
      <c r="B150" s="258"/>
      <c r="C150" s="267"/>
      <c r="D150" s="259"/>
      <c r="E150" s="259"/>
      <c r="F150" s="279"/>
      <c r="G150" s="260"/>
    </row>
  </sheetData>
  <sheetProtection password="C4A3" sheet="1"/>
  <mergeCells count="13">
    <mergeCell ref="F143:G143"/>
    <mergeCell ref="F29:G29"/>
    <mergeCell ref="F37:G37"/>
    <mergeCell ref="F44:G44"/>
    <mergeCell ref="F57:G57"/>
    <mergeCell ref="F125:G125"/>
    <mergeCell ref="F140:G140"/>
    <mergeCell ref="A1:G1"/>
    <mergeCell ref="C2:G2"/>
    <mergeCell ref="C3:G3"/>
    <mergeCell ref="C4:G4"/>
    <mergeCell ref="F7:G7"/>
    <mergeCell ref="F12:G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86"/>
  <sheetViews>
    <sheetView showGridLines="0" zoomScalePageLayoutView="0" workbookViewId="0" topLeftCell="A1">
      <selection activeCell="B45" sqref="B45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273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342" t="s">
        <v>70</v>
      </c>
      <c r="B1" s="342"/>
      <c r="C1" s="343"/>
      <c r="D1" s="342"/>
      <c r="E1" s="342"/>
      <c r="F1" s="342"/>
      <c r="G1" s="342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50" t="s">
        <v>83</v>
      </c>
      <c r="D2" s="344"/>
      <c r="E2" s="344"/>
      <c r="F2" s="344"/>
      <c r="G2" s="345"/>
      <c r="H2" s="176"/>
      <c r="I2" s="176"/>
      <c r="J2" s="176"/>
    </row>
    <row r="3" spans="1:10" ht="12.75">
      <c r="A3" s="179" t="s">
        <v>72</v>
      </c>
      <c r="B3" s="180" t="s">
        <v>90</v>
      </c>
      <c r="C3" s="351" t="s">
        <v>91</v>
      </c>
      <c r="D3" s="346"/>
      <c r="E3" s="346"/>
      <c r="F3" s="346"/>
      <c r="G3" s="347"/>
      <c r="H3" s="176"/>
      <c r="I3" s="176"/>
      <c r="J3" s="176"/>
    </row>
    <row r="4" spans="1:10" ht="13.5" thickBot="1">
      <c r="A4" s="222" t="s">
        <v>73</v>
      </c>
      <c r="B4" s="223" t="s">
        <v>93</v>
      </c>
      <c r="C4" s="352" t="s">
        <v>94</v>
      </c>
      <c r="D4" s="353"/>
      <c r="E4" s="353"/>
      <c r="F4" s="353"/>
      <c r="G4" s="354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269"/>
      <c r="G5" s="176"/>
      <c r="H5" s="176"/>
      <c r="I5" s="176"/>
      <c r="J5" s="176"/>
    </row>
    <row r="6" spans="1:10" ht="14.25" thickBot="1" thickTop="1">
      <c r="A6" s="231" t="s">
        <v>74</v>
      </c>
      <c r="B6" s="232" t="s">
        <v>75</v>
      </c>
      <c r="C6" s="227" t="s">
        <v>76</v>
      </c>
      <c r="D6" s="228" t="s">
        <v>77</v>
      </c>
      <c r="E6" s="229" t="s">
        <v>78</v>
      </c>
      <c r="F6" s="276" t="s">
        <v>79</v>
      </c>
      <c r="G6" s="230" t="s">
        <v>80</v>
      </c>
      <c r="H6" s="176"/>
      <c r="I6" s="176"/>
      <c r="J6" s="176"/>
    </row>
    <row r="7" spans="1:10" ht="12.75">
      <c r="A7" s="244" t="s">
        <v>95</v>
      </c>
      <c r="B7" s="245" t="s">
        <v>129</v>
      </c>
      <c r="C7" s="246" t="s">
        <v>130</v>
      </c>
      <c r="D7" s="247"/>
      <c r="E7" s="224"/>
      <c r="F7" s="355">
        <f>SUM(G8:G10)</f>
        <v>0</v>
      </c>
      <c r="G7" s="356"/>
      <c r="H7" s="176"/>
      <c r="I7" s="176"/>
      <c r="J7" s="176"/>
    </row>
    <row r="8" spans="1:60" ht="12.75" outlineLevel="1">
      <c r="A8" s="241">
        <v>1</v>
      </c>
      <c r="B8" s="233" t="s">
        <v>138</v>
      </c>
      <c r="C8" s="261" t="s">
        <v>139</v>
      </c>
      <c r="D8" s="235" t="s">
        <v>140</v>
      </c>
      <c r="E8" s="238">
        <v>16</v>
      </c>
      <c r="F8" s="277"/>
      <c r="G8" s="243">
        <f>ROUND(E8*F8,2)</f>
        <v>0</v>
      </c>
      <c r="H8" s="225"/>
      <c r="I8" s="225"/>
      <c r="J8" s="225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22.5" outlineLevel="1">
      <c r="A9" s="241">
        <v>2</v>
      </c>
      <c r="B9" s="233" t="s">
        <v>148</v>
      </c>
      <c r="C9" s="261" t="s">
        <v>149</v>
      </c>
      <c r="D9" s="235" t="s">
        <v>150</v>
      </c>
      <c r="E9" s="238">
        <v>1</v>
      </c>
      <c r="F9" s="277"/>
      <c r="G9" s="243">
        <f>ROUND(E9*F9,2)</f>
        <v>0</v>
      </c>
      <c r="H9" s="225"/>
      <c r="I9" s="225"/>
      <c r="J9" s="225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41"/>
      <c r="B10" s="233"/>
      <c r="C10" s="262" t="s">
        <v>151</v>
      </c>
      <c r="D10" s="236"/>
      <c r="E10" s="239">
        <v>1</v>
      </c>
      <c r="F10" s="271"/>
      <c r="G10" s="243"/>
      <c r="H10" s="225"/>
      <c r="I10" s="225"/>
      <c r="J10" s="225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10" ht="25.5">
      <c r="A11" s="242" t="s">
        <v>95</v>
      </c>
      <c r="B11" s="234" t="s">
        <v>152</v>
      </c>
      <c r="C11" s="263" t="s">
        <v>153</v>
      </c>
      <c r="D11" s="237"/>
      <c r="E11" s="240"/>
      <c r="F11" s="357">
        <f>SUM(G12:G19)</f>
        <v>0</v>
      </c>
      <c r="G11" s="358"/>
      <c r="H11" s="176"/>
      <c r="I11" s="176"/>
      <c r="J11" s="176"/>
    </row>
    <row r="12" spans="1:60" ht="12.75" outlineLevel="1">
      <c r="A12" s="241">
        <v>3</v>
      </c>
      <c r="B12" s="233" t="s">
        <v>154</v>
      </c>
      <c r="C12" s="261" t="s">
        <v>155</v>
      </c>
      <c r="D12" s="235" t="s">
        <v>106</v>
      </c>
      <c r="E12" s="238">
        <v>202.69</v>
      </c>
      <c r="F12" s="277"/>
      <c r="G12" s="243">
        <f>ROUND(E12*F12,2)</f>
        <v>0</v>
      </c>
      <c r="H12" s="225"/>
      <c r="I12" s="225"/>
      <c r="J12" s="225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12.75" outlineLevel="1">
      <c r="A13" s="241"/>
      <c r="B13" s="233"/>
      <c r="C13" s="262" t="s">
        <v>311</v>
      </c>
      <c r="D13" s="236"/>
      <c r="E13" s="239">
        <v>37.2</v>
      </c>
      <c r="F13" s="271"/>
      <c r="G13" s="243"/>
      <c r="H13" s="225"/>
      <c r="I13" s="225"/>
      <c r="J13" s="225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12.75" outlineLevel="1">
      <c r="A14" s="241"/>
      <c r="B14" s="233"/>
      <c r="C14" s="262" t="s">
        <v>312</v>
      </c>
      <c r="D14" s="236"/>
      <c r="E14" s="239">
        <v>120.64</v>
      </c>
      <c r="F14" s="271"/>
      <c r="G14" s="243"/>
      <c r="H14" s="225"/>
      <c r="I14" s="225"/>
      <c r="J14" s="225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12.75" outlineLevel="1">
      <c r="A15" s="241"/>
      <c r="B15" s="233"/>
      <c r="C15" s="262" t="s">
        <v>313</v>
      </c>
      <c r="D15" s="236"/>
      <c r="E15" s="239">
        <v>44.85</v>
      </c>
      <c r="F15" s="271"/>
      <c r="G15" s="243"/>
      <c r="H15" s="225"/>
      <c r="I15" s="225"/>
      <c r="J15" s="225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12.75" outlineLevel="1">
      <c r="A16" s="241">
        <v>4</v>
      </c>
      <c r="B16" s="233" t="s">
        <v>158</v>
      </c>
      <c r="C16" s="261" t="s">
        <v>159</v>
      </c>
      <c r="D16" s="235" t="s">
        <v>106</v>
      </c>
      <c r="E16" s="238">
        <v>202.69</v>
      </c>
      <c r="F16" s="277"/>
      <c r="G16" s="243">
        <f>ROUND(E16*F16,2)</f>
        <v>0</v>
      </c>
      <c r="H16" s="225"/>
      <c r="I16" s="225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12.75" outlineLevel="1">
      <c r="A17" s="241"/>
      <c r="B17" s="233"/>
      <c r="C17" s="262" t="s">
        <v>311</v>
      </c>
      <c r="D17" s="236"/>
      <c r="E17" s="239">
        <v>37.2</v>
      </c>
      <c r="F17" s="271"/>
      <c r="G17" s="243"/>
      <c r="H17" s="225"/>
      <c r="I17" s="225"/>
      <c r="J17" s="225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41"/>
      <c r="B18" s="233"/>
      <c r="C18" s="262" t="s">
        <v>312</v>
      </c>
      <c r="D18" s="236"/>
      <c r="E18" s="239">
        <v>120.64</v>
      </c>
      <c r="F18" s="271"/>
      <c r="G18" s="243"/>
      <c r="H18" s="225"/>
      <c r="I18" s="225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41"/>
      <c r="B19" s="233"/>
      <c r="C19" s="262" t="s">
        <v>313</v>
      </c>
      <c r="D19" s="236"/>
      <c r="E19" s="239">
        <v>44.85</v>
      </c>
      <c r="F19" s="271"/>
      <c r="G19" s="243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10" ht="12.75">
      <c r="A20" s="242" t="s">
        <v>95</v>
      </c>
      <c r="B20" s="234" t="s">
        <v>183</v>
      </c>
      <c r="C20" s="263" t="s">
        <v>184</v>
      </c>
      <c r="D20" s="237"/>
      <c r="E20" s="240"/>
      <c r="F20" s="357">
        <f>SUM(G21:G75)</f>
        <v>0</v>
      </c>
      <c r="G20" s="358"/>
      <c r="H20" s="176"/>
      <c r="I20" s="176"/>
      <c r="J20" s="176"/>
    </row>
    <row r="21" spans="1:60" ht="22.5" outlineLevel="1">
      <c r="A21" s="241">
        <v>5</v>
      </c>
      <c r="B21" s="233" t="s">
        <v>185</v>
      </c>
      <c r="C21" s="261" t="s">
        <v>186</v>
      </c>
      <c r="D21" s="235" t="s">
        <v>106</v>
      </c>
      <c r="E21" s="238">
        <v>306.95</v>
      </c>
      <c r="F21" s="277"/>
      <c r="G21" s="243">
        <f>ROUND(E21*F21,2)</f>
        <v>0</v>
      </c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12.75" outlineLevel="1">
      <c r="A22" s="241"/>
      <c r="B22" s="233"/>
      <c r="C22" s="262" t="s">
        <v>311</v>
      </c>
      <c r="D22" s="236"/>
      <c r="E22" s="239">
        <v>37.2</v>
      </c>
      <c r="F22" s="271"/>
      <c r="G22" s="243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12.75" outlineLevel="1">
      <c r="A23" s="241"/>
      <c r="B23" s="233"/>
      <c r="C23" s="262" t="s">
        <v>312</v>
      </c>
      <c r="D23" s="236"/>
      <c r="E23" s="239">
        <v>120.64</v>
      </c>
      <c r="F23" s="271"/>
      <c r="G23" s="243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12.75" outlineLevel="1">
      <c r="A24" s="241"/>
      <c r="B24" s="233"/>
      <c r="C24" s="262" t="s">
        <v>314</v>
      </c>
      <c r="D24" s="236"/>
      <c r="E24" s="239">
        <v>2.64</v>
      </c>
      <c r="F24" s="271"/>
      <c r="G24" s="243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12.75" outlineLevel="1">
      <c r="A25" s="241"/>
      <c r="B25" s="233"/>
      <c r="C25" s="262" t="s">
        <v>315</v>
      </c>
      <c r="D25" s="236"/>
      <c r="E25" s="239">
        <v>6.64</v>
      </c>
      <c r="F25" s="271"/>
      <c r="G25" s="243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12.75" outlineLevel="1">
      <c r="A26" s="241"/>
      <c r="B26" s="233"/>
      <c r="C26" s="262" t="s">
        <v>207</v>
      </c>
      <c r="D26" s="236"/>
      <c r="E26" s="239"/>
      <c r="F26" s="271"/>
      <c r="G26" s="243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41"/>
      <c r="B27" s="233"/>
      <c r="C27" s="262" t="s">
        <v>316</v>
      </c>
      <c r="D27" s="236"/>
      <c r="E27" s="239">
        <v>0.6</v>
      </c>
      <c r="F27" s="271"/>
      <c r="G27" s="243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41"/>
      <c r="B28" s="233"/>
      <c r="C28" s="262" t="s">
        <v>313</v>
      </c>
      <c r="D28" s="236"/>
      <c r="E28" s="239">
        <v>44.85</v>
      </c>
      <c r="F28" s="271"/>
      <c r="G28" s="243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12.75" outlineLevel="1">
      <c r="A29" s="241"/>
      <c r="B29" s="233"/>
      <c r="C29" s="262" t="s">
        <v>317</v>
      </c>
      <c r="D29" s="236"/>
      <c r="E29" s="239">
        <v>8.58</v>
      </c>
      <c r="F29" s="271"/>
      <c r="G29" s="243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12.75" outlineLevel="1">
      <c r="A30" s="241"/>
      <c r="B30" s="233"/>
      <c r="C30" s="262" t="s">
        <v>207</v>
      </c>
      <c r="D30" s="236"/>
      <c r="E30" s="239"/>
      <c r="F30" s="271"/>
      <c r="G30" s="243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12.75" outlineLevel="1">
      <c r="A31" s="241"/>
      <c r="B31" s="233"/>
      <c r="C31" s="262" t="s">
        <v>318</v>
      </c>
      <c r="D31" s="236"/>
      <c r="E31" s="239">
        <v>85.8</v>
      </c>
      <c r="F31" s="271"/>
      <c r="G31" s="243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41">
        <v>6</v>
      </c>
      <c r="B32" s="233" t="s">
        <v>195</v>
      </c>
      <c r="C32" s="261" t="s">
        <v>196</v>
      </c>
      <c r="D32" s="235" t="s">
        <v>100</v>
      </c>
      <c r="E32" s="238">
        <v>8</v>
      </c>
      <c r="F32" s="277"/>
      <c r="G32" s="243">
        <f>ROUND(E32*F32,2)</f>
        <v>0</v>
      </c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41"/>
      <c r="B33" s="233"/>
      <c r="C33" s="262" t="s">
        <v>319</v>
      </c>
      <c r="D33" s="236"/>
      <c r="E33" s="239">
        <v>8</v>
      </c>
      <c r="F33" s="271"/>
      <c r="G33" s="243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33.75" outlineLevel="1">
      <c r="A34" s="241">
        <v>7</v>
      </c>
      <c r="B34" s="233" t="s">
        <v>198</v>
      </c>
      <c r="C34" s="261" t="s">
        <v>291</v>
      </c>
      <c r="D34" s="235" t="s">
        <v>106</v>
      </c>
      <c r="E34" s="238">
        <v>323.45</v>
      </c>
      <c r="F34" s="277"/>
      <c r="G34" s="243">
        <f>ROUND(E34*F34,2)</f>
        <v>0</v>
      </c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12.75" outlineLevel="1">
      <c r="A35" s="241"/>
      <c r="B35" s="233"/>
      <c r="C35" s="262" t="s">
        <v>311</v>
      </c>
      <c r="D35" s="236"/>
      <c r="E35" s="239">
        <v>37.2</v>
      </c>
      <c r="F35" s="271"/>
      <c r="G35" s="243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12.75" outlineLevel="1">
      <c r="A36" s="241"/>
      <c r="B36" s="233"/>
      <c r="C36" s="262" t="s">
        <v>312</v>
      </c>
      <c r="D36" s="236"/>
      <c r="E36" s="239">
        <v>120.64</v>
      </c>
      <c r="F36" s="271"/>
      <c r="G36" s="243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41"/>
      <c r="B37" s="233"/>
      <c r="C37" s="262" t="s">
        <v>314</v>
      </c>
      <c r="D37" s="236"/>
      <c r="E37" s="239">
        <v>2.64</v>
      </c>
      <c r="F37" s="271"/>
      <c r="G37" s="243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41"/>
      <c r="B38" s="233"/>
      <c r="C38" s="262" t="s">
        <v>315</v>
      </c>
      <c r="D38" s="236"/>
      <c r="E38" s="239">
        <v>6.64</v>
      </c>
      <c r="F38" s="271"/>
      <c r="G38" s="243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41"/>
      <c r="B39" s="233"/>
      <c r="C39" s="262" t="s">
        <v>207</v>
      </c>
      <c r="D39" s="236"/>
      <c r="E39" s="239"/>
      <c r="F39" s="271"/>
      <c r="G39" s="243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2.75" outlineLevel="1">
      <c r="A40" s="241"/>
      <c r="B40" s="233"/>
      <c r="C40" s="262" t="s">
        <v>316</v>
      </c>
      <c r="D40" s="236"/>
      <c r="E40" s="239">
        <v>0.6</v>
      </c>
      <c r="F40" s="271"/>
      <c r="G40" s="243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12.75" outlineLevel="1">
      <c r="A41" s="241"/>
      <c r="B41" s="233"/>
      <c r="C41" s="262" t="s">
        <v>313</v>
      </c>
      <c r="D41" s="236"/>
      <c r="E41" s="239">
        <v>44.85</v>
      </c>
      <c r="F41" s="271"/>
      <c r="G41" s="243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12.75" outlineLevel="1">
      <c r="A42" s="241"/>
      <c r="B42" s="233"/>
      <c r="C42" s="262" t="s">
        <v>317</v>
      </c>
      <c r="D42" s="236"/>
      <c r="E42" s="239">
        <v>8.58</v>
      </c>
      <c r="F42" s="271"/>
      <c r="G42" s="243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2.75" outlineLevel="1">
      <c r="A43" s="241"/>
      <c r="B43" s="233"/>
      <c r="C43" s="262" t="s">
        <v>207</v>
      </c>
      <c r="D43" s="236"/>
      <c r="E43" s="239"/>
      <c r="F43" s="271"/>
      <c r="G43" s="243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2.75" outlineLevel="1">
      <c r="A44" s="241"/>
      <c r="B44" s="233"/>
      <c r="C44" s="262" t="s">
        <v>320</v>
      </c>
      <c r="D44" s="236"/>
      <c r="E44" s="239">
        <v>102.3</v>
      </c>
      <c r="F44" s="271"/>
      <c r="G44" s="243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33.75" outlineLevel="1">
      <c r="A45" s="241">
        <v>8</v>
      </c>
      <c r="B45" s="233" t="s">
        <v>219</v>
      </c>
      <c r="C45" s="261" t="s">
        <v>220</v>
      </c>
      <c r="D45" s="235" t="s">
        <v>100</v>
      </c>
      <c r="E45" s="238">
        <v>8</v>
      </c>
      <c r="F45" s="277"/>
      <c r="G45" s="243">
        <f>ROUND(E45*F45,2)</f>
        <v>0</v>
      </c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2.75" outlineLevel="1">
      <c r="A46" s="241"/>
      <c r="B46" s="233"/>
      <c r="C46" s="262" t="s">
        <v>319</v>
      </c>
      <c r="D46" s="236"/>
      <c r="E46" s="239">
        <v>8</v>
      </c>
      <c r="F46" s="271"/>
      <c r="G46" s="243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2.75" outlineLevel="1">
      <c r="A47" s="241">
        <v>9</v>
      </c>
      <c r="B47" s="233" t="s">
        <v>221</v>
      </c>
      <c r="C47" s="261" t="s">
        <v>222</v>
      </c>
      <c r="D47" s="235" t="s">
        <v>100</v>
      </c>
      <c r="E47" s="238">
        <v>1</v>
      </c>
      <c r="F47" s="277"/>
      <c r="G47" s="243">
        <f>ROUND(E47*F47,2)</f>
        <v>0</v>
      </c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2.75" outlineLevel="1">
      <c r="A48" s="241"/>
      <c r="B48" s="233"/>
      <c r="C48" s="262" t="s">
        <v>151</v>
      </c>
      <c r="D48" s="236"/>
      <c r="E48" s="239">
        <v>1</v>
      </c>
      <c r="F48" s="271"/>
      <c r="G48" s="243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2.75" outlineLevel="1">
      <c r="A49" s="241">
        <v>10</v>
      </c>
      <c r="B49" s="233" t="s">
        <v>224</v>
      </c>
      <c r="C49" s="261" t="s">
        <v>225</v>
      </c>
      <c r="D49" s="235" t="s">
        <v>106</v>
      </c>
      <c r="E49" s="238">
        <v>323.45</v>
      </c>
      <c r="F49" s="277"/>
      <c r="G49" s="243">
        <f>ROUND(E49*F49,2)</f>
        <v>0</v>
      </c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2.75" outlineLevel="1">
      <c r="A50" s="241"/>
      <c r="B50" s="233"/>
      <c r="C50" s="262" t="s">
        <v>311</v>
      </c>
      <c r="D50" s="236"/>
      <c r="E50" s="239">
        <v>37.2</v>
      </c>
      <c r="F50" s="271"/>
      <c r="G50" s="243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60" ht="12.75" outlineLevel="1">
      <c r="A51" s="241"/>
      <c r="B51" s="233"/>
      <c r="C51" s="262" t="s">
        <v>312</v>
      </c>
      <c r="D51" s="236"/>
      <c r="E51" s="239">
        <v>120.64</v>
      </c>
      <c r="F51" s="271"/>
      <c r="G51" s="243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</row>
    <row r="52" spans="1:60" ht="12.75" outlineLevel="1">
      <c r="A52" s="241"/>
      <c r="B52" s="233"/>
      <c r="C52" s="262" t="s">
        <v>314</v>
      </c>
      <c r="D52" s="236"/>
      <c r="E52" s="239">
        <v>2.64</v>
      </c>
      <c r="F52" s="271"/>
      <c r="G52" s="243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41"/>
      <c r="B53" s="233"/>
      <c r="C53" s="262" t="s">
        <v>315</v>
      </c>
      <c r="D53" s="236"/>
      <c r="E53" s="239">
        <v>6.64</v>
      </c>
      <c r="F53" s="271"/>
      <c r="G53" s="243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41"/>
      <c r="B54" s="233"/>
      <c r="C54" s="262" t="s">
        <v>207</v>
      </c>
      <c r="D54" s="236"/>
      <c r="E54" s="239"/>
      <c r="F54" s="271"/>
      <c r="G54" s="243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41"/>
      <c r="B55" s="233"/>
      <c r="C55" s="262" t="s">
        <v>316</v>
      </c>
      <c r="D55" s="236"/>
      <c r="E55" s="239">
        <v>0.6</v>
      </c>
      <c r="F55" s="271"/>
      <c r="G55" s="243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41"/>
      <c r="B56" s="233"/>
      <c r="C56" s="262" t="s">
        <v>313</v>
      </c>
      <c r="D56" s="236"/>
      <c r="E56" s="239">
        <v>44.85</v>
      </c>
      <c r="F56" s="271"/>
      <c r="G56" s="243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41"/>
      <c r="B57" s="233"/>
      <c r="C57" s="262" t="s">
        <v>317</v>
      </c>
      <c r="D57" s="236"/>
      <c r="E57" s="239">
        <v>8.58</v>
      </c>
      <c r="F57" s="271"/>
      <c r="G57" s="243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12.75" outlineLevel="1">
      <c r="A58" s="241"/>
      <c r="B58" s="233"/>
      <c r="C58" s="262" t="s">
        <v>207</v>
      </c>
      <c r="D58" s="236"/>
      <c r="E58" s="239"/>
      <c r="F58" s="271"/>
      <c r="G58" s="243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1:60" ht="12.75" outlineLevel="1">
      <c r="A59" s="241"/>
      <c r="B59" s="233"/>
      <c r="C59" s="262" t="s">
        <v>320</v>
      </c>
      <c r="D59" s="236"/>
      <c r="E59" s="239">
        <v>102.3</v>
      </c>
      <c r="F59" s="271"/>
      <c r="G59" s="243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</row>
    <row r="60" spans="1:60" ht="22.5" outlineLevel="1">
      <c r="A60" s="241">
        <v>11</v>
      </c>
      <c r="B60" s="233" t="s">
        <v>226</v>
      </c>
      <c r="C60" s="261" t="s">
        <v>227</v>
      </c>
      <c r="D60" s="235" t="s">
        <v>100</v>
      </c>
      <c r="E60" s="238">
        <v>8</v>
      </c>
      <c r="F60" s="277"/>
      <c r="G60" s="243">
        <f>ROUND(E60*F60,2)</f>
        <v>0</v>
      </c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</row>
    <row r="61" spans="1:60" ht="12.75" outlineLevel="1">
      <c r="A61" s="241"/>
      <c r="B61" s="233"/>
      <c r="C61" s="262" t="s">
        <v>319</v>
      </c>
      <c r="D61" s="236"/>
      <c r="E61" s="239">
        <v>8</v>
      </c>
      <c r="F61" s="271"/>
      <c r="G61" s="243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</row>
    <row r="62" spans="1:60" ht="22.5" outlineLevel="1">
      <c r="A62" s="241">
        <v>12</v>
      </c>
      <c r="B62" s="233" t="s">
        <v>240</v>
      </c>
      <c r="C62" s="261" t="s">
        <v>241</v>
      </c>
      <c r="D62" s="235" t="s">
        <v>100</v>
      </c>
      <c r="E62" s="238">
        <v>273.46</v>
      </c>
      <c r="F62" s="277"/>
      <c r="G62" s="243">
        <f>ROUND(E62*F62,2)</f>
        <v>0</v>
      </c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</row>
    <row r="63" spans="1:60" ht="12.75" outlineLevel="1">
      <c r="A63" s="241"/>
      <c r="B63" s="233"/>
      <c r="C63" s="262" t="s">
        <v>230</v>
      </c>
      <c r="D63" s="236"/>
      <c r="E63" s="239">
        <v>148.5</v>
      </c>
      <c r="F63" s="271"/>
      <c r="G63" s="243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</row>
    <row r="64" spans="1:60" ht="12.75" outlineLevel="1">
      <c r="A64" s="241"/>
      <c r="B64" s="233"/>
      <c r="C64" s="262" t="s">
        <v>232</v>
      </c>
      <c r="D64" s="236"/>
      <c r="E64" s="239">
        <v>73.15</v>
      </c>
      <c r="F64" s="271"/>
      <c r="G64" s="243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</row>
    <row r="65" spans="1:60" ht="12.75" outlineLevel="1">
      <c r="A65" s="241"/>
      <c r="B65" s="233"/>
      <c r="C65" s="262" t="s">
        <v>233</v>
      </c>
      <c r="D65" s="236"/>
      <c r="E65" s="239">
        <v>20.13</v>
      </c>
      <c r="F65" s="271"/>
      <c r="G65" s="243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12.75" outlineLevel="1">
      <c r="A66" s="241"/>
      <c r="B66" s="233"/>
      <c r="C66" s="262" t="s">
        <v>234</v>
      </c>
      <c r="D66" s="236"/>
      <c r="E66" s="239">
        <v>19.8</v>
      </c>
      <c r="F66" s="271"/>
      <c r="G66" s="243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1:60" ht="12.75" outlineLevel="1">
      <c r="A67" s="241"/>
      <c r="B67" s="233"/>
      <c r="C67" s="262" t="s">
        <v>235</v>
      </c>
      <c r="D67" s="236"/>
      <c r="E67" s="239">
        <v>11.88</v>
      </c>
      <c r="F67" s="271"/>
      <c r="G67" s="243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</row>
    <row r="68" spans="1:60" ht="12.75" outlineLevel="1">
      <c r="A68" s="241">
        <v>13</v>
      </c>
      <c r="B68" s="233" t="s">
        <v>242</v>
      </c>
      <c r="C68" s="261" t="s">
        <v>243</v>
      </c>
      <c r="D68" s="235" t="s">
        <v>168</v>
      </c>
      <c r="E68" s="238">
        <v>1.83498</v>
      </c>
      <c r="F68" s="277"/>
      <c r="G68" s="243">
        <f aca="true" t="shared" si="0" ref="G68:G75">ROUND(E68*F68,2)</f>
        <v>0</v>
      </c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</row>
    <row r="69" spans="1:60" ht="12.75" outlineLevel="1">
      <c r="A69" s="241">
        <v>14</v>
      </c>
      <c r="B69" s="233" t="s">
        <v>244</v>
      </c>
      <c r="C69" s="261" t="s">
        <v>245</v>
      </c>
      <c r="D69" s="235" t="s">
        <v>168</v>
      </c>
      <c r="E69" s="238">
        <v>1.83498</v>
      </c>
      <c r="F69" s="277"/>
      <c r="G69" s="243">
        <f t="shared" si="0"/>
        <v>0</v>
      </c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</row>
    <row r="70" spans="1:60" ht="12.75" outlineLevel="1">
      <c r="A70" s="241">
        <v>15</v>
      </c>
      <c r="B70" s="233" t="s">
        <v>166</v>
      </c>
      <c r="C70" s="261" t="s">
        <v>167</v>
      </c>
      <c r="D70" s="235" t="s">
        <v>168</v>
      </c>
      <c r="E70" s="238">
        <v>6.52395</v>
      </c>
      <c r="F70" s="277"/>
      <c r="G70" s="243">
        <f t="shared" si="0"/>
        <v>0</v>
      </c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</row>
    <row r="71" spans="1:60" ht="12.75" outlineLevel="1">
      <c r="A71" s="241">
        <v>16</v>
      </c>
      <c r="B71" s="233" t="s">
        <v>169</v>
      </c>
      <c r="C71" s="261" t="s">
        <v>170</v>
      </c>
      <c r="D71" s="235" t="s">
        <v>168</v>
      </c>
      <c r="E71" s="238">
        <v>45.66763</v>
      </c>
      <c r="F71" s="277"/>
      <c r="G71" s="243">
        <f t="shared" si="0"/>
        <v>0</v>
      </c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</row>
    <row r="72" spans="1:60" ht="12.75" outlineLevel="1">
      <c r="A72" s="241">
        <v>17</v>
      </c>
      <c r="B72" s="233" t="s">
        <v>171</v>
      </c>
      <c r="C72" s="261" t="s">
        <v>172</v>
      </c>
      <c r="D72" s="235" t="s">
        <v>168</v>
      </c>
      <c r="E72" s="238">
        <v>6.52395</v>
      </c>
      <c r="F72" s="277"/>
      <c r="G72" s="243">
        <f t="shared" si="0"/>
        <v>0</v>
      </c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</row>
    <row r="73" spans="1:60" ht="12.75" outlineLevel="1">
      <c r="A73" s="241">
        <v>18</v>
      </c>
      <c r="B73" s="233" t="s">
        <v>173</v>
      </c>
      <c r="C73" s="261" t="s">
        <v>174</v>
      </c>
      <c r="D73" s="235" t="s">
        <v>168</v>
      </c>
      <c r="E73" s="238">
        <v>6.52395</v>
      </c>
      <c r="F73" s="277"/>
      <c r="G73" s="243">
        <f t="shared" si="0"/>
        <v>0</v>
      </c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</row>
    <row r="74" spans="1:60" ht="12.75" outlineLevel="1">
      <c r="A74" s="241">
        <v>19</v>
      </c>
      <c r="B74" s="233" t="s">
        <v>179</v>
      </c>
      <c r="C74" s="261" t="s">
        <v>180</v>
      </c>
      <c r="D74" s="235" t="s">
        <v>168</v>
      </c>
      <c r="E74" s="238">
        <v>6.52395</v>
      </c>
      <c r="F74" s="277"/>
      <c r="G74" s="243">
        <f t="shared" si="0"/>
        <v>0</v>
      </c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</row>
    <row r="75" spans="1:60" ht="12.75" outlineLevel="1">
      <c r="A75" s="241">
        <v>20</v>
      </c>
      <c r="B75" s="233" t="s">
        <v>181</v>
      </c>
      <c r="C75" s="261" t="s">
        <v>182</v>
      </c>
      <c r="D75" s="235" t="s">
        <v>168</v>
      </c>
      <c r="E75" s="238">
        <v>6.52395</v>
      </c>
      <c r="F75" s="277"/>
      <c r="G75" s="243">
        <f t="shared" si="0"/>
        <v>0</v>
      </c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</row>
    <row r="76" spans="1:7" ht="12.75">
      <c r="A76" s="242" t="s">
        <v>95</v>
      </c>
      <c r="B76" s="234" t="s">
        <v>266</v>
      </c>
      <c r="C76" s="263" t="s">
        <v>267</v>
      </c>
      <c r="D76" s="237"/>
      <c r="E76" s="240"/>
      <c r="F76" s="357">
        <f>SUM(G77:G78)</f>
        <v>0</v>
      </c>
      <c r="G76" s="358"/>
    </row>
    <row r="77" spans="1:60" ht="12.75" outlineLevel="1">
      <c r="A77" s="241">
        <v>21</v>
      </c>
      <c r="B77" s="233" t="s">
        <v>268</v>
      </c>
      <c r="C77" s="261" t="s">
        <v>269</v>
      </c>
      <c r="D77" s="235" t="s">
        <v>270</v>
      </c>
      <c r="E77" s="238">
        <v>1</v>
      </c>
      <c r="F77" s="277"/>
      <c r="G77" s="243">
        <f>ROUND(E77*F77,2)</f>
        <v>0</v>
      </c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</row>
    <row r="78" spans="1:60" ht="12.75" outlineLevel="1">
      <c r="A78" s="241">
        <v>22</v>
      </c>
      <c r="B78" s="233" t="s">
        <v>271</v>
      </c>
      <c r="C78" s="261" t="s">
        <v>272</v>
      </c>
      <c r="D78" s="235" t="s">
        <v>270</v>
      </c>
      <c r="E78" s="238">
        <v>1</v>
      </c>
      <c r="F78" s="277"/>
      <c r="G78" s="243">
        <f>ROUND(E78*F78,2)</f>
        <v>0</v>
      </c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</row>
    <row r="79" spans="1:7" ht="12.75">
      <c r="A79" s="242" t="s">
        <v>95</v>
      </c>
      <c r="B79" s="234" t="s">
        <v>273</v>
      </c>
      <c r="C79" s="263" t="s">
        <v>274</v>
      </c>
      <c r="D79" s="237"/>
      <c r="E79" s="240"/>
      <c r="F79" s="357">
        <f>SUM(G80:G81)</f>
        <v>0</v>
      </c>
      <c r="G79" s="358"/>
    </row>
    <row r="80" spans="1:60" ht="22.5" outlineLevel="1">
      <c r="A80" s="241">
        <v>23</v>
      </c>
      <c r="B80" s="233" t="s">
        <v>275</v>
      </c>
      <c r="C80" s="261" t="s">
        <v>276</v>
      </c>
      <c r="D80" s="235" t="s">
        <v>270</v>
      </c>
      <c r="E80" s="238">
        <v>1</v>
      </c>
      <c r="F80" s="277"/>
      <c r="G80" s="243">
        <f>ROUND(E80*F80,2)</f>
        <v>0</v>
      </c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</row>
    <row r="81" spans="1:60" ht="13.5" outlineLevel="1" thickBot="1">
      <c r="A81" s="248"/>
      <c r="B81" s="249"/>
      <c r="C81" s="264" t="s">
        <v>151</v>
      </c>
      <c r="D81" s="250"/>
      <c r="E81" s="251">
        <v>1</v>
      </c>
      <c r="F81" s="272"/>
      <c r="G81" s="252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</row>
    <row r="82" spans="3:41" ht="13.5" thickBot="1">
      <c r="C82" s="265"/>
      <c r="AK82">
        <f>SUM(AK1:AK81)</f>
        <v>0</v>
      </c>
      <c r="AL82">
        <f>SUM(AL1:AL81)</f>
        <v>0</v>
      </c>
      <c r="AN82">
        <v>15</v>
      </c>
      <c r="AO82">
        <v>21</v>
      </c>
    </row>
    <row r="83" spans="1:41" ht="13.5" thickBot="1">
      <c r="A83" s="253"/>
      <c r="B83" s="254" t="s">
        <v>277</v>
      </c>
      <c r="C83" s="266"/>
      <c r="D83" s="255"/>
      <c r="E83" s="255"/>
      <c r="F83" s="278"/>
      <c r="G83" s="256">
        <f>F7+F11+F20+F76+F79</f>
        <v>0</v>
      </c>
      <c r="AN83">
        <f>SUMIF(AM8:AM82,AN82,G8:G82)</f>
        <v>0</v>
      </c>
      <c r="AO83">
        <f>SUMIF(AM8:AM82,AO82,G8:G82)</f>
        <v>0</v>
      </c>
    </row>
    <row r="84" ht="12.75">
      <c r="C84" s="265"/>
    </row>
    <row r="85" spans="1:3" ht="13.5" thickBot="1">
      <c r="A85" t="s">
        <v>278</v>
      </c>
      <c r="C85" s="265"/>
    </row>
    <row r="86" spans="1:7" ht="75" customHeight="1" thickBot="1">
      <c r="A86" s="257"/>
      <c r="B86" s="258"/>
      <c r="C86" s="267"/>
      <c r="D86" s="259"/>
      <c r="E86" s="259"/>
      <c r="F86" s="279"/>
      <c r="G86" s="260"/>
    </row>
  </sheetData>
  <sheetProtection password="C4A3" sheet="1"/>
  <mergeCells count="9">
    <mergeCell ref="F20:G20"/>
    <mergeCell ref="F76:G76"/>
    <mergeCell ref="F79:G79"/>
    <mergeCell ref="A1:G1"/>
    <mergeCell ref="C2:G2"/>
    <mergeCell ref="C3:G3"/>
    <mergeCell ref="C4:G4"/>
    <mergeCell ref="F7:G7"/>
    <mergeCell ref="F11:G1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Václav</dc:creator>
  <cp:keywords/>
  <dc:description/>
  <cp:lastModifiedBy>Voracova</cp:lastModifiedBy>
  <cp:lastPrinted>2012-03-29T06:51:34Z</cp:lastPrinted>
  <dcterms:created xsi:type="dcterms:W3CDTF">2009-04-08T07:15:50Z</dcterms:created>
  <dcterms:modified xsi:type="dcterms:W3CDTF">2015-07-21T13:40:24Z</dcterms:modified>
  <cp:category/>
  <cp:version/>
  <cp:contentType/>
  <cp:contentStatus/>
</cp:coreProperties>
</file>