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05_06 R15513064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'SO05_06 R155130644 Pol'!$A$1:$U$198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88" i="12" l="1"/>
  <c r="F40" i="1" s="1"/>
  <c r="G8" i="12"/>
  <c r="I8" i="12"/>
  <c r="K8" i="12"/>
  <c r="O8" i="12"/>
  <c r="Q8" i="12"/>
  <c r="U8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Q98" i="12"/>
  <c r="U98" i="12"/>
  <c r="G99" i="12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I144" i="12"/>
  <c r="K144" i="12"/>
  <c r="M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9" i="12"/>
  <c r="M169" i="12" s="1"/>
  <c r="I169" i="12"/>
  <c r="I168" i="12" s="1"/>
  <c r="K169" i="12"/>
  <c r="O169" i="12"/>
  <c r="O168" i="12" s="1"/>
  <c r="Q169" i="12"/>
  <c r="U169" i="12"/>
  <c r="U168" i="12" s="1"/>
  <c r="G170" i="12"/>
  <c r="M170" i="12" s="1"/>
  <c r="I170" i="12"/>
  <c r="K170" i="12"/>
  <c r="O170" i="12"/>
  <c r="Q170" i="12"/>
  <c r="Q168" i="12" s="1"/>
  <c r="U170" i="12"/>
  <c r="G171" i="12"/>
  <c r="M171" i="12" s="1"/>
  <c r="I171" i="12"/>
  <c r="K171" i="12"/>
  <c r="O171" i="12"/>
  <c r="Q171" i="12"/>
  <c r="U171" i="12"/>
  <c r="I172" i="12"/>
  <c r="G173" i="12"/>
  <c r="M173" i="12" s="1"/>
  <c r="M172" i="12" s="1"/>
  <c r="I173" i="12"/>
  <c r="K173" i="12"/>
  <c r="K172" i="12" s="1"/>
  <c r="O173" i="12"/>
  <c r="O172" i="12" s="1"/>
  <c r="Q173" i="12"/>
  <c r="Q172" i="12" s="1"/>
  <c r="U173" i="12"/>
  <c r="U172" i="12" s="1"/>
  <c r="G175" i="12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I58" i="1" s="1"/>
  <c r="O179" i="12"/>
  <c r="G180" i="12"/>
  <c r="M180" i="12" s="1"/>
  <c r="M179" i="12" s="1"/>
  <c r="I180" i="12"/>
  <c r="I179" i="12" s="1"/>
  <c r="K180" i="12"/>
  <c r="K179" i="12" s="1"/>
  <c r="O180" i="12"/>
  <c r="Q180" i="12"/>
  <c r="Q179" i="12" s="1"/>
  <c r="U180" i="12"/>
  <c r="U179" i="12" s="1"/>
  <c r="G182" i="12"/>
  <c r="I182" i="12"/>
  <c r="K182" i="12"/>
  <c r="M182" i="12"/>
  <c r="O182" i="12"/>
  <c r="Q182" i="12"/>
  <c r="U182" i="12"/>
  <c r="G183" i="12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I20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G181" i="12" l="1"/>
  <c r="I59" i="1" s="1"/>
  <c r="I19" i="1" s="1"/>
  <c r="G174" i="12"/>
  <c r="I57" i="1" s="1"/>
  <c r="F39" i="1"/>
  <c r="F42" i="1" s="1"/>
  <c r="G23" i="1" s="1"/>
  <c r="F41" i="1"/>
  <c r="Q50" i="12"/>
  <c r="O44" i="12"/>
  <c r="O35" i="12"/>
  <c r="K19" i="12"/>
  <c r="Q19" i="12"/>
  <c r="I19" i="12"/>
  <c r="Q7" i="12"/>
  <c r="G7" i="12"/>
  <c r="K181" i="12"/>
  <c r="O181" i="12"/>
  <c r="Q174" i="12"/>
  <c r="I174" i="12"/>
  <c r="O174" i="12"/>
  <c r="K168" i="12"/>
  <c r="G97" i="12"/>
  <c r="I54" i="1" s="1"/>
  <c r="I18" i="1" s="1"/>
  <c r="K50" i="12"/>
  <c r="K44" i="12"/>
  <c r="U19" i="12"/>
  <c r="O7" i="12"/>
  <c r="AF188" i="12"/>
  <c r="O50" i="12"/>
  <c r="Q181" i="12"/>
  <c r="I181" i="12"/>
  <c r="K97" i="12"/>
  <c r="O97" i="12"/>
  <c r="U50" i="12"/>
  <c r="U44" i="12"/>
  <c r="K35" i="12"/>
  <c r="Q35" i="12"/>
  <c r="I35" i="12"/>
  <c r="O19" i="12"/>
  <c r="K7" i="12"/>
  <c r="I50" i="12"/>
  <c r="U181" i="12"/>
  <c r="K174" i="12"/>
  <c r="U174" i="12"/>
  <c r="U97" i="12"/>
  <c r="Q97" i="12"/>
  <c r="I97" i="12"/>
  <c r="G50" i="12"/>
  <c r="I53" i="1" s="1"/>
  <c r="Q44" i="12"/>
  <c r="I44" i="12"/>
  <c r="U35" i="12"/>
  <c r="U7" i="12"/>
  <c r="I7" i="12"/>
  <c r="M19" i="12"/>
  <c r="M168" i="12"/>
  <c r="M44" i="12"/>
  <c r="M35" i="12"/>
  <c r="G35" i="12"/>
  <c r="I51" i="1" s="1"/>
  <c r="G19" i="12"/>
  <c r="I50" i="1" s="1"/>
  <c r="M183" i="12"/>
  <c r="M181" i="12" s="1"/>
  <c r="M175" i="12"/>
  <c r="M174" i="12" s="1"/>
  <c r="G172" i="12"/>
  <c r="I56" i="1" s="1"/>
  <c r="G168" i="12"/>
  <c r="I55" i="1" s="1"/>
  <c r="M99" i="12"/>
  <c r="M97" i="12" s="1"/>
  <c r="M51" i="12"/>
  <c r="M50" i="12" s="1"/>
  <c r="G44" i="12"/>
  <c r="I52" i="1" s="1"/>
  <c r="M8" i="12"/>
  <c r="M7" i="12" s="1"/>
  <c r="G40" i="1" l="1"/>
  <c r="H40" i="1" s="1"/>
  <c r="I40" i="1" s="1"/>
  <c r="G41" i="1"/>
  <c r="H41" i="1" s="1"/>
  <c r="I41" i="1" s="1"/>
  <c r="G39" i="1"/>
  <c r="G188" i="12"/>
  <c r="I49" i="1"/>
  <c r="G24" i="1"/>
  <c r="I17" i="1" l="1"/>
  <c r="I21" i="1" s="1"/>
  <c r="I60" i="1"/>
  <c r="G42" i="1"/>
  <c r="H39" i="1"/>
  <c r="H42" i="1" s="1"/>
  <c r="G25" i="1" l="1"/>
  <c r="G28" i="1"/>
  <c r="I39" i="1"/>
  <c r="I42" i="1" s="1"/>
  <c r="J59" i="1"/>
  <c r="J50" i="1"/>
  <c r="J51" i="1"/>
  <c r="J49" i="1"/>
  <c r="J54" i="1"/>
  <c r="J56" i="1"/>
  <c r="J57" i="1"/>
  <c r="J55" i="1"/>
  <c r="J58" i="1"/>
  <c r="J53" i="1"/>
  <c r="J52" i="1"/>
  <c r="J60" i="1" l="1"/>
  <c r="J39" i="1"/>
  <c r="J42" i="1" s="1"/>
  <c r="J41" i="1"/>
  <c r="J40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<sst xmlns="http://schemas.openxmlformats.org/spreadsheetml/2006/main" count="878" uniqueCount="459">
  <si>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</si>
  <si>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</si>
  <si>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</si>
  <si>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</si>
  <si>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</si>
  <si>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</si>
  <si>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</si>
  <si>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</si>
  <si>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</si>
  <si>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</si>
  <si>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</si>
  <si>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</si>
  <si>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</si>
  <si>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</si>
  <si>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</si>
  <si>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</si>
  <si>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</si>
  <si>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</si>
  <si>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</si>
  <si>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</si>
  <si>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</si>
  <si>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</si>
  <si>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</si>
  <si>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</si>
  <si>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</si>
  <si>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</si>
  <si>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</si>
  <si>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</si>
  <si>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</si>
  <si>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</si>
  <si>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</si>
  <si>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</si>
  <si>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</si>
  <si>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</si>
  <si>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</si>
  <si>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</si>
  <si>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</si>
  <si>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</si>
  <si>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</si>
  <si>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</si>
  <si>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</si>
  <si>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R155130644</t>
  </si>
  <si>
    <t>MaR</t>
  </si>
  <si>
    <t>SO05_06</t>
  </si>
  <si>
    <t>objekt D</t>
  </si>
  <si>
    <t>Objekt:</t>
  </si>
  <si>
    <t>Rozpočet:</t>
  </si>
  <si>
    <t>15/5130</t>
  </si>
  <si>
    <t>MU - Rekonstrukce a dostavba areálu FF, Arne Nováka, Brno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</si>
  <si>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</si>
  <si>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</si>
  <si>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</si>
  <si>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</si>
  <si>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</si>
  <si>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</si>
  <si>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</si>
  <si>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</si>
  <si>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</si>
  <si>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</si>
  <si>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</si>
  <si>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</si>
  <si>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</si>
  <si>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</si>
  <si>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</si>
  <si>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</si>
  <si>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</si>
  <si>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</si>
  <si>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</si>
  <si>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</si>
  <si>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</si>
  <si>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</si>
  <si>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</si>
  <si>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</si>
  <si>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</si>
  <si>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</si>
  <si>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</si>
  <si>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</si>
  <si>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</si>
  <si>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</si>
  <si>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</si>
  <si>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</si>
  <si>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</si>
  <si>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</si>
  <si>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</si>
  <si>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</si>
  <si>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</si>
  <si>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</si>
  <si>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</si>
  <si>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</si>
  <si>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</si>
  <si>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</si>
  <si>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</si>
  <si>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</si>
  <si>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</si>
  <si>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</si>
  <si>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</si>
  <si>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</si>
  <si>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</si>
  <si>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</si>
  <si>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</si>
  <si>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eBCON</t>
  </si>
  <si>
    <t>CPU řídícího systému se 4-mi rozšiřujícími sloty</t>
  </si>
  <si>
    <t>ks</t>
  </si>
  <si>
    <t>POL3_</t>
  </si>
  <si>
    <t>eBMD800</t>
  </si>
  <si>
    <t>Rozšiřující modul ŘS, 8DI</t>
  </si>
  <si>
    <t>eBM800</t>
  </si>
  <si>
    <t>Rozšiřující modul ŘS, 8UI</t>
  </si>
  <si>
    <t>eBM404</t>
  </si>
  <si>
    <t>Rozšiřující modul ŘS, 4UI, 4BO (triak)</t>
  </si>
  <si>
    <t>eBM440</t>
  </si>
  <si>
    <t>Rozšiřující modul ŘS, 4UI, 4UO</t>
  </si>
  <si>
    <t>eBX04</t>
  </si>
  <si>
    <t>Patice ŘS pro 4 moduly</t>
  </si>
  <si>
    <t>eBX08</t>
  </si>
  <si>
    <t>Patice ŘS pro 8 modulů</t>
  </si>
  <si>
    <t>TRM768</t>
  </si>
  <si>
    <t>Ukončovač sítě , BACnet MS/TP</t>
  </si>
  <si>
    <t>DSC1146E</t>
  </si>
  <si>
    <t>Systémový kontroler ŘS - 11xUI, 4xAO, 6xDO, Ethernet, HOA's</t>
  </si>
  <si>
    <t>DNS24L</t>
  </si>
  <si>
    <t>Nástěnný ovladač s korekcí teploty, LCD displej, 1RT, LINKnet</t>
  </si>
  <si>
    <t>CON-MBUS-10</t>
  </si>
  <si>
    <t>M-bus koncentrátor dat, pro max. 10 měřičů, komunikační sběrnice LINKnet</t>
  </si>
  <si>
    <t>RTS20</t>
  </si>
  <si>
    <t>Snímač teploty prostorový</t>
  </si>
  <si>
    <t>HS115A</t>
  </si>
  <si>
    <t>Odporové snímače teploty se snímacím prvkem NTC 10kOhm, prostorový, venkovní, IP65</t>
  </si>
  <si>
    <t>HS125300</t>
  </si>
  <si>
    <t>Odporové snímače teploty se snímacím prvkem  termistorem NTC 10 kOhm, do VZT potrubí</t>
  </si>
  <si>
    <t>HS125120</t>
  </si>
  <si>
    <t>HS145</t>
  </si>
  <si>
    <t>Odporové snímače teploty se snímacím prvkem NTC 10kOhm, příložný</t>
  </si>
  <si>
    <t>TG8</t>
  </si>
  <si>
    <t>Odporové snímače teploty se snímacím prvkem 10kOhm, kabelový</t>
  </si>
  <si>
    <t>DPT2500R8</t>
  </si>
  <si>
    <t>Diferenční snímač tlaku 0 - 2500Pa, nastavitelný rozsah, IP54</t>
  </si>
  <si>
    <t>POL3_1</t>
  </si>
  <si>
    <t>LKCO</t>
  </si>
  <si>
    <t>Snímač CO2 do VZT potrubí, výstup 0-10VDC, rozsah 0..2000ppm, napájení 24VAC/DC, IP20</t>
  </si>
  <si>
    <t>FTK130AA</t>
  </si>
  <si>
    <t>Kanálový snímač teploty a vlhkosti 130 mm teplota/vlhkost 2 x 4...20 mA</t>
  </si>
  <si>
    <t>PS300</t>
  </si>
  <si>
    <t>Diferenční spínač tlaku PS30...300Pa Spínací diference 20Pa, IP54</t>
  </si>
  <si>
    <t>PS500</t>
  </si>
  <si>
    <t>Diferenční snímač tlaku PS30...500Pa Spínací diference 20Pa, IP54</t>
  </si>
  <si>
    <t>STFRE1IP65</t>
  </si>
  <si>
    <t>Termostat protimrazový, IP65, 6m, -30/+10°C, auto reset</t>
  </si>
  <si>
    <t>KP7</t>
  </si>
  <si>
    <t>Teplotní spínač, kapilárový, rozsah 50-100°C, 2m, IP30</t>
  </si>
  <si>
    <t>SZ4</t>
  </si>
  <si>
    <t>Snímač hladiny zaplavení, relé výstup 24VAC/6A, napájení 24VAC/DC</t>
  </si>
  <si>
    <t xml:space="preserve">ks    </t>
  </si>
  <si>
    <t>TAP-20T</t>
  </si>
  <si>
    <t>Magnetický kontakt, závrtný, typ NC, přívodní kabel 5m</t>
  </si>
  <si>
    <t>LM24ASR</t>
  </si>
  <si>
    <t>Servopohon klapkový, 24V AC/DC, 5 Nm, (95°=150s), 0-10V DC</t>
  </si>
  <si>
    <t>LF24SR</t>
  </si>
  <si>
    <t>Servopohon klapkový s pružinou pro návrat, 24V AC/DC, 4Nm, (95°=150/20s), 0-10V DC</t>
  </si>
  <si>
    <t>LF24</t>
  </si>
  <si>
    <t>Servopohon klapkový s pružinou pro návrat, 24V AC/DC, 4Nm, (95°=75/20s), 2P</t>
  </si>
  <si>
    <t>LM24A</t>
  </si>
  <si>
    <t>Servopohon klapkový, 24V AC/DC, 5 Nm, (95°=150s), 2P/3P</t>
  </si>
  <si>
    <t>LR24ASR</t>
  </si>
  <si>
    <t>Servopohon ventilový, 24V AC/DC, 5Nm, (90°=90s), 0-10V DC, DN15-25</t>
  </si>
  <si>
    <t>R20206P3S2</t>
  </si>
  <si>
    <t>Regulační ventil kulový dvoucestný, vnitřní závit, DN20, Kvs 6,3</t>
  </si>
  <si>
    <t>R20152P5S1</t>
  </si>
  <si>
    <t>Regulační ventil kulový dvoucestný, vnitřní závit, DN15, Kvs 2,5</t>
  </si>
  <si>
    <t>1770838</t>
  </si>
  <si>
    <t>Termopohon pro 2-bodovou regulaci M30x1,5  24V,  bez proudu zavřeno</t>
  </si>
  <si>
    <t>DT20</t>
  </si>
  <si>
    <t>Rozvaděč oceloplechový skříňový, vč. vnitřní výzbroje, 2000x1200x400, IP42/20</t>
  </si>
  <si>
    <t>DT21,22</t>
  </si>
  <si>
    <t>Rozvaděč oceloplechový zapuštěný, vč. vnitřní výzbroje, 1200x600x250, IP42/20</t>
  </si>
  <si>
    <t>DT23</t>
  </si>
  <si>
    <t>Rozvaděč oceloplechový zapuštěný,vč. vnitřní výzbroje, 1600x600x250, IP42/20</t>
  </si>
  <si>
    <t>DT24,25,26</t>
  </si>
  <si>
    <t>Rozvaděč oceloplechový zapuštěný,vč. vnitřní výzbroje, 1400x600x250, IP42/20</t>
  </si>
  <si>
    <t>DT27</t>
  </si>
  <si>
    <t>Rozvaděč oceloplechový skříňový,venkovní provedení, vč. vnitřní výzbroje, 2000x2800x400, IP54/20</t>
  </si>
  <si>
    <t>341970192</t>
  </si>
  <si>
    <t>Samoregulační topný kabel, 16W/m</t>
  </si>
  <si>
    <t>m</t>
  </si>
  <si>
    <t>RZ3A40D4</t>
  </si>
  <si>
    <t>Polovodičové relé 400VAC/40A, ovládání 4-32VDC, spínání v nule</t>
  </si>
  <si>
    <t>RW</t>
  </si>
  <si>
    <t>PWM modul, napájení 230/24VAC, řízení 0-10VDC, PWM výstup 12VDC</t>
  </si>
  <si>
    <t>D</t>
  </si>
  <si>
    <t>Servisní vypínač 1f/20A</t>
  </si>
  <si>
    <t>Servisní vypínač 3f/25A</t>
  </si>
  <si>
    <t>top_</t>
  </si>
  <si>
    <t>Topné těleso 500W, napájení 230VAC</t>
  </si>
  <si>
    <t>HOU</t>
  </si>
  <si>
    <t>Houkačka, napájení 230VAC</t>
  </si>
  <si>
    <t>34121550</t>
  </si>
  <si>
    <t>Kabel sdělovací s Cu jádrem JYTY 2 x 1 mm</t>
  </si>
  <si>
    <t>34121554</t>
  </si>
  <si>
    <t>Kabel sdělovací s Cu jádrem JYTY 4 x 1 mm</t>
  </si>
  <si>
    <t>34121556</t>
  </si>
  <si>
    <t>Kabel sdělovací s Cu jádrem JYTY 7 x 1 mm</t>
  </si>
  <si>
    <t>34121558</t>
  </si>
  <si>
    <t>Kabel sdělovací s Cu jádrem JYTY 14 x 1 mm</t>
  </si>
  <si>
    <t/>
  </si>
  <si>
    <t>Kabel PRAFlaCom-F 2x2x0,8</t>
  </si>
  <si>
    <t>BELDEN9842</t>
  </si>
  <si>
    <t>Kabel sdělovací BELDEN 9842</t>
  </si>
  <si>
    <t xml:space="preserve">m     </t>
  </si>
  <si>
    <t>34111030</t>
  </si>
  <si>
    <t>Kabel silový s Cu jádrem 750 V CYKY 3 x 1,5 mm2</t>
  </si>
  <si>
    <t>34111036</t>
  </si>
  <si>
    <t>Kabel silový s Cu jádrem 750 V CYKY 3 x 2,5 mm2</t>
  </si>
  <si>
    <t>CYKYJ3X4C100</t>
  </si>
  <si>
    <t>Kabel silový s Cu jádrem 750 V CYKY 3 x 4 mm2</t>
  </si>
  <si>
    <t>CYKYJ5X15</t>
  </si>
  <si>
    <t>Kabel sdělovací s Cu jádrem 750 V CYKY 5 x 1,5 mm2</t>
  </si>
  <si>
    <t>34111094</t>
  </si>
  <si>
    <t>Kabel silový s Cu jádrem 750 V CYKY 5 x 2,5 mm2</t>
  </si>
  <si>
    <t>CYKYJ5X4</t>
  </si>
  <si>
    <t>Kabel silový s Cu jádrem 750 V CYKY 5 x 4 mm2</t>
  </si>
  <si>
    <t>CYKYJ12X15</t>
  </si>
  <si>
    <t>Kabel silový s Cu jádrem 750 V CYKY 12 x 1,5 mm2</t>
  </si>
  <si>
    <t>34143191</t>
  </si>
  <si>
    <t>Šňůra s Cu jádrem CMFM  4 x 2,50 mm2</t>
  </si>
  <si>
    <t>34143794</t>
  </si>
  <si>
    <t>Šňůra lehká s Cu jádrem CYSY H05 VV-F 2 x 0,75 mm2</t>
  </si>
  <si>
    <t>34140966</t>
  </si>
  <si>
    <t>Vodič silový CY zelenožlutý 6,00 mm2 - drát</t>
  </si>
  <si>
    <t>34140967</t>
  </si>
  <si>
    <t>Vodič silový CY zelenožlutý 10,00 mm2 - drát</t>
  </si>
  <si>
    <t>POL3_9</t>
  </si>
  <si>
    <t>345710962</t>
  </si>
  <si>
    <t>Trubka elektroinstalační tuhá z PVC, vnější/vnitřní pr. 20/16,9 mm, pevnost 750N</t>
  </si>
  <si>
    <t>345710963</t>
  </si>
  <si>
    <t>Trubka elektroinstalační tuhá z PVC, vnější/vnitřní pr. 25/21,4 mm, pevnost 750N</t>
  </si>
  <si>
    <t>345711591</t>
  </si>
  <si>
    <t>Trubka elektroinst. ohebná, vnější/vnitřní pr. 20/14,1 mm, pevnost 320N</t>
  </si>
  <si>
    <t>345711592</t>
  </si>
  <si>
    <t>Trubka elektroinst. ohebná, vnější/vnitřní pr. 25/18,3 mm, pevnost 320N</t>
  </si>
  <si>
    <t>345710701</t>
  </si>
  <si>
    <t>Trubka elektroinstalační tuhá z PVC, vnější/vnitřní pr. 20/16,9 mm, pevnost 750N, UV odolná</t>
  </si>
  <si>
    <t>345710702</t>
  </si>
  <si>
    <t>Trubka elektroinstalační tuhá z PVC, vnější/vnitřní pr. 25/21,4 mm, pevnost 750N, UV odolná</t>
  </si>
  <si>
    <t>345711591R</t>
  </si>
  <si>
    <t>Trubka elektroinst. ohebná, vnější/vnitřní pr. 20/14,1 mm, pevnost 320N, UV odolná</t>
  </si>
  <si>
    <t>345711592R</t>
  </si>
  <si>
    <t>Trubka elektroinst. ohebná, vnější/vnitřní pr. 25/18,3 mm, pevnost 320N, UV odolná</t>
  </si>
  <si>
    <t>34572109</t>
  </si>
  <si>
    <t>Lišta vkládací z PVC délka 3 m, 22x24mm, vč. víka</t>
  </si>
  <si>
    <t>3457171101</t>
  </si>
  <si>
    <t>Příchytka kabelů jednostranná</t>
  </si>
  <si>
    <t>žlab_62_5</t>
  </si>
  <si>
    <t>Kabelový žlab plechový 62/50 komplet vč. příslušenství (odbočky, víka, výložníky, závit.tyče)</t>
  </si>
  <si>
    <t>žlab_125_5</t>
  </si>
  <si>
    <t>Kabelový žlab plechový 125/50 komplet vč. příslušenství (odbočky, víka, výložníky, závit.tyče)</t>
  </si>
  <si>
    <t>žlab_62_50_</t>
  </si>
  <si>
    <t>Kabelový žlab plechový 62/50 komplet vč. příslušenství (odbočky, víka, výložníky, závit.tyče), žárově zinkovaný</t>
  </si>
  <si>
    <t>žlab_d_62_5</t>
  </si>
  <si>
    <t>Kabelový žlab drátěný 150/60 komplet vč. příslušenství (odbočky, víka, výložníky, závit.tyče)</t>
  </si>
  <si>
    <t>KECK513</t>
  </si>
  <si>
    <t>Přepážka žlabu 50</t>
  </si>
  <si>
    <t>mtz_kra</t>
  </si>
  <si>
    <t>Montážní krabice na povrch, 240x190x90mm, vč. víka a průchodek, IP55</t>
  </si>
  <si>
    <t>050024T</t>
  </si>
  <si>
    <t>Montážní krabice na povrch, 93x93mm, vč. víka, průchodek a svorkovnice, IP54</t>
  </si>
  <si>
    <t>POL12_0</t>
  </si>
  <si>
    <t>PP</t>
  </si>
  <si>
    <t>Protipožární ucpávka do 100mm2, tl. 200mm</t>
  </si>
  <si>
    <t>CP679</t>
  </si>
  <si>
    <t>Protipožární nátěr kabelů</t>
  </si>
  <si>
    <t>kg</t>
  </si>
  <si>
    <t>283239990307</t>
  </si>
  <si>
    <t>Štítek kabelový nepopsaný 3x7 cm</t>
  </si>
  <si>
    <t>592420220000</t>
  </si>
  <si>
    <t>Dlaždice  betonová 30x30x4,5 cm, šedá</t>
  </si>
  <si>
    <t>m2</t>
  </si>
  <si>
    <t>D3</t>
  </si>
  <si>
    <t>Pomocný montážní materiál</t>
  </si>
  <si>
    <t>kpl</t>
  </si>
  <si>
    <t>MTZ_RS_001</t>
  </si>
  <si>
    <t>Montáž regulátor MaR</t>
  </si>
  <si>
    <t>POL1_</t>
  </si>
  <si>
    <t>MTZ_RS_004</t>
  </si>
  <si>
    <t>Montáž vstupně / výstupní modul MaR</t>
  </si>
  <si>
    <t>MTZ_RS_006</t>
  </si>
  <si>
    <t>Montáž ukončovač sběrnice (terminátor)</t>
  </si>
  <si>
    <t>MTZ_RS_005</t>
  </si>
  <si>
    <t>Montáž nástěnný ovladač IRC</t>
  </si>
  <si>
    <t>MTZ_COM_002</t>
  </si>
  <si>
    <t>Montáž převodníku Mbus</t>
  </si>
  <si>
    <t>MTZ_VST_004</t>
  </si>
  <si>
    <t>Montáž snímač teploty do místnosti</t>
  </si>
  <si>
    <t>MTZ_VST_005</t>
  </si>
  <si>
    <t>Montáž snímač teploty venkovní</t>
  </si>
  <si>
    <t>MTZ_VST_003</t>
  </si>
  <si>
    <t>Montáž snímač teploty do VZT potrubí</t>
  </si>
  <si>
    <t>MTZ_VST_002</t>
  </si>
  <si>
    <t>Montáž snímač teploty příložný</t>
  </si>
  <si>
    <t>MTZ_VST_006</t>
  </si>
  <si>
    <t>Montáž snímač teploty sondový</t>
  </si>
  <si>
    <t>MTZ_VST_015</t>
  </si>
  <si>
    <t>Montáž snímač dif. tlaku do VZT potrubí</t>
  </si>
  <si>
    <t>MTZ_VST_021</t>
  </si>
  <si>
    <t>Montáž snímač kvality vzduchu kanálový</t>
  </si>
  <si>
    <t>MTZ_VST_007</t>
  </si>
  <si>
    <t>Montáž snímač teploty a vlhkosti do VZT potrubí</t>
  </si>
  <si>
    <t>MTZ_VST_018</t>
  </si>
  <si>
    <t>Montáž spínač dif. tlaku do VZT potrubí</t>
  </si>
  <si>
    <t>MTZ_VST_009</t>
  </si>
  <si>
    <t>Montáž protimrazová ochrana / termostat kapilárový</t>
  </si>
  <si>
    <t>MTZ_VST_022</t>
  </si>
  <si>
    <t>Montáž snímač hladiny zaplavení</t>
  </si>
  <si>
    <t>MTZ_VST_025</t>
  </si>
  <si>
    <t>Montáž magnetický kontakt okenní, dveřní na povrch</t>
  </si>
  <si>
    <t>MTZ_VYST_001</t>
  </si>
  <si>
    <t>Montáž servopohon klapkový</t>
  </si>
  <si>
    <t>MTZ_VYST_003</t>
  </si>
  <si>
    <t>Montáž servopohon ventilový vč. ventilu do DN50</t>
  </si>
  <si>
    <t>MTZ_VYST_005</t>
  </si>
  <si>
    <t>Montáž termoelektrická hlavice</t>
  </si>
  <si>
    <t>MTZ_ROZV_005</t>
  </si>
  <si>
    <t>Montáž rozvaděč do 300kg</t>
  </si>
  <si>
    <t>MTZ_ROZV_004</t>
  </si>
  <si>
    <t>Montáž rozvaděč do 30kg zapuštěný</t>
  </si>
  <si>
    <t>MTZ_OST_010</t>
  </si>
  <si>
    <t>Montáž otopného kabelu</t>
  </si>
  <si>
    <t>MTZ_OST_012</t>
  </si>
  <si>
    <t>Montáž SSR relé</t>
  </si>
  <si>
    <t>MTZ_MAT_004</t>
  </si>
  <si>
    <t>Montáž servisní vypínač 1f, do 25A</t>
  </si>
  <si>
    <t>MTZ_MAT_005</t>
  </si>
  <si>
    <t>Montáž servisní vypínač 3f, do 25A</t>
  </si>
  <si>
    <t>MTZ_OST_013</t>
  </si>
  <si>
    <t>Montáž topné těleso</t>
  </si>
  <si>
    <t>MTZ_DET_007</t>
  </si>
  <si>
    <t>Montáž siréna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</si>
  <si>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</si>
  <si>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</si>
  <si>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</si>
  <si>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</si>
  <si>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</si>
  <si>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</si>
  <si>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210860204</t>
  </si>
  <si>
    <t>Kabel speciální JYTY s Al 14 x 1 mm volně uložený</t>
  </si>
  <si>
    <t>222280051</t>
  </si>
  <si>
    <t>PRAFlaCom 2x2x0,8 na příchytkách</t>
  </si>
  <si>
    <t>325451T11</t>
  </si>
  <si>
    <t>Montáž kabelu Belden</t>
  </si>
  <si>
    <t>210810005</t>
  </si>
  <si>
    <t>Kabel CYKY-m 750 V 3 x 1,5 mm2 volně uložený</t>
  </si>
  <si>
    <t>210810006</t>
  </si>
  <si>
    <t>Kabel CYKY-m 750 V 3 x 2,5 mm2 volně uložený</t>
  </si>
  <si>
    <t>210810010</t>
  </si>
  <si>
    <t>Kabel CYKY-m 750 V 3 x 4 mm2 volně uložený</t>
  </si>
  <si>
    <t>210810012</t>
  </si>
  <si>
    <t>Kabel CYKY-m 750 V 5 x 1,5 mm2 volně uložený</t>
  </si>
  <si>
    <t>210810016</t>
  </si>
  <si>
    <t>Kabel CYKY-m 750 V 5 x 2,5 mm2 volně uložený</t>
  </si>
  <si>
    <t>210810018</t>
  </si>
  <si>
    <t>Kabel CYKY-m 750 V 5 x 4 mm2 volně uložený</t>
  </si>
  <si>
    <t>210810021</t>
  </si>
  <si>
    <t>Kabel CYKY-m 750 V 12 x 1,5 mm2 volně uložený</t>
  </si>
  <si>
    <t>210802215</t>
  </si>
  <si>
    <t>Šňůra CMFM 4 x 2,50 mm2 volně uložená</t>
  </si>
  <si>
    <t>210802301</t>
  </si>
  <si>
    <t>Šňůra CYSY 2 x 0,75 mm2 volně uložená</t>
  </si>
  <si>
    <t>M27</t>
  </si>
  <si>
    <t>Vodič silový CY zelenožlutý volně uložený</t>
  </si>
  <si>
    <t>POL1_1</t>
  </si>
  <si>
    <t>210010023</t>
  </si>
  <si>
    <t>Trubka tuhá z PVC uložená pevně, do 29 mm</t>
  </si>
  <si>
    <t>210010003</t>
  </si>
  <si>
    <t>Trubka ohebná pod omítku, do 29 mm</t>
  </si>
  <si>
    <t>220301022</t>
  </si>
  <si>
    <t>Lišta elektroinstalační 22x24mm</t>
  </si>
  <si>
    <t>210021071</t>
  </si>
  <si>
    <t>Mtž příchytka kabelová</t>
  </si>
  <si>
    <t>210020303</t>
  </si>
  <si>
    <t>Žlab kabelový s příslušenstvím, 62/50 mm s víkem</t>
  </si>
  <si>
    <t>210020305</t>
  </si>
  <si>
    <t>Žlab kabelový s příslušenstvím, 125/50 mm s víkem</t>
  </si>
  <si>
    <t>Žlab kabelový drátěný s příslušenstvím, 150/60 mm</t>
  </si>
  <si>
    <t>mtz_krab</t>
  </si>
  <si>
    <t>Montáž přístrojové krabice</t>
  </si>
  <si>
    <t>nátěr</t>
  </si>
  <si>
    <t>210271003</t>
  </si>
  <si>
    <t>Ucpávka kab. průchodky,protipožární</t>
  </si>
  <si>
    <t>POL1_9</t>
  </si>
  <si>
    <t>210950101</t>
  </si>
  <si>
    <t>Štítek označovací na kabel</t>
  </si>
  <si>
    <t>MTZ_SIL_010</t>
  </si>
  <si>
    <t>El. připojení - motor 1x230V</t>
  </si>
  <si>
    <t>MTZ_SIL_011</t>
  </si>
  <si>
    <t>El. připojení - motor 3x400V</t>
  </si>
  <si>
    <t>MTZ_SIL_001</t>
  </si>
  <si>
    <t>Montáž, připojení a nastavení frekvenčního měniče do 4kW</t>
  </si>
  <si>
    <t>MTZ_SIL_016</t>
  </si>
  <si>
    <t>El. připojení - el. ohřev</t>
  </si>
  <si>
    <t>MTZ_SIL_009</t>
  </si>
  <si>
    <t>El. připojení - venkovní kondenzační jednotka</t>
  </si>
  <si>
    <t>MTZ_VYST_010</t>
  </si>
  <si>
    <t>Připojení - regulátor průtoku vzduchu (napájení+řízení)</t>
  </si>
  <si>
    <t>MTZ_OST_015</t>
  </si>
  <si>
    <t>Připojení - dveřní clona</t>
  </si>
  <si>
    <t>MTZ_OST_001</t>
  </si>
  <si>
    <t>Připojení - požární klapka / PSUM</t>
  </si>
  <si>
    <t>MTZ_OST_022</t>
  </si>
  <si>
    <t>Připojení - monitoring ESIL rozvaděčů</t>
  </si>
  <si>
    <t>MTZ_OST_006</t>
  </si>
  <si>
    <t>Připojení - monitoring split</t>
  </si>
  <si>
    <t>MTZ_SIL_015</t>
  </si>
  <si>
    <t>El. připojení - podlahový konvenktor</t>
  </si>
  <si>
    <t>MTZ_EN_007</t>
  </si>
  <si>
    <t>Připojení a nastavení elektroměr s Modbus výstupem</t>
  </si>
  <si>
    <t>MTZ_EN_004</t>
  </si>
  <si>
    <t>Připojení a nastavení vodoměr s M-bus výstupem</t>
  </si>
  <si>
    <t>460680041</t>
  </si>
  <si>
    <t>Průraz zdivem v betonové zdi tloušťky 15 cm, plochy do 0,025 m2</t>
  </si>
  <si>
    <t>210100001</t>
  </si>
  <si>
    <t>Ukončení vodičů v rozvaděči + zapojení do 2,5 mm2</t>
  </si>
  <si>
    <t xml:space="preserve">900      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</si>
  <si>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</si>
  <si>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</si>
  <si>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</si>
  <si>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</si>
  <si>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</si>
  <si>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</si>
  <si>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</si>
  <si>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 xml:space="preserve">923      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</si>
  <si>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</si>
  <si>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</si>
  <si>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</si>
  <si>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</si>
  <si>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</si>
  <si>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</si>
  <si>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</si>
  <si>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</si>
  <si>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</si>
  <si>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</si>
  <si>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</si>
  <si>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</si>
  <si>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</si>
  <si>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</si>
  <si>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</si>
  <si>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</si>
  <si>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</si>
  <si>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</si>
  <si>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</si>
  <si>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</si>
  <si>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</si>
  <si>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</si>
  <si>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</si>
  <si>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</si>
  <si>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</si>
  <si>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POL99_8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</si>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</sst>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2" t="s">
        <v>24</v>
      </c>
      <c r="C2" s="83"/>
      <c r="D2" s="84" t="s">
        <v>47</v>
      </c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81">
        <v>774312</v>
      </c>
      <c r="B4" s="93" t="s">
        <v>46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6"/>
      <c r="E11" s="226"/>
      <c r="F11" s="226"/>
      <c r="G11" s="226"/>
      <c r="H11" s="28" t="s">
        <v>40</v>
      </c>
      <c r="I11" s="100"/>
      <c r="J11" s="11"/>
    </row>
    <row r="12" spans="1:15" ht="15.75" customHeight="1" x14ac:dyDescent="0.2">
      <c r="A12" s="4"/>
      <c r="B12" s="42"/>
      <c r="C12" s="26"/>
      <c r="D12" s="231"/>
      <c r="E12" s="231"/>
      <c r="F12" s="231"/>
      <c r="G12" s="231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2"/>
      <c r="E13" s="232"/>
      <c r="F13" s="232"/>
      <c r="G13" s="232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60" t="s">
        <v>26</v>
      </c>
      <c r="B16" s="161" t="s">
        <v>26</v>
      </c>
      <c r="C16" s="59"/>
      <c r="D16" s="60"/>
      <c r="E16" s="229"/>
      <c r="F16" s="230"/>
      <c r="G16" s="229"/>
      <c r="H16" s="230"/>
      <c r="I16" s="229">
        <f>SUMIF(F49:F59,A16,I49:I59)+SUMIF(F49:F59,"PSU",I49:I59)</f>
        <v>0</v>
      </c>
      <c r="J16" s="242"/>
    </row>
    <row r="17" spans="1:10" ht="23.25" customHeight="1" x14ac:dyDescent="0.2">
      <c r="A17" s="160" t="s">
        <v>27</v>
      </c>
      <c r="B17" s="161" t="s">
        <v>27</v>
      </c>
      <c r="C17" s="59"/>
      <c r="D17" s="60"/>
      <c r="E17" s="229"/>
      <c r="F17" s="230"/>
      <c r="G17" s="229"/>
      <c r="H17" s="230"/>
      <c r="I17" s="229">
        <f>SUMIF(F49:F59,A17,I49:I59)</f>
        <v>0</v>
      </c>
      <c r="J17" s="242"/>
    </row>
    <row r="18" spans="1:10" ht="23.25" customHeight="1" x14ac:dyDescent="0.2">
      <c r="A18" s="160" t="s">
        <v>28</v>
      </c>
      <c r="B18" s="161" t="s">
        <v>28</v>
      </c>
      <c r="C18" s="59"/>
      <c r="D18" s="60"/>
      <c r="E18" s="229"/>
      <c r="F18" s="230"/>
      <c r="G18" s="229"/>
      <c r="H18" s="230"/>
      <c r="I18" s="229">
        <f>SUMIF(F49:F59,A18,I49:I59)</f>
        <v>0</v>
      </c>
      <c r="J18" s="242"/>
    </row>
    <row r="19" spans="1:10" ht="23.25" customHeight="1" x14ac:dyDescent="0.2">
      <c r="A19" s="160" t="s">
        <v>74</v>
      </c>
      <c r="B19" s="161" t="s">
        <v>29</v>
      </c>
      <c r="C19" s="59"/>
      <c r="D19" s="60"/>
      <c r="E19" s="229"/>
      <c r="F19" s="230"/>
      <c r="G19" s="229"/>
      <c r="H19" s="230"/>
      <c r="I19" s="229">
        <f>SUMIF(F49:F59,A19,I49:I59)</f>
        <v>0</v>
      </c>
      <c r="J19" s="242"/>
    </row>
    <row r="20" spans="1:10" ht="23.25" customHeight="1" x14ac:dyDescent="0.2">
      <c r="A20" s="160" t="s">
        <v>75</v>
      </c>
      <c r="B20" s="161" t="s">
        <v>30</v>
      </c>
      <c r="C20" s="59"/>
      <c r="D20" s="60"/>
      <c r="E20" s="229"/>
      <c r="F20" s="230"/>
      <c r="G20" s="229"/>
      <c r="H20" s="230"/>
      <c r="I20" s="229">
        <f>SUMIF(F49:F59,A20,I49:I59)</f>
        <v>0</v>
      </c>
      <c r="J20" s="242"/>
    </row>
    <row r="21" spans="1:10" ht="23.25" customHeight="1" x14ac:dyDescent="0.2">
      <c r="A21" s="4"/>
      <c r="B21" s="75" t="s">
        <v>31</v>
      </c>
      <c r="C21" s="76"/>
      <c r="D21" s="77"/>
      <c r="E21" s="243"/>
      <c r="F21" s="244"/>
      <c r="G21" s="243"/>
      <c r="H21" s="244"/>
      <c r="I21" s="243">
        <f>SUM(I16:J20)</f>
        <v>0</v>
      </c>
      <c r="J21" s="24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0">
        <f>ZakladDPHSniVypocet</f>
        <v>0</v>
      </c>
      <c r="H23" s="241"/>
      <c r="I23" s="241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47">
        <f>ZakladDPHSni*SazbaDPH1/100</f>
        <v>0</v>
      </c>
      <c r="H24" s="248"/>
      <c r="I24" s="24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0">
        <f>ZakladDPHZaklVypocet</f>
        <v>0</v>
      </c>
      <c r="H25" s="241"/>
      <c r="I25" s="241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36">
        <f>ZakladDPHZakl*SazbaDPH2/100</f>
        <v>0</v>
      </c>
      <c r="H26" s="237"/>
      <c r="I26" s="23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38">
        <f>0</f>
        <v>0</v>
      </c>
      <c r="H27" s="238"/>
      <c r="I27" s="238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9">
        <f>ZakladDPHSniVypocet+ZakladDPHZaklVypocet</f>
        <v>0</v>
      </c>
      <c r="H28" s="245"/>
      <c r="I28" s="245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9">
        <f>ZakladDPHSni+DPHSni+ZakladDPHZakl+DPHZakl+Zaokrouhleni</f>
        <v>0</v>
      </c>
      <c r="H29" s="239"/>
      <c r="I29" s="239"/>
      <c r="J29" s="135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42535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46" t="s">
        <v>2</v>
      </c>
      <c r="E35" s="24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49</v>
      </c>
      <c r="C39" s="214"/>
      <c r="D39" s="215"/>
      <c r="E39" s="215"/>
      <c r="F39" s="120">
        <f>'SO05_06 R155130644 Pol'!AE188</f>
        <v>0</v>
      </c>
      <c r="G39" s="121">
        <f>'SO05_06 R155130644 Pol'!AF188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43</v>
      </c>
      <c r="C40" s="216" t="s">
        <v>44</v>
      </c>
      <c r="D40" s="217"/>
      <c r="E40" s="217"/>
      <c r="F40" s="123">
        <f>'SO05_06 R155130644 Pol'!AE188</f>
        <v>0</v>
      </c>
      <c r="G40" s="124">
        <f>'SO05_06 R155130644 Pol'!AF188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41</v>
      </c>
      <c r="C41" s="218" t="s">
        <v>42</v>
      </c>
      <c r="D41" s="219"/>
      <c r="E41" s="219"/>
      <c r="F41" s="125">
        <f>'SO05_06 R155130644 Pol'!AE188</f>
        <v>0</v>
      </c>
      <c r="G41" s="126">
        <f>'SO05_06 R155130644 Pol'!AF188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20" t="s">
        <v>50</v>
      </c>
      <c r="C42" s="221"/>
      <c r="D42" s="221"/>
      <c r="E42" s="222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52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53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8" t="s">
        <v>54</v>
      </c>
      <c r="C49" s="223" t="s">
        <v>55</v>
      </c>
      <c r="D49" s="224"/>
      <c r="E49" s="224"/>
      <c r="F49" s="156" t="s">
        <v>27</v>
      </c>
      <c r="G49" s="149"/>
      <c r="H49" s="149"/>
      <c r="I49" s="149">
        <f>'SO05_06 R155130644 Pol'!G7</f>
        <v>0</v>
      </c>
      <c r="J49" s="152" t="str">
        <f>IF(I60=0,"",I49/I60*100)</f>
        <v/>
      </c>
    </row>
    <row r="50" spans="1:10" ht="25.5" customHeight="1" x14ac:dyDescent="0.2">
      <c r="A50" s="138"/>
      <c r="B50" s="140" t="s">
        <v>56</v>
      </c>
      <c r="C50" s="210" t="s">
        <v>57</v>
      </c>
      <c r="D50" s="211"/>
      <c r="E50" s="211"/>
      <c r="F50" s="157" t="s">
        <v>27</v>
      </c>
      <c r="G50" s="146"/>
      <c r="H50" s="146"/>
      <c r="I50" s="146">
        <f>'SO05_06 R155130644 Pol'!G19</f>
        <v>0</v>
      </c>
      <c r="J50" s="153" t="str">
        <f>IF(I60=0,"",I50/I60*100)</f>
        <v/>
      </c>
    </row>
    <row r="51" spans="1:10" ht="25.5" customHeight="1" x14ac:dyDescent="0.2">
      <c r="A51" s="138"/>
      <c r="B51" s="140" t="s">
        <v>58</v>
      </c>
      <c r="C51" s="210" t="s">
        <v>59</v>
      </c>
      <c r="D51" s="211"/>
      <c r="E51" s="211"/>
      <c r="F51" s="157" t="s">
        <v>27</v>
      </c>
      <c r="G51" s="146"/>
      <c r="H51" s="146"/>
      <c r="I51" s="146">
        <f>'SO05_06 R155130644 Pol'!G35</f>
        <v>0</v>
      </c>
      <c r="J51" s="153" t="str">
        <f>IF(I60=0,"",I51/I60*100)</f>
        <v/>
      </c>
    </row>
    <row r="52" spans="1:10" ht="25.5" customHeight="1" x14ac:dyDescent="0.2">
      <c r="A52" s="138"/>
      <c r="B52" s="140" t="s">
        <v>60</v>
      </c>
      <c r="C52" s="210" t="s">
        <v>61</v>
      </c>
      <c r="D52" s="211"/>
      <c r="E52" s="211"/>
      <c r="F52" s="157" t="s">
        <v>27</v>
      </c>
      <c r="G52" s="146"/>
      <c r="H52" s="146"/>
      <c r="I52" s="146">
        <f>'SO05_06 R155130644 Pol'!G44</f>
        <v>0</v>
      </c>
      <c r="J52" s="153" t="str">
        <f>IF(I60=0,"",I52/I60*100)</f>
        <v/>
      </c>
    </row>
    <row r="53" spans="1:10" ht="25.5" customHeight="1" x14ac:dyDescent="0.2">
      <c r="A53" s="138"/>
      <c r="B53" s="140" t="s">
        <v>62</v>
      </c>
      <c r="C53" s="210" t="s">
        <v>63</v>
      </c>
      <c r="D53" s="211"/>
      <c r="E53" s="211"/>
      <c r="F53" s="157" t="s">
        <v>27</v>
      </c>
      <c r="G53" s="146"/>
      <c r="H53" s="146"/>
      <c r="I53" s="146">
        <f>'SO05_06 R155130644 Pol'!G50</f>
        <v>0</v>
      </c>
      <c r="J53" s="153" t="str">
        <f>IF(I60=0,"",I53/I60*100)</f>
        <v/>
      </c>
    </row>
    <row r="54" spans="1:10" ht="25.5" customHeight="1" x14ac:dyDescent="0.2">
      <c r="A54" s="138"/>
      <c r="B54" s="140" t="s">
        <v>64</v>
      </c>
      <c r="C54" s="210" t="s">
        <v>65</v>
      </c>
      <c r="D54" s="211"/>
      <c r="E54" s="211"/>
      <c r="F54" s="157" t="s">
        <v>28</v>
      </c>
      <c r="G54" s="146"/>
      <c r="H54" s="146"/>
      <c r="I54" s="146">
        <f>'SO05_06 R155130644 Pol'!G97</f>
        <v>0</v>
      </c>
      <c r="J54" s="153" t="str">
        <f>IF(I60=0,"",I54/I60*100)</f>
        <v/>
      </c>
    </row>
    <row r="55" spans="1:10" ht="25.5" customHeight="1" x14ac:dyDescent="0.2">
      <c r="A55" s="138"/>
      <c r="B55" s="140" t="s">
        <v>66</v>
      </c>
      <c r="C55" s="210" t="s">
        <v>67</v>
      </c>
      <c r="D55" s="211"/>
      <c r="E55" s="211"/>
      <c r="F55" s="157" t="s">
        <v>28</v>
      </c>
      <c r="G55" s="146"/>
      <c r="H55" s="146"/>
      <c r="I55" s="146">
        <f>'SO05_06 R155130644 Pol'!G168</f>
        <v>0</v>
      </c>
      <c r="J55" s="153" t="str">
        <f>IF(I60=0,"",I55/I60*100)</f>
        <v/>
      </c>
    </row>
    <row r="56" spans="1:10" ht="25.5" customHeight="1" x14ac:dyDescent="0.2">
      <c r="A56" s="138"/>
      <c r="B56" s="140" t="s">
        <v>68</v>
      </c>
      <c r="C56" s="210" t="s">
        <v>69</v>
      </c>
      <c r="D56" s="211"/>
      <c r="E56" s="211"/>
      <c r="F56" s="157" t="s">
        <v>28</v>
      </c>
      <c r="G56" s="146"/>
      <c r="H56" s="146"/>
      <c r="I56" s="146">
        <f>'SO05_06 R155130644 Pol'!G172</f>
        <v>0</v>
      </c>
      <c r="J56" s="153" t="str">
        <f>IF(I60=0,"",I56/I60*100)</f>
        <v/>
      </c>
    </row>
    <row r="57" spans="1:10" ht="25.5" customHeight="1" x14ac:dyDescent="0.2">
      <c r="A57" s="138"/>
      <c r="B57" s="140" t="s">
        <v>70</v>
      </c>
      <c r="C57" s="210" t="s">
        <v>71</v>
      </c>
      <c r="D57" s="211"/>
      <c r="E57" s="211"/>
      <c r="F57" s="157" t="s">
        <v>28</v>
      </c>
      <c r="G57" s="146"/>
      <c r="H57" s="146"/>
      <c r="I57" s="146">
        <f>'SO05_06 R155130644 Pol'!G174</f>
        <v>0</v>
      </c>
      <c r="J57" s="153" t="str">
        <f>IF(I60=0,"",I57/I60*100)</f>
        <v/>
      </c>
    </row>
    <row r="58" spans="1:10" ht="25.5" customHeight="1" x14ac:dyDescent="0.2">
      <c r="A58" s="138"/>
      <c r="B58" s="140" t="s">
        <v>72</v>
      </c>
      <c r="C58" s="210" t="s">
        <v>73</v>
      </c>
      <c r="D58" s="211"/>
      <c r="E58" s="211"/>
      <c r="F58" s="157" t="s">
        <v>28</v>
      </c>
      <c r="G58" s="146"/>
      <c r="H58" s="146"/>
      <c r="I58" s="146">
        <f>'SO05_06 R155130644 Pol'!G179</f>
        <v>0</v>
      </c>
      <c r="J58" s="153" t="str">
        <f>IF(I60=0,"",I58/I60*100)</f>
        <v/>
      </c>
    </row>
    <row r="59" spans="1:10" ht="25.5" customHeight="1" x14ac:dyDescent="0.2">
      <c r="A59" s="138"/>
      <c r="B59" s="150" t="s">
        <v>74</v>
      </c>
      <c r="C59" s="212" t="s">
        <v>29</v>
      </c>
      <c r="D59" s="213"/>
      <c r="E59" s="213"/>
      <c r="F59" s="158" t="s">
        <v>74</v>
      </c>
      <c r="G59" s="151"/>
      <c r="H59" s="151"/>
      <c r="I59" s="151">
        <f>'SO05_06 R155130644 Pol'!G181</f>
        <v>0</v>
      </c>
      <c r="J59" s="154" t="str">
        <f>IF(I60=0,"",I59/I60*100)</f>
        <v/>
      </c>
    </row>
    <row r="60" spans="1:10" ht="25.5" customHeight="1" x14ac:dyDescent="0.2">
      <c r="A60" s="139"/>
      <c r="B60" s="143" t="s">
        <v>1</v>
      </c>
      <c r="C60" s="143"/>
      <c r="D60" s="144"/>
      <c r="E60" s="144"/>
      <c r="F60" s="159"/>
      <c r="G60" s="147"/>
      <c r="H60" s="147"/>
      <c r="I60" s="147">
        <f>SUM(I49:I59)</f>
        <v>0</v>
      </c>
      <c r="J60" s="155">
        <f>SUM(J49:J59)</f>
        <v>0</v>
      </c>
    </row>
    <row r="61" spans="1:10" x14ac:dyDescent="0.2">
      <c r="F61" s="103"/>
      <c r="G61" s="102"/>
      <c r="H61" s="103"/>
      <c r="I61" s="102"/>
      <c r="J61" s="104"/>
    </row>
    <row r="62" spans="1:10" x14ac:dyDescent="0.2">
      <c r="F62" s="103"/>
      <c r="G62" s="102"/>
      <c r="H62" s="103"/>
      <c r="I62" s="102"/>
      <c r="J62" s="104"/>
    </row>
    <row r="63" spans="1:10" x14ac:dyDescent="0.2">
      <c r="F63" s="103"/>
      <c r="G63" s="102"/>
      <c r="H63" s="103"/>
      <c r="I63" s="102"/>
      <c r="J63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80" t="s">
        <v>8</v>
      </c>
      <c r="B2" s="79"/>
      <c r="C2" s="252"/>
      <c r="D2" s="252"/>
      <c r="E2" s="252"/>
      <c r="F2" s="252"/>
      <c r="G2" s="253"/>
    </row>
    <row r="3" spans="1:7" ht="24.95" customHeight="1" x14ac:dyDescent="0.2">
      <c r="A3" s="80" t="s">
        <v>9</v>
      </c>
      <c r="B3" s="79"/>
      <c r="C3" s="252"/>
      <c r="D3" s="252"/>
      <c r="E3" s="252"/>
      <c r="F3" s="252"/>
      <c r="G3" s="253"/>
    </row>
    <row r="4" spans="1:7" ht="24.95" customHeight="1" x14ac:dyDescent="0.2">
      <c r="A4" s="80" t="s">
        <v>10</v>
      </c>
      <c r="B4" s="79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W189" sqref="W189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76</v>
      </c>
    </row>
    <row r="2" spans="1:60" ht="24.95" customHeight="1" x14ac:dyDescent="0.2">
      <c r="A2" s="163" t="s">
        <v>8</v>
      </c>
      <c r="B2" s="79" t="s">
        <v>47</v>
      </c>
      <c r="C2" s="255" t="s">
        <v>48</v>
      </c>
      <c r="D2" s="256"/>
      <c r="E2" s="256"/>
      <c r="F2" s="256"/>
      <c r="G2" s="257"/>
      <c r="AG2" t="s">
        <v>77</v>
      </c>
    </row>
    <row r="3" spans="1:60" ht="24.95" customHeight="1" x14ac:dyDescent="0.2">
      <c r="A3" s="163" t="s">
        <v>9</v>
      </c>
      <c r="B3" s="79" t="s">
        <v>43</v>
      </c>
      <c r="C3" s="255" t="s">
        <v>44</v>
      </c>
      <c r="D3" s="256"/>
      <c r="E3" s="256"/>
      <c r="F3" s="256"/>
      <c r="G3" s="257"/>
      <c r="AC3" s="101" t="s">
        <v>77</v>
      </c>
      <c r="AG3" t="s">
        <v>78</v>
      </c>
    </row>
    <row r="4" spans="1:60" ht="24.95" customHeight="1" x14ac:dyDescent="0.2">
      <c r="A4" s="164" t="s">
        <v>10</v>
      </c>
      <c r="B4" s="165" t="s">
        <v>41</v>
      </c>
      <c r="C4" s="258" t="s">
        <v>42</v>
      </c>
      <c r="D4" s="259"/>
      <c r="E4" s="259"/>
      <c r="F4" s="259"/>
      <c r="G4" s="260"/>
      <c r="AG4" t="s">
        <v>79</v>
      </c>
    </row>
    <row r="5" spans="1:60" x14ac:dyDescent="0.2">
      <c r="D5" s="162"/>
    </row>
    <row r="6" spans="1:60" ht="38.25" x14ac:dyDescent="0.2">
      <c r="A6" s="171" t="s">
        <v>80</v>
      </c>
      <c r="B6" s="169" t="s">
        <v>81</v>
      </c>
      <c r="C6" s="169" t="s">
        <v>82</v>
      </c>
      <c r="D6" s="170" t="s">
        <v>83</v>
      </c>
      <c r="E6" s="171" t="s">
        <v>84</v>
      </c>
      <c r="F6" s="166" t="s">
        <v>85</v>
      </c>
      <c r="G6" s="171" t="s">
        <v>31</v>
      </c>
      <c r="H6" s="172" t="s">
        <v>32</v>
      </c>
      <c r="I6" s="172" t="s">
        <v>86</v>
      </c>
      <c r="J6" s="172" t="s">
        <v>33</v>
      </c>
      <c r="K6" s="172" t="s">
        <v>87</v>
      </c>
      <c r="L6" s="172" t="s">
        <v>88</v>
      </c>
      <c r="M6" s="172" t="s">
        <v>89</v>
      </c>
      <c r="N6" s="172" t="s">
        <v>90</v>
      </c>
      <c r="O6" s="172" t="s">
        <v>91</v>
      </c>
      <c r="P6" s="172" t="s">
        <v>92</v>
      </c>
      <c r="Q6" s="172" t="s">
        <v>93</v>
      </c>
      <c r="R6" s="172" t="s">
        <v>94</v>
      </c>
      <c r="S6" s="172" t="s">
        <v>95</v>
      </c>
      <c r="T6" s="172" t="s">
        <v>96</v>
      </c>
      <c r="U6" s="172" t="s">
        <v>97</v>
      </c>
    </row>
    <row r="7" spans="1:60" x14ac:dyDescent="0.2">
      <c r="A7" s="173" t="s">
        <v>98</v>
      </c>
      <c r="B7" s="175" t="s">
        <v>54</v>
      </c>
      <c r="C7" s="176" t="s">
        <v>55</v>
      </c>
      <c r="D7" s="177"/>
      <c r="E7" s="182"/>
      <c r="F7" s="185"/>
      <c r="G7" s="185">
        <f>SUMIF(AG8:AG18,"&lt;&gt;NOR",G8:G18)</f>
        <v>0</v>
      </c>
      <c r="H7" s="185"/>
      <c r="I7" s="185">
        <f>SUM(I8:I18)</f>
        <v>1108315.6499999999</v>
      </c>
      <c r="J7" s="185"/>
      <c r="K7" s="185">
        <f>SUM(K8:K18)</f>
        <v>0</v>
      </c>
      <c r="L7" s="185"/>
      <c r="M7" s="185">
        <f>SUM(M8:M18)</f>
        <v>0</v>
      </c>
      <c r="N7" s="185"/>
      <c r="O7" s="185">
        <f>SUM(O8:O18)</f>
        <v>0</v>
      </c>
      <c r="P7" s="185"/>
      <c r="Q7" s="185">
        <f>SUM(Q8:Q18)</f>
        <v>0</v>
      </c>
      <c r="R7" s="185"/>
      <c r="S7" s="185"/>
      <c r="T7" s="186"/>
      <c r="U7" s="185">
        <f>SUM(U8:U18)</f>
        <v>0</v>
      </c>
      <c r="AG7" t="s">
        <v>99</v>
      </c>
    </row>
    <row r="8" spans="1:60" outlineLevel="1" x14ac:dyDescent="0.2">
      <c r="A8" s="168">
        <v>1</v>
      </c>
      <c r="B8" s="178" t="s">
        <v>100</v>
      </c>
      <c r="C8" s="204" t="s">
        <v>101</v>
      </c>
      <c r="D8" s="180" t="s">
        <v>102</v>
      </c>
      <c r="E8" s="183">
        <v>7</v>
      </c>
      <c r="F8" s="187"/>
      <c r="G8" s="188">
        <f t="shared" ref="G8:G18" si="0">ROUND(E8*F8,2)</f>
        <v>0</v>
      </c>
      <c r="H8" s="187">
        <v>28073.72</v>
      </c>
      <c r="I8" s="188">
        <f t="shared" ref="I8:I18" si="1">ROUND(E8*H8,2)</f>
        <v>196516.04</v>
      </c>
      <c r="J8" s="187">
        <v>0</v>
      </c>
      <c r="K8" s="188">
        <f t="shared" ref="K8:K18" si="2">ROUND(E8*J8,2)</f>
        <v>0</v>
      </c>
      <c r="L8" s="188">
        <v>21</v>
      </c>
      <c r="M8" s="188">
        <f t="shared" ref="M8:M18" si="3">G8*(1+L8/100)</f>
        <v>0</v>
      </c>
      <c r="N8" s="188">
        <v>0</v>
      </c>
      <c r="O8" s="188">
        <f t="shared" ref="O8:O18" si="4">ROUND(E8*N8,2)</f>
        <v>0</v>
      </c>
      <c r="P8" s="188">
        <v>0</v>
      </c>
      <c r="Q8" s="188">
        <f t="shared" ref="Q8:Q18" si="5">ROUND(E8*P8,2)</f>
        <v>0</v>
      </c>
      <c r="R8" s="188"/>
      <c r="S8" s="188"/>
      <c r="T8" s="189">
        <v>0</v>
      </c>
      <c r="U8" s="188">
        <f t="shared" ref="U8:U18" si="6">ROUND(E8*T8,2)</f>
        <v>0</v>
      </c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103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 x14ac:dyDescent="0.2">
      <c r="A9" s="168">
        <v>2</v>
      </c>
      <c r="B9" s="178" t="s">
        <v>104</v>
      </c>
      <c r="C9" s="204" t="s">
        <v>105</v>
      </c>
      <c r="D9" s="180" t="s">
        <v>102</v>
      </c>
      <c r="E9" s="183">
        <v>14</v>
      </c>
      <c r="F9" s="187"/>
      <c r="G9" s="188">
        <f t="shared" si="0"/>
        <v>0</v>
      </c>
      <c r="H9" s="187">
        <v>4490.3100000000004</v>
      </c>
      <c r="I9" s="188">
        <f t="shared" si="1"/>
        <v>62864.34</v>
      </c>
      <c r="J9" s="187">
        <v>0</v>
      </c>
      <c r="K9" s="188">
        <f t="shared" si="2"/>
        <v>0</v>
      </c>
      <c r="L9" s="188">
        <v>21</v>
      </c>
      <c r="M9" s="188">
        <f t="shared" si="3"/>
        <v>0</v>
      </c>
      <c r="N9" s="188">
        <v>0</v>
      </c>
      <c r="O9" s="188">
        <f t="shared" si="4"/>
        <v>0</v>
      </c>
      <c r="P9" s="188">
        <v>0</v>
      </c>
      <c r="Q9" s="188">
        <f t="shared" si="5"/>
        <v>0</v>
      </c>
      <c r="R9" s="188"/>
      <c r="S9" s="188"/>
      <c r="T9" s="189">
        <v>0</v>
      </c>
      <c r="U9" s="188">
        <f t="shared" si="6"/>
        <v>0</v>
      </c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103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 x14ac:dyDescent="0.2">
      <c r="A10" s="168">
        <v>3</v>
      </c>
      <c r="B10" s="178" t="s">
        <v>106</v>
      </c>
      <c r="C10" s="204" t="s">
        <v>107</v>
      </c>
      <c r="D10" s="180" t="s">
        <v>102</v>
      </c>
      <c r="E10" s="183">
        <v>1</v>
      </c>
      <c r="F10" s="187"/>
      <c r="G10" s="188">
        <f t="shared" si="0"/>
        <v>0</v>
      </c>
      <c r="H10" s="187">
        <v>6067.49</v>
      </c>
      <c r="I10" s="188">
        <f t="shared" si="1"/>
        <v>6067.49</v>
      </c>
      <c r="J10" s="187">
        <v>0</v>
      </c>
      <c r="K10" s="188">
        <f t="shared" si="2"/>
        <v>0</v>
      </c>
      <c r="L10" s="188">
        <v>21</v>
      </c>
      <c r="M10" s="188">
        <f t="shared" si="3"/>
        <v>0</v>
      </c>
      <c r="N10" s="188">
        <v>0</v>
      </c>
      <c r="O10" s="188">
        <f t="shared" si="4"/>
        <v>0</v>
      </c>
      <c r="P10" s="188">
        <v>0</v>
      </c>
      <c r="Q10" s="188">
        <f t="shared" si="5"/>
        <v>0</v>
      </c>
      <c r="R10" s="188"/>
      <c r="S10" s="188"/>
      <c r="T10" s="189">
        <v>0</v>
      </c>
      <c r="U10" s="188">
        <f t="shared" si="6"/>
        <v>0</v>
      </c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103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 x14ac:dyDescent="0.2">
      <c r="A11" s="168">
        <v>4</v>
      </c>
      <c r="B11" s="178" t="s">
        <v>108</v>
      </c>
      <c r="C11" s="204" t="s">
        <v>109</v>
      </c>
      <c r="D11" s="180" t="s">
        <v>102</v>
      </c>
      <c r="E11" s="183">
        <v>60</v>
      </c>
      <c r="F11" s="187"/>
      <c r="G11" s="188">
        <f t="shared" si="0"/>
        <v>0</v>
      </c>
      <c r="H11" s="187">
        <v>6846.8</v>
      </c>
      <c r="I11" s="188">
        <f t="shared" si="1"/>
        <v>410808</v>
      </c>
      <c r="J11" s="187">
        <v>0</v>
      </c>
      <c r="K11" s="188">
        <f t="shared" si="2"/>
        <v>0</v>
      </c>
      <c r="L11" s="188">
        <v>21</v>
      </c>
      <c r="M11" s="188">
        <f t="shared" si="3"/>
        <v>0</v>
      </c>
      <c r="N11" s="188">
        <v>0</v>
      </c>
      <c r="O11" s="188">
        <f t="shared" si="4"/>
        <v>0</v>
      </c>
      <c r="P11" s="188">
        <v>0</v>
      </c>
      <c r="Q11" s="188">
        <f t="shared" si="5"/>
        <v>0</v>
      </c>
      <c r="R11" s="188"/>
      <c r="S11" s="188"/>
      <c r="T11" s="189">
        <v>0</v>
      </c>
      <c r="U11" s="188">
        <f t="shared" si="6"/>
        <v>0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 t="s">
        <v>103</v>
      </c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outlineLevel="1" x14ac:dyDescent="0.2">
      <c r="A12" s="168">
        <v>5</v>
      </c>
      <c r="B12" s="178" t="s">
        <v>110</v>
      </c>
      <c r="C12" s="204" t="s">
        <v>111</v>
      </c>
      <c r="D12" s="180" t="s">
        <v>102</v>
      </c>
      <c r="E12" s="183">
        <v>24</v>
      </c>
      <c r="F12" s="187"/>
      <c r="G12" s="188">
        <f t="shared" si="0"/>
        <v>0</v>
      </c>
      <c r="H12" s="187">
        <v>10223.81</v>
      </c>
      <c r="I12" s="188">
        <f t="shared" si="1"/>
        <v>245371.44</v>
      </c>
      <c r="J12" s="187">
        <v>0</v>
      </c>
      <c r="K12" s="188">
        <f t="shared" si="2"/>
        <v>0</v>
      </c>
      <c r="L12" s="188">
        <v>21</v>
      </c>
      <c r="M12" s="188">
        <f t="shared" si="3"/>
        <v>0</v>
      </c>
      <c r="N12" s="188">
        <v>0</v>
      </c>
      <c r="O12" s="188">
        <f t="shared" si="4"/>
        <v>0</v>
      </c>
      <c r="P12" s="188">
        <v>0</v>
      </c>
      <c r="Q12" s="188">
        <f t="shared" si="5"/>
        <v>0</v>
      </c>
      <c r="R12" s="188"/>
      <c r="S12" s="188"/>
      <c r="T12" s="189">
        <v>0</v>
      </c>
      <c r="U12" s="188">
        <f t="shared" si="6"/>
        <v>0</v>
      </c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103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 x14ac:dyDescent="0.2">
      <c r="A13" s="168">
        <v>6</v>
      </c>
      <c r="B13" s="178" t="s">
        <v>112</v>
      </c>
      <c r="C13" s="204" t="s">
        <v>113</v>
      </c>
      <c r="D13" s="180" t="s">
        <v>102</v>
      </c>
      <c r="E13" s="183">
        <v>3</v>
      </c>
      <c r="F13" s="187"/>
      <c r="G13" s="188">
        <f t="shared" si="0"/>
        <v>0</v>
      </c>
      <c r="H13" s="187">
        <v>3655.34</v>
      </c>
      <c r="I13" s="188">
        <f t="shared" si="1"/>
        <v>10966.02</v>
      </c>
      <c r="J13" s="187">
        <v>0</v>
      </c>
      <c r="K13" s="188">
        <f t="shared" si="2"/>
        <v>0</v>
      </c>
      <c r="L13" s="188">
        <v>21</v>
      </c>
      <c r="M13" s="188">
        <f t="shared" si="3"/>
        <v>0</v>
      </c>
      <c r="N13" s="188">
        <v>0</v>
      </c>
      <c r="O13" s="188">
        <f t="shared" si="4"/>
        <v>0</v>
      </c>
      <c r="P13" s="188">
        <v>0</v>
      </c>
      <c r="Q13" s="188">
        <f t="shared" si="5"/>
        <v>0</v>
      </c>
      <c r="R13" s="188"/>
      <c r="S13" s="188"/>
      <c r="T13" s="189">
        <v>0</v>
      </c>
      <c r="U13" s="188">
        <f t="shared" si="6"/>
        <v>0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103</v>
      </c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outlineLevel="1" x14ac:dyDescent="0.2">
      <c r="A14" s="168">
        <v>7</v>
      </c>
      <c r="B14" s="178" t="s">
        <v>114</v>
      </c>
      <c r="C14" s="204" t="s">
        <v>115</v>
      </c>
      <c r="D14" s="180" t="s">
        <v>102</v>
      </c>
      <c r="E14" s="183">
        <v>12</v>
      </c>
      <c r="F14" s="187"/>
      <c r="G14" s="188">
        <f t="shared" si="0"/>
        <v>0</v>
      </c>
      <c r="H14" s="187">
        <v>4211.99</v>
      </c>
      <c r="I14" s="188">
        <f t="shared" si="1"/>
        <v>50543.88</v>
      </c>
      <c r="J14" s="187">
        <v>0</v>
      </c>
      <c r="K14" s="188">
        <f t="shared" si="2"/>
        <v>0</v>
      </c>
      <c r="L14" s="188">
        <v>21</v>
      </c>
      <c r="M14" s="188">
        <f t="shared" si="3"/>
        <v>0</v>
      </c>
      <c r="N14" s="188">
        <v>0</v>
      </c>
      <c r="O14" s="188">
        <f t="shared" si="4"/>
        <v>0</v>
      </c>
      <c r="P14" s="188">
        <v>0</v>
      </c>
      <c r="Q14" s="188">
        <f t="shared" si="5"/>
        <v>0</v>
      </c>
      <c r="R14" s="188"/>
      <c r="S14" s="188"/>
      <c r="T14" s="189">
        <v>0</v>
      </c>
      <c r="U14" s="188">
        <f t="shared" si="6"/>
        <v>0</v>
      </c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 t="s">
        <v>103</v>
      </c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 x14ac:dyDescent="0.2">
      <c r="A15" s="168">
        <v>8</v>
      </c>
      <c r="B15" s="178" t="s">
        <v>116</v>
      </c>
      <c r="C15" s="204" t="s">
        <v>117</v>
      </c>
      <c r="D15" s="180" t="s">
        <v>102</v>
      </c>
      <c r="E15" s="183">
        <v>12</v>
      </c>
      <c r="F15" s="187"/>
      <c r="G15" s="188">
        <f t="shared" si="0"/>
        <v>0</v>
      </c>
      <c r="H15" s="187">
        <v>552.12</v>
      </c>
      <c r="I15" s="188">
        <f t="shared" si="1"/>
        <v>6625.44</v>
      </c>
      <c r="J15" s="187">
        <v>0</v>
      </c>
      <c r="K15" s="188">
        <f t="shared" si="2"/>
        <v>0</v>
      </c>
      <c r="L15" s="188">
        <v>21</v>
      </c>
      <c r="M15" s="188">
        <f t="shared" si="3"/>
        <v>0</v>
      </c>
      <c r="N15" s="188">
        <v>0</v>
      </c>
      <c r="O15" s="188">
        <f t="shared" si="4"/>
        <v>0</v>
      </c>
      <c r="P15" s="188">
        <v>0</v>
      </c>
      <c r="Q15" s="188">
        <f t="shared" si="5"/>
        <v>0</v>
      </c>
      <c r="R15" s="188"/>
      <c r="S15" s="188"/>
      <c r="T15" s="189">
        <v>0</v>
      </c>
      <c r="U15" s="188">
        <f t="shared" si="6"/>
        <v>0</v>
      </c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103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ht="22.5" outlineLevel="1" x14ac:dyDescent="0.2">
      <c r="A16" s="168">
        <v>9</v>
      </c>
      <c r="B16" s="178" t="s">
        <v>118</v>
      </c>
      <c r="C16" s="204" t="s">
        <v>119</v>
      </c>
      <c r="D16" s="180" t="s">
        <v>102</v>
      </c>
      <c r="E16" s="183">
        <v>1</v>
      </c>
      <c r="F16" s="187"/>
      <c r="G16" s="188">
        <f t="shared" si="0"/>
        <v>0</v>
      </c>
      <c r="H16" s="187">
        <v>41882</v>
      </c>
      <c r="I16" s="188">
        <f t="shared" si="1"/>
        <v>41882</v>
      </c>
      <c r="J16" s="187">
        <v>0</v>
      </c>
      <c r="K16" s="188">
        <f t="shared" si="2"/>
        <v>0</v>
      </c>
      <c r="L16" s="188">
        <v>21</v>
      </c>
      <c r="M16" s="188">
        <f t="shared" si="3"/>
        <v>0</v>
      </c>
      <c r="N16" s="188">
        <v>0</v>
      </c>
      <c r="O16" s="188">
        <f t="shared" si="4"/>
        <v>0</v>
      </c>
      <c r="P16" s="188">
        <v>0</v>
      </c>
      <c r="Q16" s="188">
        <f t="shared" si="5"/>
        <v>0</v>
      </c>
      <c r="R16" s="188"/>
      <c r="S16" s="188"/>
      <c r="T16" s="189">
        <v>0</v>
      </c>
      <c r="U16" s="188">
        <f t="shared" si="6"/>
        <v>0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103</v>
      </c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ht="22.5" outlineLevel="1" x14ac:dyDescent="0.2">
      <c r="A17" s="168">
        <v>10</v>
      </c>
      <c r="B17" s="178" t="s">
        <v>120</v>
      </c>
      <c r="C17" s="204" t="s">
        <v>121</v>
      </c>
      <c r="D17" s="180" t="s">
        <v>102</v>
      </c>
      <c r="E17" s="183">
        <v>25</v>
      </c>
      <c r="F17" s="187"/>
      <c r="G17" s="188">
        <f t="shared" si="0"/>
        <v>0</v>
      </c>
      <c r="H17" s="187">
        <v>2494</v>
      </c>
      <c r="I17" s="188">
        <f t="shared" si="1"/>
        <v>62350</v>
      </c>
      <c r="J17" s="187">
        <v>0</v>
      </c>
      <c r="K17" s="188">
        <f t="shared" si="2"/>
        <v>0</v>
      </c>
      <c r="L17" s="188">
        <v>21</v>
      </c>
      <c r="M17" s="188">
        <f t="shared" si="3"/>
        <v>0</v>
      </c>
      <c r="N17" s="188">
        <v>0</v>
      </c>
      <c r="O17" s="188">
        <f t="shared" si="4"/>
        <v>0</v>
      </c>
      <c r="P17" s="188">
        <v>0</v>
      </c>
      <c r="Q17" s="188">
        <f t="shared" si="5"/>
        <v>0</v>
      </c>
      <c r="R17" s="188"/>
      <c r="S17" s="188"/>
      <c r="T17" s="189">
        <v>0</v>
      </c>
      <c r="U17" s="188">
        <f t="shared" si="6"/>
        <v>0</v>
      </c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 t="s">
        <v>103</v>
      </c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ht="22.5" outlineLevel="1" x14ac:dyDescent="0.2">
      <c r="A18" s="168">
        <v>11</v>
      </c>
      <c r="B18" s="178" t="s">
        <v>122</v>
      </c>
      <c r="C18" s="204" t="s">
        <v>123</v>
      </c>
      <c r="D18" s="180" t="s">
        <v>102</v>
      </c>
      <c r="E18" s="183">
        <v>1</v>
      </c>
      <c r="F18" s="187"/>
      <c r="G18" s="188">
        <f t="shared" si="0"/>
        <v>0</v>
      </c>
      <c r="H18" s="187">
        <v>14321</v>
      </c>
      <c r="I18" s="188">
        <f t="shared" si="1"/>
        <v>14321</v>
      </c>
      <c r="J18" s="187">
        <v>0</v>
      </c>
      <c r="K18" s="188">
        <f t="shared" si="2"/>
        <v>0</v>
      </c>
      <c r="L18" s="188">
        <v>21</v>
      </c>
      <c r="M18" s="188">
        <f t="shared" si="3"/>
        <v>0</v>
      </c>
      <c r="N18" s="188">
        <v>0</v>
      </c>
      <c r="O18" s="188">
        <f t="shared" si="4"/>
        <v>0</v>
      </c>
      <c r="P18" s="188">
        <v>0</v>
      </c>
      <c r="Q18" s="188">
        <f t="shared" si="5"/>
        <v>0</v>
      </c>
      <c r="R18" s="188"/>
      <c r="S18" s="188"/>
      <c r="T18" s="189">
        <v>0</v>
      </c>
      <c r="U18" s="188">
        <f t="shared" si="6"/>
        <v>0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103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x14ac:dyDescent="0.2">
      <c r="A19" s="174" t="s">
        <v>98</v>
      </c>
      <c r="B19" s="179" t="s">
        <v>56</v>
      </c>
      <c r="C19" s="205" t="s">
        <v>57</v>
      </c>
      <c r="D19" s="181"/>
      <c r="E19" s="184"/>
      <c r="F19" s="190"/>
      <c r="G19" s="190">
        <f>SUMIF(AG20:AG34,"&lt;&gt;NOR",G20:G34)</f>
        <v>0</v>
      </c>
      <c r="H19" s="190"/>
      <c r="I19" s="190">
        <f>SUM(I20:I34)</f>
        <v>367647.32</v>
      </c>
      <c r="J19" s="190"/>
      <c r="K19" s="190">
        <f>SUM(K20:K34)</f>
        <v>0</v>
      </c>
      <c r="L19" s="190"/>
      <c r="M19" s="190">
        <f>SUM(M20:M34)</f>
        <v>0</v>
      </c>
      <c r="N19" s="190"/>
      <c r="O19" s="190">
        <f>SUM(O20:O34)</f>
        <v>0</v>
      </c>
      <c r="P19" s="190"/>
      <c r="Q19" s="190">
        <f>SUM(Q20:Q34)</f>
        <v>0</v>
      </c>
      <c r="R19" s="190"/>
      <c r="S19" s="190"/>
      <c r="T19" s="191"/>
      <c r="U19" s="190">
        <f>SUM(U20:U34)</f>
        <v>0</v>
      </c>
      <c r="AG19" t="s">
        <v>99</v>
      </c>
    </row>
    <row r="20" spans="1:60" outlineLevel="1" x14ac:dyDescent="0.2">
      <c r="A20" s="168">
        <v>12</v>
      </c>
      <c r="B20" s="178" t="s">
        <v>124</v>
      </c>
      <c r="C20" s="204" t="s">
        <v>125</v>
      </c>
      <c r="D20" s="180" t="s">
        <v>102</v>
      </c>
      <c r="E20" s="183">
        <v>4</v>
      </c>
      <c r="F20" s="187"/>
      <c r="G20" s="188">
        <f t="shared" ref="G20:G34" si="7">ROUND(E20*F20,2)</f>
        <v>0</v>
      </c>
      <c r="H20" s="187">
        <v>442.04</v>
      </c>
      <c r="I20" s="188">
        <f t="shared" ref="I20:I34" si="8">ROUND(E20*H20,2)</f>
        <v>1768.16</v>
      </c>
      <c r="J20" s="187">
        <v>0</v>
      </c>
      <c r="K20" s="188">
        <f t="shared" ref="K20:K34" si="9">ROUND(E20*J20,2)</f>
        <v>0</v>
      </c>
      <c r="L20" s="188">
        <v>21</v>
      </c>
      <c r="M20" s="188">
        <f t="shared" ref="M20:M34" si="10">G20*(1+L20/100)</f>
        <v>0</v>
      </c>
      <c r="N20" s="188">
        <v>0</v>
      </c>
      <c r="O20" s="188">
        <f t="shared" ref="O20:O34" si="11">ROUND(E20*N20,2)</f>
        <v>0</v>
      </c>
      <c r="P20" s="188">
        <v>0</v>
      </c>
      <c r="Q20" s="188">
        <f t="shared" ref="Q20:Q34" si="12">ROUND(E20*P20,2)</f>
        <v>0</v>
      </c>
      <c r="R20" s="188"/>
      <c r="S20" s="188"/>
      <c r="T20" s="189">
        <v>0</v>
      </c>
      <c r="U20" s="188">
        <f t="shared" ref="U20:U34" si="13">ROUND(E20*T20,2)</f>
        <v>0</v>
      </c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 t="s">
        <v>103</v>
      </c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ht="22.5" outlineLevel="1" x14ac:dyDescent="0.2">
      <c r="A21" s="168">
        <v>13</v>
      </c>
      <c r="B21" s="178" t="s">
        <v>126</v>
      </c>
      <c r="C21" s="204" t="s">
        <v>127</v>
      </c>
      <c r="D21" s="180" t="s">
        <v>102</v>
      </c>
      <c r="E21" s="183">
        <v>3</v>
      </c>
      <c r="F21" s="187"/>
      <c r="G21" s="188">
        <f t="shared" si="7"/>
        <v>0</v>
      </c>
      <c r="H21" s="187">
        <v>720</v>
      </c>
      <c r="I21" s="188">
        <f t="shared" si="8"/>
        <v>2160</v>
      </c>
      <c r="J21" s="187">
        <v>0</v>
      </c>
      <c r="K21" s="188">
        <f t="shared" si="9"/>
        <v>0</v>
      </c>
      <c r="L21" s="188">
        <v>21</v>
      </c>
      <c r="M21" s="188">
        <f t="shared" si="10"/>
        <v>0</v>
      </c>
      <c r="N21" s="188">
        <v>0</v>
      </c>
      <c r="O21" s="188">
        <f t="shared" si="11"/>
        <v>0</v>
      </c>
      <c r="P21" s="188">
        <v>0</v>
      </c>
      <c r="Q21" s="188">
        <f t="shared" si="12"/>
        <v>0</v>
      </c>
      <c r="R21" s="188"/>
      <c r="S21" s="188"/>
      <c r="T21" s="189">
        <v>0</v>
      </c>
      <c r="U21" s="188">
        <f t="shared" si="13"/>
        <v>0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103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ht="22.5" outlineLevel="1" x14ac:dyDescent="0.2">
      <c r="A22" s="168">
        <v>14</v>
      </c>
      <c r="B22" s="178" t="s">
        <v>128</v>
      </c>
      <c r="C22" s="204" t="s">
        <v>129</v>
      </c>
      <c r="D22" s="180" t="s">
        <v>102</v>
      </c>
      <c r="E22" s="183">
        <v>17</v>
      </c>
      <c r="F22" s="187"/>
      <c r="G22" s="188">
        <f t="shared" si="7"/>
        <v>0</v>
      </c>
      <c r="H22" s="187">
        <v>770</v>
      </c>
      <c r="I22" s="188">
        <f t="shared" si="8"/>
        <v>13090</v>
      </c>
      <c r="J22" s="187">
        <v>0</v>
      </c>
      <c r="K22" s="188">
        <f t="shared" si="9"/>
        <v>0</v>
      </c>
      <c r="L22" s="188">
        <v>21</v>
      </c>
      <c r="M22" s="188">
        <f t="shared" si="10"/>
        <v>0</v>
      </c>
      <c r="N22" s="188">
        <v>0</v>
      </c>
      <c r="O22" s="188">
        <f t="shared" si="11"/>
        <v>0</v>
      </c>
      <c r="P22" s="188">
        <v>0</v>
      </c>
      <c r="Q22" s="188">
        <f t="shared" si="12"/>
        <v>0</v>
      </c>
      <c r="R22" s="188"/>
      <c r="S22" s="188"/>
      <c r="T22" s="189">
        <v>0</v>
      </c>
      <c r="U22" s="188">
        <f t="shared" si="13"/>
        <v>0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103</v>
      </c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ht="22.5" outlineLevel="1" x14ac:dyDescent="0.2">
      <c r="A23" s="168">
        <v>15</v>
      </c>
      <c r="B23" s="178" t="s">
        <v>130</v>
      </c>
      <c r="C23" s="204" t="s">
        <v>129</v>
      </c>
      <c r="D23" s="180" t="s">
        <v>102</v>
      </c>
      <c r="E23" s="183">
        <v>21</v>
      </c>
      <c r="F23" s="187"/>
      <c r="G23" s="188">
        <f t="shared" si="7"/>
        <v>0</v>
      </c>
      <c r="H23" s="187">
        <v>730</v>
      </c>
      <c r="I23" s="188">
        <f t="shared" si="8"/>
        <v>15330</v>
      </c>
      <c r="J23" s="187">
        <v>0</v>
      </c>
      <c r="K23" s="188">
        <f t="shared" si="9"/>
        <v>0</v>
      </c>
      <c r="L23" s="188">
        <v>21</v>
      </c>
      <c r="M23" s="188">
        <f t="shared" si="10"/>
        <v>0</v>
      </c>
      <c r="N23" s="188">
        <v>0</v>
      </c>
      <c r="O23" s="188">
        <f t="shared" si="11"/>
        <v>0</v>
      </c>
      <c r="P23" s="188">
        <v>0</v>
      </c>
      <c r="Q23" s="188">
        <f t="shared" si="12"/>
        <v>0</v>
      </c>
      <c r="R23" s="188"/>
      <c r="S23" s="188"/>
      <c r="T23" s="189">
        <v>0</v>
      </c>
      <c r="U23" s="188">
        <f t="shared" si="13"/>
        <v>0</v>
      </c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 t="s">
        <v>103</v>
      </c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ht="22.5" outlineLevel="1" x14ac:dyDescent="0.2">
      <c r="A24" s="168">
        <v>16</v>
      </c>
      <c r="B24" s="178" t="s">
        <v>131</v>
      </c>
      <c r="C24" s="204" t="s">
        <v>132</v>
      </c>
      <c r="D24" s="180" t="s">
        <v>102</v>
      </c>
      <c r="E24" s="183">
        <v>5</v>
      </c>
      <c r="F24" s="187"/>
      <c r="G24" s="188">
        <f t="shared" si="7"/>
        <v>0</v>
      </c>
      <c r="H24" s="187">
        <v>775</v>
      </c>
      <c r="I24" s="188">
        <f t="shared" si="8"/>
        <v>3875</v>
      </c>
      <c r="J24" s="187">
        <v>0</v>
      </c>
      <c r="K24" s="188">
        <f t="shared" si="9"/>
        <v>0</v>
      </c>
      <c r="L24" s="188">
        <v>21</v>
      </c>
      <c r="M24" s="188">
        <f t="shared" si="10"/>
        <v>0</v>
      </c>
      <c r="N24" s="188">
        <v>0</v>
      </c>
      <c r="O24" s="188">
        <f t="shared" si="11"/>
        <v>0</v>
      </c>
      <c r="P24" s="188">
        <v>0</v>
      </c>
      <c r="Q24" s="188">
        <f t="shared" si="12"/>
        <v>0</v>
      </c>
      <c r="R24" s="188"/>
      <c r="S24" s="188"/>
      <c r="T24" s="189">
        <v>0</v>
      </c>
      <c r="U24" s="188">
        <f t="shared" si="13"/>
        <v>0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103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ht="22.5" outlineLevel="1" x14ac:dyDescent="0.2">
      <c r="A25" s="168">
        <v>17</v>
      </c>
      <c r="B25" s="178" t="s">
        <v>133</v>
      </c>
      <c r="C25" s="204" t="s">
        <v>134</v>
      </c>
      <c r="D25" s="180" t="s">
        <v>102</v>
      </c>
      <c r="E25" s="183">
        <v>1</v>
      </c>
      <c r="F25" s="187"/>
      <c r="G25" s="188">
        <f t="shared" si="7"/>
        <v>0</v>
      </c>
      <c r="H25" s="187">
        <v>960</v>
      </c>
      <c r="I25" s="188">
        <f t="shared" si="8"/>
        <v>960</v>
      </c>
      <c r="J25" s="187">
        <v>0</v>
      </c>
      <c r="K25" s="188">
        <f t="shared" si="9"/>
        <v>0</v>
      </c>
      <c r="L25" s="188">
        <v>21</v>
      </c>
      <c r="M25" s="188">
        <f t="shared" si="10"/>
        <v>0</v>
      </c>
      <c r="N25" s="188">
        <v>0</v>
      </c>
      <c r="O25" s="188">
        <f t="shared" si="11"/>
        <v>0</v>
      </c>
      <c r="P25" s="188">
        <v>0</v>
      </c>
      <c r="Q25" s="188">
        <f t="shared" si="12"/>
        <v>0</v>
      </c>
      <c r="R25" s="188"/>
      <c r="S25" s="188"/>
      <c r="T25" s="189">
        <v>0</v>
      </c>
      <c r="U25" s="188">
        <f t="shared" si="13"/>
        <v>0</v>
      </c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103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ht="22.5" outlineLevel="1" x14ac:dyDescent="0.2">
      <c r="A26" s="168">
        <v>18</v>
      </c>
      <c r="B26" s="178" t="s">
        <v>135</v>
      </c>
      <c r="C26" s="204" t="s">
        <v>136</v>
      </c>
      <c r="D26" s="180" t="s">
        <v>102</v>
      </c>
      <c r="E26" s="183">
        <v>12</v>
      </c>
      <c r="F26" s="187"/>
      <c r="G26" s="188">
        <f t="shared" si="7"/>
        <v>0</v>
      </c>
      <c r="H26" s="187">
        <v>2390</v>
      </c>
      <c r="I26" s="188">
        <f t="shared" si="8"/>
        <v>28680</v>
      </c>
      <c r="J26" s="187">
        <v>0</v>
      </c>
      <c r="K26" s="188">
        <f t="shared" si="9"/>
        <v>0</v>
      </c>
      <c r="L26" s="188">
        <v>21</v>
      </c>
      <c r="M26" s="188">
        <f t="shared" si="10"/>
        <v>0</v>
      </c>
      <c r="N26" s="188">
        <v>0</v>
      </c>
      <c r="O26" s="188">
        <f t="shared" si="11"/>
        <v>0</v>
      </c>
      <c r="P26" s="188">
        <v>0</v>
      </c>
      <c r="Q26" s="188">
        <f t="shared" si="12"/>
        <v>0</v>
      </c>
      <c r="R26" s="188"/>
      <c r="S26" s="188"/>
      <c r="T26" s="189">
        <v>0</v>
      </c>
      <c r="U26" s="188">
        <f t="shared" si="13"/>
        <v>0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 t="s">
        <v>137</v>
      </c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ht="22.5" outlineLevel="1" x14ac:dyDescent="0.2">
      <c r="A27" s="168">
        <v>19</v>
      </c>
      <c r="B27" s="178" t="s">
        <v>138</v>
      </c>
      <c r="C27" s="204" t="s">
        <v>139</v>
      </c>
      <c r="D27" s="180" t="s">
        <v>102</v>
      </c>
      <c r="E27" s="183">
        <v>21</v>
      </c>
      <c r="F27" s="187"/>
      <c r="G27" s="188">
        <f t="shared" si="7"/>
        <v>0</v>
      </c>
      <c r="H27" s="187">
        <v>11650</v>
      </c>
      <c r="I27" s="188">
        <f t="shared" si="8"/>
        <v>244650</v>
      </c>
      <c r="J27" s="187">
        <v>0</v>
      </c>
      <c r="K27" s="188">
        <f t="shared" si="9"/>
        <v>0</v>
      </c>
      <c r="L27" s="188">
        <v>21</v>
      </c>
      <c r="M27" s="188">
        <f t="shared" si="10"/>
        <v>0</v>
      </c>
      <c r="N27" s="188">
        <v>0</v>
      </c>
      <c r="O27" s="188">
        <f t="shared" si="11"/>
        <v>0</v>
      </c>
      <c r="P27" s="188">
        <v>0</v>
      </c>
      <c r="Q27" s="188">
        <f t="shared" si="12"/>
        <v>0</v>
      </c>
      <c r="R27" s="188"/>
      <c r="S27" s="188"/>
      <c r="T27" s="189">
        <v>0</v>
      </c>
      <c r="U27" s="188">
        <f t="shared" si="13"/>
        <v>0</v>
      </c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103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ht="22.5" outlineLevel="1" x14ac:dyDescent="0.2">
      <c r="A28" s="168">
        <v>20</v>
      </c>
      <c r="B28" s="178" t="s">
        <v>140</v>
      </c>
      <c r="C28" s="204" t="s">
        <v>141</v>
      </c>
      <c r="D28" s="180" t="s">
        <v>102</v>
      </c>
      <c r="E28" s="183">
        <v>1</v>
      </c>
      <c r="F28" s="187"/>
      <c r="G28" s="188">
        <f t="shared" si="7"/>
        <v>0</v>
      </c>
      <c r="H28" s="187">
        <v>6810</v>
      </c>
      <c r="I28" s="188">
        <f t="shared" si="8"/>
        <v>6810</v>
      </c>
      <c r="J28" s="187">
        <v>0</v>
      </c>
      <c r="K28" s="188">
        <f t="shared" si="9"/>
        <v>0</v>
      </c>
      <c r="L28" s="188">
        <v>21</v>
      </c>
      <c r="M28" s="188">
        <f t="shared" si="10"/>
        <v>0</v>
      </c>
      <c r="N28" s="188">
        <v>0</v>
      </c>
      <c r="O28" s="188">
        <f t="shared" si="11"/>
        <v>0</v>
      </c>
      <c r="P28" s="188">
        <v>0</v>
      </c>
      <c r="Q28" s="188">
        <f t="shared" si="12"/>
        <v>0</v>
      </c>
      <c r="R28" s="188"/>
      <c r="S28" s="188"/>
      <c r="T28" s="189">
        <v>0</v>
      </c>
      <c r="U28" s="188">
        <f t="shared" si="13"/>
        <v>0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137</v>
      </c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ht="22.5" outlineLevel="1" x14ac:dyDescent="0.2">
      <c r="A29" s="168">
        <v>21</v>
      </c>
      <c r="B29" s="178" t="s">
        <v>142</v>
      </c>
      <c r="C29" s="204" t="s">
        <v>143</v>
      </c>
      <c r="D29" s="180" t="s">
        <v>102</v>
      </c>
      <c r="E29" s="183">
        <v>12</v>
      </c>
      <c r="F29" s="187"/>
      <c r="G29" s="188">
        <f t="shared" si="7"/>
        <v>0</v>
      </c>
      <c r="H29" s="187">
        <v>390</v>
      </c>
      <c r="I29" s="188">
        <f t="shared" si="8"/>
        <v>4680</v>
      </c>
      <c r="J29" s="187">
        <v>0</v>
      </c>
      <c r="K29" s="188">
        <f t="shared" si="9"/>
        <v>0</v>
      </c>
      <c r="L29" s="188">
        <v>21</v>
      </c>
      <c r="M29" s="188">
        <f t="shared" si="10"/>
        <v>0</v>
      </c>
      <c r="N29" s="188">
        <v>0</v>
      </c>
      <c r="O29" s="188">
        <f t="shared" si="11"/>
        <v>0</v>
      </c>
      <c r="P29" s="188">
        <v>0</v>
      </c>
      <c r="Q29" s="188">
        <f t="shared" si="12"/>
        <v>0</v>
      </c>
      <c r="R29" s="188"/>
      <c r="S29" s="188"/>
      <c r="T29" s="189">
        <v>0</v>
      </c>
      <c r="U29" s="188">
        <f t="shared" si="13"/>
        <v>0</v>
      </c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103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ht="22.5" outlineLevel="1" x14ac:dyDescent="0.2">
      <c r="A30" s="168">
        <v>22</v>
      </c>
      <c r="B30" s="178" t="s">
        <v>144</v>
      </c>
      <c r="C30" s="204" t="s">
        <v>145</v>
      </c>
      <c r="D30" s="180" t="s">
        <v>102</v>
      </c>
      <c r="E30" s="183">
        <v>16</v>
      </c>
      <c r="F30" s="187"/>
      <c r="G30" s="188">
        <f t="shared" si="7"/>
        <v>0</v>
      </c>
      <c r="H30" s="187">
        <v>390</v>
      </c>
      <c r="I30" s="188">
        <f t="shared" si="8"/>
        <v>6240</v>
      </c>
      <c r="J30" s="187">
        <v>0</v>
      </c>
      <c r="K30" s="188">
        <f t="shared" si="9"/>
        <v>0</v>
      </c>
      <c r="L30" s="188">
        <v>21</v>
      </c>
      <c r="M30" s="188">
        <f t="shared" si="10"/>
        <v>0</v>
      </c>
      <c r="N30" s="188">
        <v>0</v>
      </c>
      <c r="O30" s="188">
        <f t="shared" si="11"/>
        <v>0</v>
      </c>
      <c r="P30" s="188">
        <v>0</v>
      </c>
      <c r="Q30" s="188">
        <f t="shared" si="12"/>
        <v>0</v>
      </c>
      <c r="R30" s="188"/>
      <c r="S30" s="188"/>
      <c r="T30" s="189">
        <v>0</v>
      </c>
      <c r="U30" s="188">
        <f t="shared" si="13"/>
        <v>0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137</v>
      </c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ht="22.5" outlineLevel="1" x14ac:dyDescent="0.2">
      <c r="A31" s="168">
        <v>23</v>
      </c>
      <c r="B31" s="178" t="s">
        <v>146</v>
      </c>
      <c r="C31" s="204" t="s">
        <v>147</v>
      </c>
      <c r="D31" s="180" t="s">
        <v>102</v>
      </c>
      <c r="E31" s="183">
        <v>4</v>
      </c>
      <c r="F31" s="187"/>
      <c r="G31" s="188">
        <f t="shared" si="7"/>
        <v>0</v>
      </c>
      <c r="H31" s="187">
        <v>3092.04</v>
      </c>
      <c r="I31" s="188">
        <f t="shared" si="8"/>
        <v>12368.16</v>
      </c>
      <c r="J31" s="187">
        <v>0</v>
      </c>
      <c r="K31" s="188">
        <f t="shared" si="9"/>
        <v>0</v>
      </c>
      <c r="L31" s="188">
        <v>21</v>
      </c>
      <c r="M31" s="188">
        <f t="shared" si="10"/>
        <v>0</v>
      </c>
      <c r="N31" s="188">
        <v>0</v>
      </c>
      <c r="O31" s="188">
        <f t="shared" si="11"/>
        <v>0</v>
      </c>
      <c r="P31" s="188">
        <v>0</v>
      </c>
      <c r="Q31" s="188">
        <f t="shared" si="12"/>
        <v>0</v>
      </c>
      <c r="R31" s="188"/>
      <c r="S31" s="188"/>
      <c r="T31" s="189">
        <v>0</v>
      </c>
      <c r="U31" s="188">
        <f t="shared" si="13"/>
        <v>0</v>
      </c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137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ht="22.5" outlineLevel="1" x14ac:dyDescent="0.2">
      <c r="A32" s="168">
        <v>24</v>
      </c>
      <c r="B32" s="178" t="s">
        <v>148</v>
      </c>
      <c r="C32" s="204" t="s">
        <v>149</v>
      </c>
      <c r="D32" s="180" t="s">
        <v>102</v>
      </c>
      <c r="E32" s="183">
        <v>2</v>
      </c>
      <c r="F32" s="187"/>
      <c r="G32" s="188">
        <f t="shared" si="7"/>
        <v>0</v>
      </c>
      <c r="H32" s="187">
        <v>1338</v>
      </c>
      <c r="I32" s="188">
        <f t="shared" si="8"/>
        <v>2676</v>
      </c>
      <c r="J32" s="187">
        <v>0</v>
      </c>
      <c r="K32" s="188">
        <f t="shared" si="9"/>
        <v>0</v>
      </c>
      <c r="L32" s="188">
        <v>21</v>
      </c>
      <c r="M32" s="188">
        <f t="shared" si="10"/>
        <v>0</v>
      </c>
      <c r="N32" s="188">
        <v>0</v>
      </c>
      <c r="O32" s="188">
        <f t="shared" si="11"/>
        <v>0</v>
      </c>
      <c r="P32" s="188">
        <v>0</v>
      </c>
      <c r="Q32" s="188">
        <f t="shared" si="12"/>
        <v>0</v>
      </c>
      <c r="R32" s="188"/>
      <c r="S32" s="188"/>
      <c r="T32" s="189">
        <v>0</v>
      </c>
      <c r="U32" s="188">
        <f t="shared" si="13"/>
        <v>0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103</v>
      </c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ht="22.5" outlineLevel="1" x14ac:dyDescent="0.2">
      <c r="A33" s="168">
        <v>25</v>
      </c>
      <c r="B33" s="178" t="s">
        <v>150</v>
      </c>
      <c r="C33" s="204" t="s">
        <v>151</v>
      </c>
      <c r="D33" s="180" t="s">
        <v>152</v>
      </c>
      <c r="E33" s="183">
        <v>4</v>
      </c>
      <c r="F33" s="187"/>
      <c r="G33" s="188">
        <f t="shared" si="7"/>
        <v>0</v>
      </c>
      <c r="H33" s="187">
        <v>690</v>
      </c>
      <c r="I33" s="188">
        <f t="shared" si="8"/>
        <v>2760</v>
      </c>
      <c r="J33" s="187">
        <v>0</v>
      </c>
      <c r="K33" s="188">
        <f t="shared" si="9"/>
        <v>0</v>
      </c>
      <c r="L33" s="188">
        <v>21</v>
      </c>
      <c r="M33" s="188">
        <f t="shared" si="10"/>
        <v>0</v>
      </c>
      <c r="N33" s="188">
        <v>0</v>
      </c>
      <c r="O33" s="188">
        <f t="shared" si="11"/>
        <v>0</v>
      </c>
      <c r="P33" s="188">
        <v>0</v>
      </c>
      <c r="Q33" s="188">
        <f t="shared" si="12"/>
        <v>0</v>
      </c>
      <c r="R33" s="188"/>
      <c r="S33" s="188"/>
      <c r="T33" s="189">
        <v>0</v>
      </c>
      <c r="U33" s="188">
        <f t="shared" si="13"/>
        <v>0</v>
      </c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103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ht="22.5" outlineLevel="1" x14ac:dyDescent="0.2">
      <c r="A34" s="168">
        <v>26</v>
      </c>
      <c r="B34" s="178" t="s">
        <v>153</v>
      </c>
      <c r="C34" s="204" t="s">
        <v>154</v>
      </c>
      <c r="D34" s="180" t="s">
        <v>102</v>
      </c>
      <c r="E34" s="183">
        <v>150</v>
      </c>
      <c r="F34" s="187"/>
      <c r="G34" s="188">
        <f t="shared" si="7"/>
        <v>0</v>
      </c>
      <c r="H34" s="187">
        <v>144</v>
      </c>
      <c r="I34" s="188">
        <f t="shared" si="8"/>
        <v>21600</v>
      </c>
      <c r="J34" s="187">
        <v>0</v>
      </c>
      <c r="K34" s="188">
        <f t="shared" si="9"/>
        <v>0</v>
      </c>
      <c r="L34" s="188">
        <v>21</v>
      </c>
      <c r="M34" s="188">
        <f t="shared" si="10"/>
        <v>0</v>
      </c>
      <c r="N34" s="188">
        <v>0</v>
      </c>
      <c r="O34" s="188">
        <f t="shared" si="11"/>
        <v>0</v>
      </c>
      <c r="P34" s="188">
        <v>0</v>
      </c>
      <c r="Q34" s="188">
        <f t="shared" si="12"/>
        <v>0</v>
      </c>
      <c r="R34" s="188"/>
      <c r="S34" s="188"/>
      <c r="T34" s="189">
        <v>0</v>
      </c>
      <c r="U34" s="188">
        <f t="shared" si="13"/>
        <v>0</v>
      </c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103</v>
      </c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x14ac:dyDescent="0.2">
      <c r="A35" s="174" t="s">
        <v>98</v>
      </c>
      <c r="B35" s="179" t="s">
        <v>58</v>
      </c>
      <c r="C35" s="205" t="s">
        <v>59</v>
      </c>
      <c r="D35" s="181"/>
      <c r="E35" s="184"/>
      <c r="F35" s="190"/>
      <c r="G35" s="190">
        <f>SUMIF(AG36:AG43,"&lt;&gt;NOR",G36:G43)</f>
        <v>0</v>
      </c>
      <c r="H35" s="190"/>
      <c r="I35" s="190">
        <f>SUM(I36:I43)</f>
        <v>220256</v>
      </c>
      <c r="J35" s="190"/>
      <c r="K35" s="190">
        <f>SUM(K36:K43)</f>
        <v>0</v>
      </c>
      <c r="L35" s="190"/>
      <c r="M35" s="190">
        <f>SUM(M36:M43)</f>
        <v>0</v>
      </c>
      <c r="N35" s="190"/>
      <c r="O35" s="190">
        <f>SUM(O36:O43)</f>
        <v>0</v>
      </c>
      <c r="P35" s="190"/>
      <c r="Q35" s="190">
        <f>SUM(Q36:Q43)</f>
        <v>0</v>
      </c>
      <c r="R35" s="190"/>
      <c r="S35" s="190"/>
      <c r="T35" s="191"/>
      <c r="U35" s="190">
        <f>SUM(U36:U43)</f>
        <v>0</v>
      </c>
      <c r="AG35" t="s">
        <v>99</v>
      </c>
    </row>
    <row r="36" spans="1:60" ht="22.5" outlineLevel="1" x14ac:dyDescent="0.2">
      <c r="A36" s="168">
        <v>27</v>
      </c>
      <c r="B36" s="178" t="s">
        <v>155</v>
      </c>
      <c r="C36" s="204" t="s">
        <v>156</v>
      </c>
      <c r="D36" s="180" t="s">
        <v>102</v>
      </c>
      <c r="E36" s="183">
        <v>10</v>
      </c>
      <c r="F36" s="187"/>
      <c r="G36" s="188">
        <f t="shared" ref="G36:G43" si="14">ROUND(E36*F36,2)</f>
        <v>0</v>
      </c>
      <c r="H36" s="187">
        <v>5221</v>
      </c>
      <c r="I36" s="188">
        <f t="shared" ref="I36:I43" si="15">ROUND(E36*H36,2)</f>
        <v>52210</v>
      </c>
      <c r="J36" s="187">
        <v>0</v>
      </c>
      <c r="K36" s="188">
        <f t="shared" ref="K36:K43" si="16">ROUND(E36*J36,2)</f>
        <v>0</v>
      </c>
      <c r="L36" s="188">
        <v>21</v>
      </c>
      <c r="M36" s="188">
        <f t="shared" ref="M36:M43" si="17">G36*(1+L36/100)</f>
        <v>0</v>
      </c>
      <c r="N36" s="188">
        <v>0</v>
      </c>
      <c r="O36" s="188">
        <f t="shared" ref="O36:O43" si="18">ROUND(E36*N36,2)</f>
        <v>0</v>
      </c>
      <c r="P36" s="188">
        <v>0</v>
      </c>
      <c r="Q36" s="188">
        <f t="shared" ref="Q36:Q43" si="19">ROUND(E36*P36,2)</f>
        <v>0</v>
      </c>
      <c r="R36" s="188"/>
      <c r="S36" s="188"/>
      <c r="T36" s="189">
        <v>0</v>
      </c>
      <c r="U36" s="188">
        <f t="shared" ref="U36:U43" si="20">ROUND(E36*T36,2)</f>
        <v>0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103</v>
      </c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ht="22.5" outlineLevel="1" x14ac:dyDescent="0.2">
      <c r="A37" s="168">
        <v>28</v>
      </c>
      <c r="B37" s="178" t="s">
        <v>157</v>
      </c>
      <c r="C37" s="204" t="s">
        <v>158</v>
      </c>
      <c r="D37" s="180" t="s">
        <v>102</v>
      </c>
      <c r="E37" s="183">
        <v>4</v>
      </c>
      <c r="F37" s="187"/>
      <c r="G37" s="188">
        <f t="shared" si="14"/>
        <v>0</v>
      </c>
      <c r="H37" s="187">
        <v>8441</v>
      </c>
      <c r="I37" s="188">
        <f t="shared" si="15"/>
        <v>33764</v>
      </c>
      <c r="J37" s="187">
        <v>0</v>
      </c>
      <c r="K37" s="188">
        <f t="shared" si="16"/>
        <v>0</v>
      </c>
      <c r="L37" s="188">
        <v>21</v>
      </c>
      <c r="M37" s="188">
        <f t="shared" si="17"/>
        <v>0</v>
      </c>
      <c r="N37" s="188">
        <v>0</v>
      </c>
      <c r="O37" s="188">
        <f t="shared" si="18"/>
        <v>0</v>
      </c>
      <c r="P37" s="188">
        <v>0</v>
      </c>
      <c r="Q37" s="188">
        <f t="shared" si="19"/>
        <v>0</v>
      </c>
      <c r="R37" s="188"/>
      <c r="S37" s="188"/>
      <c r="T37" s="189">
        <v>0</v>
      </c>
      <c r="U37" s="188">
        <f t="shared" si="20"/>
        <v>0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103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ht="22.5" outlineLevel="1" x14ac:dyDescent="0.2">
      <c r="A38" s="168">
        <v>29</v>
      </c>
      <c r="B38" s="178" t="s">
        <v>159</v>
      </c>
      <c r="C38" s="204" t="s">
        <v>160</v>
      </c>
      <c r="D38" s="180" t="s">
        <v>102</v>
      </c>
      <c r="E38" s="183">
        <v>2</v>
      </c>
      <c r="F38" s="187"/>
      <c r="G38" s="188">
        <f t="shared" si="14"/>
        <v>0</v>
      </c>
      <c r="H38" s="187">
        <v>6279</v>
      </c>
      <c r="I38" s="188">
        <f t="shared" si="15"/>
        <v>12558</v>
      </c>
      <c r="J38" s="187">
        <v>0</v>
      </c>
      <c r="K38" s="188">
        <f t="shared" si="16"/>
        <v>0</v>
      </c>
      <c r="L38" s="188">
        <v>21</v>
      </c>
      <c r="M38" s="188">
        <f t="shared" si="17"/>
        <v>0</v>
      </c>
      <c r="N38" s="188">
        <v>0</v>
      </c>
      <c r="O38" s="188">
        <f t="shared" si="18"/>
        <v>0</v>
      </c>
      <c r="P38" s="188">
        <v>0</v>
      </c>
      <c r="Q38" s="188">
        <f t="shared" si="19"/>
        <v>0</v>
      </c>
      <c r="R38" s="188"/>
      <c r="S38" s="188"/>
      <c r="T38" s="189">
        <v>0</v>
      </c>
      <c r="U38" s="188">
        <f t="shared" si="20"/>
        <v>0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103</v>
      </c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ht="22.5" outlineLevel="1" x14ac:dyDescent="0.2">
      <c r="A39" s="168">
        <v>30</v>
      </c>
      <c r="B39" s="178" t="s">
        <v>161</v>
      </c>
      <c r="C39" s="204" t="s">
        <v>162</v>
      </c>
      <c r="D39" s="180" t="s">
        <v>102</v>
      </c>
      <c r="E39" s="183">
        <v>2</v>
      </c>
      <c r="F39" s="187"/>
      <c r="G39" s="188">
        <f t="shared" si="14"/>
        <v>0</v>
      </c>
      <c r="H39" s="187">
        <v>3657</v>
      </c>
      <c r="I39" s="188">
        <f t="shared" si="15"/>
        <v>7314</v>
      </c>
      <c r="J39" s="187">
        <v>0</v>
      </c>
      <c r="K39" s="188">
        <f t="shared" si="16"/>
        <v>0</v>
      </c>
      <c r="L39" s="188">
        <v>21</v>
      </c>
      <c r="M39" s="188">
        <f t="shared" si="17"/>
        <v>0</v>
      </c>
      <c r="N39" s="188">
        <v>0</v>
      </c>
      <c r="O39" s="188">
        <f t="shared" si="18"/>
        <v>0</v>
      </c>
      <c r="P39" s="188">
        <v>0</v>
      </c>
      <c r="Q39" s="188">
        <f t="shared" si="19"/>
        <v>0</v>
      </c>
      <c r="R39" s="188"/>
      <c r="S39" s="188"/>
      <c r="T39" s="189">
        <v>0</v>
      </c>
      <c r="U39" s="188">
        <f t="shared" si="20"/>
        <v>0</v>
      </c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103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ht="22.5" outlineLevel="1" x14ac:dyDescent="0.2">
      <c r="A40" s="168">
        <v>31</v>
      </c>
      <c r="B40" s="178" t="s">
        <v>163</v>
      </c>
      <c r="C40" s="204" t="s">
        <v>164</v>
      </c>
      <c r="D40" s="180" t="s">
        <v>102</v>
      </c>
      <c r="E40" s="183">
        <v>5</v>
      </c>
      <c r="F40" s="187"/>
      <c r="G40" s="188">
        <f t="shared" si="14"/>
        <v>0</v>
      </c>
      <c r="H40" s="187">
        <v>5681</v>
      </c>
      <c r="I40" s="188">
        <f t="shared" si="15"/>
        <v>28405</v>
      </c>
      <c r="J40" s="187">
        <v>0</v>
      </c>
      <c r="K40" s="188">
        <f t="shared" si="16"/>
        <v>0</v>
      </c>
      <c r="L40" s="188">
        <v>21</v>
      </c>
      <c r="M40" s="188">
        <f t="shared" si="17"/>
        <v>0</v>
      </c>
      <c r="N40" s="188">
        <v>0</v>
      </c>
      <c r="O40" s="188">
        <f t="shared" si="18"/>
        <v>0</v>
      </c>
      <c r="P40" s="188">
        <v>0</v>
      </c>
      <c r="Q40" s="188">
        <f t="shared" si="19"/>
        <v>0</v>
      </c>
      <c r="R40" s="188"/>
      <c r="S40" s="188"/>
      <c r="T40" s="189">
        <v>0</v>
      </c>
      <c r="U40" s="188">
        <f t="shared" si="20"/>
        <v>0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103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ht="22.5" outlineLevel="1" x14ac:dyDescent="0.2">
      <c r="A41" s="168">
        <v>32</v>
      </c>
      <c r="B41" s="178" t="s">
        <v>165</v>
      </c>
      <c r="C41" s="204" t="s">
        <v>166</v>
      </c>
      <c r="D41" s="180" t="s">
        <v>102</v>
      </c>
      <c r="E41" s="183">
        <v>3</v>
      </c>
      <c r="F41" s="187"/>
      <c r="G41" s="188">
        <f t="shared" si="14"/>
        <v>0</v>
      </c>
      <c r="H41" s="187">
        <v>2369</v>
      </c>
      <c r="I41" s="188">
        <f t="shared" si="15"/>
        <v>7107</v>
      </c>
      <c r="J41" s="187">
        <v>0</v>
      </c>
      <c r="K41" s="188">
        <f t="shared" si="16"/>
        <v>0</v>
      </c>
      <c r="L41" s="188">
        <v>21</v>
      </c>
      <c r="M41" s="188">
        <f t="shared" si="17"/>
        <v>0</v>
      </c>
      <c r="N41" s="188">
        <v>0</v>
      </c>
      <c r="O41" s="188">
        <f t="shared" si="18"/>
        <v>0</v>
      </c>
      <c r="P41" s="188">
        <v>0</v>
      </c>
      <c r="Q41" s="188">
        <f t="shared" si="19"/>
        <v>0</v>
      </c>
      <c r="R41" s="188"/>
      <c r="S41" s="188"/>
      <c r="T41" s="189">
        <v>0</v>
      </c>
      <c r="U41" s="188">
        <f t="shared" si="20"/>
        <v>0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 t="s">
        <v>103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ht="22.5" outlineLevel="1" x14ac:dyDescent="0.2">
      <c r="A42" s="168">
        <v>33</v>
      </c>
      <c r="B42" s="178" t="s">
        <v>167</v>
      </c>
      <c r="C42" s="204" t="s">
        <v>168</v>
      </c>
      <c r="D42" s="180" t="s">
        <v>102</v>
      </c>
      <c r="E42" s="183">
        <v>2</v>
      </c>
      <c r="F42" s="187"/>
      <c r="G42" s="188">
        <f t="shared" si="14"/>
        <v>0</v>
      </c>
      <c r="H42" s="187">
        <v>2024</v>
      </c>
      <c r="I42" s="188">
        <f t="shared" si="15"/>
        <v>4048</v>
      </c>
      <c r="J42" s="187">
        <v>0</v>
      </c>
      <c r="K42" s="188">
        <f t="shared" si="16"/>
        <v>0</v>
      </c>
      <c r="L42" s="188">
        <v>21</v>
      </c>
      <c r="M42" s="188">
        <f t="shared" si="17"/>
        <v>0</v>
      </c>
      <c r="N42" s="188">
        <v>0</v>
      </c>
      <c r="O42" s="188">
        <f t="shared" si="18"/>
        <v>0</v>
      </c>
      <c r="P42" s="188">
        <v>0</v>
      </c>
      <c r="Q42" s="188">
        <f t="shared" si="19"/>
        <v>0</v>
      </c>
      <c r="R42" s="188"/>
      <c r="S42" s="188"/>
      <c r="T42" s="189">
        <v>0</v>
      </c>
      <c r="U42" s="188">
        <f t="shared" si="20"/>
        <v>0</v>
      </c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103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ht="22.5" outlineLevel="1" x14ac:dyDescent="0.2">
      <c r="A43" s="168">
        <v>34</v>
      </c>
      <c r="B43" s="178" t="s">
        <v>169</v>
      </c>
      <c r="C43" s="204" t="s">
        <v>170</v>
      </c>
      <c r="D43" s="180" t="s">
        <v>102</v>
      </c>
      <c r="E43" s="183">
        <v>75</v>
      </c>
      <c r="F43" s="187"/>
      <c r="G43" s="188">
        <f t="shared" si="14"/>
        <v>0</v>
      </c>
      <c r="H43" s="187">
        <v>998</v>
      </c>
      <c r="I43" s="188">
        <f t="shared" si="15"/>
        <v>74850</v>
      </c>
      <c r="J43" s="187">
        <v>0</v>
      </c>
      <c r="K43" s="188">
        <f t="shared" si="16"/>
        <v>0</v>
      </c>
      <c r="L43" s="188">
        <v>21</v>
      </c>
      <c r="M43" s="188">
        <f t="shared" si="17"/>
        <v>0</v>
      </c>
      <c r="N43" s="188">
        <v>0</v>
      </c>
      <c r="O43" s="188">
        <f t="shared" si="18"/>
        <v>0</v>
      </c>
      <c r="P43" s="188">
        <v>0</v>
      </c>
      <c r="Q43" s="188">
        <f t="shared" si="19"/>
        <v>0</v>
      </c>
      <c r="R43" s="188"/>
      <c r="S43" s="188"/>
      <c r="T43" s="189">
        <v>0</v>
      </c>
      <c r="U43" s="188">
        <f t="shared" si="20"/>
        <v>0</v>
      </c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 t="s">
        <v>103</v>
      </c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x14ac:dyDescent="0.2">
      <c r="A44" s="174" t="s">
        <v>98</v>
      </c>
      <c r="B44" s="179" t="s">
        <v>60</v>
      </c>
      <c r="C44" s="205" t="s">
        <v>61</v>
      </c>
      <c r="D44" s="181"/>
      <c r="E44" s="184"/>
      <c r="F44" s="190"/>
      <c r="G44" s="190">
        <f>SUMIF(AG45:AG49,"&lt;&gt;NOR",G45:G49)</f>
        <v>0</v>
      </c>
      <c r="H44" s="190"/>
      <c r="I44" s="190">
        <f>SUM(I45:I49)</f>
        <v>590000</v>
      </c>
      <c r="J44" s="190"/>
      <c r="K44" s="190">
        <f>SUM(K45:K49)</f>
        <v>0</v>
      </c>
      <c r="L44" s="190"/>
      <c r="M44" s="190">
        <f>SUM(M45:M49)</f>
        <v>0</v>
      </c>
      <c r="N44" s="190"/>
      <c r="O44" s="190">
        <f>SUM(O45:O49)</f>
        <v>0</v>
      </c>
      <c r="P44" s="190"/>
      <c r="Q44" s="190">
        <f>SUM(Q45:Q49)</f>
        <v>0</v>
      </c>
      <c r="R44" s="190"/>
      <c r="S44" s="190"/>
      <c r="T44" s="191"/>
      <c r="U44" s="190">
        <f>SUM(U45:U49)</f>
        <v>0</v>
      </c>
      <c r="AG44" t="s">
        <v>99</v>
      </c>
    </row>
    <row r="45" spans="1:60" ht="22.5" outlineLevel="1" x14ac:dyDescent="0.2">
      <c r="A45" s="168">
        <v>35</v>
      </c>
      <c r="B45" s="178" t="s">
        <v>171</v>
      </c>
      <c r="C45" s="204" t="s">
        <v>172</v>
      </c>
      <c r="D45" s="180" t="s">
        <v>152</v>
      </c>
      <c r="E45" s="183">
        <v>1</v>
      </c>
      <c r="F45" s="187"/>
      <c r="G45" s="188">
        <f>ROUND(E45*F45,2)</f>
        <v>0</v>
      </c>
      <c r="H45" s="187">
        <v>105000</v>
      </c>
      <c r="I45" s="188">
        <f>ROUND(E45*H45,2)</f>
        <v>105000</v>
      </c>
      <c r="J45" s="187">
        <v>0</v>
      </c>
      <c r="K45" s="188">
        <f>ROUND(E45*J45,2)</f>
        <v>0</v>
      </c>
      <c r="L45" s="188">
        <v>21</v>
      </c>
      <c r="M45" s="188">
        <f>G45*(1+L45/100)</f>
        <v>0</v>
      </c>
      <c r="N45" s="188">
        <v>0</v>
      </c>
      <c r="O45" s="188">
        <f>ROUND(E45*N45,2)</f>
        <v>0</v>
      </c>
      <c r="P45" s="188">
        <v>0</v>
      </c>
      <c r="Q45" s="188">
        <f>ROUND(E45*P45,2)</f>
        <v>0</v>
      </c>
      <c r="R45" s="188"/>
      <c r="S45" s="188"/>
      <c r="T45" s="189">
        <v>0</v>
      </c>
      <c r="U45" s="188">
        <f>ROUND(E45*T45,2)</f>
        <v>0</v>
      </c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 t="s">
        <v>103</v>
      </c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ht="22.5" outlineLevel="1" x14ac:dyDescent="0.2">
      <c r="A46" s="168">
        <v>36</v>
      </c>
      <c r="B46" s="178" t="s">
        <v>173</v>
      </c>
      <c r="C46" s="204" t="s">
        <v>174</v>
      </c>
      <c r="D46" s="180" t="s">
        <v>152</v>
      </c>
      <c r="E46" s="183">
        <v>2</v>
      </c>
      <c r="F46" s="187"/>
      <c r="G46" s="188">
        <f>ROUND(E46*F46,2)</f>
        <v>0</v>
      </c>
      <c r="H46" s="187">
        <v>45000</v>
      </c>
      <c r="I46" s="188">
        <f>ROUND(E46*H46,2)</f>
        <v>90000</v>
      </c>
      <c r="J46" s="187">
        <v>0</v>
      </c>
      <c r="K46" s="188">
        <f>ROUND(E46*J46,2)</f>
        <v>0</v>
      </c>
      <c r="L46" s="188">
        <v>21</v>
      </c>
      <c r="M46" s="188">
        <f>G46*(1+L46/100)</f>
        <v>0</v>
      </c>
      <c r="N46" s="188">
        <v>0</v>
      </c>
      <c r="O46" s="188">
        <f>ROUND(E46*N46,2)</f>
        <v>0</v>
      </c>
      <c r="P46" s="188">
        <v>0</v>
      </c>
      <c r="Q46" s="188">
        <f>ROUND(E46*P46,2)</f>
        <v>0</v>
      </c>
      <c r="R46" s="188"/>
      <c r="S46" s="188"/>
      <c r="T46" s="189">
        <v>0</v>
      </c>
      <c r="U46" s="188">
        <f>ROUND(E46*T46,2)</f>
        <v>0</v>
      </c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103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ht="22.5" outlineLevel="1" x14ac:dyDescent="0.2">
      <c r="A47" s="168">
        <v>37</v>
      </c>
      <c r="B47" s="178" t="s">
        <v>175</v>
      </c>
      <c r="C47" s="204" t="s">
        <v>176</v>
      </c>
      <c r="D47" s="180" t="s">
        <v>102</v>
      </c>
      <c r="E47" s="183">
        <v>1</v>
      </c>
      <c r="F47" s="187"/>
      <c r="G47" s="188">
        <f>ROUND(E47*F47,2)</f>
        <v>0</v>
      </c>
      <c r="H47" s="187">
        <v>65000</v>
      </c>
      <c r="I47" s="188">
        <f>ROUND(E47*H47,2)</f>
        <v>65000</v>
      </c>
      <c r="J47" s="187">
        <v>0</v>
      </c>
      <c r="K47" s="188">
        <f>ROUND(E47*J47,2)</f>
        <v>0</v>
      </c>
      <c r="L47" s="188">
        <v>21</v>
      </c>
      <c r="M47" s="188">
        <f>G47*(1+L47/100)</f>
        <v>0</v>
      </c>
      <c r="N47" s="188">
        <v>0</v>
      </c>
      <c r="O47" s="188">
        <f>ROUND(E47*N47,2)</f>
        <v>0</v>
      </c>
      <c r="P47" s="188">
        <v>0</v>
      </c>
      <c r="Q47" s="188">
        <f>ROUND(E47*P47,2)</f>
        <v>0</v>
      </c>
      <c r="R47" s="188"/>
      <c r="S47" s="188"/>
      <c r="T47" s="189">
        <v>0</v>
      </c>
      <c r="U47" s="188">
        <f>ROUND(E47*T47,2)</f>
        <v>0</v>
      </c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103</v>
      </c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ht="22.5" outlineLevel="1" x14ac:dyDescent="0.2">
      <c r="A48" s="168">
        <v>38</v>
      </c>
      <c r="B48" s="178" t="s">
        <v>177</v>
      </c>
      <c r="C48" s="204" t="s">
        <v>178</v>
      </c>
      <c r="D48" s="180" t="s">
        <v>102</v>
      </c>
      <c r="E48" s="183">
        <v>3</v>
      </c>
      <c r="F48" s="187"/>
      <c r="G48" s="188">
        <f>ROUND(E48*F48,2)</f>
        <v>0</v>
      </c>
      <c r="H48" s="187">
        <v>55000</v>
      </c>
      <c r="I48" s="188">
        <f>ROUND(E48*H48,2)</f>
        <v>165000</v>
      </c>
      <c r="J48" s="187">
        <v>0</v>
      </c>
      <c r="K48" s="188">
        <f>ROUND(E48*J48,2)</f>
        <v>0</v>
      </c>
      <c r="L48" s="188">
        <v>21</v>
      </c>
      <c r="M48" s="188">
        <f>G48*(1+L48/100)</f>
        <v>0</v>
      </c>
      <c r="N48" s="188">
        <v>0</v>
      </c>
      <c r="O48" s="188">
        <f>ROUND(E48*N48,2)</f>
        <v>0</v>
      </c>
      <c r="P48" s="188">
        <v>0</v>
      </c>
      <c r="Q48" s="188">
        <f>ROUND(E48*P48,2)</f>
        <v>0</v>
      </c>
      <c r="R48" s="188"/>
      <c r="S48" s="188"/>
      <c r="T48" s="189">
        <v>0</v>
      </c>
      <c r="U48" s="188">
        <f>ROUND(E48*T48,2)</f>
        <v>0</v>
      </c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103</v>
      </c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ht="33.75" outlineLevel="1" x14ac:dyDescent="0.2">
      <c r="A49" s="168">
        <v>39</v>
      </c>
      <c r="B49" s="178" t="s">
        <v>179</v>
      </c>
      <c r="C49" s="204" t="s">
        <v>180</v>
      </c>
      <c r="D49" s="180" t="s">
        <v>152</v>
      </c>
      <c r="E49" s="183">
        <v>1</v>
      </c>
      <c r="F49" s="187"/>
      <c r="G49" s="188">
        <f>ROUND(E49*F49,2)</f>
        <v>0</v>
      </c>
      <c r="H49" s="187">
        <v>165000</v>
      </c>
      <c r="I49" s="188">
        <f>ROUND(E49*H49,2)</f>
        <v>165000</v>
      </c>
      <c r="J49" s="187">
        <v>0</v>
      </c>
      <c r="K49" s="188">
        <f>ROUND(E49*J49,2)</f>
        <v>0</v>
      </c>
      <c r="L49" s="188">
        <v>21</v>
      </c>
      <c r="M49" s="188">
        <f>G49*(1+L49/100)</f>
        <v>0</v>
      </c>
      <c r="N49" s="188">
        <v>0</v>
      </c>
      <c r="O49" s="188">
        <f>ROUND(E49*N49,2)</f>
        <v>0</v>
      </c>
      <c r="P49" s="188">
        <v>0</v>
      </c>
      <c r="Q49" s="188">
        <f>ROUND(E49*P49,2)</f>
        <v>0</v>
      </c>
      <c r="R49" s="188"/>
      <c r="S49" s="188"/>
      <c r="T49" s="189">
        <v>0</v>
      </c>
      <c r="U49" s="188">
        <f>ROUND(E49*T49,2)</f>
        <v>0</v>
      </c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103</v>
      </c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x14ac:dyDescent="0.2">
      <c r="A50" s="174" t="s">
        <v>98</v>
      </c>
      <c r="B50" s="179" t="s">
        <v>62</v>
      </c>
      <c r="C50" s="205" t="s">
        <v>63</v>
      </c>
      <c r="D50" s="181"/>
      <c r="E50" s="184"/>
      <c r="F50" s="190"/>
      <c r="G50" s="190">
        <f>SUMIF(AG51:AG96,"&lt;&gt;NOR",G51:G96)</f>
        <v>0</v>
      </c>
      <c r="H50" s="190"/>
      <c r="I50" s="190">
        <f>SUM(I51:I96)</f>
        <v>487086.08999999991</v>
      </c>
      <c r="J50" s="190"/>
      <c r="K50" s="190">
        <f>SUM(K51:K96)</f>
        <v>0</v>
      </c>
      <c r="L50" s="190"/>
      <c r="M50" s="190">
        <f>SUM(M51:M96)</f>
        <v>0</v>
      </c>
      <c r="N50" s="190"/>
      <c r="O50" s="190">
        <f>SUM(O51:O96)</f>
        <v>1.9100000000000001</v>
      </c>
      <c r="P50" s="190"/>
      <c r="Q50" s="190">
        <f>SUM(Q51:Q96)</f>
        <v>0</v>
      </c>
      <c r="R50" s="190"/>
      <c r="S50" s="190"/>
      <c r="T50" s="191"/>
      <c r="U50" s="190">
        <f>SUM(U51:U96)</f>
        <v>0</v>
      </c>
      <c r="AG50" t="s">
        <v>99</v>
      </c>
    </row>
    <row r="51" spans="1:60" outlineLevel="1" x14ac:dyDescent="0.2">
      <c r="A51" s="168">
        <v>40</v>
      </c>
      <c r="B51" s="178" t="s">
        <v>181</v>
      </c>
      <c r="C51" s="204" t="s">
        <v>182</v>
      </c>
      <c r="D51" s="180" t="s">
        <v>183</v>
      </c>
      <c r="E51" s="183">
        <v>55</v>
      </c>
      <c r="F51" s="187"/>
      <c r="G51" s="188">
        <f t="shared" ref="G51:G96" si="21">ROUND(E51*F51,2)</f>
        <v>0</v>
      </c>
      <c r="H51" s="187">
        <v>293</v>
      </c>
      <c r="I51" s="188">
        <f t="shared" ref="I51:I96" si="22">ROUND(E51*H51,2)</f>
        <v>16115</v>
      </c>
      <c r="J51" s="187">
        <v>0</v>
      </c>
      <c r="K51" s="188">
        <f t="shared" ref="K51:K96" si="23">ROUND(E51*J51,2)</f>
        <v>0</v>
      </c>
      <c r="L51" s="188">
        <v>21</v>
      </c>
      <c r="M51" s="188">
        <f t="shared" ref="M51:M96" si="24">G51*(1+L51/100)</f>
        <v>0</v>
      </c>
      <c r="N51" s="188">
        <v>8.0000000000000007E-5</v>
      </c>
      <c r="O51" s="188">
        <f t="shared" ref="O51:O96" si="25">ROUND(E51*N51,2)</f>
        <v>0</v>
      </c>
      <c r="P51" s="188">
        <v>0</v>
      </c>
      <c r="Q51" s="188">
        <f t="shared" ref="Q51:Q96" si="26">ROUND(E51*P51,2)</f>
        <v>0</v>
      </c>
      <c r="R51" s="188"/>
      <c r="S51" s="188"/>
      <c r="T51" s="189">
        <v>0</v>
      </c>
      <c r="U51" s="188">
        <f t="shared" ref="U51:U96" si="27">ROUND(E51*T51,2)</f>
        <v>0</v>
      </c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 t="s">
        <v>103</v>
      </c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ht="22.5" outlineLevel="1" x14ac:dyDescent="0.2">
      <c r="A52" s="168">
        <v>41</v>
      </c>
      <c r="B52" s="178" t="s">
        <v>184</v>
      </c>
      <c r="C52" s="204" t="s">
        <v>185</v>
      </c>
      <c r="D52" s="180" t="s">
        <v>102</v>
      </c>
      <c r="E52" s="183">
        <v>2</v>
      </c>
      <c r="F52" s="187"/>
      <c r="G52" s="188">
        <f t="shared" si="21"/>
        <v>0</v>
      </c>
      <c r="H52" s="187">
        <v>3267.88</v>
      </c>
      <c r="I52" s="188">
        <f t="shared" si="22"/>
        <v>6535.76</v>
      </c>
      <c r="J52" s="187">
        <v>0</v>
      </c>
      <c r="K52" s="188">
        <f t="shared" si="23"/>
        <v>0</v>
      </c>
      <c r="L52" s="188">
        <v>21</v>
      </c>
      <c r="M52" s="188">
        <f t="shared" si="24"/>
        <v>0</v>
      </c>
      <c r="N52" s="188">
        <v>0</v>
      </c>
      <c r="O52" s="188">
        <f t="shared" si="25"/>
        <v>0</v>
      </c>
      <c r="P52" s="188">
        <v>0</v>
      </c>
      <c r="Q52" s="188">
        <f t="shared" si="26"/>
        <v>0</v>
      </c>
      <c r="R52" s="188"/>
      <c r="S52" s="188"/>
      <c r="T52" s="189">
        <v>0</v>
      </c>
      <c r="U52" s="188">
        <f t="shared" si="27"/>
        <v>0</v>
      </c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103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ht="22.5" outlineLevel="1" x14ac:dyDescent="0.2">
      <c r="A53" s="168">
        <v>42</v>
      </c>
      <c r="B53" s="178" t="s">
        <v>186</v>
      </c>
      <c r="C53" s="204" t="s">
        <v>187</v>
      </c>
      <c r="D53" s="180" t="s">
        <v>102</v>
      </c>
      <c r="E53" s="183">
        <v>2</v>
      </c>
      <c r="F53" s="187"/>
      <c r="G53" s="188">
        <f t="shared" si="21"/>
        <v>0</v>
      </c>
      <c r="H53" s="187">
        <v>1950</v>
      </c>
      <c r="I53" s="188">
        <f t="shared" si="22"/>
        <v>3900</v>
      </c>
      <c r="J53" s="187">
        <v>0</v>
      </c>
      <c r="K53" s="188">
        <f t="shared" si="23"/>
        <v>0</v>
      </c>
      <c r="L53" s="188">
        <v>21</v>
      </c>
      <c r="M53" s="188">
        <f t="shared" si="24"/>
        <v>0</v>
      </c>
      <c r="N53" s="188">
        <v>0</v>
      </c>
      <c r="O53" s="188">
        <f t="shared" si="25"/>
        <v>0</v>
      </c>
      <c r="P53" s="188">
        <v>0</v>
      </c>
      <c r="Q53" s="188">
        <f t="shared" si="26"/>
        <v>0</v>
      </c>
      <c r="R53" s="188"/>
      <c r="S53" s="188"/>
      <c r="T53" s="189">
        <v>0</v>
      </c>
      <c r="U53" s="188">
        <f t="shared" si="27"/>
        <v>0</v>
      </c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103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">
      <c r="A54" s="168">
        <v>43</v>
      </c>
      <c r="B54" s="178" t="s">
        <v>188</v>
      </c>
      <c r="C54" s="204" t="s">
        <v>189</v>
      </c>
      <c r="D54" s="180" t="s">
        <v>102</v>
      </c>
      <c r="E54" s="183">
        <v>8</v>
      </c>
      <c r="F54" s="187"/>
      <c r="G54" s="188">
        <f t="shared" si="21"/>
        <v>0</v>
      </c>
      <c r="H54" s="187">
        <v>628.69000000000005</v>
      </c>
      <c r="I54" s="188">
        <f t="shared" si="22"/>
        <v>5029.5200000000004</v>
      </c>
      <c r="J54" s="187">
        <v>0</v>
      </c>
      <c r="K54" s="188">
        <f t="shared" si="23"/>
        <v>0</v>
      </c>
      <c r="L54" s="188">
        <v>21</v>
      </c>
      <c r="M54" s="188">
        <f t="shared" si="24"/>
        <v>0</v>
      </c>
      <c r="N54" s="188">
        <v>0</v>
      </c>
      <c r="O54" s="188">
        <f t="shared" si="25"/>
        <v>0</v>
      </c>
      <c r="P54" s="188">
        <v>0</v>
      </c>
      <c r="Q54" s="188">
        <f t="shared" si="26"/>
        <v>0</v>
      </c>
      <c r="R54" s="188"/>
      <c r="S54" s="188"/>
      <c r="T54" s="189">
        <v>0</v>
      </c>
      <c r="U54" s="188">
        <f t="shared" si="27"/>
        <v>0</v>
      </c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 t="s">
        <v>137</v>
      </c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 x14ac:dyDescent="0.2">
      <c r="A55" s="168">
        <v>44</v>
      </c>
      <c r="B55" s="178" t="s">
        <v>188</v>
      </c>
      <c r="C55" s="204" t="s">
        <v>190</v>
      </c>
      <c r="D55" s="180" t="s">
        <v>102</v>
      </c>
      <c r="E55" s="183">
        <v>12</v>
      </c>
      <c r="F55" s="187"/>
      <c r="G55" s="188">
        <f t="shared" si="21"/>
        <v>0</v>
      </c>
      <c r="H55" s="187">
        <v>772.76</v>
      </c>
      <c r="I55" s="188">
        <f t="shared" si="22"/>
        <v>9273.1200000000008</v>
      </c>
      <c r="J55" s="187">
        <v>0</v>
      </c>
      <c r="K55" s="188">
        <f t="shared" si="23"/>
        <v>0</v>
      </c>
      <c r="L55" s="188">
        <v>21</v>
      </c>
      <c r="M55" s="188">
        <f t="shared" si="24"/>
        <v>0</v>
      </c>
      <c r="N55" s="188">
        <v>0</v>
      </c>
      <c r="O55" s="188">
        <f t="shared" si="25"/>
        <v>0</v>
      </c>
      <c r="P55" s="188">
        <v>0</v>
      </c>
      <c r="Q55" s="188">
        <f t="shared" si="26"/>
        <v>0</v>
      </c>
      <c r="R55" s="188"/>
      <c r="S55" s="188"/>
      <c r="T55" s="189">
        <v>0</v>
      </c>
      <c r="U55" s="188">
        <f t="shared" si="27"/>
        <v>0</v>
      </c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 t="s">
        <v>137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 x14ac:dyDescent="0.2">
      <c r="A56" s="168">
        <v>45</v>
      </c>
      <c r="B56" s="178" t="s">
        <v>191</v>
      </c>
      <c r="C56" s="204" t="s">
        <v>192</v>
      </c>
      <c r="D56" s="180" t="s">
        <v>152</v>
      </c>
      <c r="E56" s="183">
        <v>2</v>
      </c>
      <c r="F56" s="187"/>
      <c r="G56" s="188">
        <f t="shared" si="21"/>
        <v>0</v>
      </c>
      <c r="H56" s="187">
        <v>2500</v>
      </c>
      <c r="I56" s="188">
        <f t="shared" si="22"/>
        <v>5000</v>
      </c>
      <c r="J56" s="187">
        <v>0</v>
      </c>
      <c r="K56" s="188">
        <f t="shared" si="23"/>
        <v>0</v>
      </c>
      <c r="L56" s="188">
        <v>21</v>
      </c>
      <c r="M56" s="188">
        <f t="shared" si="24"/>
        <v>0</v>
      </c>
      <c r="N56" s="188">
        <v>0</v>
      </c>
      <c r="O56" s="188">
        <f t="shared" si="25"/>
        <v>0</v>
      </c>
      <c r="P56" s="188">
        <v>0</v>
      </c>
      <c r="Q56" s="188">
        <f t="shared" si="26"/>
        <v>0</v>
      </c>
      <c r="R56" s="188"/>
      <c r="S56" s="188"/>
      <c r="T56" s="189">
        <v>0</v>
      </c>
      <c r="U56" s="188">
        <f t="shared" si="27"/>
        <v>0</v>
      </c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103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">
      <c r="A57" s="168">
        <v>46</v>
      </c>
      <c r="B57" s="178" t="s">
        <v>193</v>
      </c>
      <c r="C57" s="204" t="s">
        <v>194</v>
      </c>
      <c r="D57" s="180" t="s">
        <v>102</v>
      </c>
      <c r="E57" s="183">
        <v>1</v>
      </c>
      <c r="F57" s="187"/>
      <c r="G57" s="188">
        <f t="shared" si="21"/>
        <v>0</v>
      </c>
      <c r="H57" s="187">
        <v>1230</v>
      </c>
      <c r="I57" s="188">
        <f t="shared" si="22"/>
        <v>1230</v>
      </c>
      <c r="J57" s="187">
        <v>0</v>
      </c>
      <c r="K57" s="188">
        <f t="shared" si="23"/>
        <v>0</v>
      </c>
      <c r="L57" s="188">
        <v>21</v>
      </c>
      <c r="M57" s="188">
        <f t="shared" si="24"/>
        <v>0</v>
      </c>
      <c r="N57" s="188">
        <v>0</v>
      </c>
      <c r="O57" s="188">
        <f t="shared" si="25"/>
        <v>0</v>
      </c>
      <c r="P57" s="188">
        <v>0</v>
      </c>
      <c r="Q57" s="188">
        <f t="shared" si="26"/>
        <v>0</v>
      </c>
      <c r="R57" s="188"/>
      <c r="S57" s="188"/>
      <c r="T57" s="189">
        <v>0</v>
      </c>
      <c r="U57" s="188">
        <f t="shared" si="27"/>
        <v>0</v>
      </c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103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 x14ac:dyDescent="0.2">
      <c r="A58" s="168">
        <v>47</v>
      </c>
      <c r="B58" s="178" t="s">
        <v>195</v>
      </c>
      <c r="C58" s="204" t="s">
        <v>196</v>
      </c>
      <c r="D58" s="180" t="s">
        <v>183</v>
      </c>
      <c r="E58" s="183">
        <v>2466</v>
      </c>
      <c r="F58" s="187"/>
      <c r="G58" s="188">
        <f t="shared" si="21"/>
        <v>0</v>
      </c>
      <c r="H58" s="187">
        <v>7.2</v>
      </c>
      <c r="I58" s="188">
        <f t="shared" si="22"/>
        <v>17755.2</v>
      </c>
      <c r="J58" s="187">
        <v>0</v>
      </c>
      <c r="K58" s="188">
        <f t="shared" si="23"/>
        <v>0</v>
      </c>
      <c r="L58" s="188">
        <v>21</v>
      </c>
      <c r="M58" s="188">
        <f t="shared" si="24"/>
        <v>0</v>
      </c>
      <c r="N58" s="188">
        <v>4.0000000000000003E-5</v>
      </c>
      <c r="O58" s="188">
        <f t="shared" si="25"/>
        <v>0.1</v>
      </c>
      <c r="P58" s="188">
        <v>0</v>
      </c>
      <c r="Q58" s="188">
        <f t="shared" si="26"/>
        <v>0</v>
      </c>
      <c r="R58" s="188"/>
      <c r="S58" s="188"/>
      <c r="T58" s="189">
        <v>0</v>
      </c>
      <c r="U58" s="188">
        <f t="shared" si="27"/>
        <v>0</v>
      </c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103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">
      <c r="A59" s="168">
        <v>48</v>
      </c>
      <c r="B59" s="178" t="s">
        <v>197</v>
      </c>
      <c r="C59" s="204" t="s">
        <v>198</v>
      </c>
      <c r="D59" s="180" t="s">
        <v>183</v>
      </c>
      <c r="E59" s="183">
        <v>3075</v>
      </c>
      <c r="F59" s="187"/>
      <c r="G59" s="188">
        <f t="shared" si="21"/>
        <v>0</v>
      </c>
      <c r="H59" s="187">
        <v>11.7</v>
      </c>
      <c r="I59" s="188">
        <f t="shared" si="22"/>
        <v>35977.5</v>
      </c>
      <c r="J59" s="187">
        <v>0</v>
      </c>
      <c r="K59" s="188">
        <f t="shared" si="23"/>
        <v>0</v>
      </c>
      <c r="L59" s="188">
        <v>21</v>
      </c>
      <c r="M59" s="188">
        <f t="shared" si="24"/>
        <v>0</v>
      </c>
      <c r="N59" s="188">
        <v>6.9999999999999994E-5</v>
      </c>
      <c r="O59" s="188">
        <f t="shared" si="25"/>
        <v>0.22</v>
      </c>
      <c r="P59" s="188">
        <v>0</v>
      </c>
      <c r="Q59" s="188">
        <f t="shared" si="26"/>
        <v>0</v>
      </c>
      <c r="R59" s="188"/>
      <c r="S59" s="188"/>
      <c r="T59" s="189">
        <v>0</v>
      </c>
      <c r="U59" s="188">
        <f t="shared" si="27"/>
        <v>0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103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 x14ac:dyDescent="0.2">
      <c r="A60" s="168">
        <v>49</v>
      </c>
      <c r="B60" s="178" t="s">
        <v>199</v>
      </c>
      <c r="C60" s="204" t="s">
        <v>200</v>
      </c>
      <c r="D60" s="180" t="s">
        <v>183</v>
      </c>
      <c r="E60" s="183">
        <v>303</v>
      </c>
      <c r="F60" s="187"/>
      <c r="G60" s="188">
        <f t="shared" si="21"/>
        <v>0</v>
      </c>
      <c r="H60" s="187">
        <v>20</v>
      </c>
      <c r="I60" s="188">
        <f t="shared" si="22"/>
        <v>6060</v>
      </c>
      <c r="J60" s="187">
        <v>0</v>
      </c>
      <c r="K60" s="188">
        <f t="shared" si="23"/>
        <v>0</v>
      </c>
      <c r="L60" s="188">
        <v>21</v>
      </c>
      <c r="M60" s="188">
        <f t="shared" si="24"/>
        <v>0</v>
      </c>
      <c r="N60" s="188">
        <v>1.1E-4</v>
      </c>
      <c r="O60" s="188">
        <f t="shared" si="25"/>
        <v>0.03</v>
      </c>
      <c r="P60" s="188">
        <v>0</v>
      </c>
      <c r="Q60" s="188">
        <f t="shared" si="26"/>
        <v>0</v>
      </c>
      <c r="R60" s="188"/>
      <c r="S60" s="188"/>
      <c r="T60" s="189">
        <v>0</v>
      </c>
      <c r="U60" s="188">
        <f t="shared" si="27"/>
        <v>0</v>
      </c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 t="s">
        <v>103</v>
      </c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 outlineLevel="1" x14ac:dyDescent="0.2">
      <c r="A61" s="168">
        <v>50</v>
      </c>
      <c r="B61" s="178" t="s">
        <v>201</v>
      </c>
      <c r="C61" s="204" t="s">
        <v>202</v>
      </c>
      <c r="D61" s="180" t="s">
        <v>183</v>
      </c>
      <c r="E61" s="183">
        <v>208</v>
      </c>
      <c r="F61" s="187"/>
      <c r="G61" s="188">
        <f t="shared" si="21"/>
        <v>0</v>
      </c>
      <c r="H61" s="187">
        <v>37.299999999999997</v>
      </c>
      <c r="I61" s="188">
        <f t="shared" si="22"/>
        <v>7758.4</v>
      </c>
      <c r="J61" s="187">
        <v>0</v>
      </c>
      <c r="K61" s="188">
        <f t="shared" si="23"/>
        <v>0</v>
      </c>
      <c r="L61" s="188">
        <v>21</v>
      </c>
      <c r="M61" s="188">
        <f t="shared" si="24"/>
        <v>0</v>
      </c>
      <c r="N61" s="188">
        <v>2.1000000000000001E-4</v>
      </c>
      <c r="O61" s="188">
        <f t="shared" si="25"/>
        <v>0.04</v>
      </c>
      <c r="P61" s="188">
        <v>0</v>
      </c>
      <c r="Q61" s="188">
        <f t="shared" si="26"/>
        <v>0</v>
      </c>
      <c r="R61" s="188"/>
      <c r="S61" s="188"/>
      <c r="T61" s="189">
        <v>0</v>
      </c>
      <c r="U61" s="188">
        <f t="shared" si="27"/>
        <v>0</v>
      </c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 t="s">
        <v>103</v>
      </c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 x14ac:dyDescent="0.2">
      <c r="A62" s="168">
        <v>51</v>
      </c>
      <c r="B62" s="178" t="s">
        <v>203</v>
      </c>
      <c r="C62" s="204" t="s">
        <v>204</v>
      </c>
      <c r="D62" s="180" t="s">
        <v>183</v>
      </c>
      <c r="E62" s="183">
        <v>595</v>
      </c>
      <c r="F62" s="187"/>
      <c r="G62" s="188">
        <f t="shared" si="21"/>
        <v>0</v>
      </c>
      <c r="H62" s="187">
        <v>34.22</v>
      </c>
      <c r="I62" s="188">
        <f t="shared" si="22"/>
        <v>20360.900000000001</v>
      </c>
      <c r="J62" s="187">
        <v>0</v>
      </c>
      <c r="K62" s="188">
        <f t="shared" si="23"/>
        <v>0</v>
      </c>
      <c r="L62" s="188">
        <v>21</v>
      </c>
      <c r="M62" s="188">
        <f t="shared" si="24"/>
        <v>0</v>
      </c>
      <c r="N62" s="188">
        <v>0</v>
      </c>
      <c r="O62" s="188">
        <f t="shared" si="25"/>
        <v>0</v>
      </c>
      <c r="P62" s="188">
        <v>0</v>
      </c>
      <c r="Q62" s="188">
        <f t="shared" si="26"/>
        <v>0</v>
      </c>
      <c r="R62" s="188"/>
      <c r="S62" s="188"/>
      <c r="T62" s="189">
        <v>0</v>
      </c>
      <c r="U62" s="188">
        <f t="shared" si="27"/>
        <v>0</v>
      </c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103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">
      <c r="A63" s="168">
        <v>52</v>
      </c>
      <c r="B63" s="178" t="s">
        <v>205</v>
      </c>
      <c r="C63" s="204" t="s">
        <v>206</v>
      </c>
      <c r="D63" s="180" t="s">
        <v>207</v>
      </c>
      <c r="E63" s="183">
        <v>869</v>
      </c>
      <c r="F63" s="187"/>
      <c r="G63" s="188">
        <f t="shared" si="21"/>
        <v>0</v>
      </c>
      <c r="H63" s="187">
        <v>99.97</v>
      </c>
      <c r="I63" s="188">
        <f t="shared" si="22"/>
        <v>86873.93</v>
      </c>
      <c r="J63" s="187">
        <v>0</v>
      </c>
      <c r="K63" s="188">
        <f t="shared" si="23"/>
        <v>0</v>
      </c>
      <c r="L63" s="188">
        <v>21</v>
      </c>
      <c r="M63" s="188">
        <f t="shared" si="24"/>
        <v>0</v>
      </c>
      <c r="N63" s="188">
        <v>0</v>
      </c>
      <c r="O63" s="188">
        <f t="shared" si="25"/>
        <v>0</v>
      </c>
      <c r="P63" s="188">
        <v>0</v>
      </c>
      <c r="Q63" s="188">
        <f t="shared" si="26"/>
        <v>0</v>
      </c>
      <c r="R63" s="188"/>
      <c r="S63" s="188"/>
      <c r="T63" s="189">
        <v>0</v>
      </c>
      <c r="U63" s="188">
        <f t="shared" si="27"/>
        <v>0</v>
      </c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103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outlineLevel="1" x14ac:dyDescent="0.2">
      <c r="A64" s="168">
        <v>53</v>
      </c>
      <c r="B64" s="178" t="s">
        <v>208</v>
      </c>
      <c r="C64" s="204" t="s">
        <v>209</v>
      </c>
      <c r="D64" s="180" t="s">
        <v>183</v>
      </c>
      <c r="E64" s="183">
        <v>319</v>
      </c>
      <c r="F64" s="187"/>
      <c r="G64" s="188">
        <f t="shared" si="21"/>
        <v>0</v>
      </c>
      <c r="H64" s="187">
        <v>10.6</v>
      </c>
      <c r="I64" s="188">
        <f t="shared" si="22"/>
        <v>3381.4</v>
      </c>
      <c r="J64" s="187">
        <v>0</v>
      </c>
      <c r="K64" s="188">
        <f t="shared" si="23"/>
        <v>0</v>
      </c>
      <c r="L64" s="188">
        <v>21</v>
      </c>
      <c r="M64" s="188">
        <f t="shared" si="24"/>
        <v>0</v>
      </c>
      <c r="N64" s="188">
        <v>1.4999999999999999E-4</v>
      </c>
      <c r="O64" s="188">
        <f t="shared" si="25"/>
        <v>0.05</v>
      </c>
      <c r="P64" s="188">
        <v>0</v>
      </c>
      <c r="Q64" s="188">
        <f t="shared" si="26"/>
        <v>0</v>
      </c>
      <c r="R64" s="188"/>
      <c r="S64" s="188"/>
      <c r="T64" s="189">
        <v>0</v>
      </c>
      <c r="U64" s="188">
        <f t="shared" si="27"/>
        <v>0</v>
      </c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 t="s">
        <v>103</v>
      </c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67"/>
      <c r="BD64" s="167"/>
      <c r="BE64" s="167"/>
      <c r="BF64" s="167"/>
      <c r="BG64" s="167"/>
      <c r="BH64" s="167"/>
    </row>
    <row r="65" spans="1:60" outlineLevel="1" x14ac:dyDescent="0.2">
      <c r="A65" s="168">
        <v>54</v>
      </c>
      <c r="B65" s="178" t="s">
        <v>210</v>
      </c>
      <c r="C65" s="204" t="s">
        <v>211</v>
      </c>
      <c r="D65" s="180" t="s">
        <v>183</v>
      </c>
      <c r="E65" s="183">
        <v>88</v>
      </c>
      <c r="F65" s="187"/>
      <c r="G65" s="188">
        <f t="shared" si="21"/>
        <v>0</v>
      </c>
      <c r="H65" s="187">
        <v>18.399999999999999</v>
      </c>
      <c r="I65" s="188">
        <f t="shared" si="22"/>
        <v>1619.2</v>
      </c>
      <c r="J65" s="187">
        <v>0</v>
      </c>
      <c r="K65" s="188">
        <f t="shared" si="23"/>
        <v>0</v>
      </c>
      <c r="L65" s="188">
        <v>21</v>
      </c>
      <c r="M65" s="188">
        <f t="shared" si="24"/>
        <v>0</v>
      </c>
      <c r="N65" s="188">
        <v>2.0000000000000001E-4</v>
      </c>
      <c r="O65" s="188">
        <f t="shared" si="25"/>
        <v>0.02</v>
      </c>
      <c r="P65" s="188">
        <v>0</v>
      </c>
      <c r="Q65" s="188">
        <f t="shared" si="26"/>
        <v>0</v>
      </c>
      <c r="R65" s="188"/>
      <c r="S65" s="188"/>
      <c r="T65" s="189">
        <v>0</v>
      </c>
      <c r="U65" s="188">
        <f t="shared" si="27"/>
        <v>0</v>
      </c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103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 x14ac:dyDescent="0.2">
      <c r="A66" s="168">
        <v>55</v>
      </c>
      <c r="B66" s="178" t="s">
        <v>212</v>
      </c>
      <c r="C66" s="204" t="s">
        <v>213</v>
      </c>
      <c r="D66" s="180" t="s">
        <v>183</v>
      </c>
      <c r="E66" s="183">
        <v>6</v>
      </c>
      <c r="F66" s="187"/>
      <c r="G66" s="188">
        <f t="shared" si="21"/>
        <v>0</v>
      </c>
      <c r="H66" s="187">
        <v>29.29</v>
      </c>
      <c r="I66" s="188">
        <f t="shared" si="22"/>
        <v>175.74</v>
      </c>
      <c r="J66" s="187">
        <v>0</v>
      </c>
      <c r="K66" s="188">
        <f t="shared" si="23"/>
        <v>0</v>
      </c>
      <c r="L66" s="188">
        <v>21</v>
      </c>
      <c r="M66" s="188">
        <f t="shared" si="24"/>
        <v>0</v>
      </c>
      <c r="N66" s="188">
        <v>0</v>
      </c>
      <c r="O66" s="188">
        <f t="shared" si="25"/>
        <v>0</v>
      </c>
      <c r="P66" s="188">
        <v>0</v>
      </c>
      <c r="Q66" s="188">
        <f t="shared" si="26"/>
        <v>0</v>
      </c>
      <c r="R66" s="188"/>
      <c r="S66" s="188"/>
      <c r="T66" s="189">
        <v>0</v>
      </c>
      <c r="U66" s="188">
        <f t="shared" si="27"/>
        <v>0</v>
      </c>
      <c r="V66" s="167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 t="s">
        <v>103</v>
      </c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ht="22.5" outlineLevel="1" x14ac:dyDescent="0.2">
      <c r="A67" s="168">
        <v>56</v>
      </c>
      <c r="B67" s="178" t="s">
        <v>214</v>
      </c>
      <c r="C67" s="204" t="s">
        <v>215</v>
      </c>
      <c r="D67" s="180" t="s">
        <v>183</v>
      </c>
      <c r="E67" s="183">
        <v>253</v>
      </c>
      <c r="F67" s="187"/>
      <c r="G67" s="188">
        <f t="shared" si="21"/>
        <v>0</v>
      </c>
      <c r="H67" s="187">
        <v>24.58</v>
      </c>
      <c r="I67" s="188">
        <f t="shared" si="22"/>
        <v>6218.74</v>
      </c>
      <c r="J67" s="187">
        <v>0</v>
      </c>
      <c r="K67" s="188">
        <f t="shared" si="23"/>
        <v>0</v>
      </c>
      <c r="L67" s="188">
        <v>21</v>
      </c>
      <c r="M67" s="188">
        <f t="shared" si="24"/>
        <v>0</v>
      </c>
      <c r="N67" s="188">
        <v>0</v>
      </c>
      <c r="O67" s="188">
        <f t="shared" si="25"/>
        <v>0</v>
      </c>
      <c r="P67" s="188">
        <v>0</v>
      </c>
      <c r="Q67" s="188">
        <f t="shared" si="26"/>
        <v>0</v>
      </c>
      <c r="R67" s="188"/>
      <c r="S67" s="188"/>
      <c r="T67" s="189">
        <v>0</v>
      </c>
      <c r="U67" s="188">
        <f t="shared" si="27"/>
        <v>0</v>
      </c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103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">
      <c r="A68" s="168">
        <v>57</v>
      </c>
      <c r="B68" s="178" t="s">
        <v>216</v>
      </c>
      <c r="C68" s="204" t="s">
        <v>217</v>
      </c>
      <c r="D68" s="180" t="s">
        <v>183</v>
      </c>
      <c r="E68" s="183">
        <v>143</v>
      </c>
      <c r="F68" s="187"/>
      <c r="G68" s="188">
        <f t="shared" si="21"/>
        <v>0</v>
      </c>
      <c r="H68" s="187">
        <v>29.2</v>
      </c>
      <c r="I68" s="188">
        <f t="shared" si="22"/>
        <v>4175.6000000000004</v>
      </c>
      <c r="J68" s="187">
        <v>0</v>
      </c>
      <c r="K68" s="188">
        <f t="shared" si="23"/>
        <v>0</v>
      </c>
      <c r="L68" s="188">
        <v>21</v>
      </c>
      <c r="M68" s="188">
        <f t="shared" si="24"/>
        <v>0</v>
      </c>
      <c r="N68" s="188">
        <v>2.9999999999999997E-4</v>
      </c>
      <c r="O68" s="188">
        <f t="shared" si="25"/>
        <v>0.04</v>
      </c>
      <c r="P68" s="188">
        <v>0</v>
      </c>
      <c r="Q68" s="188">
        <f t="shared" si="26"/>
        <v>0</v>
      </c>
      <c r="R68" s="188"/>
      <c r="S68" s="188"/>
      <c r="T68" s="189">
        <v>0</v>
      </c>
      <c r="U68" s="188">
        <f t="shared" si="27"/>
        <v>0</v>
      </c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103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">
      <c r="A69" s="168">
        <v>58</v>
      </c>
      <c r="B69" s="178" t="s">
        <v>218</v>
      </c>
      <c r="C69" s="204" t="s">
        <v>219</v>
      </c>
      <c r="D69" s="180" t="s">
        <v>183</v>
      </c>
      <c r="E69" s="183">
        <v>11</v>
      </c>
      <c r="F69" s="187"/>
      <c r="G69" s="188">
        <f t="shared" si="21"/>
        <v>0</v>
      </c>
      <c r="H69" s="187">
        <v>48.52</v>
      </c>
      <c r="I69" s="188">
        <f t="shared" si="22"/>
        <v>533.72</v>
      </c>
      <c r="J69" s="187">
        <v>0</v>
      </c>
      <c r="K69" s="188">
        <f t="shared" si="23"/>
        <v>0</v>
      </c>
      <c r="L69" s="188">
        <v>21</v>
      </c>
      <c r="M69" s="188">
        <f t="shared" si="24"/>
        <v>0</v>
      </c>
      <c r="N69" s="188">
        <v>0</v>
      </c>
      <c r="O69" s="188">
        <f t="shared" si="25"/>
        <v>0</v>
      </c>
      <c r="P69" s="188">
        <v>0</v>
      </c>
      <c r="Q69" s="188">
        <f t="shared" si="26"/>
        <v>0</v>
      </c>
      <c r="R69" s="188"/>
      <c r="S69" s="188"/>
      <c r="T69" s="189">
        <v>0</v>
      </c>
      <c r="U69" s="188">
        <f t="shared" si="27"/>
        <v>0</v>
      </c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103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 x14ac:dyDescent="0.2">
      <c r="A70" s="168">
        <v>59</v>
      </c>
      <c r="B70" s="178" t="s">
        <v>220</v>
      </c>
      <c r="C70" s="204" t="s">
        <v>221</v>
      </c>
      <c r="D70" s="180" t="s">
        <v>183</v>
      </c>
      <c r="E70" s="183">
        <v>223</v>
      </c>
      <c r="F70" s="187"/>
      <c r="G70" s="188">
        <f t="shared" si="21"/>
        <v>0</v>
      </c>
      <c r="H70" s="187">
        <v>55.5</v>
      </c>
      <c r="I70" s="188">
        <f t="shared" si="22"/>
        <v>12376.5</v>
      </c>
      <c r="J70" s="187">
        <v>0</v>
      </c>
      <c r="K70" s="188">
        <f t="shared" si="23"/>
        <v>0</v>
      </c>
      <c r="L70" s="188">
        <v>21</v>
      </c>
      <c r="M70" s="188">
        <f t="shared" si="24"/>
        <v>0</v>
      </c>
      <c r="N70" s="188">
        <v>0</v>
      </c>
      <c r="O70" s="188">
        <f t="shared" si="25"/>
        <v>0</v>
      </c>
      <c r="P70" s="188">
        <v>0</v>
      </c>
      <c r="Q70" s="188">
        <f t="shared" si="26"/>
        <v>0</v>
      </c>
      <c r="R70" s="188"/>
      <c r="S70" s="188"/>
      <c r="T70" s="189">
        <v>0</v>
      </c>
      <c r="U70" s="188">
        <f t="shared" si="27"/>
        <v>0</v>
      </c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 t="s">
        <v>103</v>
      </c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outlineLevel="1" x14ac:dyDescent="0.2">
      <c r="A71" s="168">
        <v>60</v>
      </c>
      <c r="B71" s="178" t="s">
        <v>222</v>
      </c>
      <c r="C71" s="204" t="s">
        <v>223</v>
      </c>
      <c r="D71" s="180" t="s">
        <v>183</v>
      </c>
      <c r="E71" s="183">
        <v>143</v>
      </c>
      <c r="F71" s="187"/>
      <c r="G71" s="188">
        <f t="shared" si="21"/>
        <v>0</v>
      </c>
      <c r="H71" s="187">
        <v>57.7</v>
      </c>
      <c r="I71" s="188">
        <f t="shared" si="22"/>
        <v>8251.1</v>
      </c>
      <c r="J71" s="187">
        <v>0</v>
      </c>
      <c r="K71" s="188">
        <f t="shared" si="23"/>
        <v>0</v>
      </c>
      <c r="L71" s="188">
        <v>21</v>
      </c>
      <c r="M71" s="188">
        <f t="shared" si="24"/>
        <v>0</v>
      </c>
      <c r="N71" s="188">
        <v>2.2000000000000001E-4</v>
      </c>
      <c r="O71" s="188">
        <f t="shared" si="25"/>
        <v>0.03</v>
      </c>
      <c r="P71" s="188">
        <v>0</v>
      </c>
      <c r="Q71" s="188">
        <f t="shared" si="26"/>
        <v>0</v>
      </c>
      <c r="R71" s="188"/>
      <c r="S71" s="188"/>
      <c r="T71" s="189">
        <v>0</v>
      </c>
      <c r="U71" s="188">
        <f t="shared" si="27"/>
        <v>0</v>
      </c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 t="s">
        <v>103</v>
      </c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ht="22.5" outlineLevel="1" x14ac:dyDescent="0.2">
      <c r="A72" s="168">
        <v>61</v>
      </c>
      <c r="B72" s="178" t="s">
        <v>224</v>
      </c>
      <c r="C72" s="204" t="s">
        <v>225</v>
      </c>
      <c r="D72" s="180" t="s">
        <v>183</v>
      </c>
      <c r="E72" s="183">
        <v>40</v>
      </c>
      <c r="F72" s="187"/>
      <c r="G72" s="188">
        <f t="shared" si="21"/>
        <v>0</v>
      </c>
      <c r="H72" s="187">
        <v>6.1</v>
      </c>
      <c r="I72" s="188">
        <f t="shared" si="22"/>
        <v>244</v>
      </c>
      <c r="J72" s="187">
        <v>0</v>
      </c>
      <c r="K72" s="188">
        <f t="shared" si="23"/>
        <v>0</v>
      </c>
      <c r="L72" s="188">
        <v>21</v>
      </c>
      <c r="M72" s="188">
        <f t="shared" si="24"/>
        <v>0</v>
      </c>
      <c r="N72" s="188">
        <v>6.0000000000000002E-5</v>
      </c>
      <c r="O72" s="188">
        <f t="shared" si="25"/>
        <v>0</v>
      </c>
      <c r="P72" s="188">
        <v>0</v>
      </c>
      <c r="Q72" s="188">
        <f t="shared" si="26"/>
        <v>0</v>
      </c>
      <c r="R72" s="188"/>
      <c r="S72" s="188"/>
      <c r="T72" s="189">
        <v>0</v>
      </c>
      <c r="U72" s="188">
        <f t="shared" si="27"/>
        <v>0</v>
      </c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 t="s">
        <v>103</v>
      </c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 x14ac:dyDescent="0.2">
      <c r="A73" s="168">
        <v>62</v>
      </c>
      <c r="B73" s="178" t="s">
        <v>226</v>
      </c>
      <c r="C73" s="204" t="s">
        <v>227</v>
      </c>
      <c r="D73" s="180" t="s">
        <v>183</v>
      </c>
      <c r="E73" s="183">
        <v>121</v>
      </c>
      <c r="F73" s="187"/>
      <c r="G73" s="188">
        <f t="shared" si="21"/>
        <v>0</v>
      </c>
      <c r="H73" s="187">
        <v>15.1</v>
      </c>
      <c r="I73" s="188">
        <f t="shared" si="22"/>
        <v>1827.1</v>
      </c>
      <c r="J73" s="187">
        <v>0</v>
      </c>
      <c r="K73" s="188">
        <f t="shared" si="23"/>
        <v>0</v>
      </c>
      <c r="L73" s="188">
        <v>21</v>
      </c>
      <c r="M73" s="188">
        <f t="shared" si="24"/>
        <v>0</v>
      </c>
      <c r="N73" s="188">
        <v>6.0000000000000002E-5</v>
      </c>
      <c r="O73" s="188">
        <f t="shared" si="25"/>
        <v>0.01</v>
      </c>
      <c r="P73" s="188">
        <v>0</v>
      </c>
      <c r="Q73" s="188">
        <f t="shared" si="26"/>
        <v>0</v>
      </c>
      <c r="R73" s="188"/>
      <c r="S73" s="188"/>
      <c r="T73" s="189">
        <v>0</v>
      </c>
      <c r="U73" s="188">
        <f t="shared" si="27"/>
        <v>0</v>
      </c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 t="s">
        <v>103</v>
      </c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</row>
    <row r="74" spans="1:60" outlineLevel="1" x14ac:dyDescent="0.2">
      <c r="A74" s="168">
        <v>63</v>
      </c>
      <c r="B74" s="178" t="s">
        <v>228</v>
      </c>
      <c r="C74" s="204" t="s">
        <v>229</v>
      </c>
      <c r="D74" s="180" t="s">
        <v>183</v>
      </c>
      <c r="E74" s="183">
        <v>30</v>
      </c>
      <c r="F74" s="187"/>
      <c r="G74" s="188">
        <f t="shared" si="21"/>
        <v>0</v>
      </c>
      <c r="H74" s="187">
        <v>24.6</v>
      </c>
      <c r="I74" s="188">
        <f t="shared" si="22"/>
        <v>738</v>
      </c>
      <c r="J74" s="187">
        <v>0</v>
      </c>
      <c r="K74" s="188">
        <f t="shared" si="23"/>
        <v>0</v>
      </c>
      <c r="L74" s="188">
        <v>21</v>
      </c>
      <c r="M74" s="188">
        <f t="shared" si="24"/>
        <v>0</v>
      </c>
      <c r="N74" s="188">
        <v>1.1E-4</v>
      </c>
      <c r="O74" s="188">
        <f t="shared" si="25"/>
        <v>0</v>
      </c>
      <c r="P74" s="188">
        <v>0</v>
      </c>
      <c r="Q74" s="188">
        <f t="shared" si="26"/>
        <v>0</v>
      </c>
      <c r="R74" s="188"/>
      <c r="S74" s="188"/>
      <c r="T74" s="189">
        <v>0</v>
      </c>
      <c r="U74" s="188">
        <f t="shared" si="27"/>
        <v>0</v>
      </c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 t="s">
        <v>230</v>
      </c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ht="22.5" outlineLevel="1" x14ac:dyDescent="0.2">
      <c r="A75" s="168">
        <v>64</v>
      </c>
      <c r="B75" s="178" t="s">
        <v>231</v>
      </c>
      <c r="C75" s="204" t="s">
        <v>232</v>
      </c>
      <c r="D75" s="180" t="s">
        <v>183</v>
      </c>
      <c r="E75" s="183">
        <v>308</v>
      </c>
      <c r="F75" s="187"/>
      <c r="G75" s="188">
        <f t="shared" si="21"/>
        <v>0</v>
      </c>
      <c r="H75" s="187">
        <v>13.1</v>
      </c>
      <c r="I75" s="188">
        <f t="shared" si="22"/>
        <v>4034.8</v>
      </c>
      <c r="J75" s="187">
        <v>0</v>
      </c>
      <c r="K75" s="188">
        <f t="shared" si="23"/>
        <v>0</v>
      </c>
      <c r="L75" s="188">
        <v>21</v>
      </c>
      <c r="M75" s="188">
        <f t="shared" si="24"/>
        <v>0</v>
      </c>
      <c r="N75" s="188">
        <v>1.2999999999999999E-4</v>
      </c>
      <c r="O75" s="188">
        <f t="shared" si="25"/>
        <v>0.04</v>
      </c>
      <c r="P75" s="188">
        <v>0</v>
      </c>
      <c r="Q75" s="188">
        <f t="shared" si="26"/>
        <v>0</v>
      </c>
      <c r="R75" s="188"/>
      <c r="S75" s="188"/>
      <c r="T75" s="189">
        <v>0</v>
      </c>
      <c r="U75" s="188">
        <f t="shared" si="27"/>
        <v>0</v>
      </c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 t="s">
        <v>103</v>
      </c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ht="22.5" outlineLevel="1" x14ac:dyDescent="0.2">
      <c r="A76" s="168">
        <v>65</v>
      </c>
      <c r="B76" s="178" t="s">
        <v>233</v>
      </c>
      <c r="C76" s="204" t="s">
        <v>234</v>
      </c>
      <c r="D76" s="180" t="s">
        <v>183</v>
      </c>
      <c r="E76" s="183">
        <v>693</v>
      </c>
      <c r="F76" s="187"/>
      <c r="G76" s="188">
        <f t="shared" si="21"/>
        <v>0</v>
      </c>
      <c r="H76" s="187">
        <v>18.2</v>
      </c>
      <c r="I76" s="188">
        <f t="shared" si="22"/>
        <v>12612.6</v>
      </c>
      <c r="J76" s="187">
        <v>0</v>
      </c>
      <c r="K76" s="188">
        <f t="shared" si="23"/>
        <v>0</v>
      </c>
      <c r="L76" s="188">
        <v>21</v>
      </c>
      <c r="M76" s="188">
        <f t="shared" si="24"/>
        <v>0</v>
      </c>
      <c r="N76" s="188">
        <v>1.8000000000000001E-4</v>
      </c>
      <c r="O76" s="188">
        <f t="shared" si="25"/>
        <v>0.12</v>
      </c>
      <c r="P76" s="188">
        <v>0</v>
      </c>
      <c r="Q76" s="188">
        <f t="shared" si="26"/>
        <v>0</v>
      </c>
      <c r="R76" s="188"/>
      <c r="S76" s="188"/>
      <c r="T76" s="189">
        <v>0</v>
      </c>
      <c r="U76" s="188">
        <f t="shared" si="27"/>
        <v>0</v>
      </c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 t="s">
        <v>103</v>
      </c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ht="22.5" outlineLevel="1" x14ac:dyDescent="0.2">
      <c r="A77" s="168">
        <v>66</v>
      </c>
      <c r="B77" s="178" t="s">
        <v>235</v>
      </c>
      <c r="C77" s="204" t="s">
        <v>236</v>
      </c>
      <c r="D77" s="180" t="s">
        <v>183</v>
      </c>
      <c r="E77" s="183">
        <v>360</v>
      </c>
      <c r="F77" s="187"/>
      <c r="G77" s="188">
        <f t="shared" si="21"/>
        <v>0</v>
      </c>
      <c r="H77" s="187">
        <v>3.6</v>
      </c>
      <c r="I77" s="188">
        <f t="shared" si="22"/>
        <v>1296</v>
      </c>
      <c r="J77" s="187">
        <v>0</v>
      </c>
      <c r="K77" s="188">
        <f t="shared" si="23"/>
        <v>0</v>
      </c>
      <c r="L77" s="188">
        <v>21</v>
      </c>
      <c r="M77" s="188">
        <f t="shared" si="24"/>
        <v>0</v>
      </c>
      <c r="N77" s="188">
        <v>6.0000000000000002E-5</v>
      </c>
      <c r="O77" s="188">
        <f t="shared" si="25"/>
        <v>0.02</v>
      </c>
      <c r="P77" s="188">
        <v>0</v>
      </c>
      <c r="Q77" s="188">
        <f t="shared" si="26"/>
        <v>0</v>
      </c>
      <c r="R77" s="188"/>
      <c r="S77" s="188"/>
      <c r="T77" s="189">
        <v>0</v>
      </c>
      <c r="U77" s="188">
        <f t="shared" si="27"/>
        <v>0</v>
      </c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 t="s">
        <v>103</v>
      </c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ht="22.5" outlineLevel="1" x14ac:dyDescent="0.2">
      <c r="A78" s="168">
        <v>67</v>
      </c>
      <c r="B78" s="178" t="s">
        <v>237</v>
      </c>
      <c r="C78" s="204" t="s">
        <v>238</v>
      </c>
      <c r="D78" s="180" t="s">
        <v>183</v>
      </c>
      <c r="E78" s="183">
        <v>388</v>
      </c>
      <c r="F78" s="187"/>
      <c r="G78" s="188">
        <f t="shared" si="21"/>
        <v>0</v>
      </c>
      <c r="H78" s="187">
        <v>6</v>
      </c>
      <c r="I78" s="188">
        <f t="shared" si="22"/>
        <v>2328</v>
      </c>
      <c r="J78" s="187">
        <v>0</v>
      </c>
      <c r="K78" s="188">
        <f t="shared" si="23"/>
        <v>0</v>
      </c>
      <c r="L78" s="188">
        <v>21</v>
      </c>
      <c r="M78" s="188">
        <f t="shared" si="24"/>
        <v>0</v>
      </c>
      <c r="N78" s="188">
        <v>6.9999999999999994E-5</v>
      </c>
      <c r="O78" s="188">
        <f t="shared" si="25"/>
        <v>0.03</v>
      </c>
      <c r="P78" s="188">
        <v>0</v>
      </c>
      <c r="Q78" s="188">
        <f t="shared" si="26"/>
        <v>0</v>
      </c>
      <c r="R78" s="188"/>
      <c r="S78" s="188"/>
      <c r="T78" s="189">
        <v>0</v>
      </c>
      <c r="U78" s="188">
        <f t="shared" si="27"/>
        <v>0</v>
      </c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 t="s">
        <v>103</v>
      </c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ht="22.5" outlineLevel="1" x14ac:dyDescent="0.2">
      <c r="A79" s="168">
        <v>68</v>
      </c>
      <c r="B79" s="178" t="s">
        <v>239</v>
      </c>
      <c r="C79" s="204" t="s">
        <v>240</v>
      </c>
      <c r="D79" s="180" t="s">
        <v>183</v>
      </c>
      <c r="E79" s="183">
        <v>66</v>
      </c>
      <c r="F79" s="187"/>
      <c r="G79" s="188">
        <f t="shared" si="21"/>
        <v>0</v>
      </c>
      <c r="H79" s="187">
        <v>33.299999999999997</v>
      </c>
      <c r="I79" s="188">
        <f t="shared" si="22"/>
        <v>2197.8000000000002</v>
      </c>
      <c r="J79" s="187">
        <v>0</v>
      </c>
      <c r="K79" s="188">
        <f t="shared" si="23"/>
        <v>0</v>
      </c>
      <c r="L79" s="188">
        <v>21</v>
      </c>
      <c r="M79" s="188">
        <f t="shared" si="24"/>
        <v>0</v>
      </c>
      <c r="N79" s="188">
        <v>8.0000000000000007E-5</v>
      </c>
      <c r="O79" s="188">
        <f t="shared" si="25"/>
        <v>0.01</v>
      </c>
      <c r="P79" s="188">
        <v>0</v>
      </c>
      <c r="Q79" s="188">
        <f t="shared" si="26"/>
        <v>0</v>
      </c>
      <c r="R79" s="188"/>
      <c r="S79" s="188"/>
      <c r="T79" s="189">
        <v>0</v>
      </c>
      <c r="U79" s="188">
        <f t="shared" si="27"/>
        <v>0</v>
      </c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 t="s">
        <v>103</v>
      </c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 ht="22.5" outlineLevel="1" x14ac:dyDescent="0.2">
      <c r="A80" s="168">
        <v>69</v>
      </c>
      <c r="B80" s="178" t="s">
        <v>241</v>
      </c>
      <c r="C80" s="204" t="s">
        <v>242</v>
      </c>
      <c r="D80" s="180" t="s">
        <v>183</v>
      </c>
      <c r="E80" s="183">
        <v>82</v>
      </c>
      <c r="F80" s="187"/>
      <c r="G80" s="188">
        <f t="shared" si="21"/>
        <v>0</v>
      </c>
      <c r="H80" s="187">
        <v>50.6</v>
      </c>
      <c r="I80" s="188">
        <f t="shared" si="22"/>
        <v>4149.2</v>
      </c>
      <c r="J80" s="187">
        <v>0</v>
      </c>
      <c r="K80" s="188">
        <f t="shared" si="23"/>
        <v>0</v>
      </c>
      <c r="L80" s="188">
        <v>21</v>
      </c>
      <c r="M80" s="188">
        <f t="shared" si="24"/>
        <v>0</v>
      </c>
      <c r="N80" s="188">
        <v>1.1E-4</v>
      </c>
      <c r="O80" s="188">
        <f t="shared" si="25"/>
        <v>0.01</v>
      </c>
      <c r="P80" s="188">
        <v>0</v>
      </c>
      <c r="Q80" s="188">
        <f t="shared" si="26"/>
        <v>0</v>
      </c>
      <c r="R80" s="188"/>
      <c r="S80" s="188"/>
      <c r="T80" s="189">
        <v>0</v>
      </c>
      <c r="U80" s="188">
        <f t="shared" si="27"/>
        <v>0</v>
      </c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 t="s">
        <v>103</v>
      </c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7"/>
      <c r="AV80" s="167"/>
      <c r="AW80" s="167"/>
      <c r="AX80" s="167"/>
      <c r="AY80" s="167"/>
      <c r="AZ80" s="167"/>
      <c r="BA80" s="167"/>
      <c r="BB80" s="167"/>
      <c r="BC80" s="167"/>
      <c r="BD80" s="167"/>
      <c r="BE80" s="167"/>
      <c r="BF80" s="167"/>
      <c r="BG80" s="167"/>
      <c r="BH80" s="167"/>
    </row>
    <row r="81" spans="1:60" ht="22.5" outlineLevel="1" x14ac:dyDescent="0.2">
      <c r="A81" s="168">
        <v>70</v>
      </c>
      <c r="B81" s="178" t="s">
        <v>243</v>
      </c>
      <c r="C81" s="204" t="s">
        <v>244</v>
      </c>
      <c r="D81" s="180" t="s">
        <v>183</v>
      </c>
      <c r="E81" s="183">
        <v>50</v>
      </c>
      <c r="F81" s="187"/>
      <c r="G81" s="188">
        <f t="shared" si="21"/>
        <v>0</v>
      </c>
      <c r="H81" s="187">
        <v>3.6</v>
      </c>
      <c r="I81" s="188">
        <f t="shared" si="22"/>
        <v>180</v>
      </c>
      <c r="J81" s="187">
        <v>0</v>
      </c>
      <c r="K81" s="188">
        <f t="shared" si="23"/>
        <v>0</v>
      </c>
      <c r="L81" s="188">
        <v>21</v>
      </c>
      <c r="M81" s="188">
        <f t="shared" si="24"/>
        <v>0</v>
      </c>
      <c r="N81" s="188">
        <v>6.0000000000000002E-5</v>
      </c>
      <c r="O81" s="188">
        <f t="shared" si="25"/>
        <v>0</v>
      </c>
      <c r="P81" s="188">
        <v>0</v>
      </c>
      <c r="Q81" s="188">
        <f t="shared" si="26"/>
        <v>0</v>
      </c>
      <c r="R81" s="188"/>
      <c r="S81" s="188"/>
      <c r="T81" s="189">
        <v>0</v>
      </c>
      <c r="U81" s="188">
        <f t="shared" si="27"/>
        <v>0</v>
      </c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 t="s">
        <v>103</v>
      </c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ht="22.5" outlineLevel="1" x14ac:dyDescent="0.2">
      <c r="A82" s="168">
        <v>71</v>
      </c>
      <c r="B82" s="178" t="s">
        <v>245</v>
      </c>
      <c r="C82" s="204" t="s">
        <v>246</v>
      </c>
      <c r="D82" s="180" t="s">
        <v>183</v>
      </c>
      <c r="E82" s="183">
        <v>60</v>
      </c>
      <c r="F82" s="187"/>
      <c r="G82" s="188">
        <f t="shared" si="21"/>
        <v>0</v>
      </c>
      <c r="H82" s="187">
        <v>6</v>
      </c>
      <c r="I82" s="188">
        <f t="shared" si="22"/>
        <v>360</v>
      </c>
      <c r="J82" s="187">
        <v>0</v>
      </c>
      <c r="K82" s="188">
        <f t="shared" si="23"/>
        <v>0</v>
      </c>
      <c r="L82" s="188">
        <v>21</v>
      </c>
      <c r="M82" s="188">
        <f t="shared" si="24"/>
        <v>0</v>
      </c>
      <c r="N82" s="188">
        <v>6.9999999999999994E-5</v>
      </c>
      <c r="O82" s="188">
        <f t="shared" si="25"/>
        <v>0</v>
      </c>
      <c r="P82" s="188">
        <v>0</v>
      </c>
      <c r="Q82" s="188">
        <f t="shared" si="26"/>
        <v>0</v>
      </c>
      <c r="R82" s="188"/>
      <c r="S82" s="188"/>
      <c r="T82" s="189">
        <v>0</v>
      </c>
      <c r="U82" s="188">
        <f t="shared" si="27"/>
        <v>0</v>
      </c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 t="s">
        <v>103</v>
      </c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67"/>
      <c r="BB82" s="167"/>
      <c r="BC82" s="167"/>
      <c r="BD82" s="167"/>
      <c r="BE82" s="167"/>
      <c r="BF82" s="167"/>
      <c r="BG82" s="167"/>
      <c r="BH82" s="167"/>
    </row>
    <row r="83" spans="1:60" outlineLevel="1" x14ac:dyDescent="0.2">
      <c r="A83" s="168">
        <v>72</v>
      </c>
      <c r="B83" s="178" t="s">
        <v>247</v>
      </c>
      <c r="C83" s="204" t="s">
        <v>248</v>
      </c>
      <c r="D83" s="180" t="s">
        <v>183</v>
      </c>
      <c r="E83" s="183">
        <v>116</v>
      </c>
      <c r="F83" s="187"/>
      <c r="G83" s="188">
        <f t="shared" si="21"/>
        <v>0</v>
      </c>
      <c r="H83" s="187">
        <v>22.1</v>
      </c>
      <c r="I83" s="188">
        <f t="shared" si="22"/>
        <v>2563.6</v>
      </c>
      <c r="J83" s="187">
        <v>0</v>
      </c>
      <c r="K83" s="188">
        <f t="shared" si="23"/>
        <v>0</v>
      </c>
      <c r="L83" s="188">
        <v>21</v>
      </c>
      <c r="M83" s="188">
        <f t="shared" si="24"/>
        <v>0</v>
      </c>
      <c r="N83" s="188">
        <v>2.1000000000000001E-4</v>
      </c>
      <c r="O83" s="188">
        <f t="shared" si="25"/>
        <v>0.02</v>
      </c>
      <c r="P83" s="188">
        <v>0</v>
      </c>
      <c r="Q83" s="188">
        <f t="shared" si="26"/>
        <v>0</v>
      </c>
      <c r="R83" s="188"/>
      <c r="S83" s="188"/>
      <c r="T83" s="189">
        <v>0</v>
      </c>
      <c r="U83" s="188">
        <f t="shared" si="27"/>
        <v>0</v>
      </c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  <c r="AF83" s="167"/>
      <c r="AG83" s="167" t="s">
        <v>103</v>
      </c>
      <c r="AH83" s="167"/>
      <c r="AI83" s="167"/>
      <c r="AJ83" s="167"/>
      <c r="AK83" s="167"/>
      <c r="AL83" s="167"/>
      <c r="AM83" s="167"/>
      <c r="AN83" s="167"/>
      <c r="AO83" s="167"/>
      <c r="AP83" s="167"/>
      <c r="AQ83" s="167"/>
      <c r="AR83" s="167"/>
      <c r="AS83" s="167"/>
      <c r="AT83" s="167"/>
      <c r="AU83" s="167"/>
      <c r="AV83" s="167"/>
      <c r="AW83" s="167"/>
      <c r="AX83" s="167"/>
      <c r="AY83" s="167"/>
      <c r="AZ83" s="167"/>
      <c r="BA83" s="167"/>
      <c r="BB83" s="167"/>
      <c r="BC83" s="167"/>
      <c r="BD83" s="167"/>
      <c r="BE83" s="167"/>
      <c r="BF83" s="167"/>
      <c r="BG83" s="167"/>
      <c r="BH83" s="167"/>
    </row>
    <row r="84" spans="1:60" outlineLevel="1" x14ac:dyDescent="0.2">
      <c r="A84" s="168">
        <v>73</v>
      </c>
      <c r="B84" s="178" t="s">
        <v>249</v>
      </c>
      <c r="C84" s="204" t="s">
        <v>250</v>
      </c>
      <c r="D84" s="180" t="s">
        <v>102</v>
      </c>
      <c r="E84" s="183">
        <v>430</v>
      </c>
      <c r="F84" s="187"/>
      <c r="G84" s="188">
        <f t="shared" si="21"/>
        <v>0</v>
      </c>
      <c r="H84" s="187">
        <v>6.1</v>
      </c>
      <c r="I84" s="188">
        <f t="shared" si="22"/>
        <v>2623</v>
      </c>
      <c r="J84" s="187">
        <v>0</v>
      </c>
      <c r="K84" s="188">
        <f t="shared" si="23"/>
        <v>0</v>
      </c>
      <c r="L84" s="188">
        <v>21</v>
      </c>
      <c r="M84" s="188">
        <f t="shared" si="24"/>
        <v>0</v>
      </c>
      <c r="N84" s="188">
        <v>0</v>
      </c>
      <c r="O84" s="188">
        <f t="shared" si="25"/>
        <v>0</v>
      </c>
      <c r="P84" s="188">
        <v>0</v>
      </c>
      <c r="Q84" s="188">
        <f t="shared" si="26"/>
        <v>0</v>
      </c>
      <c r="R84" s="188"/>
      <c r="S84" s="188"/>
      <c r="T84" s="189">
        <v>0</v>
      </c>
      <c r="U84" s="188">
        <f t="shared" si="27"/>
        <v>0</v>
      </c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 t="s">
        <v>103</v>
      </c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ht="22.5" outlineLevel="1" x14ac:dyDescent="0.2">
      <c r="A85" s="168">
        <v>74</v>
      </c>
      <c r="B85" s="178" t="s">
        <v>251</v>
      </c>
      <c r="C85" s="204" t="s">
        <v>252</v>
      </c>
      <c r="D85" s="180" t="s">
        <v>207</v>
      </c>
      <c r="E85" s="183">
        <v>303</v>
      </c>
      <c r="F85" s="187"/>
      <c r="G85" s="188">
        <f t="shared" si="21"/>
        <v>0</v>
      </c>
      <c r="H85" s="187">
        <v>198</v>
      </c>
      <c r="I85" s="188">
        <f t="shared" si="22"/>
        <v>59994</v>
      </c>
      <c r="J85" s="187">
        <v>0</v>
      </c>
      <c r="K85" s="188">
        <f t="shared" si="23"/>
        <v>0</v>
      </c>
      <c r="L85" s="188">
        <v>21</v>
      </c>
      <c r="M85" s="188">
        <f t="shared" si="24"/>
        <v>0</v>
      </c>
      <c r="N85" s="188">
        <v>0</v>
      </c>
      <c r="O85" s="188">
        <f t="shared" si="25"/>
        <v>0</v>
      </c>
      <c r="P85" s="188">
        <v>0</v>
      </c>
      <c r="Q85" s="188">
        <f t="shared" si="26"/>
        <v>0</v>
      </c>
      <c r="R85" s="188"/>
      <c r="S85" s="188"/>
      <c r="T85" s="189">
        <v>0</v>
      </c>
      <c r="U85" s="188">
        <f t="shared" si="27"/>
        <v>0</v>
      </c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 t="s">
        <v>103</v>
      </c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67"/>
      <c r="BB85" s="167"/>
      <c r="BC85" s="167"/>
      <c r="BD85" s="167"/>
      <c r="BE85" s="167"/>
      <c r="BF85" s="167"/>
      <c r="BG85" s="167"/>
      <c r="BH85" s="167"/>
    </row>
    <row r="86" spans="1:60" ht="22.5" outlineLevel="1" x14ac:dyDescent="0.2">
      <c r="A86" s="168">
        <v>75</v>
      </c>
      <c r="B86" s="178" t="s">
        <v>253</v>
      </c>
      <c r="C86" s="204" t="s">
        <v>254</v>
      </c>
      <c r="D86" s="180" t="s">
        <v>207</v>
      </c>
      <c r="E86" s="183">
        <v>55</v>
      </c>
      <c r="F86" s="187"/>
      <c r="G86" s="188">
        <f t="shared" si="21"/>
        <v>0</v>
      </c>
      <c r="H86" s="187">
        <v>278</v>
      </c>
      <c r="I86" s="188">
        <f t="shared" si="22"/>
        <v>15290</v>
      </c>
      <c r="J86" s="187">
        <v>0</v>
      </c>
      <c r="K86" s="188">
        <f t="shared" si="23"/>
        <v>0</v>
      </c>
      <c r="L86" s="188">
        <v>21</v>
      </c>
      <c r="M86" s="188">
        <f t="shared" si="24"/>
        <v>0</v>
      </c>
      <c r="N86" s="188">
        <v>0</v>
      </c>
      <c r="O86" s="188">
        <f t="shared" si="25"/>
        <v>0</v>
      </c>
      <c r="P86" s="188">
        <v>0</v>
      </c>
      <c r="Q86" s="188">
        <f t="shared" si="26"/>
        <v>0</v>
      </c>
      <c r="R86" s="188"/>
      <c r="S86" s="188"/>
      <c r="T86" s="189">
        <v>0</v>
      </c>
      <c r="U86" s="188">
        <f t="shared" si="27"/>
        <v>0</v>
      </c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  <c r="AF86" s="167"/>
      <c r="AG86" s="167" t="s">
        <v>103</v>
      </c>
      <c r="AH86" s="167"/>
      <c r="AI86" s="167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7"/>
      <c r="AV86" s="167"/>
      <c r="AW86" s="167"/>
      <c r="AX86" s="167"/>
      <c r="AY86" s="167"/>
      <c r="AZ86" s="167"/>
      <c r="BA86" s="167"/>
      <c r="BB86" s="167"/>
      <c r="BC86" s="167"/>
      <c r="BD86" s="167"/>
      <c r="BE86" s="167"/>
      <c r="BF86" s="167"/>
      <c r="BG86" s="167"/>
      <c r="BH86" s="167"/>
    </row>
    <row r="87" spans="1:60" ht="33.75" outlineLevel="1" x14ac:dyDescent="0.2">
      <c r="A87" s="168">
        <v>76</v>
      </c>
      <c r="B87" s="178" t="s">
        <v>255</v>
      </c>
      <c r="C87" s="204" t="s">
        <v>256</v>
      </c>
      <c r="D87" s="180" t="s">
        <v>207</v>
      </c>
      <c r="E87" s="183">
        <v>77</v>
      </c>
      <c r="F87" s="187"/>
      <c r="G87" s="188">
        <f t="shared" si="21"/>
        <v>0</v>
      </c>
      <c r="H87" s="187">
        <v>389</v>
      </c>
      <c r="I87" s="188">
        <f t="shared" si="22"/>
        <v>29953</v>
      </c>
      <c r="J87" s="187">
        <v>0</v>
      </c>
      <c r="K87" s="188">
        <f t="shared" si="23"/>
        <v>0</v>
      </c>
      <c r="L87" s="188">
        <v>21</v>
      </c>
      <c r="M87" s="188">
        <f t="shared" si="24"/>
        <v>0</v>
      </c>
      <c r="N87" s="188">
        <v>2E-3</v>
      </c>
      <c r="O87" s="188">
        <f t="shared" si="25"/>
        <v>0.15</v>
      </c>
      <c r="P87" s="188">
        <v>0</v>
      </c>
      <c r="Q87" s="188">
        <f t="shared" si="26"/>
        <v>0</v>
      </c>
      <c r="R87" s="188"/>
      <c r="S87" s="188"/>
      <c r="T87" s="189">
        <v>0</v>
      </c>
      <c r="U87" s="188">
        <f t="shared" si="27"/>
        <v>0</v>
      </c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 t="s">
        <v>103</v>
      </c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ht="22.5" outlineLevel="1" x14ac:dyDescent="0.2">
      <c r="A88" s="168">
        <v>77</v>
      </c>
      <c r="B88" s="178" t="s">
        <v>257</v>
      </c>
      <c r="C88" s="204" t="s">
        <v>258</v>
      </c>
      <c r="D88" s="180" t="s">
        <v>207</v>
      </c>
      <c r="E88" s="183">
        <v>75</v>
      </c>
      <c r="F88" s="187"/>
      <c r="G88" s="188">
        <f t="shared" si="21"/>
        <v>0</v>
      </c>
      <c r="H88" s="187">
        <v>147</v>
      </c>
      <c r="I88" s="188">
        <f t="shared" si="22"/>
        <v>11025</v>
      </c>
      <c r="J88" s="187">
        <v>0</v>
      </c>
      <c r="K88" s="188">
        <f t="shared" si="23"/>
        <v>0</v>
      </c>
      <c r="L88" s="188">
        <v>21</v>
      </c>
      <c r="M88" s="188">
        <f t="shared" si="24"/>
        <v>0</v>
      </c>
      <c r="N88" s="188">
        <v>0</v>
      </c>
      <c r="O88" s="188">
        <f t="shared" si="25"/>
        <v>0</v>
      </c>
      <c r="P88" s="188">
        <v>0</v>
      </c>
      <c r="Q88" s="188">
        <f t="shared" si="26"/>
        <v>0</v>
      </c>
      <c r="R88" s="188"/>
      <c r="S88" s="188"/>
      <c r="T88" s="189">
        <v>0</v>
      </c>
      <c r="U88" s="188">
        <f t="shared" si="27"/>
        <v>0</v>
      </c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 t="s">
        <v>103</v>
      </c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 x14ac:dyDescent="0.2">
      <c r="A89" s="168">
        <v>78</v>
      </c>
      <c r="B89" s="178" t="s">
        <v>259</v>
      </c>
      <c r="C89" s="204" t="s">
        <v>260</v>
      </c>
      <c r="D89" s="180" t="s">
        <v>183</v>
      </c>
      <c r="E89" s="183">
        <v>308</v>
      </c>
      <c r="F89" s="187"/>
      <c r="G89" s="188">
        <f t="shared" si="21"/>
        <v>0</v>
      </c>
      <c r="H89" s="187">
        <v>95.63</v>
      </c>
      <c r="I89" s="188">
        <f t="shared" si="22"/>
        <v>29454.04</v>
      </c>
      <c r="J89" s="187">
        <v>0</v>
      </c>
      <c r="K89" s="188">
        <f t="shared" si="23"/>
        <v>0</v>
      </c>
      <c r="L89" s="188">
        <v>21</v>
      </c>
      <c r="M89" s="188">
        <f t="shared" si="24"/>
        <v>0</v>
      </c>
      <c r="N89" s="188">
        <v>0</v>
      </c>
      <c r="O89" s="188">
        <f t="shared" si="25"/>
        <v>0</v>
      </c>
      <c r="P89" s="188">
        <v>0</v>
      </c>
      <c r="Q89" s="188">
        <f t="shared" si="26"/>
        <v>0</v>
      </c>
      <c r="R89" s="188"/>
      <c r="S89" s="188"/>
      <c r="T89" s="189">
        <v>0</v>
      </c>
      <c r="U89" s="188">
        <f t="shared" si="27"/>
        <v>0</v>
      </c>
      <c r="V89" s="167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 t="s">
        <v>103</v>
      </c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 ht="22.5" outlineLevel="1" x14ac:dyDescent="0.2">
      <c r="A90" s="168">
        <v>79</v>
      </c>
      <c r="B90" s="178" t="s">
        <v>261</v>
      </c>
      <c r="C90" s="204" t="s">
        <v>262</v>
      </c>
      <c r="D90" s="180" t="s">
        <v>102</v>
      </c>
      <c r="E90" s="183">
        <v>24</v>
      </c>
      <c r="F90" s="187"/>
      <c r="G90" s="188">
        <f t="shared" si="21"/>
        <v>0</v>
      </c>
      <c r="H90" s="187">
        <v>386.38</v>
      </c>
      <c r="I90" s="188">
        <f t="shared" si="22"/>
        <v>9273.1200000000008</v>
      </c>
      <c r="J90" s="187">
        <v>0</v>
      </c>
      <c r="K90" s="188">
        <f t="shared" si="23"/>
        <v>0</v>
      </c>
      <c r="L90" s="188">
        <v>21</v>
      </c>
      <c r="M90" s="188">
        <f t="shared" si="24"/>
        <v>0</v>
      </c>
      <c r="N90" s="188">
        <v>0</v>
      </c>
      <c r="O90" s="188">
        <f t="shared" si="25"/>
        <v>0</v>
      </c>
      <c r="P90" s="188">
        <v>0</v>
      </c>
      <c r="Q90" s="188">
        <f t="shared" si="26"/>
        <v>0</v>
      </c>
      <c r="R90" s="188"/>
      <c r="S90" s="188"/>
      <c r="T90" s="189">
        <v>0</v>
      </c>
      <c r="U90" s="188">
        <f t="shared" si="27"/>
        <v>0</v>
      </c>
      <c r="V90" s="167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 t="s">
        <v>103</v>
      </c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ht="22.5" outlineLevel="1" x14ac:dyDescent="0.2">
      <c r="A91" s="168">
        <v>80</v>
      </c>
      <c r="B91" s="178" t="s">
        <v>263</v>
      </c>
      <c r="C91" s="204" t="s">
        <v>264</v>
      </c>
      <c r="D91" s="180" t="s">
        <v>102</v>
      </c>
      <c r="E91" s="183">
        <v>44</v>
      </c>
      <c r="F91" s="187"/>
      <c r="G91" s="188">
        <f t="shared" si="21"/>
        <v>0</v>
      </c>
      <c r="H91" s="187">
        <v>90</v>
      </c>
      <c r="I91" s="188">
        <f t="shared" si="22"/>
        <v>3960</v>
      </c>
      <c r="J91" s="187">
        <v>0</v>
      </c>
      <c r="K91" s="188">
        <f t="shared" si="23"/>
        <v>0</v>
      </c>
      <c r="L91" s="188">
        <v>21</v>
      </c>
      <c r="M91" s="188">
        <f t="shared" si="24"/>
        <v>0</v>
      </c>
      <c r="N91" s="188">
        <v>0</v>
      </c>
      <c r="O91" s="188">
        <f t="shared" si="25"/>
        <v>0</v>
      </c>
      <c r="P91" s="188">
        <v>0</v>
      </c>
      <c r="Q91" s="188">
        <f t="shared" si="26"/>
        <v>0</v>
      </c>
      <c r="R91" s="188"/>
      <c r="S91" s="188"/>
      <c r="T91" s="189">
        <v>0</v>
      </c>
      <c r="U91" s="188">
        <f t="shared" si="27"/>
        <v>0</v>
      </c>
      <c r="V91" s="167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 t="s">
        <v>265</v>
      </c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outlineLevel="1" x14ac:dyDescent="0.2">
      <c r="A92" s="168">
        <v>81</v>
      </c>
      <c r="B92" s="178" t="s">
        <v>266</v>
      </c>
      <c r="C92" s="204" t="s">
        <v>267</v>
      </c>
      <c r="D92" s="180" t="s">
        <v>102</v>
      </c>
      <c r="E92" s="183">
        <v>28</v>
      </c>
      <c r="F92" s="187"/>
      <c r="G92" s="188">
        <f t="shared" si="21"/>
        <v>0</v>
      </c>
      <c r="H92" s="187">
        <v>501.84</v>
      </c>
      <c r="I92" s="188">
        <f t="shared" si="22"/>
        <v>14051.52</v>
      </c>
      <c r="J92" s="187">
        <v>0</v>
      </c>
      <c r="K92" s="188">
        <f t="shared" si="23"/>
        <v>0</v>
      </c>
      <c r="L92" s="188">
        <v>21</v>
      </c>
      <c r="M92" s="188">
        <f t="shared" si="24"/>
        <v>0</v>
      </c>
      <c r="N92" s="188">
        <v>0</v>
      </c>
      <c r="O92" s="188">
        <f t="shared" si="25"/>
        <v>0</v>
      </c>
      <c r="P92" s="188">
        <v>0</v>
      </c>
      <c r="Q92" s="188">
        <f t="shared" si="26"/>
        <v>0</v>
      </c>
      <c r="R92" s="188"/>
      <c r="S92" s="188"/>
      <c r="T92" s="189">
        <v>0</v>
      </c>
      <c r="U92" s="188">
        <f t="shared" si="27"/>
        <v>0</v>
      </c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 t="s">
        <v>230</v>
      </c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outlineLevel="1" x14ac:dyDescent="0.2">
      <c r="A93" s="168">
        <v>82</v>
      </c>
      <c r="B93" s="178" t="s">
        <v>268</v>
      </c>
      <c r="C93" s="204" t="s">
        <v>269</v>
      </c>
      <c r="D93" s="180" t="s">
        <v>270</v>
      </c>
      <c r="E93" s="183">
        <v>15</v>
      </c>
      <c r="F93" s="187"/>
      <c r="G93" s="188">
        <f t="shared" si="21"/>
        <v>0</v>
      </c>
      <c r="H93" s="187">
        <v>785.5</v>
      </c>
      <c r="I93" s="188">
        <f t="shared" si="22"/>
        <v>11782.5</v>
      </c>
      <c r="J93" s="187">
        <v>0</v>
      </c>
      <c r="K93" s="188">
        <f t="shared" si="23"/>
        <v>0</v>
      </c>
      <c r="L93" s="188">
        <v>21</v>
      </c>
      <c r="M93" s="188">
        <f t="shared" si="24"/>
        <v>0</v>
      </c>
      <c r="N93" s="188">
        <v>0</v>
      </c>
      <c r="O93" s="188">
        <f t="shared" si="25"/>
        <v>0</v>
      </c>
      <c r="P93" s="188">
        <v>0</v>
      </c>
      <c r="Q93" s="188">
        <f t="shared" si="26"/>
        <v>0</v>
      </c>
      <c r="R93" s="188"/>
      <c r="S93" s="188"/>
      <c r="T93" s="189">
        <v>0</v>
      </c>
      <c r="U93" s="188">
        <f t="shared" si="27"/>
        <v>0</v>
      </c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 t="s">
        <v>103</v>
      </c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outlineLevel="1" x14ac:dyDescent="0.2">
      <c r="A94" s="168">
        <v>83</v>
      </c>
      <c r="B94" s="178" t="s">
        <v>271</v>
      </c>
      <c r="C94" s="204" t="s">
        <v>272</v>
      </c>
      <c r="D94" s="180" t="s">
        <v>102</v>
      </c>
      <c r="E94" s="183">
        <v>952</v>
      </c>
      <c r="F94" s="187"/>
      <c r="G94" s="188">
        <f t="shared" si="21"/>
        <v>0</v>
      </c>
      <c r="H94" s="187">
        <v>0.99</v>
      </c>
      <c r="I94" s="188">
        <f t="shared" si="22"/>
        <v>942.48</v>
      </c>
      <c r="J94" s="187">
        <v>0</v>
      </c>
      <c r="K94" s="188">
        <f t="shared" si="23"/>
        <v>0</v>
      </c>
      <c r="L94" s="188">
        <v>21</v>
      </c>
      <c r="M94" s="188">
        <f t="shared" si="24"/>
        <v>0</v>
      </c>
      <c r="N94" s="188">
        <v>0</v>
      </c>
      <c r="O94" s="188">
        <f t="shared" si="25"/>
        <v>0</v>
      </c>
      <c r="P94" s="188">
        <v>0</v>
      </c>
      <c r="Q94" s="188">
        <f t="shared" si="26"/>
        <v>0</v>
      </c>
      <c r="R94" s="188"/>
      <c r="S94" s="188"/>
      <c r="T94" s="189">
        <v>0</v>
      </c>
      <c r="U94" s="188">
        <f t="shared" si="27"/>
        <v>0</v>
      </c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 t="s">
        <v>230</v>
      </c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outlineLevel="1" x14ac:dyDescent="0.2">
      <c r="A95" s="168">
        <v>84</v>
      </c>
      <c r="B95" s="178" t="s">
        <v>273</v>
      </c>
      <c r="C95" s="204" t="s">
        <v>274</v>
      </c>
      <c r="D95" s="180" t="s">
        <v>275</v>
      </c>
      <c r="E95" s="183">
        <v>10</v>
      </c>
      <c r="F95" s="187"/>
      <c r="G95" s="188">
        <f t="shared" si="21"/>
        <v>0</v>
      </c>
      <c r="H95" s="187">
        <v>260.5</v>
      </c>
      <c r="I95" s="188">
        <f t="shared" si="22"/>
        <v>2605</v>
      </c>
      <c r="J95" s="187">
        <v>0</v>
      </c>
      <c r="K95" s="188">
        <f t="shared" si="23"/>
        <v>0</v>
      </c>
      <c r="L95" s="188">
        <v>21</v>
      </c>
      <c r="M95" s="188">
        <f t="shared" si="24"/>
        <v>0</v>
      </c>
      <c r="N95" s="188">
        <v>9.6600000000000005E-2</v>
      </c>
      <c r="O95" s="188">
        <f t="shared" si="25"/>
        <v>0.97</v>
      </c>
      <c r="P95" s="188">
        <v>0</v>
      </c>
      <c r="Q95" s="188">
        <f t="shared" si="26"/>
        <v>0</v>
      </c>
      <c r="R95" s="188"/>
      <c r="S95" s="188"/>
      <c r="T95" s="189">
        <v>0</v>
      </c>
      <c r="U95" s="188">
        <f t="shared" si="27"/>
        <v>0</v>
      </c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 t="s">
        <v>103</v>
      </c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 outlineLevel="1" x14ac:dyDescent="0.2">
      <c r="A96" s="168">
        <v>85</v>
      </c>
      <c r="B96" s="178" t="s">
        <v>276</v>
      </c>
      <c r="C96" s="204" t="s">
        <v>277</v>
      </c>
      <c r="D96" s="180" t="s">
        <v>278</v>
      </c>
      <c r="E96" s="183">
        <v>1</v>
      </c>
      <c r="F96" s="187"/>
      <c r="G96" s="188">
        <f t="shared" si="21"/>
        <v>0</v>
      </c>
      <c r="H96" s="187">
        <v>5000</v>
      </c>
      <c r="I96" s="188">
        <f t="shared" si="22"/>
        <v>5000</v>
      </c>
      <c r="J96" s="187">
        <v>0</v>
      </c>
      <c r="K96" s="188">
        <f t="shared" si="23"/>
        <v>0</v>
      </c>
      <c r="L96" s="188">
        <v>21</v>
      </c>
      <c r="M96" s="188">
        <f t="shared" si="24"/>
        <v>0</v>
      </c>
      <c r="N96" s="188">
        <v>0</v>
      </c>
      <c r="O96" s="188">
        <f t="shared" si="25"/>
        <v>0</v>
      </c>
      <c r="P96" s="188">
        <v>0</v>
      </c>
      <c r="Q96" s="188">
        <f t="shared" si="26"/>
        <v>0</v>
      </c>
      <c r="R96" s="188"/>
      <c r="S96" s="188"/>
      <c r="T96" s="189">
        <v>0</v>
      </c>
      <c r="U96" s="188">
        <f t="shared" si="27"/>
        <v>0</v>
      </c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 t="s">
        <v>137</v>
      </c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</row>
    <row r="97" spans="1:60" x14ac:dyDescent="0.2">
      <c r="A97" s="174" t="s">
        <v>98</v>
      </c>
      <c r="B97" s="179" t="s">
        <v>64</v>
      </c>
      <c r="C97" s="205" t="s">
        <v>65</v>
      </c>
      <c r="D97" s="181"/>
      <c r="E97" s="184"/>
      <c r="F97" s="190"/>
      <c r="G97" s="190">
        <f>SUMIF(AG98:AG167,"&lt;&gt;NOR",G98:G167)</f>
        <v>0</v>
      </c>
      <c r="H97" s="190"/>
      <c r="I97" s="190">
        <f>SUM(I98:I167)</f>
        <v>4069.28</v>
      </c>
      <c r="J97" s="190"/>
      <c r="K97" s="190">
        <f>SUM(K98:K167)</f>
        <v>479514.08</v>
      </c>
      <c r="L97" s="190"/>
      <c r="M97" s="190">
        <f>SUM(M98:M167)</f>
        <v>0</v>
      </c>
      <c r="N97" s="190"/>
      <c r="O97" s="190">
        <f>SUM(O98:O167)</f>
        <v>0.09</v>
      </c>
      <c r="P97" s="190"/>
      <c r="Q97" s="190">
        <f>SUM(Q98:Q167)</f>
        <v>0</v>
      </c>
      <c r="R97" s="190"/>
      <c r="S97" s="190"/>
      <c r="T97" s="191"/>
      <c r="U97" s="190">
        <f>SUM(U98:U167)</f>
        <v>1006.7300000000002</v>
      </c>
      <c r="AG97" t="s">
        <v>99</v>
      </c>
    </row>
    <row r="98" spans="1:60" outlineLevel="1" x14ac:dyDescent="0.2">
      <c r="A98" s="168">
        <v>86</v>
      </c>
      <c r="B98" s="178" t="s">
        <v>279</v>
      </c>
      <c r="C98" s="204" t="s">
        <v>280</v>
      </c>
      <c r="D98" s="180" t="s">
        <v>102</v>
      </c>
      <c r="E98" s="183">
        <v>8</v>
      </c>
      <c r="F98" s="187"/>
      <c r="G98" s="188">
        <f t="shared" ref="G98:G129" si="28">ROUND(E98*F98,2)</f>
        <v>0</v>
      </c>
      <c r="H98" s="187">
        <v>0</v>
      </c>
      <c r="I98" s="188">
        <f t="shared" ref="I98:I129" si="29">ROUND(E98*H98,2)</f>
        <v>0</v>
      </c>
      <c r="J98" s="187">
        <v>86.67</v>
      </c>
      <c r="K98" s="188">
        <f t="shared" ref="K98:K129" si="30">ROUND(E98*J98,2)</f>
        <v>693.36</v>
      </c>
      <c r="L98" s="188">
        <v>21</v>
      </c>
      <c r="M98" s="188">
        <f t="shared" ref="M98:M129" si="31">G98*(1+L98/100)</f>
        <v>0</v>
      </c>
      <c r="N98" s="188">
        <v>0</v>
      </c>
      <c r="O98" s="188">
        <f t="shared" ref="O98:O129" si="32">ROUND(E98*N98,2)</f>
        <v>0</v>
      </c>
      <c r="P98" s="188">
        <v>0</v>
      </c>
      <c r="Q98" s="188">
        <f t="shared" ref="Q98:Q129" si="33">ROUND(E98*P98,2)</f>
        <v>0</v>
      </c>
      <c r="R98" s="188"/>
      <c r="S98" s="188"/>
      <c r="T98" s="189">
        <v>0</v>
      </c>
      <c r="U98" s="188">
        <f t="shared" ref="U98:U129" si="34">ROUND(E98*T98,2)</f>
        <v>0</v>
      </c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 t="s">
        <v>281</v>
      </c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67"/>
      <c r="BB98" s="167"/>
      <c r="BC98" s="167"/>
      <c r="BD98" s="167"/>
      <c r="BE98" s="167"/>
      <c r="BF98" s="167"/>
      <c r="BG98" s="167"/>
      <c r="BH98" s="167"/>
    </row>
    <row r="99" spans="1:60" outlineLevel="1" x14ac:dyDescent="0.2">
      <c r="A99" s="168">
        <v>87</v>
      </c>
      <c r="B99" s="178" t="s">
        <v>282</v>
      </c>
      <c r="C99" s="204" t="s">
        <v>283</v>
      </c>
      <c r="D99" s="180" t="s">
        <v>102</v>
      </c>
      <c r="E99" s="183">
        <v>15</v>
      </c>
      <c r="F99" s="187"/>
      <c r="G99" s="188">
        <f t="shared" si="28"/>
        <v>0</v>
      </c>
      <c r="H99" s="187">
        <v>0</v>
      </c>
      <c r="I99" s="188">
        <f t="shared" si="29"/>
        <v>0</v>
      </c>
      <c r="J99" s="187">
        <v>151.66999999999999</v>
      </c>
      <c r="K99" s="188">
        <f t="shared" si="30"/>
        <v>2275.0500000000002</v>
      </c>
      <c r="L99" s="188">
        <v>21</v>
      </c>
      <c r="M99" s="188">
        <f t="shared" si="31"/>
        <v>0</v>
      </c>
      <c r="N99" s="188">
        <v>0</v>
      </c>
      <c r="O99" s="188">
        <f t="shared" si="32"/>
        <v>0</v>
      </c>
      <c r="P99" s="188">
        <v>0</v>
      </c>
      <c r="Q99" s="188">
        <f t="shared" si="33"/>
        <v>0</v>
      </c>
      <c r="R99" s="188"/>
      <c r="S99" s="188"/>
      <c r="T99" s="189">
        <v>0</v>
      </c>
      <c r="U99" s="188">
        <f t="shared" si="34"/>
        <v>0</v>
      </c>
      <c r="V99" s="167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 t="s">
        <v>281</v>
      </c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 x14ac:dyDescent="0.2">
      <c r="A100" s="168">
        <v>88</v>
      </c>
      <c r="B100" s="178" t="s">
        <v>284</v>
      </c>
      <c r="C100" s="204" t="s">
        <v>285</v>
      </c>
      <c r="D100" s="180" t="s">
        <v>102</v>
      </c>
      <c r="E100" s="183">
        <v>12</v>
      </c>
      <c r="F100" s="187"/>
      <c r="G100" s="188">
        <f t="shared" si="28"/>
        <v>0</v>
      </c>
      <c r="H100" s="187">
        <v>0</v>
      </c>
      <c r="I100" s="188">
        <f t="shared" si="29"/>
        <v>0</v>
      </c>
      <c r="J100" s="187">
        <v>21.67</v>
      </c>
      <c r="K100" s="188">
        <f t="shared" si="30"/>
        <v>260.04000000000002</v>
      </c>
      <c r="L100" s="188">
        <v>21</v>
      </c>
      <c r="M100" s="188">
        <f t="shared" si="31"/>
        <v>0</v>
      </c>
      <c r="N100" s="188">
        <v>0</v>
      </c>
      <c r="O100" s="188">
        <f t="shared" si="32"/>
        <v>0</v>
      </c>
      <c r="P100" s="188">
        <v>0</v>
      </c>
      <c r="Q100" s="188">
        <f t="shared" si="33"/>
        <v>0</v>
      </c>
      <c r="R100" s="188"/>
      <c r="S100" s="188"/>
      <c r="T100" s="189">
        <v>0</v>
      </c>
      <c r="U100" s="188">
        <f t="shared" si="34"/>
        <v>0</v>
      </c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 t="s">
        <v>281</v>
      </c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67"/>
      <c r="BB100" s="167"/>
      <c r="BC100" s="167"/>
      <c r="BD100" s="167"/>
      <c r="BE100" s="167"/>
      <c r="BF100" s="167"/>
      <c r="BG100" s="167"/>
      <c r="BH100" s="167"/>
    </row>
    <row r="101" spans="1:60" outlineLevel="1" x14ac:dyDescent="0.2">
      <c r="A101" s="168">
        <v>89</v>
      </c>
      <c r="B101" s="178" t="s">
        <v>286</v>
      </c>
      <c r="C101" s="204" t="s">
        <v>287</v>
      </c>
      <c r="D101" s="180" t="s">
        <v>102</v>
      </c>
      <c r="E101" s="183">
        <v>25</v>
      </c>
      <c r="F101" s="187"/>
      <c r="G101" s="188">
        <f t="shared" si="28"/>
        <v>0</v>
      </c>
      <c r="H101" s="187">
        <v>0</v>
      </c>
      <c r="I101" s="188">
        <f t="shared" si="29"/>
        <v>0</v>
      </c>
      <c r="J101" s="187">
        <v>65</v>
      </c>
      <c r="K101" s="188">
        <f t="shared" si="30"/>
        <v>1625</v>
      </c>
      <c r="L101" s="188">
        <v>21</v>
      </c>
      <c r="M101" s="188">
        <f t="shared" si="31"/>
        <v>0</v>
      </c>
      <c r="N101" s="188">
        <v>0</v>
      </c>
      <c r="O101" s="188">
        <f t="shared" si="32"/>
        <v>0</v>
      </c>
      <c r="P101" s="188">
        <v>0</v>
      </c>
      <c r="Q101" s="188">
        <f t="shared" si="33"/>
        <v>0</v>
      </c>
      <c r="R101" s="188"/>
      <c r="S101" s="188"/>
      <c r="T101" s="189">
        <v>0</v>
      </c>
      <c r="U101" s="188">
        <f t="shared" si="34"/>
        <v>0</v>
      </c>
      <c r="V101" s="167"/>
      <c r="W101" s="167"/>
      <c r="X101" s="167"/>
      <c r="Y101" s="167"/>
      <c r="Z101" s="167"/>
      <c r="AA101" s="167"/>
      <c r="AB101" s="167"/>
      <c r="AC101" s="167"/>
      <c r="AD101" s="167"/>
      <c r="AE101" s="167"/>
      <c r="AF101" s="167"/>
      <c r="AG101" s="167" t="s">
        <v>281</v>
      </c>
      <c r="AH101" s="167"/>
      <c r="AI101" s="167"/>
      <c r="AJ101" s="167"/>
      <c r="AK101" s="167"/>
      <c r="AL101" s="167"/>
      <c r="AM101" s="167"/>
      <c r="AN101" s="167"/>
      <c r="AO101" s="167"/>
      <c r="AP101" s="167"/>
      <c r="AQ101" s="167"/>
      <c r="AR101" s="167"/>
      <c r="AS101" s="167"/>
      <c r="AT101" s="167"/>
      <c r="AU101" s="167"/>
      <c r="AV101" s="167"/>
      <c r="AW101" s="167"/>
      <c r="AX101" s="167"/>
      <c r="AY101" s="167"/>
      <c r="AZ101" s="167"/>
      <c r="BA101" s="167"/>
      <c r="BB101" s="167"/>
      <c r="BC101" s="167"/>
      <c r="BD101" s="167"/>
      <c r="BE101" s="167"/>
      <c r="BF101" s="167"/>
      <c r="BG101" s="167"/>
      <c r="BH101" s="167"/>
    </row>
    <row r="102" spans="1:60" outlineLevel="1" x14ac:dyDescent="0.2">
      <c r="A102" s="168">
        <v>90</v>
      </c>
      <c r="B102" s="178" t="s">
        <v>288</v>
      </c>
      <c r="C102" s="204" t="s">
        <v>289</v>
      </c>
      <c r="D102" s="180" t="s">
        <v>102</v>
      </c>
      <c r="E102" s="183">
        <v>1</v>
      </c>
      <c r="F102" s="187"/>
      <c r="G102" s="188">
        <f t="shared" si="28"/>
        <v>0</v>
      </c>
      <c r="H102" s="187">
        <v>0</v>
      </c>
      <c r="I102" s="188">
        <f t="shared" si="29"/>
        <v>0</v>
      </c>
      <c r="J102" s="187">
        <v>238.33</v>
      </c>
      <c r="K102" s="188">
        <f t="shared" si="30"/>
        <v>238.33</v>
      </c>
      <c r="L102" s="188">
        <v>21</v>
      </c>
      <c r="M102" s="188">
        <f t="shared" si="31"/>
        <v>0</v>
      </c>
      <c r="N102" s="188">
        <v>0</v>
      </c>
      <c r="O102" s="188">
        <f t="shared" si="32"/>
        <v>0</v>
      </c>
      <c r="P102" s="188">
        <v>0</v>
      </c>
      <c r="Q102" s="188">
        <f t="shared" si="33"/>
        <v>0</v>
      </c>
      <c r="R102" s="188"/>
      <c r="S102" s="188"/>
      <c r="T102" s="189">
        <v>0</v>
      </c>
      <c r="U102" s="188">
        <f t="shared" si="34"/>
        <v>0</v>
      </c>
      <c r="V102" s="167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 t="s">
        <v>281</v>
      </c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</row>
    <row r="103" spans="1:60" outlineLevel="1" x14ac:dyDescent="0.2">
      <c r="A103" s="168">
        <v>91</v>
      </c>
      <c r="B103" s="178" t="s">
        <v>290</v>
      </c>
      <c r="C103" s="204" t="s">
        <v>291</v>
      </c>
      <c r="D103" s="180" t="s">
        <v>102</v>
      </c>
      <c r="E103" s="183">
        <v>4</v>
      </c>
      <c r="F103" s="187"/>
      <c r="G103" s="188">
        <f t="shared" si="28"/>
        <v>0</v>
      </c>
      <c r="H103" s="187">
        <v>0</v>
      </c>
      <c r="I103" s="188">
        <f t="shared" si="29"/>
        <v>0</v>
      </c>
      <c r="J103" s="187">
        <v>117</v>
      </c>
      <c r="K103" s="188">
        <f t="shared" si="30"/>
        <v>468</v>
      </c>
      <c r="L103" s="188">
        <v>21</v>
      </c>
      <c r="M103" s="188">
        <f t="shared" si="31"/>
        <v>0</v>
      </c>
      <c r="N103" s="188">
        <v>0</v>
      </c>
      <c r="O103" s="188">
        <f t="shared" si="32"/>
        <v>0</v>
      </c>
      <c r="P103" s="188">
        <v>0</v>
      </c>
      <c r="Q103" s="188">
        <f t="shared" si="33"/>
        <v>0</v>
      </c>
      <c r="R103" s="188"/>
      <c r="S103" s="188"/>
      <c r="T103" s="189">
        <v>0</v>
      </c>
      <c r="U103" s="188">
        <f t="shared" si="34"/>
        <v>0</v>
      </c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 t="s">
        <v>281</v>
      </c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67"/>
      <c r="BB103" s="167"/>
      <c r="BC103" s="167"/>
      <c r="BD103" s="167"/>
      <c r="BE103" s="167"/>
      <c r="BF103" s="167"/>
      <c r="BG103" s="167"/>
      <c r="BH103" s="167"/>
    </row>
    <row r="104" spans="1:60" outlineLevel="1" x14ac:dyDescent="0.2">
      <c r="A104" s="168">
        <v>92</v>
      </c>
      <c r="B104" s="178" t="s">
        <v>292</v>
      </c>
      <c r="C104" s="204" t="s">
        <v>293</v>
      </c>
      <c r="D104" s="180" t="s">
        <v>102</v>
      </c>
      <c r="E104" s="183">
        <v>3</v>
      </c>
      <c r="F104" s="187"/>
      <c r="G104" s="188">
        <f t="shared" si="28"/>
        <v>0</v>
      </c>
      <c r="H104" s="187">
        <v>0</v>
      </c>
      <c r="I104" s="188">
        <f t="shared" si="29"/>
        <v>0</v>
      </c>
      <c r="J104" s="187">
        <v>130</v>
      </c>
      <c r="K104" s="188">
        <f t="shared" si="30"/>
        <v>390</v>
      </c>
      <c r="L104" s="188">
        <v>21</v>
      </c>
      <c r="M104" s="188">
        <f t="shared" si="31"/>
        <v>0</v>
      </c>
      <c r="N104" s="188">
        <v>0</v>
      </c>
      <c r="O104" s="188">
        <f t="shared" si="32"/>
        <v>0</v>
      </c>
      <c r="P104" s="188">
        <v>0</v>
      </c>
      <c r="Q104" s="188">
        <f t="shared" si="33"/>
        <v>0</v>
      </c>
      <c r="R104" s="188"/>
      <c r="S104" s="188"/>
      <c r="T104" s="189">
        <v>0</v>
      </c>
      <c r="U104" s="188">
        <f t="shared" si="34"/>
        <v>0</v>
      </c>
      <c r="V104" s="167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 t="s">
        <v>281</v>
      </c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</row>
    <row r="105" spans="1:60" outlineLevel="1" x14ac:dyDescent="0.2">
      <c r="A105" s="168">
        <v>93</v>
      </c>
      <c r="B105" s="178" t="s">
        <v>294</v>
      </c>
      <c r="C105" s="204" t="s">
        <v>295</v>
      </c>
      <c r="D105" s="180" t="s">
        <v>102</v>
      </c>
      <c r="E105" s="183">
        <v>38</v>
      </c>
      <c r="F105" s="187"/>
      <c r="G105" s="188">
        <f t="shared" si="28"/>
        <v>0</v>
      </c>
      <c r="H105" s="187">
        <v>0</v>
      </c>
      <c r="I105" s="188">
        <f t="shared" si="29"/>
        <v>0</v>
      </c>
      <c r="J105" s="187">
        <v>117</v>
      </c>
      <c r="K105" s="188">
        <f t="shared" si="30"/>
        <v>4446</v>
      </c>
      <c r="L105" s="188">
        <v>21</v>
      </c>
      <c r="M105" s="188">
        <f t="shared" si="31"/>
        <v>0</v>
      </c>
      <c r="N105" s="188">
        <v>0</v>
      </c>
      <c r="O105" s="188">
        <f t="shared" si="32"/>
        <v>0</v>
      </c>
      <c r="P105" s="188">
        <v>0</v>
      </c>
      <c r="Q105" s="188">
        <f t="shared" si="33"/>
        <v>0</v>
      </c>
      <c r="R105" s="188"/>
      <c r="S105" s="188"/>
      <c r="T105" s="189">
        <v>0</v>
      </c>
      <c r="U105" s="188">
        <f t="shared" si="34"/>
        <v>0</v>
      </c>
      <c r="V105" s="167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 t="s">
        <v>281</v>
      </c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  <c r="BC105" s="167"/>
      <c r="BD105" s="167"/>
      <c r="BE105" s="167"/>
      <c r="BF105" s="167"/>
      <c r="BG105" s="167"/>
      <c r="BH105" s="167"/>
    </row>
    <row r="106" spans="1:60" outlineLevel="1" x14ac:dyDescent="0.2">
      <c r="A106" s="168">
        <v>94</v>
      </c>
      <c r="B106" s="178" t="s">
        <v>296</v>
      </c>
      <c r="C106" s="204" t="s">
        <v>297</v>
      </c>
      <c r="D106" s="180" t="s">
        <v>102</v>
      </c>
      <c r="E106" s="183">
        <v>5</v>
      </c>
      <c r="F106" s="187"/>
      <c r="G106" s="188">
        <f t="shared" si="28"/>
        <v>0</v>
      </c>
      <c r="H106" s="187">
        <v>0</v>
      </c>
      <c r="I106" s="188">
        <f t="shared" si="29"/>
        <v>0</v>
      </c>
      <c r="J106" s="187">
        <v>117</v>
      </c>
      <c r="K106" s="188">
        <f t="shared" si="30"/>
        <v>585</v>
      </c>
      <c r="L106" s="188">
        <v>21</v>
      </c>
      <c r="M106" s="188">
        <f t="shared" si="31"/>
        <v>0</v>
      </c>
      <c r="N106" s="188">
        <v>0</v>
      </c>
      <c r="O106" s="188">
        <f t="shared" si="32"/>
        <v>0</v>
      </c>
      <c r="P106" s="188">
        <v>0</v>
      </c>
      <c r="Q106" s="188">
        <f t="shared" si="33"/>
        <v>0</v>
      </c>
      <c r="R106" s="188"/>
      <c r="S106" s="188"/>
      <c r="T106" s="189">
        <v>0</v>
      </c>
      <c r="U106" s="188">
        <f t="shared" si="34"/>
        <v>0</v>
      </c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 t="s">
        <v>281</v>
      </c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outlineLevel="1" x14ac:dyDescent="0.2">
      <c r="A107" s="168">
        <v>95</v>
      </c>
      <c r="B107" s="178" t="s">
        <v>298</v>
      </c>
      <c r="C107" s="204" t="s">
        <v>299</v>
      </c>
      <c r="D107" s="180" t="s">
        <v>102</v>
      </c>
      <c r="E107" s="183">
        <v>1</v>
      </c>
      <c r="F107" s="187"/>
      <c r="G107" s="188">
        <f t="shared" si="28"/>
        <v>0</v>
      </c>
      <c r="H107" s="187">
        <v>0</v>
      </c>
      <c r="I107" s="188">
        <f t="shared" si="29"/>
        <v>0</v>
      </c>
      <c r="J107" s="187">
        <v>125.67</v>
      </c>
      <c r="K107" s="188">
        <f t="shared" si="30"/>
        <v>125.67</v>
      </c>
      <c r="L107" s="188">
        <v>21</v>
      </c>
      <c r="M107" s="188">
        <f t="shared" si="31"/>
        <v>0</v>
      </c>
      <c r="N107" s="188">
        <v>0</v>
      </c>
      <c r="O107" s="188">
        <f t="shared" si="32"/>
        <v>0</v>
      </c>
      <c r="P107" s="188">
        <v>0</v>
      </c>
      <c r="Q107" s="188">
        <f t="shared" si="33"/>
        <v>0</v>
      </c>
      <c r="R107" s="188"/>
      <c r="S107" s="188"/>
      <c r="T107" s="189">
        <v>0</v>
      </c>
      <c r="U107" s="188">
        <f t="shared" si="34"/>
        <v>0</v>
      </c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 t="s">
        <v>281</v>
      </c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</row>
    <row r="108" spans="1:60" outlineLevel="1" x14ac:dyDescent="0.2">
      <c r="A108" s="168">
        <v>96</v>
      </c>
      <c r="B108" s="178" t="s">
        <v>300</v>
      </c>
      <c r="C108" s="204" t="s">
        <v>301</v>
      </c>
      <c r="D108" s="180" t="s">
        <v>102</v>
      </c>
      <c r="E108" s="183">
        <v>12</v>
      </c>
      <c r="F108" s="187"/>
      <c r="G108" s="188">
        <f t="shared" si="28"/>
        <v>0</v>
      </c>
      <c r="H108" s="187">
        <v>0</v>
      </c>
      <c r="I108" s="188">
        <f t="shared" si="29"/>
        <v>0</v>
      </c>
      <c r="J108" s="187">
        <v>73.67</v>
      </c>
      <c r="K108" s="188">
        <f t="shared" si="30"/>
        <v>884.04</v>
      </c>
      <c r="L108" s="188">
        <v>21</v>
      </c>
      <c r="M108" s="188">
        <f t="shared" si="31"/>
        <v>0</v>
      </c>
      <c r="N108" s="188">
        <v>0</v>
      </c>
      <c r="O108" s="188">
        <f t="shared" si="32"/>
        <v>0</v>
      </c>
      <c r="P108" s="188">
        <v>0</v>
      </c>
      <c r="Q108" s="188">
        <f t="shared" si="33"/>
        <v>0</v>
      </c>
      <c r="R108" s="188"/>
      <c r="S108" s="188"/>
      <c r="T108" s="189">
        <v>0</v>
      </c>
      <c r="U108" s="188">
        <f t="shared" si="34"/>
        <v>0</v>
      </c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 t="s">
        <v>281</v>
      </c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outlineLevel="1" x14ac:dyDescent="0.2">
      <c r="A109" s="168">
        <v>97</v>
      </c>
      <c r="B109" s="178" t="s">
        <v>302</v>
      </c>
      <c r="C109" s="204" t="s">
        <v>303</v>
      </c>
      <c r="D109" s="180" t="s">
        <v>102</v>
      </c>
      <c r="E109" s="183">
        <v>21</v>
      </c>
      <c r="F109" s="187"/>
      <c r="G109" s="188">
        <f t="shared" si="28"/>
        <v>0</v>
      </c>
      <c r="H109" s="187">
        <v>0</v>
      </c>
      <c r="I109" s="188">
        <f t="shared" si="29"/>
        <v>0</v>
      </c>
      <c r="J109" s="187">
        <v>117</v>
      </c>
      <c r="K109" s="188">
        <f t="shared" si="30"/>
        <v>2457</v>
      </c>
      <c r="L109" s="188">
        <v>21</v>
      </c>
      <c r="M109" s="188">
        <f t="shared" si="31"/>
        <v>0</v>
      </c>
      <c r="N109" s="188">
        <v>0</v>
      </c>
      <c r="O109" s="188">
        <f t="shared" si="32"/>
        <v>0</v>
      </c>
      <c r="P109" s="188">
        <v>0</v>
      </c>
      <c r="Q109" s="188">
        <f t="shared" si="33"/>
        <v>0</v>
      </c>
      <c r="R109" s="188"/>
      <c r="S109" s="188"/>
      <c r="T109" s="189">
        <v>0</v>
      </c>
      <c r="U109" s="188">
        <f t="shared" si="34"/>
        <v>0</v>
      </c>
      <c r="V109" s="167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 t="s">
        <v>281</v>
      </c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 outlineLevel="1" x14ac:dyDescent="0.2">
      <c r="A110" s="168">
        <v>98</v>
      </c>
      <c r="B110" s="178" t="s">
        <v>304</v>
      </c>
      <c r="C110" s="204" t="s">
        <v>305</v>
      </c>
      <c r="D110" s="180" t="s">
        <v>102</v>
      </c>
      <c r="E110" s="183">
        <v>1</v>
      </c>
      <c r="F110" s="187"/>
      <c r="G110" s="188">
        <f t="shared" si="28"/>
        <v>0</v>
      </c>
      <c r="H110" s="187">
        <v>0</v>
      </c>
      <c r="I110" s="188">
        <f t="shared" si="29"/>
        <v>0</v>
      </c>
      <c r="J110" s="187">
        <v>121.33</v>
      </c>
      <c r="K110" s="188">
        <f t="shared" si="30"/>
        <v>121.33</v>
      </c>
      <c r="L110" s="188">
        <v>21</v>
      </c>
      <c r="M110" s="188">
        <f t="shared" si="31"/>
        <v>0</v>
      </c>
      <c r="N110" s="188">
        <v>0</v>
      </c>
      <c r="O110" s="188">
        <f t="shared" si="32"/>
        <v>0</v>
      </c>
      <c r="P110" s="188">
        <v>0</v>
      </c>
      <c r="Q110" s="188">
        <f t="shared" si="33"/>
        <v>0</v>
      </c>
      <c r="R110" s="188"/>
      <c r="S110" s="188"/>
      <c r="T110" s="189">
        <v>0</v>
      </c>
      <c r="U110" s="188">
        <f t="shared" si="34"/>
        <v>0</v>
      </c>
      <c r="V110" s="167"/>
      <c r="W110" s="167"/>
      <c r="X110" s="167"/>
      <c r="Y110" s="167"/>
      <c r="Z110" s="167"/>
      <c r="AA110" s="167"/>
      <c r="AB110" s="167"/>
      <c r="AC110" s="167"/>
      <c r="AD110" s="167"/>
      <c r="AE110" s="167"/>
      <c r="AF110" s="167"/>
      <c r="AG110" s="167" t="s">
        <v>281</v>
      </c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</row>
    <row r="111" spans="1:60" outlineLevel="1" x14ac:dyDescent="0.2">
      <c r="A111" s="168">
        <v>99</v>
      </c>
      <c r="B111" s="178" t="s">
        <v>306</v>
      </c>
      <c r="C111" s="204" t="s">
        <v>307</v>
      </c>
      <c r="D111" s="180" t="s">
        <v>102</v>
      </c>
      <c r="E111" s="183">
        <v>28</v>
      </c>
      <c r="F111" s="187"/>
      <c r="G111" s="188">
        <f t="shared" si="28"/>
        <v>0</v>
      </c>
      <c r="H111" s="187">
        <v>0</v>
      </c>
      <c r="I111" s="188">
        <f t="shared" si="29"/>
        <v>0</v>
      </c>
      <c r="J111" s="187">
        <v>73.67</v>
      </c>
      <c r="K111" s="188">
        <f t="shared" si="30"/>
        <v>2062.7600000000002</v>
      </c>
      <c r="L111" s="188">
        <v>21</v>
      </c>
      <c r="M111" s="188">
        <f t="shared" si="31"/>
        <v>0</v>
      </c>
      <c r="N111" s="188">
        <v>0</v>
      </c>
      <c r="O111" s="188">
        <f t="shared" si="32"/>
        <v>0</v>
      </c>
      <c r="P111" s="188">
        <v>0</v>
      </c>
      <c r="Q111" s="188">
        <f t="shared" si="33"/>
        <v>0</v>
      </c>
      <c r="R111" s="188"/>
      <c r="S111" s="188"/>
      <c r="T111" s="189">
        <v>0</v>
      </c>
      <c r="U111" s="188">
        <f t="shared" si="34"/>
        <v>0</v>
      </c>
      <c r="V111" s="167"/>
      <c r="W111" s="167"/>
      <c r="X111" s="167"/>
      <c r="Y111" s="167"/>
      <c r="Z111" s="167"/>
      <c r="AA111" s="167"/>
      <c r="AB111" s="167"/>
      <c r="AC111" s="167"/>
      <c r="AD111" s="167"/>
      <c r="AE111" s="167"/>
      <c r="AF111" s="167"/>
      <c r="AG111" s="167" t="s">
        <v>281</v>
      </c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</row>
    <row r="112" spans="1:60" outlineLevel="1" x14ac:dyDescent="0.2">
      <c r="A112" s="168">
        <v>100</v>
      </c>
      <c r="B112" s="178" t="s">
        <v>308</v>
      </c>
      <c r="C112" s="204" t="s">
        <v>309</v>
      </c>
      <c r="D112" s="180" t="s">
        <v>102</v>
      </c>
      <c r="E112" s="183">
        <v>5</v>
      </c>
      <c r="F112" s="187"/>
      <c r="G112" s="188">
        <f t="shared" si="28"/>
        <v>0</v>
      </c>
      <c r="H112" s="187">
        <v>0</v>
      </c>
      <c r="I112" s="188">
        <f t="shared" si="29"/>
        <v>0</v>
      </c>
      <c r="J112" s="187">
        <v>216.67</v>
      </c>
      <c r="K112" s="188">
        <f t="shared" si="30"/>
        <v>1083.3499999999999</v>
      </c>
      <c r="L112" s="188">
        <v>21</v>
      </c>
      <c r="M112" s="188">
        <f t="shared" si="31"/>
        <v>0</v>
      </c>
      <c r="N112" s="188">
        <v>0</v>
      </c>
      <c r="O112" s="188">
        <f t="shared" si="32"/>
        <v>0</v>
      </c>
      <c r="P112" s="188">
        <v>0</v>
      </c>
      <c r="Q112" s="188">
        <f t="shared" si="33"/>
        <v>0</v>
      </c>
      <c r="R112" s="188"/>
      <c r="S112" s="188"/>
      <c r="T112" s="189">
        <v>0</v>
      </c>
      <c r="U112" s="188">
        <f t="shared" si="34"/>
        <v>0</v>
      </c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67"/>
      <c r="AG112" s="167" t="s">
        <v>281</v>
      </c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</row>
    <row r="113" spans="1:60" outlineLevel="1" x14ac:dyDescent="0.2">
      <c r="A113" s="168">
        <v>101</v>
      </c>
      <c r="B113" s="178" t="s">
        <v>310</v>
      </c>
      <c r="C113" s="204" t="s">
        <v>311</v>
      </c>
      <c r="D113" s="180" t="s">
        <v>102</v>
      </c>
      <c r="E113" s="183">
        <v>4</v>
      </c>
      <c r="F113" s="187"/>
      <c r="G113" s="188">
        <f t="shared" si="28"/>
        <v>0</v>
      </c>
      <c r="H113" s="187">
        <v>0</v>
      </c>
      <c r="I113" s="188">
        <f t="shared" si="29"/>
        <v>0</v>
      </c>
      <c r="J113" s="187">
        <v>60.67</v>
      </c>
      <c r="K113" s="188">
        <f t="shared" si="30"/>
        <v>242.68</v>
      </c>
      <c r="L113" s="188">
        <v>21</v>
      </c>
      <c r="M113" s="188">
        <f t="shared" si="31"/>
        <v>0</v>
      </c>
      <c r="N113" s="188">
        <v>0</v>
      </c>
      <c r="O113" s="188">
        <f t="shared" si="32"/>
        <v>0</v>
      </c>
      <c r="P113" s="188">
        <v>0</v>
      </c>
      <c r="Q113" s="188">
        <f t="shared" si="33"/>
        <v>0</v>
      </c>
      <c r="R113" s="188"/>
      <c r="S113" s="188"/>
      <c r="T113" s="189">
        <v>0</v>
      </c>
      <c r="U113" s="188">
        <f t="shared" si="34"/>
        <v>0</v>
      </c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 t="s">
        <v>281</v>
      </c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</row>
    <row r="114" spans="1:60" outlineLevel="1" x14ac:dyDescent="0.2">
      <c r="A114" s="168">
        <v>102</v>
      </c>
      <c r="B114" s="178" t="s">
        <v>312</v>
      </c>
      <c r="C114" s="204" t="s">
        <v>313</v>
      </c>
      <c r="D114" s="180" t="s">
        <v>102</v>
      </c>
      <c r="E114" s="183">
        <v>150</v>
      </c>
      <c r="F114" s="187"/>
      <c r="G114" s="188">
        <f t="shared" si="28"/>
        <v>0</v>
      </c>
      <c r="H114" s="187">
        <v>0</v>
      </c>
      <c r="I114" s="188">
        <f t="shared" si="29"/>
        <v>0</v>
      </c>
      <c r="J114" s="187">
        <v>95.33</v>
      </c>
      <c r="K114" s="188">
        <f t="shared" si="30"/>
        <v>14299.5</v>
      </c>
      <c r="L114" s="188">
        <v>21</v>
      </c>
      <c r="M114" s="188">
        <f t="shared" si="31"/>
        <v>0</v>
      </c>
      <c r="N114" s="188">
        <v>0</v>
      </c>
      <c r="O114" s="188">
        <f t="shared" si="32"/>
        <v>0</v>
      </c>
      <c r="P114" s="188">
        <v>0</v>
      </c>
      <c r="Q114" s="188">
        <f t="shared" si="33"/>
        <v>0</v>
      </c>
      <c r="R114" s="188"/>
      <c r="S114" s="188"/>
      <c r="T114" s="189">
        <v>0</v>
      </c>
      <c r="U114" s="188">
        <f t="shared" si="34"/>
        <v>0</v>
      </c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 t="s">
        <v>281</v>
      </c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</row>
    <row r="115" spans="1:60" outlineLevel="1" x14ac:dyDescent="0.2">
      <c r="A115" s="168">
        <v>103</v>
      </c>
      <c r="B115" s="178" t="s">
        <v>314</v>
      </c>
      <c r="C115" s="204" t="s">
        <v>315</v>
      </c>
      <c r="D115" s="180" t="s">
        <v>102</v>
      </c>
      <c r="E115" s="183">
        <v>18</v>
      </c>
      <c r="F115" s="187"/>
      <c r="G115" s="188">
        <f t="shared" si="28"/>
        <v>0</v>
      </c>
      <c r="H115" s="187">
        <v>0</v>
      </c>
      <c r="I115" s="188">
        <f t="shared" si="29"/>
        <v>0</v>
      </c>
      <c r="J115" s="187">
        <v>108.33</v>
      </c>
      <c r="K115" s="188">
        <f t="shared" si="30"/>
        <v>1949.94</v>
      </c>
      <c r="L115" s="188">
        <v>21</v>
      </c>
      <c r="M115" s="188">
        <f t="shared" si="31"/>
        <v>0</v>
      </c>
      <c r="N115" s="188">
        <v>0</v>
      </c>
      <c r="O115" s="188">
        <f t="shared" si="32"/>
        <v>0</v>
      </c>
      <c r="P115" s="188">
        <v>0</v>
      </c>
      <c r="Q115" s="188">
        <f t="shared" si="33"/>
        <v>0</v>
      </c>
      <c r="R115" s="188"/>
      <c r="S115" s="188"/>
      <c r="T115" s="189">
        <v>0</v>
      </c>
      <c r="U115" s="188">
        <f t="shared" si="34"/>
        <v>0</v>
      </c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 t="s">
        <v>281</v>
      </c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</row>
    <row r="116" spans="1:60" outlineLevel="1" x14ac:dyDescent="0.2">
      <c r="A116" s="168">
        <v>104</v>
      </c>
      <c r="B116" s="178" t="s">
        <v>316</v>
      </c>
      <c r="C116" s="204" t="s">
        <v>317</v>
      </c>
      <c r="D116" s="180" t="s">
        <v>102</v>
      </c>
      <c r="E116" s="183">
        <v>5</v>
      </c>
      <c r="F116" s="187"/>
      <c r="G116" s="188">
        <f t="shared" si="28"/>
        <v>0</v>
      </c>
      <c r="H116" s="187">
        <v>0</v>
      </c>
      <c r="I116" s="188">
        <f t="shared" si="29"/>
        <v>0</v>
      </c>
      <c r="J116" s="187">
        <v>112.67</v>
      </c>
      <c r="K116" s="188">
        <f t="shared" si="30"/>
        <v>563.35</v>
      </c>
      <c r="L116" s="188">
        <v>21</v>
      </c>
      <c r="M116" s="188">
        <f t="shared" si="31"/>
        <v>0</v>
      </c>
      <c r="N116" s="188">
        <v>0</v>
      </c>
      <c r="O116" s="188">
        <f t="shared" si="32"/>
        <v>0</v>
      </c>
      <c r="P116" s="188">
        <v>0</v>
      </c>
      <c r="Q116" s="188">
        <f t="shared" si="33"/>
        <v>0</v>
      </c>
      <c r="R116" s="188"/>
      <c r="S116" s="188"/>
      <c r="T116" s="189">
        <v>0</v>
      </c>
      <c r="U116" s="188">
        <f t="shared" si="34"/>
        <v>0</v>
      </c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 t="s">
        <v>281</v>
      </c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</row>
    <row r="117" spans="1:60" outlineLevel="1" x14ac:dyDescent="0.2">
      <c r="A117" s="168">
        <v>105</v>
      </c>
      <c r="B117" s="178" t="s">
        <v>318</v>
      </c>
      <c r="C117" s="204" t="s">
        <v>319</v>
      </c>
      <c r="D117" s="180" t="s">
        <v>102</v>
      </c>
      <c r="E117" s="183">
        <v>75</v>
      </c>
      <c r="F117" s="187"/>
      <c r="G117" s="188">
        <f t="shared" si="28"/>
        <v>0</v>
      </c>
      <c r="H117" s="187">
        <v>0</v>
      </c>
      <c r="I117" s="188">
        <f t="shared" si="29"/>
        <v>0</v>
      </c>
      <c r="J117" s="187">
        <v>56.33</v>
      </c>
      <c r="K117" s="188">
        <f t="shared" si="30"/>
        <v>4224.75</v>
      </c>
      <c r="L117" s="188">
        <v>21</v>
      </c>
      <c r="M117" s="188">
        <f t="shared" si="31"/>
        <v>0</v>
      </c>
      <c r="N117" s="188">
        <v>0</v>
      </c>
      <c r="O117" s="188">
        <f t="shared" si="32"/>
        <v>0</v>
      </c>
      <c r="P117" s="188">
        <v>0</v>
      </c>
      <c r="Q117" s="188">
        <f t="shared" si="33"/>
        <v>0</v>
      </c>
      <c r="R117" s="188"/>
      <c r="S117" s="188"/>
      <c r="T117" s="189">
        <v>0</v>
      </c>
      <c r="U117" s="188">
        <f t="shared" si="34"/>
        <v>0</v>
      </c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67"/>
      <c r="AG117" s="167" t="s">
        <v>281</v>
      </c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</row>
    <row r="118" spans="1:60" outlineLevel="1" x14ac:dyDescent="0.2">
      <c r="A118" s="168">
        <v>106</v>
      </c>
      <c r="B118" s="178" t="s">
        <v>320</v>
      </c>
      <c r="C118" s="204" t="s">
        <v>321</v>
      </c>
      <c r="D118" s="180" t="s">
        <v>102</v>
      </c>
      <c r="E118" s="183">
        <v>2</v>
      </c>
      <c r="F118" s="187"/>
      <c r="G118" s="188">
        <f t="shared" si="28"/>
        <v>0</v>
      </c>
      <c r="H118" s="187">
        <v>0</v>
      </c>
      <c r="I118" s="188">
        <f t="shared" si="29"/>
        <v>0</v>
      </c>
      <c r="J118" s="187">
        <v>1950</v>
      </c>
      <c r="K118" s="188">
        <f t="shared" si="30"/>
        <v>3900</v>
      </c>
      <c r="L118" s="188">
        <v>21</v>
      </c>
      <c r="M118" s="188">
        <f t="shared" si="31"/>
        <v>0</v>
      </c>
      <c r="N118" s="188">
        <v>0</v>
      </c>
      <c r="O118" s="188">
        <f t="shared" si="32"/>
        <v>0</v>
      </c>
      <c r="P118" s="188">
        <v>0</v>
      </c>
      <c r="Q118" s="188">
        <f t="shared" si="33"/>
        <v>0</v>
      </c>
      <c r="R118" s="188"/>
      <c r="S118" s="188"/>
      <c r="T118" s="189">
        <v>0</v>
      </c>
      <c r="U118" s="188">
        <f t="shared" si="34"/>
        <v>0</v>
      </c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 t="s">
        <v>281</v>
      </c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</row>
    <row r="119" spans="1:60" outlineLevel="1" x14ac:dyDescent="0.2">
      <c r="A119" s="168">
        <v>107</v>
      </c>
      <c r="B119" s="178" t="s">
        <v>322</v>
      </c>
      <c r="C119" s="204" t="s">
        <v>323</v>
      </c>
      <c r="D119" s="180" t="s">
        <v>102</v>
      </c>
      <c r="E119" s="183">
        <v>6</v>
      </c>
      <c r="F119" s="187"/>
      <c r="G119" s="188">
        <f t="shared" si="28"/>
        <v>0</v>
      </c>
      <c r="H119" s="187">
        <v>0</v>
      </c>
      <c r="I119" s="188">
        <f t="shared" si="29"/>
        <v>0</v>
      </c>
      <c r="J119" s="187">
        <v>1126.67</v>
      </c>
      <c r="K119" s="188">
        <f t="shared" si="30"/>
        <v>6760.02</v>
      </c>
      <c r="L119" s="188">
        <v>21</v>
      </c>
      <c r="M119" s="188">
        <f t="shared" si="31"/>
        <v>0</v>
      </c>
      <c r="N119" s="188">
        <v>0</v>
      </c>
      <c r="O119" s="188">
        <f t="shared" si="32"/>
        <v>0</v>
      </c>
      <c r="P119" s="188">
        <v>0</v>
      </c>
      <c r="Q119" s="188">
        <f t="shared" si="33"/>
        <v>0</v>
      </c>
      <c r="R119" s="188"/>
      <c r="S119" s="188"/>
      <c r="T119" s="189">
        <v>0</v>
      </c>
      <c r="U119" s="188">
        <f t="shared" si="34"/>
        <v>0</v>
      </c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 t="s">
        <v>281</v>
      </c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</row>
    <row r="120" spans="1:60" outlineLevel="1" x14ac:dyDescent="0.2">
      <c r="A120" s="168">
        <v>108</v>
      </c>
      <c r="B120" s="178" t="s">
        <v>324</v>
      </c>
      <c r="C120" s="204" t="s">
        <v>325</v>
      </c>
      <c r="D120" s="180" t="s">
        <v>183</v>
      </c>
      <c r="E120" s="183">
        <v>55</v>
      </c>
      <c r="F120" s="187"/>
      <c r="G120" s="188">
        <f t="shared" si="28"/>
        <v>0</v>
      </c>
      <c r="H120" s="187">
        <v>0</v>
      </c>
      <c r="I120" s="188">
        <f t="shared" si="29"/>
        <v>0</v>
      </c>
      <c r="J120" s="187">
        <v>26</v>
      </c>
      <c r="K120" s="188">
        <f t="shared" si="30"/>
        <v>1430</v>
      </c>
      <c r="L120" s="188">
        <v>21</v>
      </c>
      <c r="M120" s="188">
        <f t="shared" si="31"/>
        <v>0</v>
      </c>
      <c r="N120" s="188">
        <v>0</v>
      </c>
      <c r="O120" s="188">
        <f t="shared" si="32"/>
        <v>0</v>
      </c>
      <c r="P120" s="188">
        <v>0</v>
      </c>
      <c r="Q120" s="188">
        <f t="shared" si="33"/>
        <v>0</v>
      </c>
      <c r="R120" s="188"/>
      <c r="S120" s="188"/>
      <c r="T120" s="189">
        <v>0</v>
      </c>
      <c r="U120" s="188">
        <f t="shared" si="34"/>
        <v>0</v>
      </c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 t="s">
        <v>281</v>
      </c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</row>
    <row r="121" spans="1:60" outlineLevel="1" x14ac:dyDescent="0.2">
      <c r="A121" s="168">
        <v>109</v>
      </c>
      <c r="B121" s="178" t="s">
        <v>326</v>
      </c>
      <c r="C121" s="204" t="s">
        <v>327</v>
      </c>
      <c r="D121" s="180" t="s">
        <v>102</v>
      </c>
      <c r="E121" s="183">
        <v>2</v>
      </c>
      <c r="F121" s="187"/>
      <c r="G121" s="188">
        <f t="shared" si="28"/>
        <v>0</v>
      </c>
      <c r="H121" s="187">
        <v>0</v>
      </c>
      <c r="I121" s="188">
        <f t="shared" si="29"/>
        <v>0</v>
      </c>
      <c r="J121" s="187">
        <v>154</v>
      </c>
      <c r="K121" s="188">
        <f t="shared" si="30"/>
        <v>308</v>
      </c>
      <c r="L121" s="188">
        <v>21</v>
      </c>
      <c r="M121" s="188">
        <f t="shared" si="31"/>
        <v>0</v>
      </c>
      <c r="N121" s="188">
        <v>0</v>
      </c>
      <c r="O121" s="188">
        <f t="shared" si="32"/>
        <v>0</v>
      </c>
      <c r="P121" s="188">
        <v>0</v>
      </c>
      <c r="Q121" s="188">
        <f t="shared" si="33"/>
        <v>0</v>
      </c>
      <c r="R121" s="188"/>
      <c r="S121" s="188"/>
      <c r="T121" s="189">
        <v>0</v>
      </c>
      <c r="U121" s="188">
        <f t="shared" si="34"/>
        <v>0</v>
      </c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  <c r="AF121" s="167"/>
      <c r="AG121" s="167" t="s">
        <v>281</v>
      </c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</row>
    <row r="122" spans="1:60" outlineLevel="1" x14ac:dyDescent="0.2">
      <c r="A122" s="168">
        <v>110</v>
      </c>
      <c r="B122" s="178" t="s">
        <v>328</v>
      </c>
      <c r="C122" s="204" t="s">
        <v>329</v>
      </c>
      <c r="D122" s="180" t="s">
        <v>102</v>
      </c>
      <c r="E122" s="183">
        <v>8</v>
      </c>
      <c r="F122" s="187"/>
      <c r="G122" s="188">
        <f t="shared" si="28"/>
        <v>0</v>
      </c>
      <c r="H122" s="187">
        <v>0</v>
      </c>
      <c r="I122" s="188">
        <f t="shared" si="29"/>
        <v>0</v>
      </c>
      <c r="J122" s="187">
        <v>95.33</v>
      </c>
      <c r="K122" s="188">
        <f t="shared" si="30"/>
        <v>762.64</v>
      </c>
      <c r="L122" s="188">
        <v>21</v>
      </c>
      <c r="M122" s="188">
        <f t="shared" si="31"/>
        <v>0</v>
      </c>
      <c r="N122" s="188">
        <v>0</v>
      </c>
      <c r="O122" s="188">
        <f t="shared" si="32"/>
        <v>0</v>
      </c>
      <c r="P122" s="188">
        <v>0</v>
      </c>
      <c r="Q122" s="188">
        <f t="shared" si="33"/>
        <v>0</v>
      </c>
      <c r="R122" s="188"/>
      <c r="S122" s="188"/>
      <c r="T122" s="189">
        <v>0</v>
      </c>
      <c r="U122" s="188">
        <f t="shared" si="34"/>
        <v>0</v>
      </c>
      <c r="V122" s="167"/>
      <c r="W122" s="167"/>
      <c r="X122" s="167"/>
      <c r="Y122" s="167"/>
      <c r="Z122" s="167"/>
      <c r="AA122" s="167"/>
      <c r="AB122" s="167"/>
      <c r="AC122" s="167"/>
      <c r="AD122" s="167"/>
      <c r="AE122" s="167"/>
      <c r="AF122" s="167"/>
      <c r="AG122" s="167" t="s">
        <v>281</v>
      </c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</row>
    <row r="123" spans="1:60" outlineLevel="1" x14ac:dyDescent="0.2">
      <c r="A123" s="168">
        <v>111</v>
      </c>
      <c r="B123" s="178" t="s">
        <v>330</v>
      </c>
      <c r="C123" s="204" t="s">
        <v>331</v>
      </c>
      <c r="D123" s="180" t="s">
        <v>102</v>
      </c>
      <c r="E123" s="183">
        <v>12</v>
      </c>
      <c r="F123" s="187"/>
      <c r="G123" s="188">
        <f t="shared" si="28"/>
        <v>0</v>
      </c>
      <c r="H123" s="187">
        <v>0</v>
      </c>
      <c r="I123" s="188">
        <f t="shared" si="29"/>
        <v>0</v>
      </c>
      <c r="J123" s="187">
        <v>108.33</v>
      </c>
      <c r="K123" s="188">
        <f t="shared" si="30"/>
        <v>1299.96</v>
      </c>
      <c r="L123" s="188">
        <v>21</v>
      </c>
      <c r="M123" s="188">
        <f t="shared" si="31"/>
        <v>0</v>
      </c>
      <c r="N123" s="188">
        <v>0</v>
      </c>
      <c r="O123" s="188">
        <f t="shared" si="32"/>
        <v>0</v>
      </c>
      <c r="P123" s="188">
        <v>0</v>
      </c>
      <c r="Q123" s="188">
        <f t="shared" si="33"/>
        <v>0</v>
      </c>
      <c r="R123" s="188"/>
      <c r="S123" s="188"/>
      <c r="T123" s="189">
        <v>0</v>
      </c>
      <c r="U123" s="188">
        <f t="shared" si="34"/>
        <v>0</v>
      </c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  <c r="AF123" s="167"/>
      <c r="AG123" s="167" t="s">
        <v>281</v>
      </c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</row>
    <row r="124" spans="1:60" outlineLevel="1" x14ac:dyDescent="0.2">
      <c r="A124" s="168">
        <v>112</v>
      </c>
      <c r="B124" s="178" t="s">
        <v>332</v>
      </c>
      <c r="C124" s="204" t="s">
        <v>333</v>
      </c>
      <c r="D124" s="180" t="s">
        <v>102</v>
      </c>
      <c r="E124" s="183">
        <v>2</v>
      </c>
      <c r="F124" s="187"/>
      <c r="G124" s="188">
        <f t="shared" si="28"/>
        <v>0</v>
      </c>
      <c r="H124" s="187">
        <v>0</v>
      </c>
      <c r="I124" s="188">
        <f t="shared" si="29"/>
        <v>0</v>
      </c>
      <c r="J124" s="187">
        <v>66</v>
      </c>
      <c r="K124" s="188">
        <f t="shared" si="30"/>
        <v>132</v>
      </c>
      <c r="L124" s="188">
        <v>21</v>
      </c>
      <c r="M124" s="188">
        <f t="shared" si="31"/>
        <v>0</v>
      </c>
      <c r="N124" s="188">
        <v>0</v>
      </c>
      <c r="O124" s="188">
        <f t="shared" si="32"/>
        <v>0</v>
      </c>
      <c r="P124" s="188">
        <v>0</v>
      </c>
      <c r="Q124" s="188">
        <f t="shared" si="33"/>
        <v>0</v>
      </c>
      <c r="R124" s="188"/>
      <c r="S124" s="188"/>
      <c r="T124" s="189">
        <v>0</v>
      </c>
      <c r="U124" s="188">
        <f t="shared" si="34"/>
        <v>0</v>
      </c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  <c r="AF124" s="167"/>
      <c r="AG124" s="167" t="s">
        <v>281</v>
      </c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</row>
    <row r="125" spans="1:60" outlineLevel="1" x14ac:dyDescent="0.2">
      <c r="A125" s="168">
        <v>113</v>
      </c>
      <c r="B125" s="178" t="s">
        <v>334</v>
      </c>
      <c r="C125" s="204" t="s">
        <v>335</v>
      </c>
      <c r="D125" s="180" t="s">
        <v>102</v>
      </c>
      <c r="E125" s="183">
        <v>1</v>
      </c>
      <c r="F125" s="187"/>
      <c r="G125" s="188">
        <f t="shared" si="28"/>
        <v>0</v>
      </c>
      <c r="H125" s="187">
        <v>0</v>
      </c>
      <c r="I125" s="188">
        <f t="shared" si="29"/>
        <v>0</v>
      </c>
      <c r="J125" s="187">
        <v>143</v>
      </c>
      <c r="K125" s="188">
        <f t="shared" si="30"/>
        <v>143</v>
      </c>
      <c r="L125" s="188">
        <v>21</v>
      </c>
      <c r="M125" s="188">
        <f t="shared" si="31"/>
        <v>0</v>
      </c>
      <c r="N125" s="188">
        <v>0</v>
      </c>
      <c r="O125" s="188">
        <f t="shared" si="32"/>
        <v>0</v>
      </c>
      <c r="P125" s="188">
        <v>0</v>
      </c>
      <c r="Q125" s="188">
        <f t="shared" si="33"/>
        <v>0</v>
      </c>
      <c r="R125" s="188"/>
      <c r="S125" s="188"/>
      <c r="T125" s="189">
        <v>0</v>
      </c>
      <c r="U125" s="188">
        <f t="shared" si="34"/>
        <v>0</v>
      </c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  <c r="AF125" s="167"/>
      <c r="AG125" s="167" t="s">
        <v>281</v>
      </c>
      <c r="AH125" s="167"/>
      <c r="AI125" s="167"/>
      <c r="AJ125" s="167"/>
      <c r="AK125" s="167"/>
      <c r="AL125" s="167"/>
      <c r="AM125" s="167"/>
      <c r="AN125" s="167"/>
      <c r="AO125" s="167"/>
      <c r="AP125" s="167"/>
      <c r="AQ125" s="167"/>
      <c r="AR125" s="167"/>
      <c r="AS125" s="167"/>
      <c r="AT125" s="167"/>
      <c r="AU125" s="167"/>
      <c r="AV125" s="167"/>
      <c r="AW125" s="167"/>
      <c r="AX125" s="167"/>
      <c r="AY125" s="167"/>
      <c r="AZ125" s="167"/>
      <c r="BA125" s="167"/>
      <c r="BB125" s="167"/>
      <c r="BC125" s="167"/>
      <c r="BD125" s="167"/>
      <c r="BE125" s="167"/>
      <c r="BF125" s="167"/>
      <c r="BG125" s="167"/>
      <c r="BH125" s="167"/>
    </row>
    <row r="126" spans="1:60" outlineLevel="1" x14ac:dyDescent="0.2">
      <c r="A126" s="168">
        <v>114</v>
      </c>
      <c r="B126" s="178" t="s">
        <v>336</v>
      </c>
      <c r="C126" s="204" t="s">
        <v>337</v>
      </c>
      <c r="D126" s="180" t="s">
        <v>183</v>
      </c>
      <c r="E126" s="183">
        <v>2466</v>
      </c>
      <c r="F126" s="187"/>
      <c r="G126" s="188">
        <f t="shared" si="28"/>
        <v>0</v>
      </c>
      <c r="H126" s="187">
        <v>0</v>
      </c>
      <c r="I126" s="188">
        <f t="shared" si="29"/>
        <v>0</v>
      </c>
      <c r="J126" s="187">
        <v>15.3</v>
      </c>
      <c r="K126" s="188">
        <f t="shared" si="30"/>
        <v>37729.800000000003</v>
      </c>
      <c r="L126" s="188">
        <v>21</v>
      </c>
      <c r="M126" s="188">
        <f t="shared" si="31"/>
        <v>0</v>
      </c>
      <c r="N126" s="188">
        <v>0</v>
      </c>
      <c r="O126" s="188">
        <f t="shared" si="32"/>
        <v>0</v>
      </c>
      <c r="P126" s="188">
        <v>0</v>
      </c>
      <c r="Q126" s="188">
        <f t="shared" si="33"/>
        <v>0</v>
      </c>
      <c r="R126" s="188"/>
      <c r="S126" s="188"/>
      <c r="T126" s="189">
        <v>4.6330000000000003E-2</v>
      </c>
      <c r="U126" s="188">
        <f t="shared" si="34"/>
        <v>114.25</v>
      </c>
      <c r="V126" s="167"/>
      <c r="W126" s="167"/>
      <c r="X126" s="167"/>
      <c r="Y126" s="167"/>
      <c r="Z126" s="167"/>
      <c r="AA126" s="167"/>
      <c r="AB126" s="167"/>
      <c r="AC126" s="167"/>
      <c r="AD126" s="167"/>
      <c r="AE126" s="167"/>
      <c r="AF126" s="167"/>
      <c r="AG126" s="167" t="s">
        <v>281</v>
      </c>
      <c r="AH126" s="167"/>
      <c r="AI126" s="167"/>
      <c r="AJ126" s="167"/>
      <c r="AK126" s="167"/>
      <c r="AL126" s="167"/>
      <c r="AM126" s="167"/>
      <c r="AN126" s="167"/>
      <c r="AO126" s="167"/>
      <c r="AP126" s="167"/>
      <c r="AQ126" s="167"/>
      <c r="AR126" s="167"/>
      <c r="AS126" s="167"/>
      <c r="AT126" s="167"/>
      <c r="AU126" s="167"/>
      <c r="AV126" s="167"/>
      <c r="AW126" s="167"/>
      <c r="AX126" s="167"/>
      <c r="AY126" s="167"/>
      <c r="AZ126" s="167"/>
      <c r="BA126" s="167"/>
      <c r="BB126" s="167"/>
      <c r="BC126" s="167"/>
      <c r="BD126" s="167"/>
      <c r="BE126" s="167"/>
      <c r="BF126" s="167"/>
      <c r="BG126" s="167"/>
      <c r="BH126" s="167"/>
    </row>
    <row r="127" spans="1:60" outlineLevel="1" x14ac:dyDescent="0.2">
      <c r="A127" s="168">
        <v>115</v>
      </c>
      <c r="B127" s="178" t="s">
        <v>338</v>
      </c>
      <c r="C127" s="204" t="s">
        <v>339</v>
      </c>
      <c r="D127" s="180" t="s">
        <v>183</v>
      </c>
      <c r="E127" s="183">
        <v>3075</v>
      </c>
      <c r="F127" s="187"/>
      <c r="G127" s="188">
        <f t="shared" si="28"/>
        <v>0</v>
      </c>
      <c r="H127" s="187">
        <v>0</v>
      </c>
      <c r="I127" s="188">
        <f t="shared" si="29"/>
        <v>0</v>
      </c>
      <c r="J127" s="187">
        <v>15.3</v>
      </c>
      <c r="K127" s="188">
        <f t="shared" si="30"/>
        <v>47047.5</v>
      </c>
      <c r="L127" s="188">
        <v>21</v>
      </c>
      <c r="M127" s="188">
        <f t="shared" si="31"/>
        <v>0</v>
      </c>
      <c r="N127" s="188">
        <v>0</v>
      </c>
      <c r="O127" s="188">
        <f t="shared" si="32"/>
        <v>0</v>
      </c>
      <c r="P127" s="188">
        <v>0</v>
      </c>
      <c r="Q127" s="188">
        <f t="shared" si="33"/>
        <v>0</v>
      </c>
      <c r="R127" s="188"/>
      <c r="S127" s="188"/>
      <c r="T127" s="189">
        <v>4.6330000000000003E-2</v>
      </c>
      <c r="U127" s="188">
        <f t="shared" si="34"/>
        <v>142.46</v>
      </c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  <c r="AF127" s="167"/>
      <c r="AG127" s="167" t="s">
        <v>281</v>
      </c>
      <c r="AH127" s="167"/>
      <c r="AI127" s="167"/>
      <c r="AJ127" s="167"/>
      <c r="AK127" s="167"/>
      <c r="AL127" s="167"/>
      <c r="AM127" s="167"/>
      <c r="AN127" s="167"/>
      <c r="AO127" s="167"/>
      <c r="AP127" s="167"/>
      <c r="AQ127" s="167"/>
      <c r="AR127" s="167"/>
      <c r="AS127" s="167"/>
      <c r="AT127" s="167"/>
      <c r="AU127" s="167"/>
      <c r="AV127" s="167"/>
      <c r="AW127" s="167"/>
      <c r="AX127" s="167"/>
      <c r="AY127" s="167"/>
      <c r="AZ127" s="167"/>
      <c r="BA127" s="167"/>
      <c r="BB127" s="167"/>
      <c r="BC127" s="167"/>
      <c r="BD127" s="167"/>
      <c r="BE127" s="167"/>
      <c r="BF127" s="167"/>
      <c r="BG127" s="167"/>
      <c r="BH127" s="167"/>
    </row>
    <row r="128" spans="1:60" outlineLevel="1" x14ac:dyDescent="0.2">
      <c r="A128" s="168">
        <v>116</v>
      </c>
      <c r="B128" s="178" t="s">
        <v>340</v>
      </c>
      <c r="C128" s="204" t="s">
        <v>341</v>
      </c>
      <c r="D128" s="180" t="s">
        <v>183</v>
      </c>
      <c r="E128" s="183">
        <v>303</v>
      </c>
      <c r="F128" s="187"/>
      <c r="G128" s="188">
        <f t="shared" si="28"/>
        <v>0</v>
      </c>
      <c r="H128" s="187">
        <v>0</v>
      </c>
      <c r="I128" s="188">
        <f t="shared" si="29"/>
        <v>0</v>
      </c>
      <c r="J128" s="187">
        <v>15.3</v>
      </c>
      <c r="K128" s="188">
        <f t="shared" si="30"/>
        <v>4635.8999999999996</v>
      </c>
      <c r="L128" s="188">
        <v>21</v>
      </c>
      <c r="M128" s="188">
        <f t="shared" si="31"/>
        <v>0</v>
      </c>
      <c r="N128" s="188">
        <v>0</v>
      </c>
      <c r="O128" s="188">
        <f t="shared" si="32"/>
        <v>0</v>
      </c>
      <c r="P128" s="188">
        <v>0</v>
      </c>
      <c r="Q128" s="188">
        <f t="shared" si="33"/>
        <v>0</v>
      </c>
      <c r="R128" s="188"/>
      <c r="S128" s="188"/>
      <c r="T128" s="189">
        <v>4.6330000000000003E-2</v>
      </c>
      <c r="U128" s="188">
        <f t="shared" si="34"/>
        <v>14.04</v>
      </c>
      <c r="V128" s="167"/>
      <c r="W128" s="167"/>
      <c r="X128" s="167"/>
      <c r="Y128" s="167"/>
      <c r="Z128" s="167"/>
      <c r="AA128" s="167"/>
      <c r="AB128" s="167"/>
      <c r="AC128" s="167"/>
      <c r="AD128" s="167"/>
      <c r="AE128" s="167"/>
      <c r="AF128" s="167"/>
      <c r="AG128" s="167" t="s">
        <v>281</v>
      </c>
      <c r="AH128" s="167"/>
      <c r="AI128" s="167"/>
      <c r="AJ128" s="167"/>
      <c r="AK128" s="167"/>
      <c r="AL128" s="167"/>
      <c r="AM128" s="167"/>
      <c r="AN128" s="167"/>
      <c r="AO128" s="167"/>
      <c r="AP128" s="167"/>
      <c r="AQ128" s="167"/>
      <c r="AR128" s="167"/>
      <c r="AS128" s="167"/>
      <c r="AT128" s="167"/>
      <c r="AU128" s="167"/>
      <c r="AV128" s="167"/>
      <c r="AW128" s="167"/>
      <c r="AX128" s="167"/>
      <c r="AY128" s="167"/>
      <c r="AZ128" s="167"/>
      <c r="BA128" s="167"/>
      <c r="BB128" s="167"/>
      <c r="BC128" s="167"/>
      <c r="BD128" s="167"/>
      <c r="BE128" s="167"/>
      <c r="BF128" s="167"/>
      <c r="BG128" s="167"/>
      <c r="BH128" s="167"/>
    </row>
    <row r="129" spans="1:60" outlineLevel="1" x14ac:dyDescent="0.2">
      <c r="A129" s="168">
        <v>117</v>
      </c>
      <c r="B129" s="178" t="s">
        <v>342</v>
      </c>
      <c r="C129" s="204" t="s">
        <v>343</v>
      </c>
      <c r="D129" s="180" t="s">
        <v>183</v>
      </c>
      <c r="E129" s="183">
        <v>208</v>
      </c>
      <c r="F129" s="187"/>
      <c r="G129" s="188">
        <f t="shared" si="28"/>
        <v>0</v>
      </c>
      <c r="H129" s="187">
        <v>0</v>
      </c>
      <c r="I129" s="188">
        <f t="shared" si="29"/>
        <v>0</v>
      </c>
      <c r="J129" s="187">
        <v>15.3</v>
      </c>
      <c r="K129" s="188">
        <f t="shared" si="30"/>
        <v>3182.4</v>
      </c>
      <c r="L129" s="188">
        <v>21</v>
      </c>
      <c r="M129" s="188">
        <f t="shared" si="31"/>
        <v>0</v>
      </c>
      <c r="N129" s="188">
        <v>0</v>
      </c>
      <c r="O129" s="188">
        <f t="shared" si="32"/>
        <v>0</v>
      </c>
      <c r="P129" s="188">
        <v>0</v>
      </c>
      <c r="Q129" s="188">
        <f t="shared" si="33"/>
        <v>0</v>
      </c>
      <c r="R129" s="188"/>
      <c r="S129" s="188"/>
      <c r="T129" s="189">
        <v>4.6330000000000003E-2</v>
      </c>
      <c r="U129" s="188">
        <f t="shared" si="34"/>
        <v>9.64</v>
      </c>
      <c r="V129" s="167"/>
      <c r="W129" s="167"/>
      <c r="X129" s="167"/>
      <c r="Y129" s="167"/>
      <c r="Z129" s="167"/>
      <c r="AA129" s="167"/>
      <c r="AB129" s="167"/>
      <c r="AC129" s="167"/>
      <c r="AD129" s="167"/>
      <c r="AE129" s="167"/>
      <c r="AF129" s="167"/>
      <c r="AG129" s="167" t="s">
        <v>281</v>
      </c>
      <c r="AH129" s="167"/>
      <c r="AI129" s="167"/>
      <c r="AJ129" s="167"/>
      <c r="AK129" s="167"/>
      <c r="AL129" s="167"/>
      <c r="AM129" s="167"/>
      <c r="AN129" s="167"/>
      <c r="AO129" s="167"/>
      <c r="AP129" s="167"/>
      <c r="AQ129" s="167"/>
      <c r="AR129" s="167"/>
      <c r="AS129" s="167"/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</row>
    <row r="130" spans="1:60" outlineLevel="1" x14ac:dyDescent="0.2">
      <c r="A130" s="168">
        <v>118</v>
      </c>
      <c r="B130" s="178" t="s">
        <v>344</v>
      </c>
      <c r="C130" s="204" t="s">
        <v>345</v>
      </c>
      <c r="D130" s="180" t="s">
        <v>183</v>
      </c>
      <c r="E130" s="183">
        <v>595</v>
      </c>
      <c r="F130" s="187"/>
      <c r="G130" s="188">
        <f t="shared" ref="G130:G161" si="35">ROUND(E130*F130,2)</f>
        <v>0</v>
      </c>
      <c r="H130" s="187">
        <v>0</v>
      </c>
      <c r="I130" s="188">
        <f t="shared" ref="I130:I161" si="36">ROUND(E130*H130,2)</f>
        <v>0</v>
      </c>
      <c r="J130" s="187">
        <v>52.7</v>
      </c>
      <c r="K130" s="188">
        <f t="shared" ref="K130:K161" si="37">ROUND(E130*J130,2)</f>
        <v>31356.5</v>
      </c>
      <c r="L130" s="188">
        <v>21</v>
      </c>
      <c r="M130" s="188">
        <f t="shared" ref="M130:M161" si="38">G130*(1+L130/100)</f>
        <v>0</v>
      </c>
      <c r="N130" s="188">
        <v>0</v>
      </c>
      <c r="O130" s="188">
        <f t="shared" ref="O130:O161" si="39">ROUND(E130*N130,2)</f>
        <v>0</v>
      </c>
      <c r="P130" s="188">
        <v>0</v>
      </c>
      <c r="Q130" s="188">
        <f t="shared" ref="Q130:Q161" si="40">ROUND(E130*P130,2)</f>
        <v>0</v>
      </c>
      <c r="R130" s="188"/>
      <c r="S130" s="188"/>
      <c r="T130" s="189">
        <v>0.1595</v>
      </c>
      <c r="U130" s="188">
        <f t="shared" ref="U130:U161" si="41">ROUND(E130*T130,2)</f>
        <v>94.9</v>
      </c>
      <c r="V130" s="167"/>
      <c r="W130" s="167"/>
      <c r="X130" s="167"/>
      <c r="Y130" s="167"/>
      <c r="Z130" s="167"/>
      <c r="AA130" s="167"/>
      <c r="AB130" s="167"/>
      <c r="AC130" s="167"/>
      <c r="AD130" s="167"/>
      <c r="AE130" s="167"/>
      <c r="AF130" s="167"/>
      <c r="AG130" s="167" t="s">
        <v>281</v>
      </c>
      <c r="AH130" s="167"/>
      <c r="AI130" s="167"/>
      <c r="AJ130" s="167"/>
      <c r="AK130" s="167"/>
      <c r="AL130" s="167"/>
      <c r="AM130" s="167"/>
      <c r="AN130" s="167"/>
      <c r="AO130" s="167"/>
      <c r="AP130" s="167"/>
      <c r="AQ130" s="167"/>
      <c r="AR130" s="167"/>
      <c r="AS130" s="167"/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</row>
    <row r="131" spans="1:60" outlineLevel="1" x14ac:dyDescent="0.2">
      <c r="A131" s="168">
        <v>119</v>
      </c>
      <c r="B131" s="178" t="s">
        <v>346</v>
      </c>
      <c r="C131" s="204" t="s">
        <v>347</v>
      </c>
      <c r="D131" s="180" t="s">
        <v>183</v>
      </c>
      <c r="E131" s="183">
        <v>869</v>
      </c>
      <c r="F131" s="187"/>
      <c r="G131" s="188">
        <f t="shared" si="35"/>
        <v>0</v>
      </c>
      <c r="H131" s="187">
        <v>0</v>
      </c>
      <c r="I131" s="188">
        <f t="shared" si="36"/>
        <v>0</v>
      </c>
      <c r="J131" s="187">
        <v>16.8</v>
      </c>
      <c r="K131" s="188">
        <f t="shared" si="37"/>
        <v>14599.2</v>
      </c>
      <c r="L131" s="188">
        <v>21</v>
      </c>
      <c r="M131" s="188">
        <f t="shared" si="38"/>
        <v>0</v>
      </c>
      <c r="N131" s="188">
        <v>0</v>
      </c>
      <c r="O131" s="188">
        <f t="shared" si="39"/>
        <v>0</v>
      </c>
      <c r="P131" s="188">
        <v>0</v>
      </c>
      <c r="Q131" s="188">
        <f t="shared" si="40"/>
        <v>0</v>
      </c>
      <c r="R131" s="188"/>
      <c r="S131" s="188"/>
      <c r="T131" s="189">
        <v>0</v>
      </c>
      <c r="U131" s="188">
        <f t="shared" si="41"/>
        <v>0</v>
      </c>
      <c r="V131" s="167"/>
      <c r="W131" s="167"/>
      <c r="X131" s="167"/>
      <c r="Y131" s="167"/>
      <c r="Z131" s="167"/>
      <c r="AA131" s="167"/>
      <c r="AB131" s="167"/>
      <c r="AC131" s="167"/>
      <c r="AD131" s="167"/>
      <c r="AE131" s="167"/>
      <c r="AF131" s="167"/>
      <c r="AG131" s="167" t="s">
        <v>281</v>
      </c>
      <c r="AH131" s="167"/>
      <c r="AI131" s="167"/>
      <c r="AJ131" s="167"/>
      <c r="AK131" s="167"/>
      <c r="AL131" s="167"/>
      <c r="AM131" s="167"/>
      <c r="AN131" s="167"/>
      <c r="AO131" s="167"/>
      <c r="AP131" s="167"/>
      <c r="AQ131" s="167"/>
      <c r="AR131" s="167"/>
      <c r="AS131" s="167"/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</row>
    <row r="132" spans="1:60" outlineLevel="1" x14ac:dyDescent="0.2">
      <c r="A132" s="168">
        <v>120</v>
      </c>
      <c r="B132" s="178" t="s">
        <v>348</v>
      </c>
      <c r="C132" s="204" t="s">
        <v>349</v>
      </c>
      <c r="D132" s="180" t="s">
        <v>183</v>
      </c>
      <c r="E132" s="183">
        <v>319</v>
      </c>
      <c r="F132" s="187"/>
      <c r="G132" s="188">
        <f t="shared" si="35"/>
        <v>0</v>
      </c>
      <c r="H132" s="187">
        <v>0</v>
      </c>
      <c r="I132" s="188">
        <f t="shared" si="36"/>
        <v>0</v>
      </c>
      <c r="J132" s="187">
        <v>16.8</v>
      </c>
      <c r="K132" s="188">
        <f t="shared" si="37"/>
        <v>5359.2</v>
      </c>
      <c r="L132" s="188">
        <v>21</v>
      </c>
      <c r="M132" s="188">
        <f t="shared" si="38"/>
        <v>0</v>
      </c>
      <c r="N132" s="188">
        <v>0</v>
      </c>
      <c r="O132" s="188">
        <f t="shared" si="39"/>
        <v>0</v>
      </c>
      <c r="P132" s="188">
        <v>0</v>
      </c>
      <c r="Q132" s="188">
        <f t="shared" si="40"/>
        <v>0</v>
      </c>
      <c r="R132" s="188"/>
      <c r="S132" s="188"/>
      <c r="T132" s="189">
        <v>5.0959999999999998E-2</v>
      </c>
      <c r="U132" s="188">
        <f t="shared" si="41"/>
        <v>16.260000000000002</v>
      </c>
      <c r="V132" s="167"/>
      <c r="W132" s="167"/>
      <c r="X132" s="167"/>
      <c r="Y132" s="167"/>
      <c r="Z132" s="167"/>
      <c r="AA132" s="167"/>
      <c r="AB132" s="167"/>
      <c r="AC132" s="167"/>
      <c r="AD132" s="167"/>
      <c r="AE132" s="167"/>
      <c r="AF132" s="167"/>
      <c r="AG132" s="167" t="s">
        <v>281</v>
      </c>
      <c r="AH132" s="167"/>
      <c r="AI132" s="167"/>
      <c r="AJ132" s="167"/>
      <c r="AK132" s="167"/>
      <c r="AL132" s="167"/>
      <c r="AM132" s="167"/>
      <c r="AN132" s="167"/>
      <c r="AO132" s="167"/>
      <c r="AP132" s="167"/>
      <c r="AQ132" s="167"/>
      <c r="AR132" s="167"/>
      <c r="AS132" s="167"/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</row>
    <row r="133" spans="1:60" outlineLevel="1" x14ac:dyDescent="0.2">
      <c r="A133" s="168">
        <v>121</v>
      </c>
      <c r="B133" s="178" t="s">
        <v>350</v>
      </c>
      <c r="C133" s="204" t="s">
        <v>351</v>
      </c>
      <c r="D133" s="180" t="s">
        <v>183</v>
      </c>
      <c r="E133" s="183">
        <v>88</v>
      </c>
      <c r="F133" s="187"/>
      <c r="G133" s="188">
        <f t="shared" si="35"/>
        <v>0</v>
      </c>
      <c r="H133" s="187">
        <v>0</v>
      </c>
      <c r="I133" s="188">
        <f t="shared" si="36"/>
        <v>0</v>
      </c>
      <c r="J133" s="187">
        <v>16.8</v>
      </c>
      <c r="K133" s="188">
        <f t="shared" si="37"/>
        <v>1478.4</v>
      </c>
      <c r="L133" s="188">
        <v>21</v>
      </c>
      <c r="M133" s="188">
        <f t="shared" si="38"/>
        <v>0</v>
      </c>
      <c r="N133" s="188">
        <v>0</v>
      </c>
      <c r="O133" s="188">
        <f t="shared" si="39"/>
        <v>0</v>
      </c>
      <c r="P133" s="188">
        <v>0</v>
      </c>
      <c r="Q133" s="188">
        <f t="shared" si="40"/>
        <v>0</v>
      </c>
      <c r="R133" s="188"/>
      <c r="S133" s="188"/>
      <c r="T133" s="189">
        <v>5.0959999999999998E-2</v>
      </c>
      <c r="U133" s="188">
        <f t="shared" si="41"/>
        <v>4.4800000000000004</v>
      </c>
      <c r="V133" s="167"/>
      <c r="W133" s="167"/>
      <c r="X133" s="167"/>
      <c r="Y133" s="167"/>
      <c r="Z133" s="167"/>
      <c r="AA133" s="167"/>
      <c r="AB133" s="167"/>
      <c r="AC133" s="167"/>
      <c r="AD133" s="167"/>
      <c r="AE133" s="167"/>
      <c r="AF133" s="167"/>
      <c r="AG133" s="167" t="s">
        <v>281</v>
      </c>
      <c r="AH133" s="167"/>
      <c r="AI133" s="167"/>
      <c r="AJ133" s="167"/>
      <c r="AK133" s="167"/>
      <c r="AL133" s="167"/>
      <c r="AM133" s="167"/>
      <c r="AN133" s="167"/>
      <c r="AO133" s="167"/>
      <c r="AP133" s="167"/>
      <c r="AQ133" s="167"/>
      <c r="AR133" s="167"/>
      <c r="AS133" s="167"/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</row>
    <row r="134" spans="1:60" outlineLevel="1" x14ac:dyDescent="0.2">
      <c r="A134" s="168">
        <v>122</v>
      </c>
      <c r="B134" s="178" t="s">
        <v>352</v>
      </c>
      <c r="C134" s="204" t="s">
        <v>353</v>
      </c>
      <c r="D134" s="180" t="s">
        <v>183</v>
      </c>
      <c r="E134" s="183">
        <v>6</v>
      </c>
      <c r="F134" s="187"/>
      <c r="G134" s="188">
        <f t="shared" si="35"/>
        <v>0</v>
      </c>
      <c r="H134" s="187">
        <v>0</v>
      </c>
      <c r="I134" s="188">
        <f t="shared" si="36"/>
        <v>0</v>
      </c>
      <c r="J134" s="187">
        <v>16.8</v>
      </c>
      <c r="K134" s="188">
        <f t="shared" si="37"/>
        <v>100.8</v>
      </c>
      <c r="L134" s="188">
        <v>21</v>
      </c>
      <c r="M134" s="188">
        <f t="shared" si="38"/>
        <v>0</v>
      </c>
      <c r="N134" s="188">
        <v>0</v>
      </c>
      <c r="O134" s="188">
        <f t="shared" si="39"/>
        <v>0</v>
      </c>
      <c r="P134" s="188">
        <v>0</v>
      </c>
      <c r="Q134" s="188">
        <f t="shared" si="40"/>
        <v>0</v>
      </c>
      <c r="R134" s="188"/>
      <c r="S134" s="188"/>
      <c r="T134" s="189">
        <v>5.0959999999999998E-2</v>
      </c>
      <c r="U134" s="188">
        <f t="shared" si="41"/>
        <v>0.31</v>
      </c>
      <c r="V134" s="167"/>
      <c r="W134" s="167"/>
      <c r="X134" s="167"/>
      <c r="Y134" s="167"/>
      <c r="Z134" s="167"/>
      <c r="AA134" s="167"/>
      <c r="AB134" s="167"/>
      <c r="AC134" s="167"/>
      <c r="AD134" s="167"/>
      <c r="AE134" s="167"/>
      <c r="AF134" s="167"/>
      <c r="AG134" s="167" t="s">
        <v>281</v>
      </c>
      <c r="AH134" s="167"/>
      <c r="AI134" s="167"/>
      <c r="AJ134" s="167"/>
      <c r="AK134" s="167"/>
      <c r="AL134" s="167"/>
      <c r="AM134" s="167"/>
      <c r="AN134" s="167"/>
      <c r="AO134" s="167"/>
      <c r="AP134" s="167"/>
      <c r="AQ134" s="167"/>
      <c r="AR134" s="167"/>
      <c r="AS134" s="167"/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</row>
    <row r="135" spans="1:60" outlineLevel="1" x14ac:dyDescent="0.2">
      <c r="A135" s="168">
        <v>123</v>
      </c>
      <c r="B135" s="178" t="s">
        <v>354</v>
      </c>
      <c r="C135" s="204" t="s">
        <v>355</v>
      </c>
      <c r="D135" s="180" t="s">
        <v>183</v>
      </c>
      <c r="E135" s="183">
        <v>253</v>
      </c>
      <c r="F135" s="187"/>
      <c r="G135" s="188">
        <f t="shared" si="35"/>
        <v>0</v>
      </c>
      <c r="H135" s="187">
        <v>0</v>
      </c>
      <c r="I135" s="188">
        <f t="shared" si="36"/>
        <v>0</v>
      </c>
      <c r="J135" s="187">
        <v>16.8</v>
      </c>
      <c r="K135" s="188">
        <f t="shared" si="37"/>
        <v>4250.3999999999996</v>
      </c>
      <c r="L135" s="188">
        <v>21</v>
      </c>
      <c r="M135" s="188">
        <f t="shared" si="38"/>
        <v>0</v>
      </c>
      <c r="N135" s="188">
        <v>0</v>
      </c>
      <c r="O135" s="188">
        <f t="shared" si="39"/>
        <v>0</v>
      </c>
      <c r="P135" s="188">
        <v>0</v>
      </c>
      <c r="Q135" s="188">
        <f t="shared" si="40"/>
        <v>0</v>
      </c>
      <c r="R135" s="188"/>
      <c r="S135" s="188"/>
      <c r="T135" s="189">
        <v>5.7939999999999998E-2</v>
      </c>
      <c r="U135" s="188">
        <f t="shared" si="41"/>
        <v>14.66</v>
      </c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 t="s">
        <v>281</v>
      </c>
      <c r="AH135" s="167"/>
      <c r="AI135" s="167"/>
      <c r="AJ135" s="167"/>
      <c r="AK135" s="167"/>
      <c r="AL135" s="167"/>
      <c r="AM135" s="167"/>
      <c r="AN135" s="167"/>
      <c r="AO135" s="167"/>
      <c r="AP135" s="167"/>
      <c r="AQ135" s="167"/>
      <c r="AR135" s="167"/>
      <c r="AS135" s="167"/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</row>
    <row r="136" spans="1:60" outlineLevel="1" x14ac:dyDescent="0.2">
      <c r="A136" s="168">
        <v>124</v>
      </c>
      <c r="B136" s="178" t="s">
        <v>356</v>
      </c>
      <c r="C136" s="204" t="s">
        <v>357</v>
      </c>
      <c r="D136" s="180" t="s">
        <v>183</v>
      </c>
      <c r="E136" s="183">
        <v>143</v>
      </c>
      <c r="F136" s="187"/>
      <c r="G136" s="188">
        <f t="shared" si="35"/>
        <v>0</v>
      </c>
      <c r="H136" s="187">
        <v>0</v>
      </c>
      <c r="I136" s="188">
        <f t="shared" si="36"/>
        <v>0</v>
      </c>
      <c r="J136" s="187">
        <v>16.8</v>
      </c>
      <c r="K136" s="188">
        <f t="shared" si="37"/>
        <v>2402.4</v>
      </c>
      <c r="L136" s="188">
        <v>21</v>
      </c>
      <c r="M136" s="188">
        <f t="shared" si="38"/>
        <v>0</v>
      </c>
      <c r="N136" s="188">
        <v>0</v>
      </c>
      <c r="O136" s="188">
        <f t="shared" si="39"/>
        <v>0</v>
      </c>
      <c r="P136" s="188">
        <v>0</v>
      </c>
      <c r="Q136" s="188">
        <f t="shared" si="40"/>
        <v>0</v>
      </c>
      <c r="R136" s="188"/>
      <c r="S136" s="188"/>
      <c r="T136" s="189">
        <v>5.0959999999999998E-2</v>
      </c>
      <c r="U136" s="188">
        <f t="shared" si="41"/>
        <v>7.29</v>
      </c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 t="s">
        <v>281</v>
      </c>
      <c r="AH136" s="167"/>
      <c r="AI136" s="167"/>
      <c r="AJ136" s="167"/>
      <c r="AK136" s="167"/>
      <c r="AL136" s="167"/>
      <c r="AM136" s="167"/>
      <c r="AN136" s="167"/>
      <c r="AO136" s="167"/>
      <c r="AP136" s="167"/>
      <c r="AQ136" s="167"/>
      <c r="AR136" s="167"/>
      <c r="AS136" s="167"/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</row>
    <row r="137" spans="1:60" outlineLevel="1" x14ac:dyDescent="0.2">
      <c r="A137" s="168">
        <v>125</v>
      </c>
      <c r="B137" s="178" t="s">
        <v>358</v>
      </c>
      <c r="C137" s="204" t="s">
        <v>359</v>
      </c>
      <c r="D137" s="180" t="s">
        <v>183</v>
      </c>
      <c r="E137" s="183">
        <v>11</v>
      </c>
      <c r="F137" s="187"/>
      <c r="G137" s="188">
        <f t="shared" si="35"/>
        <v>0</v>
      </c>
      <c r="H137" s="187">
        <v>0</v>
      </c>
      <c r="I137" s="188">
        <f t="shared" si="36"/>
        <v>0</v>
      </c>
      <c r="J137" s="187">
        <v>19.100000000000001</v>
      </c>
      <c r="K137" s="188">
        <f t="shared" si="37"/>
        <v>210.1</v>
      </c>
      <c r="L137" s="188">
        <v>21</v>
      </c>
      <c r="M137" s="188">
        <f t="shared" si="38"/>
        <v>0</v>
      </c>
      <c r="N137" s="188">
        <v>0</v>
      </c>
      <c r="O137" s="188">
        <f t="shared" si="39"/>
        <v>0</v>
      </c>
      <c r="P137" s="188">
        <v>0</v>
      </c>
      <c r="Q137" s="188">
        <f t="shared" si="40"/>
        <v>0</v>
      </c>
      <c r="R137" s="188"/>
      <c r="S137" s="188"/>
      <c r="T137" s="189">
        <v>5.0959999999999998E-2</v>
      </c>
      <c r="U137" s="188">
        <f t="shared" si="41"/>
        <v>0.56000000000000005</v>
      </c>
      <c r="V137" s="167"/>
      <c r="W137" s="167"/>
      <c r="X137" s="167"/>
      <c r="Y137" s="167"/>
      <c r="Z137" s="167"/>
      <c r="AA137" s="167"/>
      <c r="AB137" s="167"/>
      <c r="AC137" s="167"/>
      <c r="AD137" s="167"/>
      <c r="AE137" s="167"/>
      <c r="AF137" s="167"/>
      <c r="AG137" s="167" t="s">
        <v>281</v>
      </c>
      <c r="AH137" s="167"/>
      <c r="AI137" s="167"/>
      <c r="AJ137" s="167"/>
      <c r="AK137" s="167"/>
      <c r="AL137" s="167"/>
      <c r="AM137" s="167"/>
      <c r="AN137" s="167"/>
      <c r="AO137" s="167"/>
      <c r="AP137" s="167"/>
      <c r="AQ137" s="167"/>
      <c r="AR137" s="167"/>
      <c r="AS137" s="167"/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</row>
    <row r="138" spans="1:60" outlineLevel="1" x14ac:dyDescent="0.2">
      <c r="A138" s="168">
        <v>126</v>
      </c>
      <c r="B138" s="178" t="s">
        <v>360</v>
      </c>
      <c r="C138" s="204" t="s">
        <v>361</v>
      </c>
      <c r="D138" s="180" t="s">
        <v>183</v>
      </c>
      <c r="E138" s="183">
        <v>223</v>
      </c>
      <c r="F138" s="187"/>
      <c r="G138" s="188">
        <f t="shared" si="35"/>
        <v>0</v>
      </c>
      <c r="H138" s="187">
        <v>0</v>
      </c>
      <c r="I138" s="188">
        <f t="shared" si="36"/>
        <v>0</v>
      </c>
      <c r="J138" s="187">
        <v>19.100000000000001</v>
      </c>
      <c r="K138" s="188">
        <f t="shared" si="37"/>
        <v>4259.3</v>
      </c>
      <c r="L138" s="188">
        <v>21</v>
      </c>
      <c r="M138" s="188">
        <f t="shared" si="38"/>
        <v>0</v>
      </c>
      <c r="N138" s="188">
        <v>0</v>
      </c>
      <c r="O138" s="188">
        <f t="shared" si="39"/>
        <v>0</v>
      </c>
      <c r="P138" s="188">
        <v>0</v>
      </c>
      <c r="Q138" s="188">
        <f t="shared" si="40"/>
        <v>0</v>
      </c>
      <c r="R138" s="188"/>
      <c r="S138" s="188"/>
      <c r="T138" s="189">
        <v>5.7939999999999998E-2</v>
      </c>
      <c r="U138" s="188">
        <f t="shared" si="41"/>
        <v>12.92</v>
      </c>
      <c r="V138" s="167"/>
      <c r="W138" s="167"/>
      <c r="X138" s="167"/>
      <c r="Y138" s="167"/>
      <c r="Z138" s="167"/>
      <c r="AA138" s="167"/>
      <c r="AB138" s="167"/>
      <c r="AC138" s="167"/>
      <c r="AD138" s="167"/>
      <c r="AE138" s="167"/>
      <c r="AF138" s="167"/>
      <c r="AG138" s="167" t="s">
        <v>281</v>
      </c>
      <c r="AH138" s="167"/>
      <c r="AI138" s="167"/>
      <c r="AJ138" s="167"/>
      <c r="AK138" s="167"/>
      <c r="AL138" s="167"/>
      <c r="AM138" s="167"/>
      <c r="AN138" s="167"/>
      <c r="AO138" s="167"/>
      <c r="AP138" s="167"/>
      <c r="AQ138" s="167"/>
      <c r="AR138" s="167"/>
      <c r="AS138" s="167"/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</row>
    <row r="139" spans="1:60" outlineLevel="1" x14ac:dyDescent="0.2">
      <c r="A139" s="168">
        <v>127</v>
      </c>
      <c r="B139" s="178" t="s">
        <v>362</v>
      </c>
      <c r="C139" s="204" t="s">
        <v>363</v>
      </c>
      <c r="D139" s="180" t="s">
        <v>183</v>
      </c>
      <c r="E139" s="183">
        <v>143</v>
      </c>
      <c r="F139" s="187"/>
      <c r="G139" s="188">
        <f t="shared" si="35"/>
        <v>0</v>
      </c>
      <c r="H139" s="187">
        <v>0</v>
      </c>
      <c r="I139" s="188">
        <f t="shared" si="36"/>
        <v>0</v>
      </c>
      <c r="J139" s="187">
        <v>15.3</v>
      </c>
      <c r="K139" s="188">
        <f t="shared" si="37"/>
        <v>2187.9</v>
      </c>
      <c r="L139" s="188">
        <v>21</v>
      </c>
      <c r="M139" s="188">
        <f t="shared" si="38"/>
        <v>0</v>
      </c>
      <c r="N139" s="188">
        <v>0</v>
      </c>
      <c r="O139" s="188">
        <f t="shared" si="39"/>
        <v>0</v>
      </c>
      <c r="P139" s="188">
        <v>0</v>
      </c>
      <c r="Q139" s="188">
        <f t="shared" si="40"/>
        <v>0</v>
      </c>
      <c r="R139" s="188"/>
      <c r="S139" s="188"/>
      <c r="T139" s="189">
        <v>4.6330000000000003E-2</v>
      </c>
      <c r="U139" s="188">
        <f t="shared" si="41"/>
        <v>6.63</v>
      </c>
      <c r="V139" s="167"/>
      <c r="W139" s="167"/>
      <c r="X139" s="167"/>
      <c r="Y139" s="167"/>
      <c r="Z139" s="167"/>
      <c r="AA139" s="167"/>
      <c r="AB139" s="167"/>
      <c r="AC139" s="167"/>
      <c r="AD139" s="167"/>
      <c r="AE139" s="167"/>
      <c r="AF139" s="167"/>
      <c r="AG139" s="167" t="s">
        <v>281</v>
      </c>
      <c r="AH139" s="167"/>
      <c r="AI139" s="167"/>
      <c r="AJ139" s="167"/>
      <c r="AK139" s="167"/>
      <c r="AL139" s="167"/>
      <c r="AM139" s="167"/>
      <c r="AN139" s="167"/>
      <c r="AO139" s="167"/>
      <c r="AP139" s="167"/>
      <c r="AQ139" s="167"/>
      <c r="AR139" s="167"/>
      <c r="AS139" s="167"/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</row>
    <row r="140" spans="1:60" outlineLevel="1" x14ac:dyDescent="0.2">
      <c r="A140" s="168">
        <v>128</v>
      </c>
      <c r="B140" s="178" t="s">
        <v>364</v>
      </c>
      <c r="C140" s="204" t="s">
        <v>365</v>
      </c>
      <c r="D140" s="180" t="s">
        <v>183</v>
      </c>
      <c r="E140" s="183">
        <v>40</v>
      </c>
      <c r="F140" s="187"/>
      <c r="G140" s="188">
        <f t="shared" si="35"/>
        <v>0</v>
      </c>
      <c r="H140" s="187">
        <v>0</v>
      </c>
      <c r="I140" s="188">
        <f t="shared" si="36"/>
        <v>0</v>
      </c>
      <c r="J140" s="187">
        <v>15.3</v>
      </c>
      <c r="K140" s="188">
        <f t="shared" si="37"/>
        <v>612</v>
      </c>
      <c r="L140" s="188">
        <v>21</v>
      </c>
      <c r="M140" s="188">
        <f t="shared" si="38"/>
        <v>0</v>
      </c>
      <c r="N140" s="188">
        <v>0</v>
      </c>
      <c r="O140" s="188">
        <f t="shared" si="39"/>
        <v>0</v>
      </c>
      <c r="P140" s="188">
        <v>0</v>
      </c>
      <c r="Q140" s="188">
        <f t="shared" si="40"/>
        <v>0</v>
      </c>
      <c r="R140" s="188"/>
      <c r="S140" s="188"/>
      <c r="T140" s="189">
        <v>4.6330000000000003E-2</v>
      </c>
      <c r="U140" s="188">
        <f t="shared" si="41"/>
        <v>1.85</v>
      </c>
      <c r="V140" s="167"/>
      <c r="W140" s="167"/>
      <c r="X140" s="167"/>
      <c r="Y140" s="167"/>
      <c r="Z140" s="167"/>
      <c r="AA140" s="167"/>
      <c r="AB140" s="167"/>
      <c r="AC140" s="167"/>
      <c r="AD140" s="167"/>
      <c r="AE140" s="167"/>
      <c r="AF140" s="167"/>
      <c r="AG140" s="167" t="s">
        <v>281</v>
      </c>
      <c r="AH140" s="167"/>
      <c r="AI140" s="167"/>
      <c r="AJ140" s="167"/>
      <c r="AK140" s="167"/>
      <c r="AL140" s="167"/>
      <c r="AM140" s="167"/>
      <c r="AN140" s="167"/>
      <c r="AO140" s="167"/>
      <c r="AP140" s="167"/>
      <c r="AQ140" s="167"/>
      <c r="AR140" s="167"/>
      <c r="AS140" s="167"/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</row>
    <row r="141" spans="1:60" outlineLevel="1" x14ac:dyDescent="0.2">
      <c r="A141" s="168">
        <v>129</v>
      </c>
      <c r="B141" s="178" t="s">
        <v>366</v>
      </c>
      <c r="C141" s="204" t="s">
        <v>367</v>
      </c>
      <c r="D141" s="180" t="s">
        <v>183</v>
      </c>
      <c r="E141" s="183">
        <v>151</v>
      </c>
      <c r="F141" s="187"/>
      <c r="G141" s="188">
        <f t="shared" si="35"/>
        <v>0</v>
      </c>
      <c r="H141" s="187">
        <v>0</v>
      </c>
      <c r="I141" s="188">
        <f t="shared" si="36"/>
        <v>0</v>
      </c>
      <c r="J141" s="187">
        <v>12</v>
      </c>
      <c r="K141" s="188">
        <f t="shared" si="37"/>
        <v>1812</v>
      </c>
      <c r="L141" s="188">
        <v>21</v>
      </c>
      <c r="M141" s="188">
        <f t="shared" si="38"/>
        <v>0</v>
      </c>
      <c r="N141" s="188">
        <v>0</v>
      </c>
      <c r="O141" s="188">
        <f t="shared" si="39"/>
        <v>0</v>
      </c>
      <c r="P141" s="188">
        <v>0</v>
      </c>
      <c r="Q141" s="188">
        <f t="shared" si="40"/>
        <v>0</v>
      </c>
      <c r="R141" s="188"/>
      <c r="S141" s="188"/>
      <c r="T141" s="189">
        <v>0</v>
      </c>
      <c r="U141" s="188">
        <f t="shared" si="41"/>
        <v>0</v>
      </c>
      <c r="V141" s="167"/>
      <c r="W141" s="167"/>
      <c r="X141" s="167"/>
      <c r="Y141" s="167"/>
      <c r="Z141" s="167"/>
      <c r="AA141" s="167"/>
      <c r="AB141" s="167"/>
      <c r="AC141" s="167"/>
      <c r="AD141" s="167"/>
      <c r="AE141" s="167"/>
      <c r="AF141" s="167"/>
      <c r="AG141" s="167" t="s">
        <v>368</v>
      </c>
      <c r="AH141" s="167"/>
      <c r="AI141" s="167"/>
      <c r="AJ141" s="167"/>
      <c r="AK141" s="167"/>
      <c r="AL141" s="167"/>
      <c r="AM141" s="167"/>
      <c r="AN141" s="167"/>
      <c r="AO141" s="167"/>
      <c r="AP141" s="167"/>
      <c r="AQ141" s="167"/>
      <c r="AR141" s="167"/>
      <c r="AS141" s="167"/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</row>
    <row r="142" spans="1:60" outlineLevel="1" x14ac:dyDescent="0.2">
      <c r="A142" s="168">
        <v>130</v>
      </c>
      <c r="B142" s="178" t="s">
        <v>369</v>
      </c>
      <c r="C142" s="204" t="s">
        <v>370</v>
      </c>
      <c r="D142" s="180" t="s">
        <v>183</v>
      </c>
      <c r="E142" s="183">
        <v>1149</v>
      </c>
      <c r="F142" s="187"/>
      <c r="G142" s="188">
        <f t="shared" si="35"/>
        <v>0</v>
      </c>
      <c r="H142" s="187">
        <v>0</v>
      </c>
      <c r="I142" s="188">
        <f t="shared" si="36"/>
        <v>0</v>
      </c>
      <c r="J142" s="187">
        <v>31</v>
      </c>
      <c r="K142" s="188">
        <f t="shared" si="37"/>
        <v>35619</v>
      </c>
      <c r="L142" s="188">
        <v>21</v>
      </c>
      <c r="M142" s="188">
        <f t="shared" si="38"/>
        <v>0</v>
      </c>
      <c r="N142" s="188">
        <v>0</v>
      </c>
      <c r="O142" s="188">
        <f t="shared" si="39"/>
        <v>0</v>
      </c>
      <c r="P142" s="188">
        <v>0</v>
      </c>
      <c r="Q142" s="188">
        <f t="shared" si="40"/>
        <v>0</v>
      </c>
      <c r="R142" s="188"/>
      <c r="S142" s="188"/>
      <c r="T142" s="189">
        <v>9.4E-2</v>
      </c>
      <c r="U142" s="188">
        <f t="shared" si="41"/>
        <v>108.01</v>
      </c>
      <c r="V142" s="167"/>
      <c r="W142" s="167"/>
      <c r="X142" s="167"/>
      <c r="Y142" s="167"/>
      <c r="Z142" s="167"/>
      <c r="AA142" s="167"/>
      <c r="AB142" s="167"/>
      <c r="AC142" s="167"/>
      <c r="AD142" s="167"/>
      <c r="AE142" s="167"/>
      <c r="AF142" s="167"/>
      <c r="AG142" s="167" t="s">
        <v>281</v>
      </c>
      <c r="AH142" s="167"/>
      <c r="AI142" s="167"/>
      <c r="AJ142" s="167"/>
      <c r="AK142" s="167"/>
      <c r="AL142" s="167"/>
      <c r="AM142" s="167"/>
      <c r="AN142" s="167"/>
      <c r="AO142" s="167"/>
      <c r="AP142" s="167"/>
      <c r="AQ142" s="167"/>
      <c r="AR142" s="167"/>
      <c r="AS142" s="167"/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</row>
    <row r="143" spans="1:60" outlineLevel="1" x14ac:dyDescent="0.2">
      <c r="A143" s="168">
        <v>131</v>
      </c>
      <c r="B143" s="178" t="s">
        <v>371</v>
      </c>
      <c r="C143" s="204" t="s">
        <v>372</v>
      </c>
      <c r="D143" s="180" t="s">
        <v>183</v>
      </c>
      <c r="E143" s="183">
        <v>858</v>
      </c>
      <c r="F143" s="187"/>
      <c r="G143" s="188">
        <f t="shared" si="35"/>
        <v>0</v>
      </c>
      <c r="H143" s="187">
        <v>0</v>
      </c>
      <c r="I143" s="188">
        <f t="shared" si="36"/>
        <v>0</v>
      </c>
      <c r="J143" s="187">
        <v>27.1</v>
      </c>
      <c r="K143" s="188">
        <f t="shared" si="37"/>
        <v>23251.8</v>
      </c>
      <c r="L143" s="188">
        <v>21</v>
      </c>
      <c r="M143" s="188">
        <f t="shared" si="38"/>
        <v>0</v>
      </c>
      <c r="N143" s="188">
        <v>0</v>
      </c>
      <c r="O143" s="188">
        <f t="shared" si="39"/>
        <v>0</v>
      </c>
      <c r="P143" s="188">
        <v>0</v>
      </c>
      <c r="Q143" s="188">
        <f t="shared" si="40"/>
        <v>0</v>
      </c>
      <c r="R143" s="188"/>
      <c r="S143" s="188"/>
      <c r="T143" s="189">
        <v>8.2170000000000007E-2</v>
      </c>
      <c r="U143" s="188">
        <f t="shared" si="41"/>
        <v>70.5</v>
      </c>
      <c r="V143" s="167"/>
      <c r="W143" s="167"/>
      <c r="X143" s="167"/>
      <c r="Y143" s="167"/>
      <c r="Z143" s="167"/>
      <c r="AA143" s="167"/>
      <c r="AB143" s="167"/>
      <c r="AC143" s="167"/>
      <c r="AD143" s="167"/>
      <c r="AE143" s="167"/>
      <c r="AF143" s="167"/>
      <c r="AG143" s="167" t="s">
        <v>281</v>
      </c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</row>
    <row r="144" spans="1:60" outlineLevel="1" x14ac:dyDescent="0.2">
      <c r="A144" s="168">
        <v>132</v>
      </c>
      <c r="B144" s="178" t="s">
        <v>373</v>
      </c>
      <c r="C144" s="204" t="s">
        <v>374</v>
      </c>
      <c r="D144" s="180" t="s">
        <v>183</v>
      </c>
      <c r="E144" s="183">
        <v>116</v>
      </c>
      <c r="F144" s="187"/>
      <c r="G144" s="188">
        <f t="shared" si="35"/>
        <v>0</v>
      </c>
      <c r="H144" s="187">
        <v>35.08</v>
      </c>
      <c r="I144" s="188">
        <f t="shared" si="36"/>
        <v>4069.28</v>
      </c>
      <c r="J144" s="187">
        <v>33.020000000000003</v>
      </c>
      <c r="K144" s="188">
        <f t="shared" si="37"/>
        <v>3830.32</v>
      </c>
      <c r="L144" s="188">
        <v>21</v>
      </c>
      <c r="M144" s="188">
        <f t="shared" si="38"/>
        <v>0</v>
      </c>
      <c r="N144" s="188">
        <v>0</v>
      </c>
      <c r="O144" s="188">
        <f t="shared" si="39"/>
        <v>0</v>
      </c>
      <c r="P144" s="188">
        <v>0</v>
      </c>
      <c r="Q144" s="188">
        <f t="shared" si="40"/>
        <v>0</v>
      </c>
      <c r="R144" s="188"/>
      <c r="S144" s="188"/>
      <c r="T144" s="189">
        <v>0.1</v>
      </c>
      <c r="U144" s="188">
        <f t="shared" si="41"/>
        <v>11.6</v>
      </c>
      <c r="V144" s="167"/>
      <c r="W144" s="167"/>
      <c r="X144" s="167"/>
      <c r="Y144" s="167"/>
      <c r="Z144" s="167"/>
      <c r="AA144" s="167"/>
      <c r="AB144" s="167"/>
      <c r="AC144" s="167"/>
      <c r="AD144" s="167"/>
      <c r="AE144" s="167"/>
      <c r="AF144" s="167"/>
      <c r="AG144" s="167" t="s">
        <v>281</v>
      </c>
      <c r="AH144" s="167"/>
      <c r="AI144" s="167"/>
      <c r="AJ144" s="167"/>
      <c r="AK144" s="167"/>
      <c r="AL144" s="167"/>
      <c r="AM144" s="167"/>
      <c r="AN144" s="167"/>
      <c r="AO144" s="167"/>
      <c r="AP144" s="167"/>
      <c r="AQ144" s="167"/>
      <c r="AR144" s="167"/>
      <c r="AS144" s="167"/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</row>
    <row r="145" spans="1:60" outlineLevel="1" x14ac:dyDescent="0.2">
      <c r="A145" s="168">
        <v>133</v>
      </c>
      <c r="B145" s="178" t="s">
        <v>375</v>
      </c>
      <c r="C145" s="204" t="s">
        <v>376</v>
      </c>
      <c r="D145" s="180" t="s">
        <v>102</v>
      </c>
      <c r="E145" s="183">
        <v>430</v>
      </c>
      <c r="F145" s="187"/>
      <c r="G145" s="188">
        <f t="shared" si="35"/>
        <v>0</v>
      </c>
      <c r="H145" s="187">
        <v>0</v>
      </c>
      <c r="I145" s="188">
        <f t="shared" si="36"/>
        <v>0</v>
      </c>
      <c r="J145" s="187">
        <v>9.4700000000000006</v>
      </c>
      <c r="K145" s="188">
        <f t="shared" si="37"/>
        <v>4072.1</v>
      </c>
      <c r="L145" s="188">
        <v>21</v>
      </c>
      <c r="M145" s="188">
        <f t="shared" si="38"/>
        <v>0</v>
      </c>
      <c r="N145" s="188">
        <v>0</v>
      </c>
      <c r="O145" s="188">
        <f t="shared" si="39"/>
        <v>0</v>
      </c>
      <c r="P145" s="188">
        <v>0</v>
      </c>
      <c r="Q145" s="188">
        <f t="shared" si="40"/>
        <v>0</v>
      </c>
      <c r="R145" s="188"/>
      <c r="S145" s="188"/>
      <c r="T145" s="189">
        <v>0</v>
      </c>
      <c r="U145" s="188">
        <f t="shared" si="41"/>
        <v>0</v>
      </c>
      <c r="V145" s="167"/>
      <c r="W145" s="167"/>
      <c r="X145" s="167"/>
      <c r="Y145" s="167"/>
      <c r="Z145" s="167"/>
      <c r="AA145" s="167"/>
      <c r="AB145" s="167"/>
      <c r="AC145" s="167"/>
      <c r="AD145" s="167"/>
      <c r="AE145" s="167"/>
      <c r="AF145" s="167"/>
      <c r="AG145" s="167" t="s">
        <v>281</v>
      </c>
      <c r="AH145" s="167"/>
      <c r="AI145" s="167"/>
      <c r="AJ145" s="167"/>
      <c r="AK145" s="167"/>
      <c r="AL145" s="167"/>
      <c r="AM145" s="167"/>
      <c r="AN145" s="167"/>
      <c r="AO145" s="167"/>
      <c r="AP145" s="167"/>
      <c r="AQ145" s="167"/>
      <c r="AR145" s="167"/>
      <c r="AS145" s="167"/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</row>
    <row r="146" spans="1:60" outlineLevel="1" x14ac:dyDescent="0.2">
      <c r="A146" s="168">
        <v>134</v>
      </c>
      <c r="B146" s="178" t="s">
        <v>377</v>
      </c>
      <c r="C146" s="204" t="s">
        <v>378</v>
      </c>
      <c r="D146" s="180" t="s">
        <v>183</v>
      </c>
      <c r="E146" s="183">
        <v>380</v>
      </c>
      <c r="F146" s="187"/>
      <c r="G146" s="188">
        <f t="shared" si="35"/>
        <v>0</v>
      </c>
      <c r="H146" s="187">
        <v>0</v>
      </c>
      <c r="I146" s="188">
        <f t="shared" si="36"/>
        <v>0</v>
      </c>
      <c r="J146" s="187">
        <v>191.5</v>
      </c>
      <c r="K146" s="188">
        <f t="shared" si="37"/>
        <v>72770</v>
      </c>
      <c r="L146" s="188">
        <v>21</v>
      </c>
      <c r="M146" s="188">
        <f t="shared" si="38"/>
        <v>0</v>
      </c>
      <c r="N146" s="188">
        <v>0</v>
      </c>
      <c r="O146" s="188">
        <f t="shared" si="39"/>
        <v>0</v>
      </c>
      <c r="P146" s="188">
        <v>0</v>
      </c>
      <c r="Q146" s="188">
        <f t="shared" si="40"/>
        <v>0</v>
      </c>
      <c r="R146" s="188"/>
      <c r="S146" s="188"/>
      <c r="T146" s="189">
        <v>0.57950000000000002</v>
      </c>
      <c r="U146" s="188">
        <f t="shared" si="41"/>
        <v>220.21</v>
      </c>
      <c r="V146" s="167"/>
      <c r="W146" s="167"/>
      <c r="X146" s="167"/>
      <c r="Y146" s="167"/>
      <c r="Z146" s="167"/>
      <c r="AA146" s="167"/>
      <c r="AB146" s="167"/>
      <c r="AC146" s="167"/>
      <c r="AD146" s="167"/>
      <c r="AE146" s="167"/>
      <c r="AF146" s="167"/>
      <c r="AG146" s="167" t="s">
        <v>281</v>
      </c>
      <c r="AH146" s="167"/>
      <c r="AI146" s="167"/>
      <c r="AJ146" s="167"/>
      <c r="AK146" s="167"/>
      <c r="AL146" s="167"/>
      <c r="AM146" s="167"/>
      <c r="AN146" s="167"/>
      <c r="AO146" s="167"/>
      <c r="AP146" s="167"/>
      <c r="AQ146" s="167"/>
      <c r="AR146" s="167"/>
      <c r="AS146" s="167"/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</row>
    <row r="147" spans="1:60" outlineLevel="1" x14ac:dyDescent="0.2">
      <c r="A147" s="168">
        <v>135</v>
      </c>
      <c r="B147" s="178" t="s">
        <v>379</v>
      </c>
      <c r="C147" s="204" t="s">
        <v>380</v>
      </c>
      <c r="D147" s="180" t="s">
        <v>183</v>
      </c>
      <c r="E147" s="183">
        <v>55</v>
      </c>
      <c r="F147" s="187"/>
      <c r="G147" s="188">
        <f t="shared" si="35"/>
        <v>0</v>
      </c>
      <c r="H147" s="187">
        <v>0</v>
      </c>
      <c r="I147" s="188">
        <f t="shared" si="36"/>
        <v>0</v>
      </c>
      <c r="J147" s="187">
        <v>214</v>
      </c>
      <c r="K147" s="188">
        <f t="shared" si="37"/>
        <v>11770</v>
      </c>
      <c r="L147" s="188">
        <v>21</v>
      </c>
      <c r="M147" s="188">
        <f t="shared" si="38"/>
        <v>0</v>
      </c>
      <c r="N147" s="188">
        <v>0</v>
      </c>
      <c r="O147" s="188">
        <f t="shared" si="39"/>
        <v>0</v>
      </c>
      <c r="P147" s="188">
        <v>0</v>
      </c>
      <c r="Q147" s="188">
        <f t="shared" si="40"/>
        <v>0</v>
      </c>
      <c r="R147" s="188"/>
      <c r="S147" s="188"/>
      <c r="T147" s="189">
        <v>0.64832999999999996</v>
      </c>
      <c r="U147" s="188">
        <f t="shared" si="41"/>
        <v>35.659999999999997</v>
      </c>
      <c r="V147" s="167"/>
      <c r="W147" s="167"/>
      <c r="X147" s="167"/>
      <c r="Y147" s="167"/>
      <c r="Z147" s="167"/>
      <c r="AA147" s="167"/>
      <c r="AB147" s="167"/>
      <c r="AC147" s="167"/>
      <c r="AD147" s="167"/>
      <c r="AE147" s="167"/>
      <c r="AF147" s="167"/>
      <c r="AG147" s="167" t="s">
        <v>281</v>
      </c>
      <c r="AH147" s="167"/>
      <c r="AI147" s="167"/>
      <c r="AJ147" s="167"/>
      <c r="AK147" s="167"/>
      <c r="AL147" s="167"/>
      <c r="AM147" s="167"/>
      <c r="AN147" s="167"/>
      <c r="AO147" s="167"/>
      <c r="AP147" s="167"/>
      <c r="AQ147" s="167"/>
      <c r="AR147" s="167"/>
      <c r="AS147" s="167"/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</row>
    <row r="148" spans="1:60" outlineLevel="1" x14ac:dyDescent="0.2">
      <c r="A148" s="168">
        <v>136</v>
      </c>
      <c r="B148" s="178" t="s">
        <v>379</v>
      </c>
      <c r="C148" s="204" t="s">
        <v>381</v>
      </c>
      <c r="D148" s="180" t="s">
        <v>183</v>
      </c>
      <c r="E148" s="183">
        <v>75</v>
      </c>
      <c r="F148" s="187"/>
      <c r="G148" s="188">
        <f t="shared" si="35"/>
        <v>0</v>
      </c>
      <c r="H148" s="187">
        <v>0</v>
      </c>
      <c r="I148" s="188">
        <f t="shared" si="36"/>
        <v>0</v>
      </c>
      <c r="J148" s="187">
        <v>147</v>
      </c>
      <c r="K148" s="188">
        <f t="shared" si="37"/>
        <v>11025</v>
      </c>
      <c r="L148" s="188">
        <v>21</v>
      </c>
      <c r="M148" s="188">
        <f t="shared" si="38"/>
        <v>0</v>
      </c>
      <c r="N148" s="188">
        <v>0</v>
      </c>
      <c r="O148" s="188">
        <f t="shared" si="39"/>
        <v>0</v>
      </c>
      <c r="P148" s="188">
        <v>0</v>
      </c>
      <c r="Q148" s="188">
        <f t="shared" si="40"/>
        <v>0</v>
      </c>
      <c r="R148" s="188"/>
      <c r="S148" s="188"/>
      <c r="T148" s="189">
        <v>0.64832999999999996</v>
      </c>
      <c r="U148" s="188">
        <f t="shared" si="41"/>
        <v>48.62</v>
      </c>
      <c r="V148" s="167"/>
      <c r="W148" s="167"/>
      <c r="X148" s="167"/>
      <c r="Y148" s="167"/>
      <c r="Z148" s="167"/>
      <c r="AA148" s="167"/>
      <c r="AB148" s="167"/>
      <c r="AC148" s="167"/>
      <c r="AD148" s="167"/>
      <c r="AE148" s="167"/>
      <c r="AF148" s="167"/>
      <c r="AG148" s="167" t="s">
        <v>281</v>
      </c>
      <c r="AH148" s="167"/>
      <c r="AI148" s="167"/>
      <c r="AJ148" s="167"/>
      <c r="AK148" s="167"/>
      <c r="AL148" s="167"/>
      <c r="AM148" s="167"/>
      <c r="AN148" s="167"/>
      <c r="AO148" s="167"/>
      <c r="AP148" s="167"/>
      <c r="AQ148" s="167"/>
      <c r="AR148" s="167"/>
      <c r="AS148" s="167"/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</row>
    <row r="149" spans="1:60" outlineLevel="1" x14ac:dyDescent="0.2">
      <c r="A149" s="168">
        <v>137</v>
      </c>
      <c r="B149" s="178" t="s">
        <v>382</v>
      </c>
      <c r="C149" s="204" t="s">
        <v>383</v>
      </c>
      <c r="D149" s="180" t="s">
        <v>152</v>
      </c>
      <c r="E149" s="183">
        <v>68</v>
      </c>
      <c r="F149" s="187"/>
      <c r="G149" s="188">
        <f t="shared" si="35"/>
        <v>0</v>
      </c>
      <c r="H149" s="187">
        <v>0</v>
      </c>
      <c r="I149" s="188">
        <f t="shared" si="36"/>
        <v>0</v>
      </c>
      <c r="J149" s="187">
        <v>139</v>
      </c>
      <c r="K149" s="188">
        <f t="shared" si="37"/>
        <v>9452</v>
      </c>
      <c r="L149" s="188">
        <v>21</v>
      </c>
      <c r="M149" s="188">
        <f t="shared" si="38"/>
        <v>0</v>
      </c>
      <c r="N149" s="188">
        <v>0</v>
      </c>
      <c r="O149" s="188">
        <f t="shared" si="39"/>
        <v>0</v>
      </c>
      <c r="P149" s="188">
        <v>0</v>
      </c>
      <c r="Q149" s="188">
        <f t="shared" si="40"/>
        <v>0</v>
      </c>
      <c r="R149" s="188"/>
      <c r="S149" s="188"/>
      <c r="T149" s="189">
        <v>0</v>
      </c>
      <c r="U149" s="188">
        <f t="shared" si="41"/>
        <v>0</v>
      </c>
      <c r="V149" s="167"/>
      <c r="W149" s="167"/>
      <c r="X149" s="167"/>
      <c r="Y149" s="167"/>
      <c r="Z149" s="167"/>
      <c r="AA149" s="167"/>
      <c r="AB149" s="167"/>
      <c r="AC149" s="167"/>
      <c r="AD149" s="167"/>
      <c r="AE149" s="167"/>
      <c r="AF149" s="167"/>
      <c r="AG149" s="167" t="s">
        <v>281</v>
      </c>
      <c r="AH149" s="167"/>
      <c r="AI149" s="167"/>
      <c r="AJ149" s="167"/>
      <c r="AK149" s="167"/>
      <c r="AL149" s="167"/>
      <c r="AM149" s="167"/>
      <c r="AN149" s="167"/>
      <c r="AO149" s="167"/>
      <c r="AP149" s="167"/>
      <c r="AQ149" s="167"/>
      <c r="AR149" s="167"/>
      <c r="AS149" s="167"/>
      <c r="AT149" s="167"/>
      <c r="AU149" s="167"/>
      <c r="AV149" s="167"/>
      <c r="AW149" s="167"/>
      <c r="AX149" s="167"/>
      <c r="AY149" s="167"/>
      <c r="AZ149" s="167"/>
      <c r="BA149" s="167"/>
      <c r="BB149" s="167"/>
      <c r="BC149" s="167"/>
      <c r="BD149" s="167"/>
      <c r="BE149" s="167"/>
      <c r="BF149" s="167"/>
      <c r="BG149" s="167"/>
      <c r="BH149" s="167"/>
    </row>
    <row r="150" spans="1:60" outlineLevel="1" x14ac:dyDescent="0.2">
      <c r="A150" s="168">
        <v>138</v>
      </c>
      <c r="B150" s="178" t="s">
        <v>384</v>
      </c>
      <c r="C150" s="204" t="s">
        <v>269</v>
      </c>
      <c r="D150" s="180" t="s">
        <v>270</v>
      </c>
      <c r="E150" s="183">
        <v>15</v>
      </c>
      <c r="F150" s="187"/>
      <c r="G150" s="188">
        <f t="shared" si="35"/>
        <v>0</v>
      </c>
      <c r="H150" s="187">
        <v>0</v>
      </c>
      <c r="I150" s="188">
        <f t="shared" si="36"/>
        <v>0</v>
      </c>
      <c r="J150" s="187">
        <v>160</v>
      </c>
      <c r="K150" s="188">
        <f t="shared" si="37"/>
        <v>2400</v>
      </c>
      <c r="L150" s="188">
        <v>21</v>
      </c>
      <c r="M150" s="188">
        <f t="shared" si="38"/>
        <v>0</v>
      </c>
      <c r="N150" s="188">
        <v>0</v>
      </c>
      <c r="O150" s="188">
        <f t="shared" si="39"/>
        <v>0</v>
      </c>
      <c r="P150" s="188">
        <v>0</v>
      </c>
      <c r="Q150" s="188">
        <f t="shared" si="40"/>
        <v>0</v>
      </c>
      <c r="R150" s="188"/>
      <c r="S150" s="188"/>
      <c r="T150" s="189">
        <v>0</v>
      </c>
      <c r="U150" s="188">
        <f t="shared" si="41"/>
        <v>0</v>
      </c>
      <c r="V150" s="167"/>
      <c r="W150" s="167"/>
      <c r="X150" s="167"/>
      <c r="Y150" s="167"/>
      <c r="Z150" s="167"/>
      <c r="AA150" s="167"/>
      <c r="AB150" s="167"/>
      <c r="AC150" s="167"/>
      <c r="AD150" s="167"/>
      <c r="AE150" s="167"/>
      <c r="AF150" s="167"/>
      <c r="AG150" s="167" t="s">
        <v>281</v>
      </c>
      <c r="AH150" s="167"/>
      <c r="AI150" s="167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7"/>
      <c r="AV150" s="167"/>
      <c r="AW150" s="167"/>
      <c r="AX150" s="167"/>
      <c r="AY150" s="167"/>
      <c r="AZ150" s="167"/>
      <c r="BA150" s="167"/>
      <c r="BB150" s="167"/>
      <c r="BC150" s="167"/>
      <c r="BD150" s="167"/>
      <c r="BE150" s="167"/>
      <c r="BF150" s="167"/>
      <c r="BG150" s="167"/>
      <c r="BH150" s="167"/>
    </row>
    <row r="151" spans="1:60" outlineLevel="1" x14ac:dyDescent="0.2">
      <c r="A151" s="168">
        <v>139</v>
      </c>
      <c r="B151" s="178" t="s">
        <v>385</v>
      </c>
      <c r="C151" s="204" t="s">
        <v>386</v>
      </c>
      <c r="D151" s="180" t="s">
        <v>102</v>
      </c>
      <c r="E151" s="183">
        <v>28</v>
      </c>
      <c r="F151" s="187"/>
      <c r="G151" s="188">
        <f t="shared" si="35"/>
        <v>0</v>
      </c>
      <c r="H151" s="187">
        <v>0</v>
      </c>
      <c r="I151" s="188">
        <f t="shared" si="36"/>
        <v>0</v>
      </c>
      <c r="J151" s="187">
        <v>222</v>
      </c>
      <c r="K151" s="188">
        <f t="shared" si="37"/>
        <v>6216</v>
      </c>
      <c r="L151" s="188">
        <v>21</v>
      </c>
      <c r="M151" s="188">
        <f t="shared" si="38"/>
        <v>0</v>
      </c>
      <c r="N151" s="188">
        <v>0</v>
      </c>
      <c r="O151" s="188">
        <f t="shared" si="39"/>
        <v>0</v>
      </c>
      <c r="P151" s="188">
        <v>0</v>
      </c>
      <c r="Q151" s="188">
        <f t="shared" si="40"/>
        <v>0</v>
      </c>
      <c r="R151" s="188"/>
      <c r="S151" s="188"/>
      <c r="T151" s="189">
        <v>0</v>
      </c>
      <c r="U151" s="188">
        <f t="shared" si="41"/>
        <v>0</v>
      </c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 t="s">
        <v>387</v>
      </c>
      <c r="AH151" s="167"/>
      <c r="AI151" s="167"/>
      <c r="AJ151" s="167"/>
      <c r="AK151" s="167"/>
      <c r="AL151" s="167"/>
      <c r="AM151" s="167"/>
      <c r="AN151" s="167"/>
      <c r="AO151" s="167"/>
      <c r="AP151" s="167"/>
      <c r="AQ151" s="167"/>
      <c r="AR151" s="167"/>
      <c r="AS151" s="167"/>
      <c r="AT151" s="167"/>
      <c r="AU151" s="167"/>
      <c r="AV151" s="167"/>
      <c r="AW151" s="167"/>
      <c r="AX151" s="167"/>
      <c r="AY151" s="167"/>
      <c r="AZ151" s="167"/>
      <c r="BA151" s="167"/>
      <c r="BB151" s="167"/>
      <c r="BC151" s="167"/>
      <c r="BD151" s="167"/>
      <c r="BE151" s="167"/>
      <c r="BF151" s="167"/>
      <c r="BG151" s="167"/>
      <c r="BH151" s="167"/>
    </row>
    <row r="152" spans="1:60" outlineLevel="1" x14ac:dyDescent="0.2">
      <c r="A152" s="168">
        <v>140</v>
      </c>
      <c r="B152" s="178" t="s">
        <v>388</v>
      </c>
      <c r="C152" s="204" t="s">
        <v>389</v>
      </c>
      <c r="D152" s="180" t="s">
        <v>102</v>
      </c>
      <c r="E152" s="183">
        <v>952</v>
      </c>
      <c r="F152" s="187"/>
      <c r="G152" s="188">
        <f t="shared" si="35"/>
        <v>0</v>
      </c>
      <c r="H152" s="187">
        <v>0</v>
      </c>
      <c r="I152" s="188">
        <f t="shared" si="36"/>
        <v>0</v>
      </c>
      <c r="J152" s="187">
        <v>8.3000000000000007</v>
      </c>
      <c r="K152" s="188">
        <f t="shared" si="37"/>
        <v>7901.6</v>
      </c>
      <c r="L152" s="188">
        <v>21</v>
      </c>
      <c r="M152" s="188">
        <f t="shared" si="38"/>
        <v>0</v>
      </c>
      <c r="N152" s="188">
        <v>0</v>
      </c>
      <c r="O152" s="188">
        <f t="shared" si="39"/>
        <v>0</v>
      </c>
      <c r="P152" s="188">
        <v>0</v>
      </c>
      <c r="Q152" s="188">
        <f t="shared" si="40"/>
        <v>0</v>
      </c>
      <c r="R152" s="188"/>
      <c r="S152" s="188"/>
      <c r="T152" s="189">
        <v>2.5000000000000001E-2</v>
      </c>
      <c r="U152" s="188">
        <f t="shared" si="41"/>
        <v>23.8</v>
      </c>
      <c r="V152" s="167"/>
      <c r="W152" s="167"/>
      <c r="X152" s="167"/>
      <c r="Y152" s="167"/>
      <c r="Z152" s="167"/>
      <c r="AA152" s="167"/>
      <c r="AB152" s="167"/>
      <c r="AC152" s="167"/>
      <c r="AD152" s="167"/>
      <c r="AE152" s="167"/>
      <c r="AF152" s="167"/>
      <c r="AG152" s="167" t="s">
        <v>281</v>
      </c>
      <c r="AH152" s="167"/>
      <c r="AI152" s="167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167"/>
      <c r="AX152" s="167"/>
      <c r="AY152" s="167"/>
      <c r="AZ152" s="167"/>
      <c r="BA152" s="167"/>
      <c r="BB152" s="167"/>
      <c r="BC152" s="167"/>
      <c r="BD152" s="167"/>
      <c r="BE152" s="167"/>
      <c r="BF152" s="167"/>
      <c r="BG152" s="167"/>
      <c r="BH152" s="167"/>
    </row>
    <row r="153" spans="1:60" outlineLevel="1" x14ac:dyDescent="0.2">
      <c r="A153" s="168">
        <v>141</v>
      </c>
      <c r="B153" s="178" t="s">
        <v>390</v>
      </c>
      <c r="C153" s="204" t="s">
        <v>391</v>
      </c>
      <c r="D153" s="180" t="s">
        <v>102</v>
      </c>
      <c r="E153" s="183">
        <v>8</v>
      </c>
      <c r="F153" s="187"/>
      <c r="G153" s="188">
        <f t="shared" si="35"/>
        <v>0</v>
      </c>
      <c r="H153" s="187">
        <v>0</v>
      </c>
      <c r="I153" s="188">
        <f t="shared" si="36"/>
        <v>0</v>
      </c>
      <c r="J153" s="187">
        <v>368.33</v>
      </c>
      <c r="K153" s="188">
        <f t="shared" si="37"/>
        <v>2946.64</v>
      </c>
      <c r="L153" s="188">
        <v>21</v>
      </c>
      <c r="M153" s="188">
        <f t="shared" si="38"/>
        <v>0</v>
      </c>
      <c r="N153" s="188">
        <v>0</v>
      </c>
      <c r="O153" s="188">
        <f t="shared" si="39"/>
        <v>0</v>
      </c>
      <c r="P153" s="188">
        <v>0</v>
      </c>
      <c r="Q153" s="188">
        <f t="shared" si="40"/>
        <v>0</v>
      </c>
      <c r="R153" s="188"/>
      <c r="S153" s="188"/>
      <c r="T153" s="189">
        <v>0</v>
      </c>
      <c r="U153" s="188">
        <f t="shared" si="41"/>
        <v>0</v>
      </c>
      <c r="V153" s="167"/>
      <c r="W153" s="167"/>
      <c r="X153" s="167"/>
      <c r="Y153" s="167"/>
      <c r="Z153" s="167"/>
      <c r="AA153" s="167"/>
      <c r="AB153" s="167"/>
      <c r="AC153" s="167"/>
      <c r="AD153" s="167"/>
      <c r="AE153" s="167"/>
      <c r="AF153" s="167"/>
      <c r="AG153" s="167" t="s">
        <v>281</v>
      </c>
      <c r="AH153" s="167"/>
      <c r="AI153" s="167"/>
      <c r="AJ153" s="167"/>
      <c r="AK153" s="167"/>
      <c r="AL153" s="167"/>
      <c r="AM153" s="167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167"/>
      <c r="AX153" s="167"/>
      <c r="AY153" s="167"/>
      <c r="AZ153" s="167"/>
      <c r="BA153" s="167"/>
      <c r="BB153" s="167"/>
      <c r="BC153" s="167"/>
      <c r="BD153" s="167"/>
      <c r="BE153" s="167"/>
      <c r="BF153" s="167"/>
      <c r="BG153" s="167"/>
      <c r="BH153" s="167"/>
    </row>
    <row r="154" spans="1:60" outlineLevel="1" x14ac:dyDescent="0.2">
      <c r="A154" s="168">
        <v>142</v>
      </c>
      <c r="B154" s="178" t="s">
        <v>392</v>
      </c>
      <c r="C154" s="204" t="s">
        <v>393</v>
      </c>
      <c r="D154" s="180" t="s">
        <v>102</v>
      </c>
      <c r="E154" s="183">
        <v>12</v>
      </c>
      <c r="F154" s="187"/>
      <c r="G154" s="188">
        <f t="shared" si="35"/>
        <v>0</v>
      </c>
      <c r="H154" s="187">
        <v>0</v>
      </c>
      <c r="I154" s="188">
        <f t="shared" si="36"/>
        <v>0</v>
      </c>
      <c r="J154" s="187">
        <v>637</v>
      </c>
      <c r="K154" s="188">
        <f t="shared" si="37"/>
        <v>7644</v>
      </c>
      <c r="L154" s="188">
        <v>21</v>
      </c>
      <c r="M154" s="188">
        <f t="shared" si="38"/>
        <v>0</v>
      </c>
      <c r="N154" s="188">
        <v>0</v>
      </c>
      <c r="O154" s="188">
        <f t="shared" si="39"/>
        <v>0</v>
      </c>
      <c r="P154" s="188">
        <v>0</v>
      </c>
      <c r="Q154" s="188">
        <f t="shared" si="40"/>
        <v>0</v>
      </c>
      <c r="R154" s="188"/>
      <c r="S154" s="188"/>
      <c r="T154" s="189">
        <v>0</v>
      </c>
      <c r="U154" s="188">
        <f t="shared" si="41"/>
        <v>0</v>
      </c>
      <c r="V154" s="167"/>
      <c r="W154" s="167"/>
      <c r="X154" s="167"/>
      <c r="Y154" s="167"/>
      <c r="Z154" s="167"/>
      <c r="AA154" s="167"/>
      <c r="AB154" s="167"/>
      <c r="AC154" s="167"/>
      <c r="AD154" s="167"/>
      <c r="AE154" s="167"/>
      <c r="AF154" s="167"/>
      <c r="AG154" s="167" t="s">
        <v>281</v>
      </c>
      <c r="AH154" s="167"/>
      <c r="AI154" s="167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7"/>
      <c r="AV154" s="167"/>
      <c r="AW154" s="167"/>
      <c r="AX154" s="167"/>
      <c r="AY154" s="167"/>
      <c r="AZ154" s="167"/>
      <c r="BA154" s="167"/>
      <c r="BB154" s="167"/>
      <c r="BC154" s="167"/>
      <c r="BD154" s="167"/>
      <c r="BE154" s="167"/>
      <c r="BF154" s="167"/>
      <c r="BG154" s="167"/>
      <c r="BH154" s="167"/>
    </row>
    <row r="155" spans="1:60" ht="22.5" outlineLevel="1" x14ac:dyDescent="0.2">
      <c r="A155" s="168">
        <v>143</v>
      </c>
      <c r="B155" s="178" t="s">
        <v>394</v>
      </c>
      <c r="C155" s="204" t="s">
        <v>395</v>
      </c>
      <c r="D155" s="180" t="s">
        <v>102</v>
      </c>
      <c r="E155" s="183">
        <v>15</v>
      </c>
      <c r="F155" s="187"/>
      <c r="G155" s="188">
        <f t="shared" si="35"/>
        <v>0</v>
      </c>
      <c r="H155" s="187">
        <v>0</v>
      </c>
      <c r="I155" s="188">
        <f t="shared" si="36"/>
        <v>0</v>
      </c>
      <c r="J155" s="187">
        <v>931.67</v>
      </c>
      <c r="K155" s="188">
        <f t="shared" si="37"/>
        <v>13975.05</v>
      </c>
      <c r="L155" s="188">
        <v>21</v>
      </c>
      <c r="M155" s="188">
        <f t="shared" si="38"/>
        <v>0</v>
      </c>
      <c r="N155" s="188">
        <v>0</v>
      </c>
      <c r="O155" s="188">
        <f t="shared" si="39"/>
        <v>0</v>
      </c>
      <c r="P155" s="188">
        <v>0</v>
      </c>
      <c r="Q155" s="188">
        <f t="shared" si="40"/>
        <v>0</v>
      </c>
      <c r="R155" s="188"/>
      <c r="S155" s="188"/>
      <c r="T155" s="189">
        <v>0</v>
      </c>
      <c r="U155" s="188">
        <f t="shared" si="41"/>
        <v>0</v>
      </c>
      <c r="V155" s="167"/>
      <c r="W155" s="167"/>
      <c r="X155" s="167"/>
      <c r="Y155" s="167"/>
      <c r="Z155" s="167"/>
      <c r="AA155" s="167"/>
      <c r="AB155" s="167"/>
      <c r="AC155" s="167"/>
      <c r="AD155" s="167"/>
      <c r="AE155" s="167"/>
      <c r="AF155" s="167"/>
      <c r="AG155" s="167" t="s">
        <v>281</v>
      </c>
      <c r="AH155" s="167"/>
      <c r="AI155" s="167"/>
      <c r="AJ155" s="167"/>
      <c r="AK155" s="167"/>
      <c r="AL155" s="167"/>
      <c r="AM155" s="167"/>
      <c r="AN155" s="167"/>
      <c r="AO155" s="167"/>
      <c r="AP155" s="167"/>
      <c r="AQ155" s="167"/>
      <c r="AR155" s="167"/>
      <c r="AS155" s="167"/>
      <c r="AT155" s="167"/>
      <c r="AU155" s="167"/>
      <c r="AV155" s="167"/>
      <c r="AW155" s="167"/>
      <c r="AX155" s="167"/>
      <c r="AY155" s="167"/>
      <c r="AZ155" s="167"/>
      <c r="BA155" s="167"/>
      <c r="BB155" s="167"/>
      <c r="BC155" s="167"/>
      <c r="BD155" s="167"/>
      <c r="BE155" s="167"/>
      <c r="BF155" s="167"/>
      <c r="BG155" s="167"/>
      <c r="BH155" s="167"/>
    </row>
    <row r="156" spans="1:60" outlineLevel="1" x14ac:dyDescent="0.2">
      <c r="A156" s="168">
        <v>144</v>
      </c>
      <c r="B156" s="178" t="s">
        <v>396</v>
      </c>
      <c r="C156" s="204" t="s">
        <v>397</v>
      </c>
      <c r="D156" s="180" t="s">
        <v>102</v>
      </c>
      <c r="E156" s="183">
        <v>2</v>
      </c>
      <c r="F156" s="187"/>
      <c r="G156" s="188">
        <f t="shared" si="35"/>
        <v>0</v>
      </c>
      <c r="H156" s="187">
        <v>0</v>
      </c>
      <c r="I156" s="188">
        <f t="shared" si="36"/>
        <v>0</v>
      </c>
      <c r="J156" s="187">
        <v>403</v>
      </c>
      <c r="K156" s="188">
        <f t="shared" si="37"/>
        <v>806</v>
      </c>
      <c r="L156" s="188">
        <v>21</v>
      </c>
      <c r="M156" s="188">
        <f t="shared" si="38"/>
        <v>0</v>
      </c>
      <c r="N156" s="188">
        <v>0</v>
      </c>
      <c r="O156" s="188">
        <f t="shared" si="39"/>
        <v>0</v>
      </c>
      <c r="P156" s="188">
        <v>0</v>
      </c>
      <c r="Q156" s="188">
        <f t="shared" si="40"/>
        <v>0</v>
      </c>
      <c r="R156" s="188"/>
      <c r="S156" s="188"/>
      <c r="T156" s="189">
        <v>0</v>
      </c>
      <c r="U156" s="188">
        <f t="shared" si="41"/>
        <v>0</v>
      </c>
      <c r="V156" s="167"/>
      <c r="W156" s="167"/>
      <c r="X156" s="167"/>
      <c r="Y156" s="167"/>
      <c r="Z156" s="167"/>
      <c r="AA156" s="167"/>
      <c r="AB156" s="167"/>
      <c r="AC156" s="167"/>
      <c r="AD156" s="167"/>
      <c r="AE156" s="167"/>
      <c r="AF156" s="167"/>
      <c r="AG156" s="167" t="s">
        <v>281</v>
      </c>
      <c r="AH156" s="167"/>
      <c r="AI156" s="167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7"/>
      <c r="AV156" s="167"/>
      <c r="AW156" s="167"/>
      <c r="AX156" s="167"/>
      <c r="AY156" s="167"/>
      <c r="AZ156" s="167"/>
      <c r="BA156" s="167"/>
      <c r="BB156" s="167"/>
      <c r="BC156" s="167"/>
      <c r="BD156" s="167"/>
      <c r="BE156" s="167"/>
      <c r="BF156" s="167"/>
      <c r="BG156" s="167"/>
      <c r="BH156" s="167"/>
    </row>
    <row r="157" spans="1:60" outlineLevel="1" x14ac:dyDescent="0.2">
      <c r="A157" s="168">
        <v>145</v>
      </c>
      <c r="B157" s="178" t="s">
        <v>398</v>
      </c>
      <c r="C157" s="204" t="s">
        <v>399</v>
      </c>
      <c r="D157" s="180" t="s">
        <v>102</v>
      </c>
      <c r="E157" s="183">
        <v>6</v>
      </c>
      <c r="F157" s="187"/>
      <c r="G157" s="188">
        <f t="shared" si="35"/>
        <v>0</v>
      </c>
      <c r="H157" s="187">
        <v>0</v>
      </c>
      <c r="I157" s="188">
        <f t="shared" si="36"/>
        <v>0</v>
      </c>
      <c r="J157" s="187">
        <v>715</v>
      </c>
      <c r="K157" s="188">
        <f t="shared" si="37"/>
        <v>4290</v>
      </c>
      <c r="L157" s="188">
        <v>21</v>
      </c>
      <c r="M157" s="188">
        <f t="shared" si="38"/>
        <v>0</v>
      </c>
      <c r="N157" s="188">
        <v>0</v>
      </c>
      <c r="O157" s="188">
        <f t="shared" si="39"/>
        <v>0</v>
      </c>
      <c r="P157" s="188">
        <v>0</v>
      </c>
      <c r="Q157" s="188">
        <f t="shared" si="40"/>
        <v>0</v>
      </c>
      <c r="R157" s="188"/>
      <c r="S157" s="188"/>
      <c r="T157" s="189">
        <v>0</v>
      </c>
      <c r="U157" s="188">
        <f t="shared" si="41"/>
        <v>0</v>
      </c>
      <c r="V157" s="167"/>
      <c r="W157" s="167"/>
      <c r="X157" s="167"/>
      <c r="Y157" s="167"/>
      <c r="Z157" s="167"/>
      <c r="AA157" s="167"/>
      <c r="AB157" s="167"/>
      <c r="AC157" s="167"/>
      <c r="AD157" s="167"/>
      <c r="AE157" s="167"/>
      <c r="AF157" s="167"/>
      <c r="AG157" s="167" t="s">
        <v>281</v>
      </c>
      <c r="AH157" s="167"/>
      <c r="AI157" s="167"/>
      <c r="AJ157" s="167"/>
      <c r="AK157" s="167"/>
      <c r="AL157" s="167"/>
      <c r="AM157" s="167"/>
      <c r="AN157" s="167"/>
      <c r="AO157" s="167"/>
      <c r="AP157" s="167"/>
      <c r="AQ157" s="167"/>
      <c r="AR157" s="167"/>
      <c r="AS157" s="167"/>
      <c r="AT157" s="167"/>
      <c r="AU157" s="167"/>
      <c r="AV157" s="167"/>
      <c r="AW157" s="167"/>
      <c r="AX157" s="167"/>
      <c r="AY157" s="167"/>
      <c r="AZ157" s="167"/>
      <c r="BA157" s="167"/>
      <c r="BB157" s="167"/>
      <c r="BC157" s="167"/>
      <c r="BD157" s="167"/>
      <c r="BE157" s="167"/>
      <c r="BF157" s="167"/>
      <c r="BG157" s="167"/>
      <c r="BH157" s="167"/>
    </row>
    <row r="158" spans="1:60" ht="22.5" outlineLevel="1" x14ac:dyDescent="0.2">
      <c r="A158" s="168">
        <v>146</v>
      </c>
      <c r="B158" s="178" t="s">
        <v>400</v>
      </c>
      <c r="C158" s="204" t="s">
        <v>401</v>
      </c>
      <c r="D158" s="180" t="s">
        <v>102</v>
      </c>
      <c r="E158" s="183">
        <v>42</v>
      </c>
      <c r="F158" s="187"/>
      <c r="G158" s="188">
        <f t="shared" si="35"/>
        <v>0</v>
      </c>
      <c r="H158" s="187">
        <v>0</v>
      </c>
      <c r="I158" s="188">
        <f t="shared" si="36"/>
        <v>0</v>
      </c>
      <c r="J158" s="187">
        <v>160.33000000000001</v>
      </c>
      <c r="K158" s="188">
        <f t="shared" si="37"/>
        <v>6733.86</v>
      </c>
      <c r="L158" s="188">
        <v>21</v>
      </c>
      <c r="M158" s="188">
        <f t="shared" si="38"/>
        <v>0</v>
      </c>
      <c r="N158" s="188">
        <v>0</v>
      </c>
      <c r="O158" s="188">
        <f t="shared" si="39"/>
        <v>0</v>
      </c>
      <c r="P158" s="188">
        <v>0</v>
      </c>
      <c r="Q158" s="188">
        <f t="shared" si="40"/>
        <v>0</v>
      </c>
      <c r="R158" s="188"/>
      <c r="S158" s="188"/>
      <c r="T158" s="189">
        <v>0</v>
      </c>
      <c r="U158" s="188">
        <f t="shared" si="41"/>
        <v>0</v>
      </c>
      <c r="V158" s="167"/>
      <c r="W158" s="167"/>
      <c r="X158" s="167"/>
      <c r="Y158" s="167"/>
      <c r="Z158" s="167"/>
      <c r="AA158" s="167"/>
      <c r="AB158" s="167"/>
      <c r="AC158" s="167"/>
      <c r="AD158" s="167"/>
      <c r="AE158" s="167"/>
      <c r="AF158" s="167"/>
      <c r="AG158" s="167" t="s">
        <v>281</v>
      </c>
      <c r="AH158" s="167"/>
      <c r="AI158" s="167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7"/>
      <c r="AV158" s="167"/>
      <c r="AW158" s="167"/>
      <c r="AX158" s="167"/>
      <c r="AY158" s="167"/>
      <c r="AZ158" s="167"/>
      <c r="BA158" s="167"/>
      <c r="BB158" s="167"/>
      <c r="BC158" s="167"/>
      <c r="BD158" s="167"/>
      <c r="BE158" s="167"/>
      <c r="BF158" s="167"/>
      <c r="BG158" s="167"/>
      <c r="BH158" s="167"/>
    </row>
    <row r="159" spans="1:60" outlineLevel="1" x14ac:dyDescent="0.2">
      <c r="A159" s="168">
        <v>147</v>
      </c>
      <c r="B159" s="178" t="s">
        <v>402</v>
      </c>
      <c r="C159" s="204" t="s">
        <v>403</v>
      </c>
      <c r="D159" s="180" t="s">
        <v>102</v>
      </c>
      <c r="E159" s="183">
        <v>1</v>
      </c>
      <c r="F159" s="187"/>
      <c r="G159" s="188">
        <f t="shared" si="35"/>
        <v>0</v>
      </c>
      <c r="H159" s="187">
        <v>0</v>
      </c>
      <c r="I159" s="188">
        <f t="shared" si="36"/>
        <v>0</v>
      </c>
      <c r="J159" s="187">
        <v>1381.33</v>
      </c>
      <c r="K159" s="188">
        <f t="shared" si="37"/>
        <v>1381.33</v>
      </c>
      <c r="L159" s="188">
        <v>21</v>
      </c>
      <c r="M159" s="188">
        <f t="shared" si="38"/>
        <v>0</v>
      </c>
      <c r="N159" s="188">
        <v>0</v>
      </c>
      <c r="O159" s="188">
        <f t="shared" si="39"/>
        <v>0</v>
      </c>
      <c r="P159" s="188">
        <v>0</v>
      </c>
      <c r="Q159" s="188">
        <f t="shared" si="40"/>
        <v>0</v>
      </c>
      <c r="R159" s="188"/>
      <c r="S159" s="188"/>
      <c r="T159" s="189">
        <v>0</v>
      </c>
      <c r="U159" s="188">
        <f t="shared" si="41"/>
        <v>0</v>
      </c>
      <c r="V159" s="167"/>
      <c r="W159" s="167"/>
      <c r="X159" s="167"/>
      <c r="Y159" s="167"/>
      <c r="Z159" s="167"/>
      <c r="AA159" s="167"/>
      <c r="AB159" s="167"/>
      <c r="AC159" s="167"/>
      <c r="AD159" s="167"/>
      <c r="AE159" s="167"/>
      <c r="AF159" s="167"/>
      <c r="AG159" s="167" t="s">
        <v>281</v>
      </c>
      <c r="AH159" s="167"/>
      <c r="AI159" s="167"/>
      <c r="AJ159" s="167"/>
      <c r="AK159" s="167"/>
      <c r="AL159" s="167"/>
      <c r="AM159" s="167"/>
      <c r="AN159" s="167"/>
      <c r="AO159" s="167"/>
      <c r="AP159" s="167"/>
      <c r="AQ159" s="167"/>
      <c r="AR159" s="167"/>
      <c r="AS159" s="167"/>
      <c r="AT159" s="167"/>
      <c r="AU159" s="167"/>
      <c r="AV159" s="167"/>
      <c r="AW159" s="167"/>
      <c r="AX159" s="167"/>
      <c r="AY159" s="167"/>
      <c r="AZ159" s="167"/>
      <c r="BA159" s="167"/>
      <c r="BB159" s="167"/>
      <c r="BC159" s="167"/>
      <c r="BD159" s="167"/>
      <c r="BE159" s="167"/>
      <c r="BF159" s="167"/>
      <c r="BG159" s="167"/>
      <c r="BH159" s="167"/>
    </row>
    <row r="160" spans="1:60" outlineLevel="1" x14ac:dyDescent="0.2">
      <c r="A160" s="168">
        <v>148</v>
      </c>
      <c r="B160" s="178" t="s">
        <v>404</v>
      </c>
      <c r="C160" s="204" t="s">
        <v>405</v>
      </c>
      <c r="D160" s="180" t="s">
        <v>102</v>
      </c>
      <c r="E160" s="183">
        <v>44</v>
      </c>
      <c r="F160" s="187"/>
      <c r="G160" s="188">
        <f t="shared" si="35"/>
        <v>0</v>
      </c>
      <c r="H160" s="187">
        <v>0</v>
      </c>
      <c r="I160" s="188">
        <f t="shared" si="36"/>
        <v>0</v>
      </c>
      <c r="J160" s="187">
        <v>151.66999999999999</v>
      </c>
      <c r="K160" s="188">
        <f t="shared" si="37"/>
        <v>6673.48</v>
      </c>
      <c r="L160" s="188">
        <v>21</v>
      </c>
      <c r="M160" s="188">
        <f t="shared" si="38"/>
        <v>0</v>
      </c>
      <c r="N160" s="188">
        <v>0</v>
      </c>
      <c r="O160" s="188">
        <f t="shared" si="39"/>
        <v>0</v>
      </c>
      <c r="P160" s="188">
        <v>0</v>
      </c>
      <c r="Q160" s="188">
        <f t="shared" si="40"/>
        <v>0</v>
      </c>
      <c r="R160" s="188"/>
      <c r="S160" s="188"/>
      <c r="T160" s="189">
        <v>0</v>
      </c>
      <c r="U160" s="188">
        <f t="shared" si="41"/>
        <v>0</v>
      </c>
      <c r="V160" s="167"/>
      <c r="W160" s="167"/>
      <c r="X160" s="167"/>
      <c r="Y160" s="167"/>
      <c r="Z160" s="167"/>
      <c r="AA160" s="167"/>
      <c r="AB160" s="167"/>
      <c r="AC160" s="167"/>
      <c r="AD160" s="167"/>
      <c r="AE160" s="167"/>
      <c r="AF160" s="167"/>
      <c r="AG160" s="167" t="s">
        <v>281</v>
      </c>
      <c r="AH160" s="167"/>
      <c r="AI160" s="167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7"/>
      <c r="AV160" s="167"/>
      <c r="AW160" s="167"/>
      <c r="AX160" s="167"/>
      <c r="AY160" s="167"/>
      <c r="AZ160" s="167"/>
      <c r="BA160" s="167"/>
      <c r="BB160" s="167"/>
      <c r="BC160" s="167"/>
      <c r="BD160" s="167"/>
      <c r="BE160" s="167"/>
      <c r="BF160" s="167"/>
      <c r="BG160" s="167"/>
      <c r="BH160" s="167"/>
    </row>
    <row r="161" spans="1:60" outlineLevel="1" x14ac:dyDescent="0.2">
      <c r="A161" s="168">
        <v>149</v>
      </c>
      <c r="B161" s="178" t="s">
        <v>406</v>
      </c>
      <c r="C161" s="204" t="s">
        <v>407</v>
      </c>
      <c r="D161" s="180" t="s">
        <v>102</v>
      </c>
      <c r="E161" s="183">
        <v>12</v>
      </c>
      <c r="F161" s="187"/>
      <c r="G161" s="188">
        <f t="shared" si="35"/>
        <v>0</v>
      </c>
      <c r="H161" s="187">
        <v>0</v>
      </c>
      <c r="I161" s="188">
        <f t="shared" si="36"/>
        <v>0</v>
      </c>
      <c r="J161" s="187">
        <v>485.33</v>
      </c>
      <c r="K161" s="188">
        <f t="shared" si="37"/>
        <v>5823.96</v>
      </c>
      <c r="L161" s="188">
        <v>21</v>
      </c>
      <c r="M161" s="188">
        <f t="shared" si="38"/>
        <v>0</v>
      </c>
      <c r="N161" s="188">
        <v>0</v>
      </c>
      <c r="O161" s="188">
        <f t="shared" si="39"/>
        <v>0</v>
      </c>
      <c r="P161" s="188">
        <v>0</v>
      </c>
      <c r="Q161" s="188">
        <f t="shared" si="40"/>
        <v>0</v>
      </c>
      <c r="R161" s="188"/>
      <c r="S161" s="188"/>
      <c r="T161" s="189">
        <v>0</v>
      </c>
      <c r="U161" s="188">
        <f t="shared" si="41"/>
        <v>0</v>
      </c>
      <c r="V161" s="167"/>
      <c r="W161" s="167"/>
      <c r="X161" s="167"/>
      <c r="Y161" s="167"/>
      <c r="Z161" s="167"/>
      <c r="AA161" s="167"/>
      <c r="AB161" s="167"/>
      <c r="AC161" s="167"/>
      <c r="AD161" s="167"/>
      <c r="AE161" s="167"/>
      <c r="AF161" s="167"/>
      <c r="AG161" s="167" t="s">
        <v>281</v>
      </c>
      <c r="AH161" s="167"/>
      <c r="AI161" s="167"/>
      <c r="AJ161" s="167"/>
      <c r="AK161" s="167"/>
      <c r="AL161" s="167"/>
      <c r="AM161" s="167"/>
      <c r="AN161" s="167"/>
      <c r="AO161" s="167"/>
      <c r="AP161" s="167"/>
      <c r="AQ161" s="167"/>
      <c r="AR161" s="167"/>
      <c r="AS161" s="167"/>
      <c r="AT161" s="167"/>
      <c r="AU161" s="167"/>
      <c r="AV161" s="167"/>
      <c r="AW161" s="167"/>
      <c r="AX161" s="167"/>
      <c r="AY161" s="167"/>
      <c r="AZ161" s="167"/>
      <c r="BA161" s="167"/>
      <c r="BB161" s="167"/>
      <c r="BC161" s="167"/>
      <c r="BD161" s="167"/>
      <c r="BE161" s="167"/>
      <c r="BF161" s="167"/>
      <c r="BG161" s="167"/>
      <c r="BH161" s="167"/>
    </row>
    <row r="162" spans="1:60" outlineLevel="1" x14ac:dyDescent="0.2">
      <c r="A162" s="168">
        <v>150</v>
      </c>
      <c r="B162" s="178" t="s">
        <v>408</v>
      </c>
      <c r="C162" s="204" t="s">
        <v>409</v>
      </c>
      <c r="D162" s="180" t="s">
        <v>102</v>
      </c>
      <c r="E162" s="183">
        <v>2</v>
      </c>
      <c r="F162" s="187"/>
      <c r="G162" s="188">
        <f t="shared" ref="G162:G193" si="42">ROUND(E162*F162,2)</f>
        <v>0</v>
      </c>
      <c r="H162" s="187">
        <v>0</v>
      </c>
      <c r="I162" s="188">
        <f t="shared" ref="I162:I193" si="43">ROUND(E162*H162,2)</f>
        <v>0</v>
      </c>
      <c r="J162" s="187">
        <v>151.66999999999999</v>
      </c>
      <c r="K162" s="188">
        <f t="shared" ref="K162:K193" si="44">ROUND(E162*J162,2)</f>
        <v>303.33999999999997</v>
      </c>
      <c r="L162" s="188">
        <v>21</v>
      </c>
      <c r="M162" s="188">
        <f t="shared" ref="M162:M193" si="45">G162*(1+L162/100)</f>
        <v>0</v>
      </c>
      <c r="N162" s="188">
        <v>0</v>
      </c>
      <c r="O162" s="188">
        <f t="shared" ref="O162:O193" si="46">ROUND(E162*N162,2)</f>
        <v>0</v>
      </c>
      <c r="P162" s="188">
        <v>0</v>
      </c>
      <c r="Q162" s="188">
        <f t="shared" ref="Q162:Q193" si="47">ROUND(E162*P162,2)</f>
        <v>0</v>
      </c>
      <c r="R162" s="188"/>
      <c r="S162" s="188"/>
      <c r="T162" s="189">
        <v>0</v>
      </c>
      <c r="U162" s="188">
        <f t="shared" ref="U162:U193" si="48">ROUND(E162*T162,2)</f>
        <v>0</v>
      </c>
      <c r="V162" s="167"/>
      <c r="W162" s="167"/>
      <c r="X162" s="167"/>
      <c r="Y162" s="167"/>
      <c r="Z162" s="167"/>
      <c r="AA162" s="167"/>
      <c r="AB162" s="167"/>
      <c r="AC162" s="167"/>
      <c r="AD162" s="167"/>
      <c r="AE162" s="167"/>
      <c r="AF162" s="167"/>
      <c r="AG162" s="167" t="s">
        <v>281</v>
      </c>
      <c r="AH162" s="167"/>
      <c r="AI162" s="167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7"/>
      <c r="AV162" s="167"/>
      <c r="AW162" s="167"/>
      <c r="AX162" s="167"/>
      <c r="AY162" s="167"/>
      <c r="AZ162" s="167"/>
      <c r="BA162" s="167"/>
      <c r="BB162" s="167"/>
      <c r="BC162" s="167"/>
      <c r="BD162" s="167"/>
      <c r="BE162" s="167"/>
      <c r="BF162" s="167"/>
      <c r="BG162" s="167"/>
      <c r="BH162" s="167"/>
    </row>
    <row r="163" spans="1:60" outlineLevel="1" x14ac:dyDescent="0.2">
      <c r="A163" s="168">
        <v>151</v>
      </c>
      <c r="B163" s="178" t="s">
        <v>410</v>
      </c>
      <c r="C163" s="204" t="s">
        <v>411</v>
      </c>
      <c r="D163" s="180" t="s">
        <v>102</v>
      </c>
      <c r="E163" s="183">
        <v>11</v>
      </c>
      <c r="F163" s="187"/>
      <c r="G163" s="188">
        <f t="shared" si="42"/>
        <v>0</v>
      </c>
      <c r="H163" s="187">
        <v>0</v>
      </c>
      <c r="I163" s="188">
        <f t="shared" si="43"/>
        <v>0</v>
      </c>
      <c r="J163" s="187">
        <v>212.33</v>
      </c>
      <c r="K163" s="188">
        <f t="shared" si="44"/>
        <v>2335.63</v>
      </c>
      <c r="L163" s="188">
        <v>21</v>
      </c>
      <c r="M163" s="188">
        <f t="shared" si="45"/>
        <v>0</v>
      </c>
      <c r="N163" s="188">
        <v>0</v>
      </c>
      <c r="O163" s="188">
        <f t="shared" si="46"/>
        <v>0</v>
      </c>
      <c r="P163" s="188">
        <v>0</v>
      </c>
      <c r="Q163" s="188">
        <f t="shared" si="47"/>
        <v>0</v>
      </c>
      <c r="R163" s="188"/>
      <c r="S163" s="188"/>
      <c r="T163" s="189">
        <v>0</v>
      </c>
      <c r="U163" s="188">
        <f t="shared" si="48"/>
        <v>0</v>
      </c>
      <c r="V163" s="167"/>
      <c r="W163" s="167"/>
      <c r="X163" s="167"/>
      <c r="Y163" s="167"/>
      <c r="Z163" s="167"/>
      <c r="AA163" s="167"/>
      <c r="AB163" s="167"/>
      <c r="AC163" s="167"/>
      <c r="AD163" s="167"/>
      <c r="AE163" s="167"/>
      <c r="AF163" s="167"/>
      <c r="AG163" s="167" t="s">
        <v>281</v>
      </c>
      <c r="AH163" s="167"/>
      <c r="AI163" s="167"/>
      <c r="AJ163" s="167"/>
      <c r="AK163" s="167"/>
      <c r="AL163" s="167"/>
      <c r="AM163" s="167"/>
      <c r="AN163" s="167"/>
      <c r="AO163" s="167"/>
      <c r="AP163" s="167"/>
      <c r="AQ163" s="167"/>
      <c r="AR163" s="167"/>
      <c r="AS163" s="167"/>
      <c r="AT163" s="167"/>
      <c r="AU163" s="167"/>
      <c r="AV163" s="167"/>
      <c r="AW163" s="167"/>
      <c r="AX163" s="167"/>
      <c r="AY163" s="167"/>
      <c r="AZ163" s="167"/>
      <c r="BA163" s="167"/>
      <c r="BB163" s="167"/>
      <c r="BC163" s="167"/>
      <c r="BD163" s="167"/>
      <c r="BE163" s="167"/>
      <c r="BF163" s="167"/>
      <c r="BG163" s="167"/>
      <c r="BH163" s="167"/>
    </row>
    <row r="164" spans="1:60" outlineLevel="1" x14ac:dyDescent="0.2">
      <c r="A164" s="168">
        <v>152</v>
      </c>
      <c r="B164" s="178" t="s">
        <v>412</v>
      </c>
      <c r="C164" s="204" t="s">
        <v>413</v>
      </c>
      <c r="D164" s="180" t="s">
        <v>102</v>
      </c>
      <c r="E164" s="183">
        <v>4</v>
      </c>
      <c r="F164" s="187"/>
      <c r="G164" s="188">
        <f t="shared" si="42"/>
        <v>0</v>
      </c>
      <c r="H164" s="187">
        <v>0</v>
      </c>
      <c r="I164" s="188">
        <f t="shared" si="43"/>
        <v>0</v>
      </c>
      <c r="J164" s="187">
        <v>520</v>
      </c>
      <c r="K164" s="188">
        <f t="shared" si="44"/>
        <v>2080</v>
      </c>
      <c r="L164" s="188">
        <v>21</v>
      </c>
      <c r="M164" s="188">
        <f t="shared" si="45"/>
        <v>0</v>
      </c>
      <c r="N164" s="188">
        <v>0</v>
      </c>
      <c r="O164" s="188">
        <f t="shared" si="46"/>
        <v>0</v>
      </c>
      <c r="P164" s="188">
        <v>0</v>
      </c>
      <c r="Q164" s="188">
        <f t="shared" si="47"/>
        <v>0</v>
      </c>
      <c r="R164" s="188"/>
      <c r="S164" s="188"/>
      <c r="T164" s="189">
        <v>0</v>
      </c>
      <c r="U164" s="188">
        <f t="shared" si="48"/>
        <v>0</v>
      </c>
      <c r="V164" s="167"/>
      <c r="W164" s="167"/>
      <c r="X164" s="167"/>
      <c r="Y164" s="167"/>
      <c r="Z164" s="167"/>
      <c r="AA164" s="167"/>
      <c r="AB164" s="167"/>
      <c r="AC164" s="167"/>
      <c r="AD164" s="167"/>
      <c r="AE164" s="167"/>
      <c r="AF164" s="167"/>
      <c r="AG164" s="167" t="s">
        <v>281</v>
      </c>
      <c r="AH164" s="167"/>
      <c r="AI164" s="167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7"/>
      <c r="AV164" s="167"/>
      <c r="AW164" s="167"/>
      <c r="AX164" s="167"/>
      <c r="AY164" s="167"/>
      <c r="AZ164" s="167"/>
      <c r="BA164" s="167"/>
      <c r="BB164" s="167"/>
      <c r="BC164" s="167"/>
      <c r="BD164" s="167"/>
      <c r="BE164" s="167"/>
      <c r="BF164" s="167"/>
      <c r="BG164" s="167"/>
      <c r="BH164" s="167"/>
    </row>
    <row r="165" spans="1:60" outlineLevel="1" x14ac:dyDescent="0.2">
      <c r="A165" s="168">
        <v>153</v>
      </c>
      <c r="B165" s="178" t="s">
        <v>414</v>
      </c>
      <c r="C165" s="204" t="s">
        <v>415</v>
      </c>
      <c r="D165" s="180" t="s">
        <v>102</v>
      </c>
      <c r="E165" s="183">
        <v>5</v>
      </c>
      <c r="F165" s="187"/>
      <c r="G165" s="188">
        <f t="shared" si="42"/>
        <v>0</v>
      </c>
      <c r="H165" s="187">
        <v>0</v>
      </c>
      <c r="I165" s="188">
        <f t="shared" si="43"/>
        <v>0</v>
      </c>
      <c r="J165" s="187">
        <v>520</v>
      </c>
      <c r="K165" s="188">
        <f t="shared" si="44"/>
        <v>2600</v>
      </c>
      <c r="L165" s="188">
        <v>21</v>
      </c>
      <c r="M165" s="188">
        <f t="shared" si="45"/>
        <v>0</v>
      </c>
      <c r="N165" s="188">
        <v>0</v>
      </c>
      <c r="O165" s="188">
        <f t="shared" si="46"/>
        <v>0</v>
      </c>
      <c r="P165" s="188">
        <v>0</v>
      </c>
      <c r="Q165" s="188">
        <f t="shared" si="47"/>
        <v>0</v>
      </c>
      <c r="R165" s="188"/>
      <c r="S165" s="188"/>
      <c r="T165" s="189">
        <v>0</v>
      </c>
      <c r="U165" s="188">
        <f t="shared" si="48"/>
        <v>0</v>
      </c>
      <c r="V165" s="167"/>
      <c r="W165" s="167"/>
      <c r="X165" s="167"/>
      <c r="Y165" s="167"/>
      <c r="Z165" s="167"/>
      <c r="AA165" s="167"/>
      <c r="AB165" s="167"/>
      <c r="AC165" s="167"/>
      <c r="AD165" s="167"/>
      <c r="AE165" s="167"/>
      <c r="AF165" s="167"/>
      <c r="AG165" s="167" t="s">
        <v>281</v>
      </c>
      <c r="AH165" s="167"/>
      <c r="AI165" s="167"/>
      <c r="AJ165" s="167"/>
      <c r="AK165" s="167"/>
      <c r="AL165" s="167"/>
      <c r="AM165" s="167"/>
      <c r="AN165" s="167"/>
      <c r="AO165" s="167"/>
      <c r="AP165" s="167"/>
      <c r="AQ165" s="167"/>
      <c r="AR165" s="167"/>
      <c r="AS165" s="167"/>
      <c r="AT165" s="167"/>
      <c r="AU165" s="167"/>
      <c r="AV165" s="167"/>
      <c r="AW165" s="167"/>
      <c r="AX165" s="167"/>
      <c r="AY165" s="167"/>
      <c r="AZ165" s="167"/>
      <c r="BA165" s="167"/>
      <c r="BB165" s="167"/>
      <c r="BC165" s="167"/>
      <c r="BD165" s="167"/>
      <c r="BE165" s="167"/>
      <c r="BF165" s="167"/>
      <c r="BG165" s="167"/>
      <c r="BH165" s="167"/>
    </row>
    <row r="166" spans="1:60" ht="22.5" outlineLevel="1" x14ac:dyDescent="0.2">
      <c r="A166" s="168">
        <v>154</v>
      </c>
      <c r="B166" s="178" t="s">
        <v>416</v>
      </c>
      <c r="C166" s="204" t="s">
        <v>417</v>
      </c>
      <c r="D166" s="180" t="s">
        <v>102</v>
      </c>
      <c r="E166" s="183">
        <v>23</v>
      </c>
      <c r="F166" s="187"/>
      <c r="G166" s="188">
        <f t="shared" si="42"/>
        <v>0</v>
      </c>
      <c r="H166" s="187">
        <v>0</v>
      </c>
      <c r="I166" s="188">
        <f t="shared" si="43"/>
        <v>0</v>
      </c>
      <c r="J166" s="187">
        <v>120</v>
      </c>
      <c r="K166" s="188">
        <f t="shared" si="44"/>
        <v>2760</v>
      </c>
      <c r="L166" s="188">
        <v>21</v>
      </c>
      <c r="M166" s="188">
        <f t="shared" si="45"/>
        <v>0</v>
      </c>
      <c r="N166" s="188">
        <v>3.7599999999999999E-3</v>
      </c>
      <c r="O166" s="188">
        <f t="shared" si="46"/>
        <v>0.09</v>
      </c>
      <c r="P166" s="188">
        <v>0</v>
      </c>
      <c r="Q166" s="188">
        <f t="shared" si="47"/>
        <v>0</v>
      </c>
      <c r="R166" s="188"/>
      <c r="S166" s="188"/>
      <c r="T166" s="189">
        <v>0</v>
      </c>
      <c r="U166" s="188">
        <f t="shared" si="48"/>
        <v>0</v>
      </c>
      <c r="V166" s="167"/>
      <c r="W166" s="167"/>
      <c r="X166" s="167"/>
      <c r="Y166" s="167"/>
      <c r="Z166" s="167"/>
      <c r="AA166" s="167"/>
      <c r="AB166" s="167"/>
      <c r="AC166" s="167"/>
      <c r="AD166" s="167"/>
      <c r="AE166" s="167"/>
      <c r="AF166" s="167"/>
      <c r="AG166" s="167" t="s">
        <v>387</v>
      </c>
      <c r="AH166" s="167"/>
      <c r="AI166" s="167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7"/>
      <c r="AV166" s="167"/>
      <c r="AW166" s="167"/>
      <c r="AX166" s="167"/>
      <c r="AY166" s="167"/>
      <c r="AZ166" s="167"/>
      <c r="BA166" s="167"/>
      <c r="BB166" s="167"/>
      <c r="BC166" s="167"/>
      <c r="BD166" s="167"/>
      <c r="BE166" s="167"/>
      <c r="BF166" s="167"/>
      <c r="BG166" s="167"/>
      <c r="BH166" s="167"/>
    </row>
    <row r="167" spans="1:60" outlineLevel="1" x14ac:dyDescent="0.2">
      <c r="A167" s="168">
        <v>155</v>
      </c>
      <c r="B167" s="178" t="s">
        <v>418</v>
      </c>
      <c r="C167" s="204" t="s">
        <v>419</v>
      </c>
      <c r="D167" s="180" t="s">
        <v>102</v>
      </c>
      <c r="E167" s="183">
        <v>952</v>
      </c>
      <c r="F167" s="187"/>
      <c r="G167" s="188">
        <f t="shared" si="42"/>
        <v>0</v>
      </c>
      <c r="H167" s="187">
        <v>0</v>
      </c>
      <c r="I167" s="188">
        <f t="shared" si="43"/>
        <v>0</v>
      </c>
      <c r="J167" s="187">
        <v>16.7</v>
      </c>
      <c r="K167" s="188">
        <f t="shared" si="44"/>
        <v>15898.4</v>
      </c>
      <c r="L167" s="188">
        <v>21</v>
      </c>
      <c r="M167" s="188">
        <f t="shared" si="45"/>
        <v>0</v>
      </c>
      <c r="N167" s="188">
        <v>0</v>
      </c>
      <c r="O167" s="188">
        <f t="shared" si="46"/>
        <v>0</v>
      </c>
      <c r="P167" s="188">
        <v>0</v>
      </c>
      <c r="Q167" s="188">
        <f t="shared" si="47"/>
        <v>0</v>
      </c>
      <c r="R167" s="188"/>
      <c r="S167" s="188"/>
      <c r="T167" s="189">
        <v>5.0500000000000003E-2</v>
      </c>
      <c r="U167" s="188">
        <f t="shared" si="48"/>
        <v>48.08</v>
      </c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 t="s">
        <v>387</v>
      </c>
      <c r="AH167" s="167"/>
      <c r="AI167" s="167"/>
      <c r="AJ167" s="167"/>
      <c r="AK167" s="167"/>
      <c r="AL167" s="167"/>
      <c r="AM167" s="167"/>
      <c r="AN167" s="167"/>
      <c r="AO167" s="167"/>
      <c r="AP167" s="167"/>
      <c r="AQ167" s="167"/>
      <c r="AR167" s="167"/>
      <c r="AS167" s="167"/>
      <c r="AT167" s="167"/>
      <c r="AU167" s="167"/>
      <c r="AV167" s="167"/>
      <c r="AW167" s="167"/>
      <c r="AX167" s="167"/>
      <c r="AY167" s="167"/>
      <c r="AZ167" s="167"/>
      <c r="BA167" s="167"/>
      <c r="BB167" s="167"/>
      <c r="BC167" s="167"/>
      <c r="BD167" s="167"/>
      <c r="BE167" s="167"/>
      <c r="BF167" s="167"/>
      <c r="BG167" s="167"/>
      <c r="BH167" s="167"/>
    </row>
    <row r="168" spans="1:60" x14ac:dyDescent="0.2">
      <c r="A168" s="174" t="s">
        <v>98</v>
      </c>
      <c r="B168" s="179" t="s">
        <v>66</v>
      </c>
      <c r="C168" s="205" t="s">
        <v>67</v>
      </c>
      <c r="D168" s="181"/>
      <c r="E168" s="184"/>
      <c r="F168" s="190"/>
      <c r="G168" s="190">
        <f>SUMIF(AG169:AG171,"&lt;&gt;NOR",G169:G171)</f>
        <v>0</v>
      </c>
      <c r="H168" s="190"/>
      <c r="I168" s="190">
        <f>SUM(I169:I171)</f>
        <v>0</v>
      </c>
      <c r="J168" s="190"/>
      <c r="K168" s="190">
        <f>SUM(K169:K171)</f>
        <v>69500</v>
      </c>
      <c r="L168" s="190"/>
      <c r="M168" s="190">
        <f>SUM(M169:M171)</f>
        <v>0</v>
      </c>
      <c r="N168" s="190"/>
      <c r="O168" s="190">
        <f>SUM(O169:O171)</f>
        <v>0</v>
      </c>
      <c r="P168" s="190"/>
      <c r="Q168" s="190">
        <f>SUM(Q169:Q171)</f>
        <v>0</v>
      </c>
      <c r="R168" s="190"/>
      <c r="S168" s="190"/>
      <c r="T168" s="191"/>
      <c r="U168" s="190">
        <f>SUM(U169:U171)</f>
        <v>85</v>
      </c>
      <c r="AG168" t="s">
        <v>99</v>
      </c>
    </row>
    <row r="169" spans="1:60" outlineLevel="1" x14ac:dyDescent="0.2">
      <c r="A169" s="168">
        <v>156</v>
      </c>
      <c r="B169" s="178" t="s">
        <v>420</v>
      </c>
      <c r="C169" s="204" t="s">
        <v>421</v>
      </c>
      <c r="D169" s="180" t="s">
        <v>422</v>
      </c>
      <c r="E169" s="183">
        <v>45</v>
      </c>
      <c r="F169" s="187"/>
      <c r="G169" s="188">
        <f>ROUND(E169*F169,2)</f>
        <v>0</v>
      </c>
      <c r="H169" s="187">
        <v>0</v>
      </c>
      <c r="I169" s="188">
        <f>ROUND(E169*H169,2)</f>
        <v>0</v>
      </c>
      <c r="J169" s="187">
        <v>280</v>
      </c>
      <c r="K169" s="188">
        <f>ROUND(E169*J169,2)</f>
        <v>12600</v>
      </c>
      <c r="L169" s="188">
        <v>21</v>
      </c>
      <c r="M169" s="188">
        <f>G169*(1+L169/100)</f>
        <v>0</v>
      </c>
      <c r="N169" s="188">
        <v>0</v>
      </c>
      <c r="O169" s="188">
        <f>ROUND(E169*N169,2)</f>
        <v>0</v>
      </c>
      <c r="P169" s="188">
        <v>0</v>
      </c>
      <c r="Q169" s="188">
        <f>ROUND(E169*P169,2)</f>
        <v>0</v>
      </c>
      <c r="R169" s="188"/>
      <c r="S169" s="188"/>
      <c r="T169" s="189">
        <v>0</v>
      </c>
      <c r="U169" s="188">
        <f>ROUND(E169*T169,2)</f>
        <v>0</v>
      </c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 t="s">
        <v>423</v>
      </c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</row>
    <row r="170" spans="1:60" outlineLevel="1" x14ac:dyDescent="0.2">
      <c r="A170" s="168">
        <v>157</v>
      </c>
      <c r="B170" s="178" t="s">
        <v>424</v>
      </c>
      <c r="C170" s="204" t="s">
        <v>425</v>
      </c>
      <c r="D170" s="180" t="s">
        <v>426</v>
      </c>
      <c r="E170" s="183">
        <v>85</v>
      </c>
      <c r="F170" s="187"/>
      <c r="G170" s="188">
        <f>ROUND(E170*F170,2)</f>
        <v>0</v>
      </c>
      <c r="H170" s="187">
        <v>0</v>
      </c>
      <c r="I170" s="188">
        <f>ROUND(E170*H170,2)</f>
        <v>0</v>
      </c>
      <c r="J170" s="187">
        <v>500</v>
      </c>
      <c r="K170" s="188">
        <f>ROUND(E170*J170,2)</f>
        <v>42500</v>
      </c>
      <c r="L170" s="188">
        <v>21</v>
      </c>
      <c r="M170" s="188">
        <f>G170*(1+L170/100)</f>
        <v>0</v>
      </c>
      <c r="N170" s="188">
        <v>0</v>
      </c>
      <c r="O170" s="188">
        <f>ROUND(E170*N170,2)</f>
        <v>0</v>
      </c>
      <c r="P170" s="188">
        <v>0</v>
      </c>
      <c r="Q170" s="188">
        <f>ROUND(E170*P170,2)</f>
        <v>0</v>
      </c>
      <c r="R170" s="188"/>
      <c r="S170" s="188"/>
      <c r="T170" s="189">
        <v>1</v>
      </c>
      <c r="U170" s="188">
        <f>ROUND(E170*T170,2)</f>
        <v>85</v>
      </c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 t="s">
        <v>427</v>
      </c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</row>
    <row r="171" spans="1:60" outlineLevel="1" x14ac:dyDescent="0.2">
      <c r="A171" s="168">
        <v>158</v>
      </c>
      <c r="B171" s="178" t="s">
        <v>428</v>
      </c>
      <c r="C171" s="204" t="s">
        <v>429</v>
      </c>
      <c r="D171" s="180" t="s">
        <v>422</v>
      </c>
      <c r="E171" s="183">
        <v>24</v>
      </c>
      <c r="F171" s="187"/>
      <c r="G171" s="188">
        <f>ROUND(E171*F171,2)</f>
        <v>0</v>
      </c>
      <c r="H171" s="187">
        <v>0</v>
      </c>
      <c r="I171" s="188">
        <f>ROUND(E171*H171,2)</f>
        <v>0</v>
      </c>
      <c r="J171" s="187">
        <v>600</v>
      </c>
      <c r="K171" s="188">
        <f>ROUND(E171*J171,2)</f>
        <v>14400</v>
      </c>
      <c r="L171" s="188">
        <v>21</v>
      </c>
      <c r="M171" s="188">
        <f>G171*(1+L171/100)</f>
        <v>0</v>
      </c>
      <c r="N171" s="188">
        <v>0</v>
      </c>
      <c r="O171" s="188">
        <f>ROUND(E171*N171,2)</f>
        <v>0</v>
      </c>
      <c r="P171" s="188">
        <v>0</v>
      </c>
      <c r="Q171" s="188">
        <f>ROUND(E171*P171,2)</f>
        <v>0</v>
      </c>
      <c r="R171" s="188"/>
      <c r="S171" s="188"/>
      <c r="T171" s="189">
        <v>0</v>
      </c>
      <c r="U171" s="188">
        <f>ROUND(E171*T171,2)</f>
        <v>0</v>
      </c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 t="s">
        <v>423</v>
      </c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</row>
    <row r="172" spans="1:60" x14ac:dyDescent="0.2">
      <c r="A172" s="174" t="s">
        <v>98</v>
      </c>
      <c r="B172" s="179" t="s">
        <v>68</v>
      </c>
      <c r="C172" s="205" t="s">
        <v>69</v>
      </c>
      <c r="D172" s="181"/>
      <c r="E172" s="184"/>
      <c r="F172" s="190"/>
      <c r="G172" s="190">
        <f>SUMIF(AG173:AG173,"&lt;&gt;NOR",G173:G173)</f>
        <v>0</v>
      </c>
      <c r="H172" s="190"/>
      <c r="I172" s="190">
        <f>SUM(I173:I173)</f>
        <v>0</v>
      </c>
      <c r="J172" s="190"/>
      <c r="K172" s="190">
        <f>SUM(K173:K173)</f>
        <v>378600</v>
      </c>
      <c r="L172" s="190"/>
      <c r="M172" s="190">
        <f>SUM(M173:M173)</f>
        <v>0</v>
      </c>
      <c r="N172" s="190"/>
      <c r="O172" s="190">
        <f>SUM(O173:O173)</f>
        <v>0</v>
      </c>
      <c r="P172" s="190"/>
      <c r="Q172" s="190">
        <f>SUM(Q173:Q173)</f>
        <v>0</v>
      </c>
      <c r="R172" s="190"/>
      <c r="S172" s="190"/>
      <c r="T172" s="191"/>
      <c r="U172" s="190">
        <f>SUM(U173:U173)</f>
        <v>978.05</v>
      </c>
      <c r="AG172" t="s">
        <v>99</v>
      </c>
    </row>
    <row r="173" spans="1:60" outlineLevel="1" x14ac:dyDescent="0.2">
      <c r="A173" s="168">
        <v>159</v>
      </c>
      <c r="B173" s="178" t="s">
        <v>430</v>
      </c>
      <c r="C173" s="204" t="s">
        <v>431</v>
      </c>
      <c r="D173" s="180" t="s">
        <v>432</v>
      </c>
      <c r="E173" s="183">
        <v>631</v>
      </c>
      <c r="F173" s="187"/>
      <c r="G173" s="188">
        <f>ROUND(E173*F173,2)</f>
        <v>0</v>
      </c>
      <c r="H173" s="187">
        <v>0</v>
      </c>
      <c r="I173" s="188">
        <f>ROUND(E173*H173,2)</f>
        <v>0</v>
      </c>
      <c r="J173" s="187">
        <v>600</v>
      </c>
      <c r="K173" s="188">
        <f>ROUND(E173*J173,2)</f>
        <v>378600</v>
      </c>
      <c r="L173" s="188">
        <v>21</v>
      </c>
      <c r="M173" s="188">
        <f>G173*(1+L173/100)</f>
        <v>0</v>
      </c>
      <c r="N173" s="188">
        <v>0</v>
      </c>
      <c r="O173" s="188">
        <f>ROUND(E173*N173,2)</f>
        <v>0</v>
      </c>
      <c r="P173" s="188">
        <v>0</v>
      </c>
      <c r="Q173" s="188">
        <f>ROUND(E173*P173,2)</f>
        <v>0</v>
      </c>
      <c r="R173" s="188"/>
      <c r="S173" s="188"/>
      <c r="T173" s="189">
        <v>1.55</v>
      </c>
      <c r="U173" s="188">
        <f>ROUND(E173*T173,2)</f>
        <v>978.05</v>
      </c>
      <c r="V173" s="167"/>
      <c r="W173" s="167"/>
      <c r="X173" s="167"/>
      <c r="Y173" s="167"/>
      <c r="Z173" s="167"/>
      <c r="AA173" s="167"/>
      <c r="AB173" s="167"/>
      <c r="AC173" s="167"/>
      <c r="AD173" s="167"/>
      <c r="AE173" s="167"/>
      <c r="AF173" s="167"/>
      <c r="AG173" s="167" t="s">
        <v>281</v>
      </c>
      <c r="AH173" s="167"/>
      <c r="AI173" s="167"/>
      <c r="AJ173" s="167"/>
      <c r="AK173" s="167"/>
      <c r="AL173" s="167"/>
      <c r="AM173" s="167"/>
      <c r="AN173" s="167"/>
      <c r="AO173" s="167"/>
      <c r="AP173" s="167"/>
      <c r="AQ173" s="167"/>
      <c r="AR173" s="167"/>
      <c r="AS173" s="167"/>
      <c r="AT173" s="167"/>
      <c r="AU173" s="167"/>
      <c r="AV173" s="167"/>
      <c r="AW173" s="167"/>
      <c r="AX173" s="167"/>
      <c r="AY173" s="167"/>
      <c r="AZ173" s="167"/>
      <c r="BA173" s="167"/>
      <c r="BB173" s="167"/>
      <c r="BC173" s="167"/>
      <c r="BD173" s="167"/>
      <c r="BE173" s="167"/>
      <c r="BF173" s="167"/>
      <c r="BG173" s="167"/>
      <c r="BH173" s="167"/>
    </row>
    <row r="174" spans="1:60" x14ac:dyDescent="0.2">
      <c r="A174" s="174" t="s">
        <v>98</v>
      </c>
      <c r="B174" s="179" t="s">
        <v>70</v>
      </c>
      <c r="C174" s="205" t="s">
        <v>71</v>
      </c>
      <c r="D174" s="181"/>
      <c r="E174" s="184"/>
      <c r="F174" s="190"/>
      <c r="G174" s="190">
        <f>SUMIF(AG175:AG178,"&lt;&gt;NOR",G175:G178)</f>
        <v>0</v>
      </c>
      <c r="H174" s="190"/>
      <c r="I174" s="190">
        <f>SUM(I175:I178)</f>
        <v>0</v>
      </c>
      <c r="J174" s="190"/>
      <c r="K174" s="190">
        <f>SUM(K175:K178)</f>
        <v>136900</v>
      </c>
      <c r="L174" s="190"/>
      <c r="M174" s="190">
        <f>SUM(M175:M178)</f>
        <v>0</v>
      </c>
      <c r="N174" s="190"/>
      <c r="O174" s="190">
        <f>SUM(O175:O178)</f>
        <v>0</v>
      </c>
      <c r="P174" s="190"/>
      <c r="Q174" s="190">
        <f>SUM(Q175:Q178)</f>
        <v>0</v>
      </c>
      <c r="R174" s="190"/>
      <c r="S174" s="190"/>
      <c r="T174" s="191"/>
      <c r="U174" s="190">
        <f>SUM(U175:U178)</f>
        <v>245</v>
      </c>
      <c r="AG174" t="s">
        <v>99</v>
      </c>
    </row>
    <row r="175" spans="1:60" ht="22.5" outlineLevel="1" x14ac:dyDescent="0.2">
      <c r="A175" s="168">
        <v>160</v>
      </c>
      <c r="B175" s="178" t="s">
        <v>433</v>
      </c>
      <c r="C175" s="204" t="s">
        <v>434</v>
      </c>
      <c r="D175" s="180" t="s">
        <v>422</v>
      </c>
      <c r="E175" s="183">
        <v>88</v>
      </c>
      <c r="F175" s="187"/>
      <c r="G175" s="188">
        <f>ROUND(E175*F175,2)</f>
        <v>0</v>
      </c>
      <c r="H175" s="187">
        <v>0</v>
      </c>
      <c r="I175" s="188">
        <f>ROUND(E175*H175,2)</f>
        <v>0</v>
      </c>
      <c r="J175" s="187">
        <v>600</v>
      </c>
      <c r="K175" s="188">
        <f>ROUND(E175*J175,2)</f>
        <v>52800</v>
      </c>
      <c r="L175" s="188">
        <v>21</v>
      </c>
      <c r="M175" s="188">
        <f>G175*(1+L175/100)</f>
        <v>0</v>
      </c>
      <c r="N175" s="188">
        <v>0</v>
      </c>
      <c r="O175" s="188">
        <f>ROUND(E175*N175,2)</f>
        <v>0</v>
      </c>
      <c r="P175" s="188">
        <v>0</v>
      </c>
      <c r="Q175" s="188">
        <f>ROUND(E175*P175,2)</f>
        <v>0</v>
      </c>
      <c r="R175" s="188"/>
      <c r="S175" s="188"/>
      <c r="T175" s="189">
        <v>0</v>
      </c>
      <c r="U175" s="188">
        <f>ROUND(E175*T175,2)</f>
        <v>0</v>
      </c>
      <c r="V175" s="167"/>
      <c r="W175" s="167"/>
      <c r="X175" s="167"/>
      <c r="Y175" s="167"/>
      <c r="Z175" s="167"/>
      <c r="AA175" s="167"/>
      <c r="AB175" s="167"/>
      <c r="AC175" s="167"/>
      <c r="AD175" s="167"/>
      <c r="AE175" s="167"/>
      <c r="AF175" s="167"/>
      <c r="AG175" s="167" t="s">
        <v>427</v>
      </c>
      <c r="AH175" s="167"/>
      <c r="AI175" s="167"/>
      <c r="AJ175" s="167"/>
      <c r="AK175" s="167"/>
      <c r="AL175" s="167"/>
      <c r="AM175" s="167"/>
      <c r="AN175" s="167"/>
      <c r="AO175" s="167"/>
      <c r="AP175" s="167"/>
      <c r="AQ175" s="167"/>
      <c r="AR175" s="167"/>
      <c r="AS175" s="167"/>
      <c r="AT175" s="167"/>
      <c r="AU175" s="167"/>
      <c r="AV175" s="167"/>
      <c r="AW175" s="167"/>
      <c r="AX175" s="167"/>
      <c r="AY175" s="167"/>
      <c r="AZ175" s="167"/>
      <c r="BA175" s="167"/>
      <c r="BB175" s="167"/>
      <c r="BC175" s="167"/>
      <c r="BD175" s="167"/>
      <c r="BE175" s="167"/>
      <c r="BF175" s="167"/>
      <c r="BG175" s="167"/>
      <c r="BH175" s="167"/>
    </row>
    <row r="176" spans="1:60" outlineLevel="1" x14ac:dyDescent="0.2">
      <c r="A176" s="168">
        <v>161</v>
      </c>
      <c r="B176" s="178" t="s">
        <v>435</v>
      </c>
      <c r="C176" s="204" t="s">
        <v>436</v>
      </c>
      <c r="D176" s="180" t="s">
        <v>426</v>
      </c>
      <c r="E176" s="183">
        <v>145</v>
      </c>
      <c r="F176" s="187"/>
      <c r="G176" s="188">
        <f>ROUND(E176*F176,2)</f>
        <v>0</v>
      </c>
      <c r="H176" s="187">
        <v>0</v>
      </c>
      <c r="I176" s="188">
        <f>ROUND(E176*H176,2)</f>
        <v>0</v>
      </c>
      <c r="J176" s="187">
        <v>260</v>
      </c>
      <c r="K176" s="188">
        <f>ROUND(E176*J176,2)</f>
        <v>37700</v>
      </c>
      <c r="L176" s="188">
        <v>21</v>
      </c>
      <c r="M176" s="188">
        <f>G176*(1+L176/100)</f>
        <v>0</v>
      </c>
      <c r="N176" s="188">
        <v>0</v>
      </c>
      <c r="O176" s="188">
        <f>ROUND(E176*N176,2)</f>
        <v>0</v>
      </c>
      <c r="P176" s="188">
        <v>0</v>
      </c>
      <c r="Q176" s="188">
        <f>ROUND(E176*P176,2)</f>
        <v>0</v>
      </c>
      <c r="R176" s="188"/>
      <c r="S176" s="188"/>
      <c r="T176" s="189">
        <v>1</v>
      </c>
      <c r="U176" s="188">
        <f>ROUND(E176*T176,2)</f>
        <v>145</v>
      </c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 t="s">
        <v>427</v>
      </c>
      <c r="AH176" s="167"/>
      <c r="AI176" s="167"/>
      <c r="AJ176" s="167"/>
      <c r="AK176" s="167"/>
      <c r="AL176" s="167"/>
      <c r="AM176" s="167"/>
      <c r="AN176" s="167"/>
      <c r="AO176" s="167"/>
      <c r="AP176" s="167"/>
      <c r="AQ176" s="167"/>
      <c r="AR176" s="167"/>
      <c r="AS176" s="167"/>
      <c r="AT176" s="167"/>
      <c r="AU176" s="167"/>
      <c r="AV176" s="167"/>
      <c r="AW176" s="167"/>
      <c r="AX176" s="167"/>
      <c r="AY176" s="167"/>
      <c r="AZ176" s="167"/>
      <c r="BA176" s="167"/>
      <c r="BB176" s="167"/>
      <c r="BC176" s="167"/>
      <c r="BD176" s="167"/>
      <c r="BE176" s="167"/>
      <c r="BF176" s="167"/>
      <c r="BG176" s="167"/>
      <c r="BH176" s="167"/>
    </row>
    <row r="177" spans="1:60" outlineLevel="1" x14ac:dyDescent="0.2">
      <c r="A177" s="168">
        <v>162</v>
      </c>
      <c r="B177" s="178" t="s">
        <v>437</v>
      </c>
      <c r="C177" s="204" t="s">
        <v>438</v>
      </c>
      <c r="D177" s="180" t="s">
        <v>426</v>
      </c>
      <c r="E177" s="183">
        <v>60</v>
      </c>
      <c r="F177" s="187"/>
      <c r="G177" s="188">
        <f>ROUND(E177*F177,2)</f>
        <v>0</v>
      </c>
      <c r="H177" s="187">
        <v>0</v>
      </c>
      <c r="I177" s="188">
        <f>ROUND(E177*H177,2)</f>
        <v>0</v>
      </c>
      <c r="J177" s="187">
        <v>600</v>
      </c>
      <c r="K177" s="188">
        <f>ROUND(E177*J177,2)</f>
        <v>36000</v>
      </c>
      <c r="L177" s="188">
        <v>21</v>
      </c>
      <c r="M177" s="188">
        <f>G177*(1+L177/100)</f>
        <v>0</v>
      </c>
      <c r="N177" s="188">
        <v>0</v>
      </c>
      <c r="O177" s="188">
        <f>ROUND(E177*N177,2)</f>
        <v>0</v>
      </c>
      <c r="P177" s="188">
        <v>0</v>
      </c>
      <c r="Q177" s="188">
        <f>ROUND(E177*P177,2)</f>
        <v>0</v>
      </c>
      <c r="R177" s="188"/>
      <c r="S177" s="188"/>
      <c r="T177" s="189">
        <v>1</v>
      </c>
      <c r="U177" s="188">
        <f>ROUND(E177*T177,2)</f>
        <v>60</v>
      </c>
      <c r="V177" s="167"/>
      <c r="W177" s="167"/>
      <c r="X177" s="167"/>
      <c r="Y177" s="167"/>
      <c r="Z177" s="167"/>
      <c r="AA177" s="167"/>
      <c r="AB177" s="167"/>
      <c r="AC177" s="167"/>
      <c r="AD177" s="167"/>
      <c r="AE177" s="167"/>
      <c r="AF177" s="167"/>
      <c r="AG177" s="167" t="s">
        <v>427</v>
      </c>
      <c r="AH177" s="167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</row>
    <row r="178" spans="1:60" outlineLevel="1" x14ac:dyDescent="0.2">
      <c r="A178" s="168">
        <v>163</v>
      </c>
      <c r="B178" s="178" t="s">
        <v>439</v>
      </c>
      <c r="C178" s="204" t="s">
        <v>440</v>
      </c>
      <c r="D178" s="180" t="s">
        <v>422</v>
      </c>
      <c r="E178" s="183">
        <v>40</v>
      </c>
      <c r="F178" s="187"/>
      <c r="G178" s="188">
        <f>ROUND(E178*F178,2)</f>
        <v>0</v>
      </c>
      <c r="H178" s="187">
        <v>0</v>
      </c>
      <c r="I178" s="188">
        <f>ROUND(E178*H178,2)</f>
        <v>0</v>
      </c>
      <c r="J178" s="187">
        <v>260</v>
      </c>
      <c r="K178" s="188">
        <f>ROUND(E178*J178,2)</f>
        <v>10400</v>
      </c>
      <c r="L178" s="188">
        <v>21</v>
      </c>
      <c r="M178" s="188">
        <f>G178*(1+L178/100)</f>
        <v>0</v>
      </c>
      <c r="N178" s="188">
        <v>0</v>
      </c>
      <c r="O178" s="188">
        <f>ROUND(E178*N178,2)</f>
        <v>0</v>
      </c>
      <c r="P178" s="188">
        <v>0</v>
      </c>
      <c r="Q178" s="188">
        <f>ROUND(E178*P178,2)</f>
        <v>0</v>
      </c>
      <c r="R178" s="188"/>
      <c r="S178" s="188"/>
      <c r="T178" s="189">
        <v>1</v>
      </c>
      <c r="U178" s="188">
        <f>ROUND(E178*T178,2)</f>
        <v>40</v>
      </c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 t="s">
        <v>427</v>
      </c>
      <c r="AH178" s="167"/>
      <c r="AI178" s="167"/>
      <c r="AJ178" s="167"/>
      <c r="AK178" s="167"/>
      <c r="AL178" s="167"/>
      <c r="AM178" s="167"/>
      <c r="AN178" s="167"/>
      <c r="AO178" s="167"/>
      <c r="AP178" s="167"/>
      <c r="AQ178" s="167"/>
      <c r="AR178" s="167"/>
      <c r="AS178" s="167"/>
      <c r="AT178" s="167"/>
      <c r="AU178" s="167"/>
      <c r="AV178" s="167"/>
      <c r="AW178" s="167"/>
      <c r="AX178" s="167"/>
      <c r="AY178" s="167"/>
      <c r="AZ178" s="167"/>
      <c r="BA178" s="167"/>
      <c r="BB178" s="167"/>
      <c r="BC178" s="167"/>
      <c r="BD178" s="167"/>
      <c r="BE178" s="167"/>
      <c r="BF178" s="167"/>
      <c r="BG178" s="167"/>
      <c r="BH178" s="167"/>
    </row>
    <row r="179" spans="1:60" x14ac:dyDescent="0.2">
      <c r="A179" s="174" t="s">
        <v>98</v>
      </c>
      <c r="B179" s="179" t="s">
        <v>72</v>
      </c>
      <c r="C179" s="205" t="s">
        <v>73</v>
      </c>
      <c r="D179" s="181"/>
      <c r="E179" s="184"/>
      <c r="F179" s="190"/>
      <c r="G179" s="190">
        <f>SUMIF(AG180:AG180,"&lt;&gt;NOR",G180:G180)</f>
        <v>0</v>
      </c>
      <c r="H179" s="190"/>
      <c r="I179" s="190">
        <f>SUM(I180:I180)</f>
        <v>11960</v>
      </c>
      <c r="J179" s="190"/>
      <c r="K179" s="190">
        <f>SUM(K180:K180)</f>
        <v>0</v>
      </c>
      <c r="L179" s="190"/>
      <c r="M179" s="190">
        <f>SUM(M180:M180)</f>
        <v>0</v>
      </c>
      <c r="N179" s="190"/>
      <c r="O179" s="190">
        <f>SUM(O180:O180)</f>
        <v>0</v>
      </c>
      <c r="P179" s="190"/>
      <c r="Q179" s="190">
        <f>SUM(Q180:Q180)</f>
        <v>0</v>
      </c>
      <c r="R179" s="190"/>
      <c r="S179" s="190"/>
      <c r="T179" s="191"/>
      <c r="U179" s="190">
        <f>SUM(U180:U180)</f>
        <v>0</v>
      </c>
      <c r="AG179" t="s">
        <v>99</v>
      </c>
    </row>
    <row r="180" spans="1:60" outlineLevel="1" x14ac:dyDescent="0.2">
      <c r="A180" s="168">
        <v>164</v>
      </c>
      <c r="B180" s="178" t="s">
        <v>441</v>
      </c>
      <c r="C180" s="204" t="s">
        <v>442</v>
      </c>
      <c r="D180" s="180" t="s">
        <v>422</v>
      </c>
      <c r="E180" s="183">
        <v>46</v>
      </c>
      <c r="F180" s="187"/>
      <c r="G180" s="188">
        <f>ROUND(E180*F180,2)</f>
        <v>0</v>
      </c>
      <c r="H180" s="187">
        <v>260</v>
      </c>
      <c r="I180" s="188">
        <f>ROUND(E180*H180,2)</f>
        <v>11960</v>
      </c>
      <c r="J180" s="187">
        <v>0</v>
      </c>
      <c r="K180" s="188">
        <f>ROUND(E180*J180,2)</f>
        <v>0</v>
      </c>
      <c r="L180" s="188">
        <v>21</v>
      </c>
      <c r="M180" s="188">
        <f>G180*(1+L180/100)</f>
        <v>0</v>
      </c>
      <c r="N180" s="188">
        <v>0</v>
      </c>
      <c r="O180" s="188">
        <f>ROUND(E180*N180,2)</f>
        <v>0</v>
      </c>
      <c r="P180" s="188">
        <v>0</v>
      </c>
      <c r="Q180" s="188">
        <f>ROUND(E180*P180,2)</f>
        <v>0</v>
      </c>
      <c r="R180" s="188"/>
      <c r="S180" s="188"/>
      <c r="T180" s="189">
        <v>0</v>
      </c>
      <c r="U180" s="188">
        <f>ROUND(E180*T180,2)</f>
        <v>0</v>
      </c>
      <c r="V180" s="167"/>
      <c r="W180" s="167"/>
      <c r="X180" s="167"/>
      <c r="Y180" s="167"/>
      <c r="Z180" s="167"/>
      <c r="AA180" s="167"/>
      <c r="AB180" s="167"/>
      <c r="AC180" s="167"/>
      <c r="AD180" s="167"/>
      <c r="AE180" s="167"/>
      <c r="AF180" s="167"/>
      <c r="AG180" s="167" t="s">
        <v>281</v>
      </c>
      <c r="AH180" s="167"/>
      <c r="AI180" s="167"/>
      <c r="AJ180" s="167"/>
      <c r="AK180" s="167"/>
      <c r="AL180" s="167"/>
      <c r="AM180" s="167"/>
      <c r="AN180" s="167"/>
      <c r="AO180" s="167"/>
      <c r="AP180" s="167"/>
      <c r="AQ180" s="167"/>
      <c r="AR180" s="167"/>
      <c r="AS180" s="167"/>
      <c r="AT180" s="167"/>
      <c r="AU180" s="167"/>
      <c r="AV180" s="167"/>
      <c r="AW180" s="167"/>
      <c r="AX180" s="167"/>
      <c r="AY180" s="167"/>
      <c r="AZ180" s="167"/>
      <c r="BA180" s="167"/>
      <c r="BB180" s="167"/>
      <c r="BC180" s="167"/>
      <c r="BD180" s="167"/>
      <c r="BE180" s="167"/>
      <c r="BF180" s="167"/>
      <c r="BG180" s="167"/>
      <c r="BH180" s="167"/>
    </row>
    <row r="181" spans="1:60" x14ac:dyDescent="0.2">
      <c r="A181" s="174" t="s">
        <v>98</v>
      </c>
      <c r="B181" s="179" t="s">
        <v>74</v>
      </c>
      <c r="C181" s="205" t="s">
        <v>29</v>
      </c>
      <c r="D181" s="181"/>
      <c r="E181" s="184"/>
      <c r="F181" s="190"/>
      <c r="G181" s="190">
        <f>SUMIF(AG182:AG186,"&lt;&gt;NOR",G182:G186)</f>
        <v>0</v>
      </c>
      <c r="H181" s="190"/>
      <c r="I181" s="190">
        <f>SUM(I182:I186)</f>
        <v>0</v>
      </c>
      <c r="J181" s="190"/>
      <c r="K181" s="190">
        <f>SUM(K182:K186)</f>
        <v>227565.53</v>
      </c>
      <c r="L181" s="190"/>
      <c r="M181" s="190">
        <f>SUM(M182:M186)</f>
        <v>0</v>
      </c>
      <c r="N181" s="190"/>
      <c r="O181" s="190">
        <f>SUM(O182:O186)</f>
        <v>0</v>
      </c>
      <c r="P181" s="190"/>
      <c r="Q181" s="190">
        <f>SUM(Q182:Q186)</f>
        <v>0</v>
      </c>
      <c r="R181" s="190"/>
      <c r="S181" s="190"/>
      <c r="T181" s="191"/>
      <c r="U181" s="190">
        <f>SUM(U182:U186)</f>
        <v>2</v>
      </c>
      <c r="AG181" t="s">
        <v>99</v>
      </c>
    </row>
    <row r="182" spans="1:60" outlineLevel="1" x14ac:dyDescent="0.2">
      <c r="A182" s="168">
        <v>165</v>
      </c>
      <c r="B182" s="178" t="s">
        <v>443</v>
      </c>
      <c r="C182" s="204" t="s">
        <v>444</v>
      </c>
      <c r="D182" s="180" t="s">
        <v>278</v>
      </c>
      <c r="E182" s="183">
        <v>1</v>
      </c>
      <c r="F182" s="187"/>
      <c r="G182" s="188">
        <f>ROUND(E182*F182,2)</f>
        <v>0</v>
      </c>
      <c r="H182" s="187">
        <v>0</v>
      </c>
      <c r="I182" s="188">
        <f>ROUND(E182*H182,2)</f>
        <v>0</v>
      </c>
      <c r="J182" s="187">
        <v>124735</v>
      </c>
      <c r="K182" s="188">
        <f>ROUND(E182*J182,2)</f>
        <v>124735</v>
      </c>
      <c r="L182" s="188">
        <v>21</v>
      </c>
      <c r="M182" s="188">
        <f>G182*(1+L182/100)</f>
        <v>0</v>
      </c>
      <c r="N182" s="188">
        <v>0</v>
      </c>
      <c r="O182" s="188">
        <f>ROUND(E182*N182,2)</f>
        <v>0</v>
      </c>
      <c r="P182" s="188">
        <v>0</v>
      </c>
      <c r="Q182" s="188">
        <f>ROUND(E182*P182,2)</f>
        <v>0</v>
      </c>
      <c r="R182" s="188"/>
      <c r="S182" s="188"/>
      <c r="T182" s="189">
        <v>1</v>
      </c>
      <c r="U182" s="188">
        <f>ROUND(E182*T182,2)</f>
        <v>1</v>
      </c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 t="s">
        <v>427</v>
      </c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</row>
    <row r="183" spans="1:60" outlineLevel="1" x14ac:dyDescent="0.2">
      <c r="A183" s="168">
        <v>166</v>
      </c>
      <c r="B183" s="178" t="s">
        <v>445</v>
      </c>
      <c r="C183" s="204" t="s">
        <v>446</v>
      </c>
      <c r="D183" s="180" t="s">
        <v>278</v>
      </c>
      <c r="E183" s="183">
        <v>1</v>
      </c>
      <c r="F183" s="187"/>
      <c r="G183" s="188">
        <f>ROUND(E183*F183,2)</f>
        <v>0</v>
      </c>
      <c r="H183" s="187">
        <v>0</v>
      </c>
      <c r="I183" s="188">
        <f>ROUND(E183*H183,2)</f>
        <v>0</v>
      </c>
      <c r="J183" s="187">
        <v>19695</v>
      </c>
      <c r="K183" s="188">
        <f>ROUND(E183*J183,2)</f>
        <v>19695</v>
      </c>
      <c r="L183" s="188">
        <v>21</v>
      </c>
      <c r="M183" s="188">
        <f>G183*(1+L183/100)</f>
        <v>0</v>
      </c>
      <c r="N183" s="188">
        <v>0</v>
      </c>
      <c r="O183" s="188">
        <f>ROUND(E183*N183,2)</f>
        <v>0</v>
      </c>
      <c r="P183" s="188">
        <v>0</v>
      </c>
      <c r="Q183" s="188">
        <f>ROUND(E183*P183,2)</f>
        <v>0</v>
      </c>
      <c r="R183" s="188"/>
      <c r="S183" s="188"/>
      <c r="T183" s="189">
        <v>1</v>
      </c>
      <c r="U183" s="188">
        <f>ROUND(E183*T183,2)</f>
        <v>1</v>
      </c>
      <c r="V183" s="167"/>
      <c r="W183" s="167"/>
      <c r="X183" s="167"/>
      <c r="Y183" s="167"/>
      <c r="Z183" s="167"/>
      <c r="AA183" s="167"/>
      <c r="AB183" s="167"/>
      <c r="AC183" s="167"/>
      <c r="AD183" s="167"/>
      <c r="AE183" s="167"/>
      <c r="AF183" s="167"/>
      <c r="AG183" s="167" t="s">
        <v>427</v>
      </c>
      <c r="AH183" s="167"/>
      <c r="AI183" s="167"/>
      <c r="AJ183" s="167"/>
      <c r="AK183" s="167"/>
      <c r="AL183" s="167"/>
      <c r="AM183" s="167"/>
      <c r="AN183" s="167"/>
      <c r="AO183" s="167"/>
      <c r="AP183" s="167"/>
      <c r="AQ183" s="167"/>
      <c r="AR183" s="167"/>
      <c r="AS183" s="167"/>
      <c r="AT183" s="167"/>
      <c r="AU183" s="167"/>
      <c r="AV183" s="167"/>
      <c r="AW183" s="167"/>
      <c r="AX183" s="167"/>
      <c r="AY183" s="167"/>
      <c r="AZ183" s="167"/>
      <c r="BA183" s="167"/>
      <c r="BB183" s="167"/>
      <c r="BC183" s="167"/>
      <c r="BD183" s="167"/>
      <c r="BE183" s="167"/>
      <c r="BF183" s="167"/>
      <c r="BG183" s="167"/>
      <c r="BH183" s="167"/>
    </row>
    <row r="184" spans="1:60" outlineLevel="1" x14ac:dyDescent="0.2">
      <c r="A184" s="168">
        <v>167</v>
      </c>
      <c r="B184" s="178" t="s">
        <v>447</v>
      </c>
      <c r="C184" s="204" t="s">
        <v>448</v>
      </c>
      <c r="D184" s="180" t="s">
        <v>426</v>
      </c>
      <c r="E184" s="183">
        <v>36</v>
      </c>
      <c r="F184" s="187"/>
      <c r="G184" s="188">
        <f>ROUND(E184*F184,2)</f>
        <v>0</v>
      </c>
      <c r="H184" s="187">
        <v>0</v>
      </c>
      <c r="I184" s="188">
        <f>ROUND(E184*H184,2)</f>
        <v>0</v>
      </c>
      <c r="J184" s="187">
        <v>400</v>
      </c>
      <c r="K184" s="188">
        <f>ROUND(E184*J184,2)</f>
        <v>14400</v>
      </c>
      <c r="L184" s="188">
        <v>21</v>
      </c>
      <c r="M184" s="188">
        <f>G184*(1+L184/100)</f>
        <v>0</v>
      </c>
      <c r="N184" s="188">
        <v>0</v>
      </c>
      <c r="O184" s="188">
        <f>ROUND(E184*N184,2)</f>
        <v>0</v>
      </c>
      <c r="P184" s="188">
        <v>0</v>
      </c>
      <c r="Q184" s="188">
        <f>ROUND(E184*P184,2)</f>
        <v>0</v>
      </c>
      <c r="R184" s="188"/>
      <c r="S184" s="188"/>
      <c r="T184" s="189">
        <v>0</v>
      </c>
      <c r="U184" s="188">
        <f>ROUND(E184*T184,2)</f>
        <v>0</v>
      </c>
      <c r="V184" s="167"/>
      <c r="W184" s="167"/>
      <c r="X184" s="167"/>
      <c r="Y184" s="167"/>
      <c r="Z184" s="167"/>
      <c r="AA184" s="167"/>
      <c r="AB184" s="167"/>
      <c r="AC184" s="167"/>
      <c r="AD184" s="167"/>
      <c r="AE184" s="167"/>
      <c r="AF184" s="167"/>
      <c r="AG184" s="167" t="s">
        <v>281</v>
      </c>
      <c r="AH184" s="167"/>
      <c r="AI184" s="167"/>
      <c r="AJ184" s="167"/>
      <c r="AK184" s="167"/>
      <c r="AL184" s="167"/>
      <c r="AM184" s="167"/>
      <c r="AN184" s="167"/>
      <c r="AO184" s="167"/>
      <c r="AP184" s="167"/>
      <c r="AQ184" s="167"/>
      <c r="AR184" s="167"/>
      <c r="AS184" s="167"/>
      <c r="AT184" s="167"/>
      <c r="AU184" s="167"/>
      <c r="AV184" s="167"/>
      <c r="AW184" s="167"/>
      <c r="AX184" s="167"/>
      <c r="AY184" s="167"/>
      <c r="AZ184" s="167"/>
      <c r="BA184" s="167"/>
      <c r="BB184" s="167"/>
      <c r="BC184" s="167"/>
      <c r="BD184" s="167"/>
      <c r="BE184" s="167"/>
      <c r="BF184" s="167"/>
      <c r="BG184" s="167"/>
      <c r="BH184" s="167"/>
    </row>
    <row r="185" spans="1:60" outlineLevel="1" x14ac:dyDescent="0.2">
      <c r="A185" s="168">
        <v>168</v>
      </c>
      <c r="B185" s="178" t="s">
        <v>449</v>
      </c>
      <c r="C185" s="204" t="s">
        <v>450</v>
      </c>
      <c r="D185" s="180" t="s">
        <v>278</v>
      </c>
      <c r="E185" s="183">
        <v>1</v>
      </c>
      <c r="F185" s="187"/>
      <c r="G185" s="188">
        <f>ROUND(E185*F185,2)</f>
        <v>0</v>
      </c>
      <c r="H185" s="187">
        <v>0</v>
      </c>
      <c r="I185" s="188">
        <f>ROUND(E185*H185,2)</f>
        <v>0</v>
      </c>
      <c r="J185" s="187">
        <v>24780</v>
      </c>
      <c r="K185" s="188">
        <f>ROUND(E185*J185,2)</f>
        <v>24780</v>
      </c>
      <c r="L185" s="188">
        <v>21</v>
      </c>
      <c r="M185" s="188">
        <f>G185*(1+L185/100)</f>
        <v>0</v>
      </c>
      <c r="N185" s="188">
        <v>0</v>
      </c>
      <c r="O185" s="188">
        <f>ROUND(E185*N185,2)</f>
        <v>0</v>
      </c>
      <c r="P185" s="188">
        <v>0</v>
      </c>
      <c r="Q185" s="188">
        <f>ROUND(E185*P185,2)</f>
        <v>0</v>
      </c>
      <c r="R185" s="188"/>
      <c r="S185" s="188"/>
      <c r="T185" s="189">
        <v>0</v>
      </c>
      <c r="U185" s="188">
        <f>ROUND(E185*T185,2)</f>
        <v>0</v>
      </c>
      <c r="V185" s="167"/>
      <c r="W185" s="167"/>
      <c r="X185" s="167"/>
      <c r="Y185" s="167"/>
      <c r="Z185" s="167"/>
      <c r="AA185" s="167"/>
      <c r="AB185" s="167"/>
      <c r="AC185" s="167"/>
      <c r="AD185" s="167"/>
      <c r="AE185" s="167"/>
      <c r="AF185" s="167"/>
      <c r="AG185" s="167" t="s">
        <v>427</v>
      </c>
      <c r="AH185" s="167"/>
      <c r="AI185" s="167"/>
      <c r="AJ185" s="167"/>
      <c r="AK185" s="167"/>
      <c r="AL185" s="167"/>
      <c r="AM185" s="167"/>
      <c r="AN185" s="167"/>
      <c r="AO185" s="167"/>
      <c r="AP185" s="167"/>
      <c r="AQ185" s="167"/>
      <c r="AR185" s="167"/>
      <c r="AS185" s="167"/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</row>
    <row r="186" spans="1:60" outlineLevel="1" x14ac:dyDescent="0.2">
      <c r="A186" s="192">
        <v>169</v>
      </c>
      <c r="B186" s="193" t="s">
        <v>451</v>
      </c>
      <c r="C186" s="206" t="s">
        <v>452</v>
      </c>
      <c r="D186" s="194" t="s">
        <v>453</v>
      </c>
      <c r="E186" s="195">
        <v>1</v>
      </c>
      <c r="F186" s="196"/>
      <c r="G186" s="197">
        <f>ROUND(E186*F186,2)</f>
        <v>0</v>
      </c>
      <c r="H186" s="196">
        <v>0</v>
      </c>
      <c r="I186" s="197">
        <f>ROUND(E186*H186,2)</f>
        <v>0</v>
      </c>
      <c r="J186" s="196">
        <v>43955.53</v>
      </c>
      <c r="K186" s="197">
        <f>ROUND(E186*J186,2)</f>
        <v>43955.53</v>
      </c>
      <c r="L186" s="197">
        <v>21</v>
      </c>
      <c r="M186" s="197">
        <f>G186*(1+L186/100)</f>
        <v>0</v>
      </c>
      <c r="N186" s="197">
        <v>0</v>
      </c>
      <c r="O186" s="197">
        <f>ROUND(E186*N186,2)</f>
        <v>0</v>
      </c>
      <c r="P186" s="197">
        <v>0</v>
      </c>
      <c r="Q186" s="197">
        <f>ROUND(E186*P186,2)</f>
        <v>0</v>
      </c>
      <c r="R186" s="197"/>
      <c r="S186" s="197"/>
      <c r="T186" s="198">
        <v>0</v>
      </c>
      <c r="U186" s="197">
        <f>ROUND(E186*T186,2)</f>
        <v>0</v>
      </c>
      <c r="V186" s="167"/>
      <c r="W186" s="167"/>
      <c r="X186" s="167"/>
      <c r="Y186" s="167"/>
      <c r="Z186" s="167"/>
      <c r="AA186" s="167"/>
      <c r="AB186" s="167"/>
      <c r="AC186" s="167"/>
      <c r="AD186" s="167"/>
      <c r="AE186" s="167"/>
      <c r="AF186" s="167"/>
      <c r="AG186" s="167" t="s">
        <v>454</v>
      </c>
      <c r="AH186" s="167"/>
      <c r="AI186" s="167"/>
      <c r="AJ186" s="167"/>
      <c r="AK186" s="167"/>
      <c r="AL186" s="167"/>
      <c r="AM186" s="167"/>
      <c r="AN186" s="167"/>
      <c r="AO186" s="167"/>
      <c r="AP186" s="167"/>
      <c r="AQ186" s="167"/>
      <c r="AR186" s="167"/>
      <c r="AS186" s="167"/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</row>
    <row r="187" spans="1:60" x14ac:dyDescent="0.2">
      <c r="A187" s="6"/>
      <c r="B187" s="7" t="s">
        <v>203</v>
      </c>
      <c r="C187" s="207" t="s">
        <v>203</v>
      </c>
      <c r="D187" s="9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AE187">
        <v>15</v>
      </c>
      <c r="AF187">
        <v>21</v>
      </c>
    </row>
    <row r="188" spans="1:60" x14ac:dyDescent="0.2">
      <c r="A188" s="199"/>
      <c r="B188" s="200" t="s">
        <v>31</v>
      </c>
      <c r="C188" s="208" t="s">
        <v>203</v>
      </c>
      <c r="D188" s="201"/>
      <c r="E188" s="202"/>
      <c r="F188" s="202"/>
      <c r="G188" s="203">
        <f>G7+G19+G35+G44+G50+G97+G168+G172+G174+G179+G181</f>
        <v>0</v>
      </c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AE188">
        <f>SUMIF(L7:L186,AE187,G7:G186)</f>
        <v>0</v>
      </c>
      <c r="AF188">
        <f>SUMIF(L7:L186,AF187,G7:G186)</f>
        <v>0</v>
      </c>
      <c r="AG188" t="s">
        <v>455</v>
      </c>
    </row>
    <row r="189" spans="1:60" x14ac:dyDescent="0.2">
      <c r="A189" s="6"/>
      <c r="B189" s="7" t="s">
        <v>203</v>
      </c>
      <c r="C189" s="207" t="s">
        <v>203</v>
      </c>
      <c r="D189" s="9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A190" s="6"/>
      <c r="B190" s="7" t="s">
        <v>203</v>
      </c>
      <c r="C190" s="207" t="s">
        <v>203</v>
      </c>
      <c r="D190" s="9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</row>
    <row r="191" spans="1:60" x14ac:dyDescent="0.2">
      <c r="A191" s="261" t="s">
        <v>456</v>
      </c>
      <c r="B191" s="261"/>
      <c r="C191" s="262"/>
      <c r="D191" s="9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</row>
    <row r="192" spans="1:60" x14ac:dyDescent="0.2">
      <c r="A192" s="263"/>
      <c r="B192" s="264"/>
      <c r="C192" s="265"/>
      <c r="D192" s="264"/>
      <c r="E192" s="264"/>
      <c r="F192" s="264"/>
      <c r="G192" s="26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AG192" t="s">
        <v>457</v>
      </c>
    </row>
    <row r="193" spans="1:33" x14ac:dyDescent="0.2">
      <c r="A193" s="267"/>
      <c r="B193" s="268"/>
      <c r="C193" s="269"/>
      <c r="D193" s="268"/>
      <c r="E193" s="268"/>
      <c r="F193" s="268"/>
      <c r="G193" s="270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</row>
    <row r="194" spans="1:33" x14ac:dyDescent="0.2">
      <c r="A194" s="267"/>
      <c r="B194" s="268"/>
      <c r="C194" s="269"/>
      <c r="D194" s="268"/>
      <c r="E194" s="268"/>
      <c r="F194" s="268"/>
      <c r="G194" s="270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</row>
    <row r="195" spans="1:33" x14ac:dyDescent="0.2">
      <c r="A195" s="267"/>
      <c r="B195" s="268"/>
      <c r="C195" s="269"/>
      <c r="D195" s="268"/>
      <c r="E195" s="268"/>
      <c r="F195" s="268"/>
      <c r="G195" s="270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</row>
    <row r="196" spans="1:33" x14ac:dyDescent="0.2">
      <c r="A196" s="271"/>
      <c r="B196" s="272"/>
      <c r="C196" s="273"/>
      <c r="D196" s="272"/>
      <c r="E196" s="272"/>
      <c r="F196" s="272"/>
      <c r="G196" s="274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33" x14ac:dyDescent="0.2">
      <c r="A197" s="6"/>
      <c r="B197" s="7" t="s">
        <v>203</v>
      </c>
      <c r="C197" s="207" t="s">
        <v>203</v>
      </c>
      <c r="D197" s="9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33" x14ac:dyDescent="0.2">
      <c r="C198" s="209"/>
      <c r="D198" s="162"/>
      <c r="AG198" t="s">
        <v>458</v>
      </c>
    </row>
    <row r="199" spans="1:33" x14ac:dyDescent="0.2">
      <c r="D199" s="162"/>
    </row>
    <row r="200" spans="1:33" x14ac:dyDescent="0.2">
      <c r="D200" s="162"/>
    </row>
    <row r="201" spans="1:33" x14ac:dyDescent="0.2">
      <c r="D201" s="162"/>
    </row>
    <row r="202" spans="1:33" x14ac:dyDescent="0.2">
      <c r="D202" s="162"/>
    </row>
    <row r="203" spans="1:33" x14ac:dyDescent="0.2">
      <c r="D203" s="162"/>
    </row>
    <row r="204" spans="1:33" x14ac:dyDescent="0.2">
      <c r="D204" s="162"/>
    </row>
    <row r="205" spans="1:33" x14ac:dyDescent="0.2">
      <c r="D205" s="162"/>
    </row>
    <row r="206" spans="1:33" x14ac:dyDescent="0.2">
      <c r="D206" s="162"/>
    </row>
    <row r="207" spans="1:33" x14ac:dyDescent="0.2">
      <c r="D207" s="162"/>
    </row>
    <row r="208" spans="1:33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  <row r="5000" spans="4:4" x14ac:dyDescent="0.2">
      <c r="D5000" s="162"/>
    </row>
  </sheetData>
  <mergeCells count="6">
    <mergeCell ref="A192:G196"/>
    <mergeCell ref="A1:G1"/>
    <mergeCell ref="C2:G2"/>
    <mergeCell ref="C3:G3"/>
    <mergeCell ref="C4:G4"/>
    <mergeCell ref="A191:C191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SO05_06 R155130644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'SO05_06 R155130644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 (SYNERGA)</dc:creator>
  <cp:lastModifiedBy>Bohumil Lancman</cp:lastModifiedBy>
  <cp:lastPrinted>2014-02-28T09:52:57Z</cp:lastPrinted>
  <dcterms:created xsi:type="dcterms:W3CDTF">2009-04-08T07:15:50Z</dcterms:created>
  <dcterms:modified xsi:type="dcterms:W3CDTF">2016-06-14T06:07:22Z</dcterms:modified>
</cp:coreProperties>
</file>