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8792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'Položky'!$A$1:$G$73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<sst xmlns="http://schemas.openxmlformats.org/spreadsheetml/2006/main" count="285" uniqueCount="205">
  <si>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</si>
  <si>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</si>
  <si>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</si>
  <si>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</si>
  <si>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</si>
  <si>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</si>
  <si>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</si>
  <si>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</si>
  <si>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</si>
  <si>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</si>
  <si>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</si>
  <si>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</si>
  <si>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</si>
  <si>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</si>
  <si>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</si>
  <si>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</si>
  <si>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</si>
  <si>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</si>
  <si>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</si>
  <si>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</si>
  <si>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</si>
  <si>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</si>
  <si>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</si>
  <si>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</si>
  <si>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</si>
  <si>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</si>
  <si>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</si>
  <si>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</si>
  <si>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</si>
  <si>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</si>
  <si>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</si>
  <si>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</si>
  <si>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</si>
  <si>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</si>
  <si>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</si>
  <si>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</si>
  <si>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</si>
  <si>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</si>
  <si>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</si>
  <si>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</si>
  <si>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</si>
  <si>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</si>
  <si>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</si>
  <si>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</si>
  <si>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</si>
  <si>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</si>
  <si>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</si>
  <si>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</si>
  <si>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</si>
  <si>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</si>
  <si>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</si>
  <si>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</si>
  <si>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</si>
  <si>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</si>
  <si>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</si>
  <si>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</si>
  <si>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</si>
  <si>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</si>
  <si>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</si>
  <si>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</si>
  <si>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</si>
  <si>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</si>
  <si>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</si>
  <si>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</si>
  <si>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</si>
  <si>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</si>
  <si>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</si>
  <si>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</si>
  <si>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</si>
  <si>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</si>
  <si>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</si>
  <si>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</si>
  <si>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</si>
  <si>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</si>
  <si>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</si>
  <si>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</si>
  <si>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</si>
  <si>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</si>
  <si>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</si>
  <si>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01</t>
  </si>
  <si>
    <t>13960-1</t>
  </si>
  <si>
    <t xml:space="preserve">Nakládání zeminy na dopr.prostředek </t>
  </si>
  <si>
    <t>t</t>
  </si>
  <si>
    <t>13960-2</t>
  </si>
  <si>
    <t xml:space="preserve">Odvoz zeminy na skládku /50%/do 1km </t>
  </si>
  <si>
    <t>13960-3</t>
  </si>
  <si>
    <t>Příplatek za odvoz zeminy za každý dal.km /15km/ 15 x 7,65</t>
  </si>
  <si>
    <t>13960-4</t>
  </si>
  <si>
    <t xml:space="preserve">Poplatek za uložení zeminy na skládku Černovice </t>
  </si>
  <si>
    <t>139601103R00</t>
  </si>
  <si>
    <t xml:space="preserve">Ruční výkop jam, rýh a šachet v hornině tř. 4 </t>
  </si>
  <si>
    <t>m3</t>
  </si>
  <si>
    <t>2</t>
  </si>
  <si>
    <t>Základy a zvláštní zakládání</t>
  </si>
  <si>
    <t>274272140RT4</t>
  </si>
  <si>
    <t>Zdivo z bednicích tvárnic, tl. 30 cm výplň tvárnic betonem C 25/30</t>
  </si>
  <si>
    <t>m2</t>
  </si>
  <si>
    <t>274313511R00</t>
  </si>
  <si>
    <t xml:space="preserve">Beton základových pasů prostý C 12/15 (B 12,5)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</si>
  <si>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</si>
  <si>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</si>
  <si>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</si>
  <si>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</si>
  <si>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3</t>
  </si>
  <si>
    <t>Svislé a kompletní konstrukce</t>
  </si>
  <si>
    <t>31111-2</t>
  </si>
  <si>
    <t>Dodávka sloupové hlavice 250/500mm,přírodní vč.5% prořezu</t>
  </si>
  <si>
    <t>31111-3</t>
  </si>
  <si>
    <t>Montáž stříšek podezdívky a sloupků vč.tmelu a zasilikování</t>
  </si>
  <si>
    <t>311112140RT1</t>
  </si>
  <si>
    <t>Pilíře z tvárnic ztraceného bednění, 0,6 x 0,3 x 2 zalití tvárnic betonem C 12/15  /</t>
  </si>
  <si>
    <t>311361321R00</t>
  </si>
  <si>
    <t xml:space="preserve">Výztuž nadzákladových zdí z betonářské ocelí 11373 </t>
  </si>
  <si>
    <t>342271311RT2</t>
  </si>
  <si>
    <t>Příčky z cihel vápenopískových tloušťky 65 mm s použitím suché maltové směsi</t>
  </si>
  <si>
    <t>31111-4</t>
  </si>
  <si>
    <t>Dodávka plotových stříšek 400x200mm vč.5% prořezu</t>
  </si>
  <si>
    <t>4</t>
  </si>
  <si>
    <t>Vodorovné konstrukce</t>
  </si>
  <si>
    <t>411121221RT4</t>
  </si>
  <si>
    <t>Osazování stropních desek š. do 60, dl. do 90 cm včetně dodávky PZD 11/10  89x29x6,5</t>
  </si>
  <si>
    <t>kus</t>
  </si>
  <si>
    <t>413941121RT2</t>
  </si>
  <si>
    <t>Osazení válcovaných nosníků  do č. 12 včetně dodávky profilu I č. 10</t>
  </si>
  <si>
    <t>5</t>
  </si>
  <si>
    <t>Komunikace</t>
  </si>
  <si>
    <t>113106121R00</t>
  </si>
  <si>
    <t>Rozebrání dlažeb z betonových dlaždic na sucho 36 + 30m2 oprava</t>
  </si>
  <si>
    <t>113107111R00</t>
  </si>
  <si>
    <t>Odstranění podkladu pl. 200 m2,kam.těžené tl.10 cm chodník</t>
  </si>
  <si>
    <t>460030061R00</t>
  </si>
  <si>
    <t xml:space="preserve">Kladení dlažby do lože z písku </t>
  </si>
  <si>
    <t>564231111R00</t>
  </si>
  <si>
    <t>Podklad ze štěrkopísku po zhutnění tloušťky 10 cm základy 72m2,chodník36m2</t>
  </si>
  <si>
    <t>979054941U00</t>
  </si>
  <si>
    <t xml:space="preserve">Očištění beton dlaždice čtyřhranná </t>
  </si>
  <si>
    <t>59245315</t>
  </si>
  <si>
    <t>Dlaždice betonová  HBB 30x30x5,5 cm šedá doplnění rozbitých dlaždic</t>
  </si>
  <si>
    <t>62</t>
  </si>
  <si>
    <t>Úpravy povrchů vnější</t>
  </si>
  <si>
    <t>622481211RT2</t>
  </si>
  <si>
    <t>Montáž výztužné sítě do stěrkového tmelu včetně výztužné sítě a stěrkového tmelu Baumit</t>
  </si>
  <si>
    <t>624471320R00</t>
  </si>
  <si>
    <t xml:space="preserve">Nátěr vnějších stěn Akronátem, </t>
  </si>
  <si>
    <t>96</t>
  </si>
  <si>
    <t>Bourání konstrukcí</t>
  </si>
  <si>
    <t>961044111R00</t>
  </si>
  <si>
    <t xml:space="preserve">Bourání základů z betonu prostého </t>
  </si>
  <si>
    <t>962032231R00</t>
  </si>
  <si>
    <t xml:space="preserve">Bourání zdiva z tvárnic betonových </t>
  </si>
  <si>
    <t>962032241R00</t>
  </si>
  <si>
    <t xml:space="preserve">Bourání zdiva z cihel pálených na MC </t>
  </si>
  <si>
    <t>963012510R00</t>
  </si>
  <si>
    <t xml:space="preserve">Bourání stropů z desek žb. š. 30 cm, tl. do 14 cm </t>
  </si>
  <si>
    <t>97</t>
  </si>
  <si>
    <t>Prorážení otvorů</t>
  </si>
  <si>
    <t>979081111R00</t>
  </si>
  <si>
    <t xml:space="preserve">Odvoz suti a vybour. hmot na skládku do 1 km </t>
  </si>
  <si>
    <t>979081121R00</t>
  </si>
  <si>
    <t>Příplatek k odvozu za každý další 1 km 15km</t>
  </si>
  <si>
    <t>979082111R00</t>
  </si>
  <si>
    <t xml:space="preserve">Vnitrostaveništní doprava suti do 10 m </t>
  </si>
  <si>
    <t>979087213R00</t>
  </si>
  <si>
    <t xml:space="preserve">Nakládání vybouraných hmot na dopravní prostředky </t>
  </si>
  <si>
    <t>979999999R00</t>
  </si>
  <si>
    <t xml:space="preserve">Poplatek za skladku 10 % příměsí - DUFONEV Brno </t>
  </si>
  <si>
    <t>99</t>
  </si>
  <si>
    <t>Staveništní přesun hmot</t>
  </si>
  <si>
    <t>998011001R00</t>
  </si>
  <si>
    <t xml:space="preserve">Přesun hmot pro budovy zděné výšky do 6 m </t>
  </si>
  <si>
    <t>998223011R00</t>
  </si>
  <si>
    <t xml:space="preserve">Přesun hmot, pozemní komunikace, kryt dlážděný </t>
  </si>
  <si>
    <t>711</t>
  </si>
  <si>
    <t>Izolace proti vodě</t>
  </si>
  <si>
    <t>711212001RU5</t>
  </si>
  <si>
    <t>Nátěr hydroizolační těsnicí hmotou bitumenový Cemix, proti vlhkosti/základy,zdivo/</t>
  </si>
  <si>
    <t>767</t>
  </si>
  <si>
    <t>Konstrukce zámečnické</t>
  </si>
  <si>
    <t>767652230R00</t>
  </si>
  <si>
    <t xml:space="preserve">Montáž vrat otočných do oc.konstrukce, pl.do 13 m2 </t>
  </si>
  <si>
    <t>767911-1</t>
  </si>
  <si>
    <t>Dodávka a montáž konstr.opl.,jekl 60/40/2mm žárově zinkovaný</t>
  </si>
  <si>
    <t>kg</t>
  </si>
  <si>
    <t>767911-2</t>
  </si>
  <si>
    <t>767911-3</t>
  </si>
  <si>
    <t>Dod.a mont.-žár.pozink.plocháč,úchyty plotových dílců,spojovací a mont.materiál</t>
  </si>
  <si>
    <t>767914810R00</t>
  </si>
  <si>
    <t>Demontáž oplocení rámového H do 1 m 28 ks 3,2 x 0,9m</t>
  </si>
  <si>
    <t>m</t>
  </si>
  <si>
    <t>5534-1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</si>
  <si>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</si>
  <si>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</si>
  <si>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</si>
  <si>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</si>
  <si>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</si>
  <si>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</si>
  <si>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</si>
  <si>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</si>
  <si>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Oprava oplocení s podezdívkou </t>
  </si>
  <si>
    <t>areál koleje Klácelova 2 Brno</t>
  </si>
  <si>
    <t>Dod.a montáž plotového dílce 2x1m Tahokov,oka 43*13-2,5*2mm,žárově pozink.</t>
  </si>
  <si>
    <t>Vrata ocelová Montkov-otočná ,dvokřídlá plná vč.zárubně,vel.3900/2600mm,vč.žár.zinkování vč. kování,fab</t>
  </si>
  <si>
    <t>Vytyčení inženýrských sítí</t>
  </si>
  <si>
    <t>kpl</t>
  </si>
  <si>
    <t>Vyřízení záboru chodníku Brněnské komunikace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</si>
</sst>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4" fontId="35" fillId="19" borderId="60" xfId="47" applyNumberFormat="1" applyFont="1" applyFill="1" applyBorder="1" applyAlignment="1" applyProtection="1">
      <alignment horizontal="right"/>
      <protection locked="0"/>
    </xf>
    <xf numFmtId="3" fontId="23" fillId="19" borderId="34" xfId="0" applyNumberFormat="1" applyFont="1" applyFill="1" applyBorder="1" applyAlignment="1" applyProtection="1">
      <alignment horizontal="right"/>
      <protection locked="0"/>
    </xf>
    <xf numFmtId="166" fontId="23" fillId="19" borderId="19" xfId="0" applyNumberFormat="1" applyFont="1" applyFill="1" applyBorder="1" applyAlignment="1" applyProtection="1">
      <alignment horizontal="right"/>
      <protection locked="0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F32" sqref="F32:G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79</v>
      </c>
      <c r="B5" s="16"/>
      <c r="C5" s="17" t="s">
        <v>198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75</v>
      </c>
      <c r="B7" s="24"/>
      <c r="C7" s="25" t="s">
        <v>199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2"/>
      <c r="D8" s="202"/>
      <c r="E8" s="203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15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16</v>
      </c>
      <c r="B11" s="11"/>
      <c r="C11" s="202"/>
      <c r="D11" s="202"/>
      <c r="E11" s="202"/>
      <c r="F11" s="38" t="s">
        <v>17</v>
      </c>
      <c r="G11" s="39">
        <v>21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4"/>
      <c r="D12" s="204"/>
      <c r="E12" s="204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Rekapitulace!A23</f>
        <v>Ztížené výrobní podmínky</v>
      </c>
      <c r="E15" s="57"/>
      <c r="F15" s="58"/>
      <c r="G15" s="55">
        <f>Rekapitulace!I23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Rekapitulace!A24</f>
        <v>Oborová přirážka</v>
      </c>
      <c r="E16" s="59"/>
      <c r="F16" s="60"/>
      <c r="G16" s="55">
        <f>Rekapitulace!I24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Rekapitulace!A25</f>
        <v>Přesun stavebních kapacit</v>
      </c>
      <c r="E17" s="59"/>
      <c r="F17" s="60"/>
      <c r="G17" s="55">
        <f>Rekapitulace!I25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Rekapitulace!A26</f>
        <v>Mimostaveništní doprava</v>
      </c>
      <c r="E18" s="59"/>
      <c r="F18" s="60"/>
      <c r="G18" s="55">
        <f>Rekapitulace!I26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Rekapitulace!A27</f>
        <v>Zařízení staveniště</v>
      </c>
      <c r="E19" s="59"/>
      <c r="F19" s="60"/>
      <c r="G19" s="55">
        <f>Rekapitulace!I27</f>
        <v>0</v>
      </c>
    </row>
    <row r="20" spans="1:7" ht="15.75" customHeight="1">
      <c r="A20" s="63"/>
      <c r="B20" s="54"/>
      <c r="C20" s="55"/>
      <c r="D20" s="8" t="str">
        <f>Rekapitulace!A28</f>
        <v>Provoz investora</v>
      </c>
      <c r="E20" s="59"/>
      <c r="F20" s="60"/>
      <c r="G20" s="55">
        <f>Rekapitulace!I28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Rekapitulace!A29</f>
        <v>Kompletační činnost (IČD)</v>
      </c>
      <c r="E21" s="59"/>
      <c r="F21" s="60"/>
      <c r="G21" s="55">
        <f>Rekapitulace!I29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5" t="s">
        <v>34</v>
      </c>
      <c r="B23" s="206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196">
        <f>ROUND(C23-F32,0)</f>
        <v>0</v>
      </c>
      <c r="G30" s="197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196">
        <f>ROUND(PRODUCT(F30,C31/100),1)</f>
        <v>0</v>
      </c>
      <c r="G31" s="197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6">
        <v>0</v>
      </c>
      <c r="G32" s="197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196">
        <f>ROUND(PRODUCT(F32,C33/100),1)</f>
        <v>0</v>
      </c>
      <c r="G33" s="197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8">
        <f>CEILING(SUM(F30:F33),IF(SUM(F30:F33)&gt;=0,1,-1))</f>
        <v>0</v>
      </c>
      <c r="G34" s="19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6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6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6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6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6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6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6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 password="CFA1" sheet="1"/>
  <mergeCells count="22">
    <mergeCell ref="B54:G54"/>
    <mergeCell ref="B55:G55"/>
    <mergeCell ref="B49:G49"/>
    <mergeCell ref="B50:G50"/>
    <mergeCell ref="B51:G51"/>
    <mergeCell ref="B52:G52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3:G53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1 areál koleje Klácelova 2 Brno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11" t="s">
        <v>51</v>
      </c>
      <c r="B2" s="212"/>
      <c r="C2" s="102" t="str">
        <f>CONCATENATE(cisloobjektu," ",nazevobjektu)</f>
        <v>01 Oprava oplocení s podezdívkou </v>
      </c>
      <c r="D2" s="103"/>
      <c r="E2" s="104"/>
      <c r="F2" s="103"/>
      <c r="G2" s="213"/>
      <c r="H2" s="214"/>
      <c r="I2" s="215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89" t="str">
        <f>Položky!B7</f>
        <v>1</v>
      </c>
      <c r="B7" s="114" t="str">
        <f>Položky!C7</f>
        <v>Zemní práce</v>
      </c>
      <c r="C7" s="65"/>
      <c r="D7" s="115"/>
      <c r="E7" s="190">
        <f>Položky!G15</f>
        <v>0</v>
      </c>
      <c r="F7" s="191">
        <f>Položky!BB15</f>
        <v>0</v>
      </c>
      <c r="G7" s="191">
        <f>Položky!BC15</f>
        <v>0</v>
      </c>
      <c r="H7" s="191">
        <f>Položky!BD15</f>
        <v>0</v>
      </c>
      <c r="I7" s="192">
        <f>Položky!BE15</f>
        <v>0</v>
      </c>
    </row>
    <row r="8" spans="1:9" s="34" customFormat="1" ht="12.75">
      <c r="A8" s="189" t="str">
        <f>Položky!B16</f>
        <v>2</v>
      </c>
      <c r="B8" s="114" t="str">
        <f>Položky!C16</f>
        <v>Základy a zvláštní zakládání</v>
      </c>
      <c r="C8" s="65"/>
      <c r="D8" s="115"/>
      <c r="E8" s="190">
        <f>Položky!G21</f>
        <v>0</v>
      </c>
      <c r="F8" s="191">
        <f>Položky!BB21</f>
        <v>0</v>
      </c>
      <c r="G8" s="191">
        <f>Položky!BC21</f>
        <v>0</v>
      </c>
      <c r="H8" s="191">
        <f>Položky!BD21</f>
        <v>0</v>
      </c>
      <c r="I8" s="192">
        <f>Položky!BE21</f>
        <v>0</v>
      </c>
    </row>
    <row r="9" spans="1:9" s="34" customFormat="1" ht="12.75">
      <c r="A9" s="189" t="str">
        <f>Položky!B22</f>
        <v>3</v>
      </c>
      <c r="B9" s="114" t="str">
        <f>Položky!C22</f>
        <v>Svislé a kompletní konstrukce</v>
      </c>
      <c r="C9" s="65"/>
      <c r="D9" s="115"/>
      <c r="E9" s="190">
        <f>Položky!G29</f>
        <v>0</v>
      </c>
      <c r="F9" s="191">
        <f>Položky!BB29</f>
        <v>0</v>
      </c>
      <c r="G9" s="191">
        <f>Položky!BC29</f>
        <v>0</v>
      </c>
      <c r="H9" s="191">
        <f>Položky!BD29</f>
        <v>0</v>
      </c>
      <c r="I9" s="192">
        <f>Položky!BE29</f>
        <v>0</v>
      </c>
    </row>
    <row r="10" spans="1:9" s="34" customFormat="1" ht="12.75">
      <c r="A10" s="189" t="str">
        <f>Položky!B30</f>
        <v>4</v>
      </c>
      <c r="B10" s="114" t="str">
        <f>Položky!C30</f>
        <v>Vodorovné konstrukce</v>
      </c>
      <c r="C10" s="65"/>
      <c r="D10" s="115"/>
      <c r="E10" s="190">
        <f>Položky!G33</f>
        <v>0</v>
      </c>
      <c r="F10" s="191">
        <f>Položky!BB33</f>
        <v>0</v>
      </c>
      <c r="G10" s="191">
        <f>Položky!BC33</f>
        <v>0</v>
      </c>
      <c r="H10" s="191">
        <f>Položky!BD33</f>
        <v>0</v>
      </c>
      <c r="I10" s="192">
        <f>Položky!BE33</f>
        <v>0</v>
      </c>
    </row>
    <row r="11" spans="1:9" s="34" customFormat="1" ht="12.75">
      <c r="A11" s="189" t="str">
        <f>Položky!B34</f>
        <v>5</v>
      </c>
      <c r="B11" s="114" t="str">
        <f>Položky!C34</f>
        <v>Komunikace</v>
      </c>
      <c r="C11" s="65"/>
      <c r="D11" s="115"/>
      <c r="E11" s="190">
        <f>Položky!G41</f>
        <v>0</v>
      </c>
      <c r="F11" s="191">
        <f>Položky!BB41</f>
        <v>0</v>
      </c>
      <c r="G11" s="191">
        <f>Položky!BC41</f>
        <v>0</v>
      </c>
      <c r="H11" s="191">
        <f>Položky!BD41</f>
        <v>0</v>
      </c>
      <c r="I11" s="192">
        <f>Položky!BE41</f>
        <v>0</v>
      </c>
    </row>
    <row r="12" spans="1:9" s="34" customFormat="1" ht="12.75">
      <c r="A12" s="189" t="str">
        <f>Položky!B42</f>
        <v>62</v>
      </c>
      <c r="B12" s="114" t="str">
        <f>Položky!C42</f>
        <v>Úpravy povrchů vnější</v>
      </c>
      <c r="C12" s="65"/>
      <c r="D12" s="115"/>
      <c r="E12" s="190">
        <f>Položky!G45</f>
        <v>0</v>
      </c>
      <c r="F12" s="191">
        <f>Položky!BB45</f>
        <v>0</v>
      </c>
      <c r="G12" s="191">
        <f>Položky!BC45</f>
        <v>0</v>
      </c>
      <c r="H12" s="191">
        <f>Položky!BD45</f>
        <v>0</v>
      </c>
      <c r="I12" s="192">
        <f>Položky!BE45</f>
        <v>0</v>
      </c>
    </row>
    <row r="13" spans="1:9" s="34" customFormat="1" ht="12.75">
      <c r="A13" s="189" t="str">
        <f>Položky!B46</f>
        <v>96</v>
      </c>
      <c r="B13" s="114" t="str">
        <f>Položky!C46</f>
        <v>Bourání konstrukcí</v>
      </c>
      <c r="C13" s="65"/>
      <c r="D13" s="115"/>
      <c r="E13" s="190">
        <f>Položky!G51</f>
        <v>0</v>
      </c>
      <c r="F13" s="191">
        <f>Položky!BB51</f>
        <v>0</v>
      </c>
      <c r="G13" s="191">
        <f>Položky!BC51</f>
        <v>0</v>
      </c>
      <c r="H13" s="191">
        <f>Položky!BD51</f>
        <v>0</v>
      </c>
      <c r="I13" s="192">
        <f>Položky!BE51</f>
        <v>0</v>
      </c>
    </row>
    <row r="14" spans="1:9" s="34" customFormat="1" ht="12.75">
      <c r="A14" s="189" t="str">
        <f>Položky!B52</f>
        <v>97</v>
      </c>
      <c r="B14" s="114" t="str">
        <f>Položky!C52</f>
        <v>Prorážení otvorů</v>
      </c>
      <c r="C14" s="65"/>
      <c r="D14" s="115"/>
      <c r="E14" s="190">
        <f>Položky!G58</f>
        <v>0</v>
      </c>
      <c r="F14" s="191">
        <f>Položky!BB58</f>
        <v>0</v>
      </c>
      <c r="G14" s="191">
        <f>Položky!BC58</f>
        <v>0</v>
      </c>
      <c r="H14" s="191">
        <f>Položky!BD58</f>
        <v>0</v>
      </c>
      <c r="I14" s="192">
        <f>Položky!BE58</f>
        <v>0</v>
      </c>
    </row>
    <row r="15" spans="1:9" s="34" customFormat="1" ht="12.75">
      <c r="A15" s="189" t="str">
        <f>Položky!B59</f>
        <v>99</v>
      </c>
      <c r="B15" s="114" t="str">
        <f>Položky!C59</f>
        <v>Staveništní přesun hmot</v>
      </c>
      <c r="C15" s="65"/>
      <c r="D15" s="115"/>
      <c r="E15" s="190">
        <f>Položky!G62</f>
        <v>0</v>
      </c>
      <c r="F15" s="191">
        <f>Položky!BB62</f>
        <v>0</v>
      </c>
      <c r="G15" s="191">
        <f>Položky!BC62</f>
        <v>0</v>
      </c>
      <c r="H15" s="191">
        <f>Položky!BD62</f>
        <v>0</v>
      </c>
      <c r="I15" s="192">
        <f>Položky!BE62</f>
        <v>0</v>
      </c>
    </row>
    <row r="16" spans="1:9" s="34" customFormat="1" ht="12.75">
      <c r="A16" s="189" t="str">
        <f>Položky!B63</f>
        <v>711</v>
      </c>
      <c r="B16" s="114" t="str">
        <f>Položky!C63</f>
        <v>Izolace proti vodě</v>
      </c>
      <c r="C16" s="65"/>
      <c r="D16" s="115"/>
      <c r="E16" s="190">
        <f>Položky!BA65</f>
        <v>0</v>
      </c>
      <c r="F16" s="191">
        <f>Položky!G65</f>
        <v>0</v>
      </c>
      <c r="G16" s="191">
        <f>Položky!BC65</f>
        <v>0</v>
      </c>
      <c r="H16" s="191">
        <f>Položky!BD65</f>
        <v>0</v>
      </c>
      <c r="I16" s="192">
        <f>Položky!BE65</f>
        <v>0</v>
      </c>
    </row>
    <row r="17" spans="1:9" s="34" customFormat="1" ht="13.5" thickBot="1">
      <c r="A17" s="189" t="str">
        <f>Položky!B66</f>
        <v>767</v>
      </c>
      <c r="B17" s="114" t="str">
        <f>Položky!C66</f>
        <v>Konstrukce zámečnické</v>
      </c>
      <c r="C17" s="65"/>
      <c r="D17" s="115"/>
      <c r="E17" s="190">
        <f>Položky!BA73</f>
        <v>0</v>
      </c>
      <c r="F17" s="191">
        <f>Položky!G73</f>
        <v>0</v>
      </c>
      <c r="G17" s="191">
        <f>Položky!BC73</f>
        <v>0</v>
      </c>
      <c r="H17" s="191">
        <f>Položky!BD73</f>
        <v>0</v>
      </c>
      <c r="I17" s="192">
        <f>Položky!BE73</f>
        <v>0</v>
      </c>
    </row>
    <row r="18" spans="1:9" s="122" customFormat="1" ht="13.5" thickBot="1">
      <c r="A18" s="116"/>
      <c r="B18" s="117" t="s">
        <v>58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57" ht="19.5" customHeight="1">
      <c r="A20" s="106" t="s">
        <v>59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spans="1:9" ht="13.5" thickBot="1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60</v>
      </c>
      <c r="B22" s="71"/>
      <c r="C22" s="71"/>
      <c r="D22" s="124"/>
      <c r="E22" s="125" t="s">
        <v>61</v>
      </c>
      <c r="F22" s="126" t="s">
        <v>62</v>
      </c>
      <c r="G22" s="127" t="s">
        <v>63</v>
      </c>
      <c r="H22" s="128"/>
      <c r="I22" s="129" t="s">
        <v>61</v>
      </c>
    </row>
    <row r="23" spans="1:9" ht="12.75">
      <c r="A23" s="63" t="s">
        <v>190</v>
      </c>
      <c r="B23" s="54"/>
      <c r="C23" s="54"/>
      <c r="D23" s="130"/>
      <c r="E23" s="194"/>
      <c r="F23" s="195"/>
      <c r="G23" s="131">
        <f aca="true" t="shared" si="0" ref="G23:G30">HSV+PSV</f>
        <v>0</v>
      </c>
      <c r="H23" s="132"/>
      <c r="I23" s="133">
        <f aca="true" t="shared" si="1" ref="I23:I30">E23+F23*G23/100</f>
        <v>0</v>
      </c>
    </row>
    <row r="24" spans="1:9" ht="12.75">
      <c r="A24" s="63" t="s">
        <v>191</v>
      </c>
      <c r="B24" s="54"/>
      <c r="C24" s="54"/>
      <c r="D24" s="130"/>
      <c r="E24" s="194"/>
      <c r="F24" s="195"/>
      <c r="G24" s="131">
        <f t="shared" si="0"/>
        <v>0</v>
      </c>
      <c r="H24" s="132"/>
      <c r="I24" s="133">
        <f t="shared" si="1"/>
        <v>0</v>
      </c>
    </row>
    <row r="25" spans="1:9" ht="12.75">
      <c r="A25" s="63" t="s">
        <v>192</v>
      </c>
      <c r="B25" s="54"/>
      <c r="C25" s="54"/>
      <c r="D25" s="130"/>
      <c r="E25" s="194"/>
      <c r="F25" s="195"/>
      <c r="G25" s="131">
        <f t="shared" si="0"/>
        <v>0</v>
      </c>
      <c r="H25" s="132"/>
      <c r="I25" s="133">
        <f t="shared" si="1"/>
        <v>0</v>
      </c>
    </row>
    <row r="26" spans="1:9" ht="12.75">
      <c r="A26" s="63" t="s">
        <v>193</v>
      </c>
      <c r="B26" s="54"/>
      <c r="C26" s="54"/>
      <c r="D26" s="130"/>
      <c r="E26" s="194"/>
      <c r="F26" s="195"/>
      <c r="G26" s="131">
        <f t="shared" si="0"/>
        <v>0</v>
      </c>
      <c r="H26" s="132"/>
      <c r="I26" s="133">
        <f t="shared" si="1"/>
        <v>0</v>
      </c>
    </row>
    <row r="27" spans="1:9" ht="12.75">
      <c r="A27" s="63" t="s">
        <v>194</v>
      </c>
      <c r="B27" s="54"/>
      <c r="C27" s="54"/>
      <c r="D27" s="130"/>
      <c r="E27" s="194"/>
      <c r="F27" s="195"/>
      <c r="G27" s="131">
        <f t="shared" si="0"/>
        <v>0</v>
      </c>
      <c r="H27" s="132"/>
      <c r="I27" s="133">
        <f t="shared" si="1"/>
        <v>0</v>
      </c>
    </row>
    <row r="28" spans="1:9" ht="12.75">
      <c r="A28" s="63" t="s">
        <v>195</v>
      </c>
      <c r="B28" s="54"/>
      <c r="C28" s="54"/>
      <c r="D28" s="130"/>
      <c r="E28" s="194"/>
      <c r="F28" s="195"/>
      <c r="G28" s="131">
        <f t="shared" si="0"/>
        <v>0</v>
      </c>
      <c r="H28" s="132"/>
      <c r="I28" s="133">
        <f t="shared" si="1"/>
        <v>0</v>
      </c>
    </row>
    <row r="29" spans="1:9" ht="12.75">
      <c r="A29" s="63" t="s">
        <v>196</v>
      </c>
      <c r="B29" s="54"/>
      <c r="C29" s="54"/>
      <c r="D29" s="130"/>
      <c r="E29" s="194"/>
      <c r="F29" s="195"/>
      <c r="G29" s="131">
        <f t="shared" si="0"/>
        <v>0</v>
      </c>
      <c r="H29" s="132"/>
      <c r="I29" s="133">
        <f t="shared" si="1"/>
        <v>0</v>
      </c>
    </row>
    <row r="30" spans="1:9" ht="12.75">
      <c r="A30" s="63" t="s">
        <v>197</v>
      </c>
      <c r="B30" s="54"/>
      <c r="C30" s="54"/>
      <c r="D30" s="130"/>
      <c r="E30" s="194"/>
      <c r="F30" s="195"/>
      <c r="G30" s="131">
        <f t="shared" si="0"/>
        <v>0</v>
      </c>
      <c r="H30" s="132"/>
      <c r="I30" s="133">
        <f t="shared" si="1"/>
        <v>0</v>
      </c>
    </row>
    <row r="31" spans="1:9" ht="13.5" thickBot="1">
      <c r="A31" s="134"/>
      <c r="B31" s="135" t="s">
        <v>64</v>
      </c>
      <c r="C31" s="136"/>
      <c r="D31" s="137"/>
      <c r="E31" s="138"/>
      <c r="F31" s="139"/>
      <c r="G31" s="139"/>
      <c r="H31" s="207">
        <f>SUM(I23:I30)</f>
        <v>0</v>
      </c>
      <c r="I31" s="208"/>
    </row>
    <row r="33" spans="2:9" ht="12.75">
      <c r="B33" s="122"/>
      <c r="F33" s="140"/>
      <c r="G33" s="141"/>
      <c r="H33" s="141"/>
      <c r="I33" s="142"/>
    </row>
    <row r="34" spans="6:9" ht="12.75">
      <c r="F34" s="140"/>
      <c r="G34" s="141"/>
      <c r="H34" s="141"/>
      <c r="I34" s="142"/>
    </row>
    <row r="35" spans="6:9" ht="12.75">
      <c r="F35" s="140"/>
      <c r="G35" s="141"/>
      <c r="H35" s="141"/>
      <c r="I35" s="142"/>
    </row>
    <row r="36" spans="6:9" ht="12.75">
      <c r="F36" s="140"/>
      <c r="G36" s="141"/>
      <c r="H36" s="141"/>
      <c r="I36" s="142"/>
    </row>
    <row r="37" spans="6:9" ht="12.75">
      <c r="F37" s="140"/>
      <c r="G37" s="141"/>
      <c r="H37" s="141"/>
      <c r="I37" s="142"/>
    </row>
    <row r="38" spans="6:9" ht="12.75">
      <c r="F38" s="140"/>
      <c r="G38" s="141"/>
      <c r="H38" s="141"/>
      <c r="I38" s="142"/>
    </row>
    <row r="39" spans="6:9" ht="12.75"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</sheetData>
  <sheetProtection password="CFA1" sheet="1"/>
  <mergeCells count="4">
    <mergeCell ref="H31:I3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6"/>
  <sheetViews>
    <sheetView showGridLines="0" showZeros="0" tabSelected="1" zoomScalePageLayoutView="0" workbookViewId="0" topLeftCell="A1">
      <selection activeCell="G11" sqref="G11"/>
    </sheetView>
  </sheetViews>
  <sheetFormatPr defaultColWidth="9.125" defaultRowHeight="12.75"/>
  <cols>
    <col min="1" max="1" width="4.50390625" style="143" customWidth="1"/>
    <col min="2" max="2" width="11.50390625" style="143" customWidth="1"/>
    <col min="3" max="3" width="40.50390625" style="143" customWidth="1"/>
    <col min="4" max="4" width="5.50390625" style="143" customWidth="1"/>
    <col min="5" max="5" width="8.50390625" style="183" customWidth="1"/>
    <col min="6" max="6" width="9.875" style="143" customWidth="1"/>
    <col min="7" max="7" width="13.875" style="143" customWidth="1"/>
    <col min="8" max="11" width="9.125" style="143" customWidth="1"/>
    <col min="12" max="12" width="75.50390625" style="143" customWidth="1"/>
    <col min="13" max="13" width="45.375" style="143" customWidth="1"/>
    <col min="14" max="16384" width="9.125" style="143" customWidth="1"/>
  </cols>
  <sheetData>
    <row r="1" spans="1:7" ht="15">
      <c r="A1" s="216" t="s">
        <v>65</v>
      </c>
      <c r="B1" s="216"/>
      <c r="C1" s="216"/>
      <c r="D1" s="216"/>
      <c r="E1" s="216"/>
      <c r="F1" s="216"/>
      <c r="G1" s="216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09" t="s">
        <v>49</v>
      </c>
      <c r="B3" s="210"/>
      <c r="C3" s="96" t="str">
        <f>CONCATENATE(cislostavby," ",nazevstavby)</f>
        <v>1 areál koleje Klácelova 2 Brno</v>
      </c>
      <c r="D3" s="97"/>
      <c r="E3" s="148" t="s">
        <v>66</v>
      </c>
      <c r="F3" s="149">
        <f>Rekapitulace!H1</f>
        <v>0</v>
      </c>
      <c r="G3" s="150"/>
    </row>
    <row r="4" spans="1:7" ht="13.5" thickBot="1">
      <c r="A4" s="217" t="s">
        <v>51</v>
      </c>
      <c r="B4" s="212"/>
      <c r="C4" s="102" t="str">
        <f>CONCATENATE(cisloobjektu," ",nazevobjektu)</f>
        <v>01 Oprava oplocení s podezdívkou </v>
      </c>
      <c r="D4" s="103"/>
      <c r="E4" s="218">
        <f>Rekapitulace!G2</f>
        <v>0</v>
      </c>
      <c r="F4" s="219"/>
      <c r="G4" s="220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</row>
    <row r="7" spans="1:15" ht="12.75">
      <c r="A7" s="158" t="s">
        <v>74</v>
      </c>
      <c r="B7" s="159" t="s">
        <v>75</v>
      </c>
      <c r="C7" s="160" t="s">
        <v>76</v>
      </c>
      <c r="D7" s="161"/>
      <c r="E7" s="162"/>
      <c r="F7" s="162"/>
      <c r="G7" s="163"/>
      <c r="H7" s="164"/>
      <c r="I7" s="164"/>
      <c r="O7" s="165"/>
    </row>
    <row r="8" spans="1:15" ht="12.75">
      <c r="A8" s="158"/>
      <c r="B8" s="167"/>
      <c r="C8" s="168" t="s">
        <v>202</v>
      </c>
      <c r="D8" s="169" t="s">
        <v>203</v>
      </c>
      <c r="E8" s="170">
        <v>4</v>
      </c>
      <c r="F8" s="193">
        <v>0</v>
      </c>
      <c r="G8" s="171">
        <f aca="true" t="shared" si="0" ref="G8:G14">E8*F8</f>
        <v>0</v>
      </c>
      <c r="H8" s="164"/>
      <c r="I8" s="164"/>
      <c r="O8" s="165"/>
    </row>
    <row r="9" spans="1:15" ht="12.75">
      <c r="A9" s="158"/>
      <c r="B9" s="167"/>
      <c r="C9" s="168" t="s">
        <v>204</v>
      </c>
      <c r="D9" s="169" t="s">
        <v>203</v>
      </c>
      <c r="E9" s="170">
        <v>1</v>
      </c>
      <c r="F9" s="193"/>
      <c r="G9" s="171">
        <f t="shared" si="0"/>
        <v>0</v>
      </c>
      <c r="H9" s="164"/>
      <c r="I9" s="164"/>
      <c r="O9" s="165"/>
    </row>
    <row r="10" spans="1:104" ht="12.75">
      <c r="A10" s="166">
        <v>1</v>
      </c>
      <c r="B10" s="167" t="s">
        <v>80</v>
      </c>
      <c r="C10" s="168" t="s">
        <v>81</v>
      </c>
      <c r="D10" s="169" t="s">
        <v>82</v>
      </c>
      <c r="E10" s="170">
        <v>7.65</v>
      </c>
      <c r="F10" s="193"/>
      <c r="G10" s="171">
        <f t="shared" si="0"/>
        <v>0</v>
      </c>
      <c r="O10" s="165"/>
      <c r="CA10" s="172">
        <v>1</v>
      </c>
      <c r="CB10" s="172">
        <v>1</v>
      </c>
      <c r="CZ10" s="143">
        <v>0</v>
      </c>
    </row>
    <row r="11" spans="1:104" ht="12.75">
      <c r="A11" s="166">
        <v>2</v>
      </c>
      <c r="B11" s="167" t="s">
        <v>83</v>
      </c>
      <c r="C11" s="168" t="s">
        <v>84</v>
      </c>
      <c r="D11" s="169" t="s">
        <v>82</v>
      </c>
      <c r="E11" s="170">
        <v>7.65</v>
      </c>
      <c r="F11" s="193"/>
      <c r="G11" s="171">
        <f t="shared" si="0"/>
        <v>0</v>
      </c>
      <c r="O11" s="165"/>
      <c r="CA11" s="172">
        <v>1</v>
      </c>
      <c r="CB11" s="172">
        <v>1</v>
      </c>
      <c r="CZ11" s="143">
        <v>0</v>
      </c>
    </row>
    <row r="12" spans="1:104" ht="20.25">
      <c r="A12" s="166">
        <v>3</v>
      </c>
      <c r="B12" s="167" t="s">
        <v>85</v>
      </c>
      <c r="C12" s="168" t="s">
        <v>86</v>
      </c>
      <c r="D12" s="169" t="s">
        <v>82</v>
      </c>
      <c r="E12" s="170">
        <v>114.75</v>
      </c>
      <c r="F12" s="193"/>
      <c r="G12" s="171">
        <f t="shared" si="0"/>
        <v>0</v>
      </c>
      <c r="O12" s="165"/>
      <c r="CA12" s="172">
        <v>1</v>
      </c>
      <c r="CB12" s="172">
        <v>1</v>
      </c>
      <c r="CZ12" s="143">
        <v>0</v>
      </c>
    </row>
    <row r="13" spans="1:104" ht="12.75">
      <c r="A13" s="166">
        <v>4</v>
      </c>
      <c r="B13" s="167" t="s">
        <v>87</v>
      </c>
      <c r="C13" s="168" t="s">
        <v>88</v>
      </c>
      <c r="D13" s="169" t="s">
        <v>82</v>
      </c>
      <c r="E13" s="170">
        <v>7.65</v>
      </c>
      <c r="F13" s="193"/>
      <c r="G13" s="171">
        <f t="shared" si="0"/>
        <v>0</v>
      </c>
      <c r="O13" s="165"/>
      <c r="CA13" s="172">
        <v>1</v>
      </c>
      <c r="CB13" s="172">
        <v>1</v>
      </c>
      <c r="CZ13" s="143">
        <v>0</v>
      </c>
    </row>
    <row r="14" spans="1:104" ht="12.75">
      <c r="A14" s="166">
        <v>5</v>
      </c>
      <c r="B14" s="167" t="s">
        <v>89</v>
      </c>
      <c r="C14" s="168" t="s">
        <v>90</v>
      </c>
      <c r="D14" s="169" t="s">
        <v>91</v>
      </c>
      <c r="E14" s="170">
        <v>10.2</v>
      </c>
      <c r="F14" s="193"/>
      <c r="G14" s="171">
        <f t="shared" si="0"/>
        <v>0</v>
      </c>
      <c r="O14" s="165"/>
      <c r="CA14" s="172">
        <v>1</v>
      </c>
      <c r="CB14" s="172">
        <v>1</v>
      </c>
      <c r="CZ14" s="143">
        <v>0</v>
      </c>
    </row>
    <row r="15" spans="1:57" ht="12.75">
      <c r="A15" s="173"/>
      <c r="B15" s="174" t="s">
        <v>78</v>
      </c>
      <c r="C15" s="175" t="str">
        <f>CONCATENATE(B7," ",C7)</f>
        <v>1 Zemní práce</v>
      </c>
      <c r="D15" s="176"/>
      <c r="E15" s="177"/>
      <c r="F15" s="178"/>
      <c r="G15" s="179">
        <f>SUM(G7:G14)</f>
        <v>0</v>
      </c>
      <c r="O15" s="165"/>
      <c r="BA15" s="180"/>
      <c r="BB15" s="180"/>
      <c r="BC15" s="180"/>
      <c r="BD15" s="180"/>
      <c r="BE15" s="180"/>
    </row>
    <row r="16" spans="1:15" ht="12.75">
      <c r="A16" s="158" t="s">
        <v>74</v>
      </c>
      <c r="B16" s="159" t="s">
        <v>92</v>
      </c>
      <c r="C16" s="160" t="s">
        <v>93</v>
      </c>
      <c r="D16" s="161"/>
      <c r="E16" s="162"/>
      <c r="F16" s="162"/>
      <c r="G16" s="163"/>
      <c r="H16" s="164"/>
      <c r="I16" s="164"/>
      <c r="O16" s="165"/>
    </row>
    <row r="17" spans="1:104" ht="20.25">
      <c r="A17" s="166">
        <v>6</v>
      </c>
      <c r="B17" s="167" t="s">
        <v>94</v>
      </c>
      <c r="C17" s="168" t="s">
        <v>95</v>
      </c>
      <c r="D17" s="169" t="s">
        <v>96</v>
      </c>
      <c r="E17" s="170">
        <v>55.5</v>
      </c>
      <c r="F17" s="193">
        <v>0</v>
      </c>
      <c r="G17" s="171">
        <f>E17*F17</f>
        <v>0</v>
      </c>
      <c r="O17" s="165"/>
      <c r="CA17" s="172">
        <v>1</v>
      </c>
      <c r="CB17" s="172">
        <v>1</v>
      </c>
      <c r="CZ17" s="143">
        <v>0.70259999999962</v>
      </c>
    </row>
    <row r="18" spans="1:104" ht="12.75">
      <c r="A18" s="166">
        <v>7</v>
      </c>
      <c r="B18" s="167" t="s">
        <v>97</v>
      </c>
      <c r="C18" s="168" t="s">
        <v>98</v>
      </c>
      <c r="D18" s="169" t="s">
        <v>91</v>
      </c>
      <c r="E18" s="170">
        <v>34.5</v>
      </c>
      <c r="F18" s="193"/>
      <c r="G18" s="171">
        <f>E18*F18</f>
        <v>0</v>
      </c>
      <c r="O18" s="165"/>
      <c r="CA18" s="172">
        <v>1</v>
      </c>
      <c r="CB18" s="172">
        <v>1</v>
      </c>
      <c r="CZ18" s="143">
        <v>2.37855000000127</v>
      </c>
    </row>
    <row r="19" spans="1:104" ht="12.75">
      <c r="A19" s="166">
        <v>8</v>
      </c>
      <c r="B19" s="167" t="s">
        <v>99</v>
      </c>
      <c r="C19" s="168" t="s">
        <v>100</v>
      </c>
      <c r="D19" s="169" t="s">
        <v>96</v>
      </c>
      <c r="E19" s="170">
        <v>168</v>
      </c>
      <c r="F19" s="193"/>
      <c r="G19" s="171">
        <f>E19*F19</f>
        <v>0</v>
      </c>
      <c r="O19" s="165"/>
      <c r="CA19" s="172">
        <v>1</v>
      </c>
      <c r="CB19" s="172">
        <v>1</v>
      </c>
      <c r="CZ19" s="143">
        <v>0.0392100000000255</v>
      </c>
    </row>
    <row r="20" spans="1:104" ht="12.75">
      <c r="A20" s="166">
        <v>9</v>
      </c>
      <c r="B20" s="167" t="s">
        <v>101</v>
      </c>
      <c r="C20" s="168" t="s">
        <v>102</v>
      </c>
      <c r="D20" s="169" t="s">
        <v>96</v>
      </c>
      <c r="E20" s="170">
        <v>168</v>
      </c>
      <c r="F20" s="193"/>
      <c r="G20" s="171">
        <f>E20*F20</f>
        <v>0</v>
      </c>
      <c r="O20" s="165"/>
      <c r="CA20" s="172">
        <v>1</v>
      </c>
      <c r="CB20" s="172">
        <v>1</v>
      </c>
      <c r="CZ20" s="143">
        <v>0</v>
      </c>
    </row>
    <row r="21" spans="1:57" ht="12.75">
      <c r="A21" s="173"/>
      <c r="B21" s="174" t="s">
        <v>78</v>
      </c>
      <c r="C21" s="175" t="str">
        <f>CONCATENATE(B16," ",C16)</f>
        <v>2 Základy a zvláštní zakládání</v>
      </c>
      <c r="D21" s="176"/>
      <c r="E21" s="177"/>
      <c r="F21" s="178"/>
      <c r="G21" s="179">
        <f>SUM(G16:G20)</f>
        <v>0</v>
      </c>
      <c r="O21" s="165"/>
      <c r="BA21" s="180"/>
      <c r="BB21" s="180"/>
      <c r="BC21" s="180"/>
      <c r="BD21" s="180"/>
      <c r="BE21" s="180"/>
    </row>
    <row r="22" spans="1:15" ht="12.75">
      <c r="A22" s="158" t="s">
        <v>74</v>
      </c>
      <c r="B22" s="159" t="s">
        <v>103</v>
      </c>
      <c r="C22" s="160" t="s">
        <v>104</v>
      </c>
      <c r="D22" s="161"/>
      <c r="E22" s="162"/>
      <c r="F22" s="162"/>
      <c r="G22" s="163"/>
      <c r="H22" s="164"/>
      <c r="I22" s="164"/>
      <c r="O22" s="165"/>
    </row>
    <row r="23" spans="1:104" ht="12.75">
      <c r="A23" s="166">
        <v>10</v>
      </c>
      <c r="B23" s="167" t="s">
        <v>105</v>
      </c>
      <c r="C23" s="168" t="s">
        <v>106</v>
      </c>
      <c r="D23" s="169" t="s">
        <v>77</v>
      </c>
      <c r="E23" s="170">
        <v>77</v>
      </c>
      <c r="F23" s="193">
        <v>0</v>
      </c>
      <c r="G23" s="171">
        <f aca="true" t="shared" si="1" ref="G23:G28">E23*F23</f>
        <v>0</v>
      </c>
      <c r="O23" s="165"/>
      <c r="CA23" s="172">
        <v>1</v>
      </c>
      <c r="CB23" s="172">
        <v>1</v>
      </c>
      <c r="CZ23" s="143">
        <v>0</v>
      </c>
    </row>
    <row r="24" spans="1:104" ht="12.75">
      <c r="A24" s="166">
        <v>11</v>
      </c>
      <c r="B24" s="167" t="s">
        <v>107</v>
      </c>
      <c r="C24" s="168" t="s">
        <v>108</v>
      </c>
      <c r="D24" s="169" t="s">
        <v>77</v>
      </c>
      <c r="E24" s="170">
        <v>530</v>
      </c>
      <c r="F24" s="193"/>
      <c r="G24" s="171">
        <f t="shared" si="1"/>
        <v>0</v>
      </c>
      <c r="O24" s="165"/>
      <c r="CA24" s="172">
        <v>1</v>
      </c>
      <c r="CB24" s="172">
        <v>1</v>
      </c>
      <c r="CZ24" s="143">
        <v>0</v>
      </c>
    </row>
    <row r="25" spans="1:104" ht="20.25">
      <c r="A25" s="166">
        <v>12</v>
      </c>
      <c r="B25" s="167" t="s">
        <v>109</v>
      </c>
      <c r="C25" s="168" t="s">
        <v>110</v>
      </c>
      <c r="D25" s="169" t="s">
        <v>96</v>
      </c>
      <c r="E25" s="170">
        <v>39.3</v>
      </c>
      <c r="F25" s="193"/>
      <c r="G25" s="171">
        <f t="shared" si="1"/>
        <v>0</v>
      </c>
      <c r="O25" s="165"/>
      <c r="CA25" s="172">
        <v>1</v>
      </c>
      <c r="CB25" s="172">
        <v>0</v>
      </c>
      <c r="CZ25" s="143">
        <v>0.899569999999585</v>
      </c>
    </row>
    <row r="26" spans="1:104" ht="12.75">
      <c r="A26" s="166">
        <v>13</v>
      </c>
      <c r="B26" s="167" t="s">
        <v>111</v>
      </c>
      <c r="C26" s="168" t="s">
        <v>112</v>
      </c>
      <c r="D26" s="169" t="s">
        <v>82</v>
      </c>
      <c r="E26" s="170">
        <v>1.8</v>
      </c>
      <c r="F26" s="193"/>
      <c r="G26" s="171">
        <f t="shared" si="1"/>
        <v>0</v>
      </c>
      <c r="O26" s="165"/>
      <c r="CA26" s="172">
        <v>1</v>
      </c>
      <c r="CB26" s="172">
        <v>1</v>
      </c>
      <c r="CZ26" s="143">
        <v>1.02064000000064</v>
      </c>
    </row>
    <row r="27" spans="1:104" ht="20.25">
      <c r="A27" s="166">
        <v>14</v>
      </c>
      <c r="B27" s="167" t="s">
        <v>113</v>
      </c>
      <c r="C27" s="168" t="s">
        <v>114</v>
      </c>
      <c r="D27" s="169" t="s">
        <v>96</v>
      </c>
      <c r="E27" s="170">
        <v>8.5</v>
      </c>
      <c r="F27" s="193"/>
      <c r="G27" s="171">
        <f t="shared" si="1"/>
        <v>0</v>
      </c>
      <c r="O27" s="165"/>
      <c r="CA27" s="172">
        <v>1</v>
      </c>
      <c r="CB27" s="172">
        <v>1</v>
      </c>
      <c r="CZ27" s="143">
        <v>0.124500000000012</v>
      </c>
    </row>
    <row r="28" spans="1:104" ht="12.75">
      <c r="A28" s="166">
        <v>15</v>
      </c>
      <c r="B28" s="167" t="s">
        <v>115</v>
      </c>
      <c r="C28" s="168" t="s">
        <v>116</v>
      </c>
      <c r="D28" s="169" t="s">
        <v>77</v>
      </c>
      <c r="E28" s="170">
        <v>480</v>
      </c>
      <c r="F28" s="193"/>
      <c r="G28" s="171">
        <f t="shared" si="1"/>
        <v>0</v>
      </c>
      <c r="O28" s="165"/>
      <c r="CA28" s="172">
        <v>3</v>
      </c>
      <c r="CB28" s="172">
        <v>1</v>
      </c>
      <c r="CZ28" s="143">
        <v>0</v>
      </c>
    </row>
    <row r="29" spans="1:57" ht="12.75">
      <c r="A29" s="173"/>
      <c r="B29" s="174" t="s">
        <v>78</v>
      </c>
      <c r="C29" s="175" t="str">
        <f>CONCATENATE(B22," ",C22)</f>
        <v>3 Svislé a kompletní konstrukce</v>
      </c>
      <c r="D29" s="176"/>
      <c r="E29" s="177"/>
      <c r="F29" s="178"/>
      <c r="G29" s="179">
        <f>SUM(G22:G28)</f>
        <v>0</v>
      </c>
      <c r="O29" s="165"/>
      <c r="BA29" s="180"/>
      <c r="BB29" s="180"/>
      <c r="BC29" s="180"/>
      <c r="BD29" s="180"/>
      <c r="BE29" s="180"/>
    </row>
    <row r="30" spans="1:15" ht="12.75">
      <c r="A30" s="158" t="s">
        <v>74</v>
      </c>
      <c r="B30" s="159" t="s">
        <v>117</v>
      </c>
      <c r="C30" s="160" t="s">
        <v>118</v>
      </c>
      <c r="D30" s="161"/>
      <c r="E30" s="162"/>
      <c r="F30" s="162"/>
      <c r="G30" s="163"/>
      <c r="H30" s="164"/>
      <c r="I30" s="164"/>
      <c r="O30" s="165"/>
    </row>
    <row r="31" spans="1:104" ht="20.25">
      <c r="A31" s="166">
        <v>16</v>
      </c>
      <c r="B31" s="167" t="s">
        <v>119</v>
      </c>
      <c r="C31" s="168" t="s">
        <v>120</v>
      </c>
      <c r="D31" s="169" t="s">
        <v>121</v>
      </c>
      <c r="E31" s="170">
        <v>4</v>
      </c>
      <c r="F31" s="193">
        <v>0</v>
      </c>
      <c r="G31" s="171">
        <f>E31*F31</f>
        <v>0</v>
      </c>
      <c r="O31" s="165"/>
      <c r="CA31" s="172">
        <v>1</v>
      </c>
      <c r="CB31" s="172">
        <v>1</v>
      </c>
      <c r="CZ31" s="143">
        <v>0.0387400000000184</v>
      </c>
    </row>
    <row r="32" spans="1:104" ht="20.25">
      <c r="A32" s="166">
        <v>17</v>
      </c>
      <c r="B32" s="167" t="s">
        <v>122</v>
      </c>
      <c r="C32" s="168" t="s">
        <v>123</v>
      </c>
      <c r="D32" s="169" t="s">
        <v>82</v>
      </c>
      <c r="E32" s="170">
        <v>0.03</v>
      </c>
      <c r="F32" s="193"/>
      <c r="G32" s="171">
        <f>E32*F32</f>
        <v>0</v>
      </c>
      <c r="O32" s="165"/>
      <c r="CA32" s="172">
        <v>1</v>
      </c>
      <c r="CB32" s="172">
        <v>0</v>
      </c>
      <c r="CZ32" s="143">
        <v>1.09900999999991</v>
      </c>
    </row>
    <row r="33" spans="1:57" ht="12.75">
      <c r="A33" s="173"/>
      <c r="B33" s="174" t="s">
        <v>78</v>
      </c>
      <c r="C33" s="175" t="str">
        <f>CONCATENATE(B30," ",C30)</f>
        <v>4 Vodorovné konstrukce</v>
      </c>
      <c r="D33" s="176"/>
      <c r="E33" s="177"/>
      <c r="F33" s="178"/>
      <c r="G33" s="179">
        <f>SUM(G30:G32)</f>
        <v>0</v>
      </c>
      <c r="O33" s="165"/>
      <c r="BA33" s="180"/>
      <c r="BB33" s="180"/>
      <c r="BC33" s="180"/>
      <c r="BD33" s="180"/>
      <c r="BE33" s="180"/>
    </row>
    <row r="34" spans="1:15" ht="12.75">
      <c r="A34" s="158" t="s">
        <v>74</v>
      </c>
      <c r="B34" s="159" t="s">
        <v>124</v>
      </c>
      <c r="C34" s="160" t="s">
        <v>125</v>
      </c>
      <c r="D34" s="161"/>
      <c r="E34" s="162"/>
      <c r="F34" s="162"/>
      <c r="G34" s="163"/>
      <c r="H34" s="164"/>
      <c r="I34" s="164"/>
      <c r="O34" s="165"/>
    </row>
    <row r="35" spans="1:104" ht="20.25">
      <c r="A35" s="166">
        <v>18</v>
      </c>
      <c r="B35" s="167" t="s">
        <v>126</v>
      </c>
      <c r="C35" s="168" t="s">
        <v>127</v>
      </c>
      <c r="D35" s="169" t="s">
        <v>96</v>
      </c>
      <c r="E35" s="170">
        <v>66</v>
      </c>
      <c r="F35" s="193">
        <v>0</v>
      </c>
      <c r="G35" s="171">
        <f aca="true" t="shared" si="2" ref="G35:G40">E35*F35</f>
        <v>0</v>
      </c>
      <c r="O35" s="165"/>
      <c r="CA35" s="172">
        <v>1</v>
      </c>
      <c r="CB35" s="172">
        <v>1</v>
      </c>
      <c r="CZ35" s="143">
        <v>0</v>
      </c>
    </row>
    <row r="36" spans="1:104" ht="20.25">
      <c r="A36" s="166">
        <v>19</v>
      </c>
      <c r="B36" s="167" t="s">
        <v>128</v>
      </c>
      <c r="C36" s="168" t="s">
        <v>129</v>
      </c>
      <c r="D36" s="169" t="s">
        <v>96</v>
      </c>
      <c r="E36" s="170">
        <v>66</v>
      </c>
      <c r="F36" s="193"/>
      <c r="G36" s="171">
        <f t="shared" si="2"/>
        <v>0</v>
      </c>
      <c r="O36" s="165"/>
      <c r="CA36" s="172">
        <v>1</v>
      </c>
      <c r="CB36" s="172">
        <v>1</v>
      </c>
      <c r="CZ36" s="143">
        <v>0</v>
      </c>
    </row>
    <row r="37" spans="1:104" ht="12.75">
      <c r="A37" s="166">
        <v>20</v>
      </c>
      <c r="B37" s="167" t="s">
        <v>130</v>
      </c>
      <c r="C37" s="168" t="s">
        <v>131</v>
      </c>
      <c r="D37" s="169" t="s">
        <v>96</v>
      </c>
      <c r="E37" s="170">
        <v>66</v>
      </c>
      <c r="F37" s="193"/>
      <c r="G37" s="171">
        <f t="shared" si="2"/>
        <v>0</v>
      </c>
      <c r="O37" s="165"/>
      <c r="CA37" s="172">
        <v>1</v>
      </c>
      <c r="CB37" s="172">
        <v>9</v>
      </c>
      <c r="CZ37" s="143">
        <v>0.120239999999967</v>
      </c>
    </row>
    <row r="38" spans="1:104" ht="20.25">
      <c r="A38" s="166">
        <v>21</v>
      </c>
      <c r="B38" s="167" t="s">
        <v>132</v>
      </c>
      <c r="C38" s="168" t="s">
        <v>133</v>
      </c>
      <c r="D38" s="169" t="s">
        <v>96</v>
      </c>
      <c r="E38" s="170">
        <v>108</v>
      </c>
      <c r="F38" s="193"/>
      <c r="G38" s="171">
        <f t="shared" si="2"/>
        <v>0</v>
      </c>
      <c r="O38" s="165"/>
      <c r="CA38" s="172">
        <v>1</v>
      </c>
      <c r="CB38" s="172">
        <v>1</v>
      </c>
      <c r="CZ38" s="143">
        <v>0.202399999999898</v>
      </c>
    </row>
    <row r="39" spans="1:104" ht="12.75">
      <c r="A39" s="166">
        <v>22</v>
      </c>
      <c r="B39" s="167" t="s">
        <v>134</v>
      </c>
      <c r="C39" s="168" t="s">
        <v>135</v>
      </c>
      <c r="D39" s="169" t="s">
        <v>96</v>
      </c>
      <c r="E39" s="170">
        <v>51</v>
      </c>
      <c r="F39" s="193"/>
      <c r="G39" s="171">
        <f t="shared" si="2"/>
        <v>0</v>
      </c>
      <c r="O39" s="165"/>
      <c r="CA39" s="172">
        <v>1</v>
      </c>
      <c r="CB39" s="172">
        <v>1</v>
      </c>
      <c r="CZ39" s="143">
        <v>0</v>
      </c>
    </row>
    <row r="40" spans="1:104" ht="20.25">
      <c r="A40" s="166">
        <v>23</v>
      </c>
      <c r="B40" s="167" t="s">
        <v>136</v>
      </c>
      <c r="C40" s="168" t="s">
        <v>137</v>
      </c>
      <c r="D40" s="169" t="s">
        <v>96</v>
      </c>
      <c r="E40" s="170">
        <v>25</v>
      </c>
      <c r="F40" s="193"/>
      <c r="G40" s="171">
        <f t="shared" si="2"/>
        <v>0</v>
      </c>
      <c r="O40" s="165"/>
      <c r="CA40" s="172">
        <v>3</v>
      </c>
      <c r="CB40" s="172">
        <v>9</v>
      </c>
      <c r="CZ40" s="143">
        <v>0.110000000000014</v>
      </c>
    </row>
    <row r="41" spans="1:57" ht="12.75">
      <c r="A41" s="173"/>
      <c r="B41" s="174" t="s">
        <v>78</v>
      </c>
      <c r="C41" s="175" t="str">
        <f>CONCATENATE(B34," ",C34)</f>
        <v>5 Komunikace</v>
      </c>
      <c r="D41" s="176"/>
      <c r="E41" s="177"/>
      <c r="F41" s="178"/>
      <c r="G41" s="179">
        <f>SUM(G34:G40)</f>
        <v>0</v>
      </c>
      <c r="O41" s="165"/>
      <c r="BA41" s="180"/>
      <c r="BB41" s="180"/>
      <c r="BC41" s="180"/>
      <c r="BD41" s="180"/>
      <c r="BE41" s="180"/>
    </row>
    <row r="42" spans="1:15" ht="12.75">
      <c r="A42" s="158" t="s">
        <v>74</v>
      </c>
      <c r="B42" s="159" t="s">
        <v>138</v>
      </c>
      <c r="C42" s="160" t="s">
        <v>139</v>
      </c>
      <c r="D42" s="161"/>
      <c r="E42" s="162"/>
      <c r="F42" s="162"/>
      <c r="G42" s="163"/>
      <c r="H42" s="164"/>
      <c r="I42" s="164"/>
      <c r="O42" s="165"/>
    </row>
    <row r="43" spans="1:104" ht="20.25">
      <c r="A43" s="166">
        <v>24</v>
      </c>
      <c r="B43" s="167" t="s">
        <v>140</v>
      </c>
      <c r="C43" s="168" t="s">
        <v>141</v>
      </c>
      <c r="D43" s="169" t="s">
        <v>96</v>
      </c>
      <c r="E43" s="170">
        <v>42</v>
      </c>
      <c r="F43" s="193">
        <v>0</v>
      </c>
      <c r="G43" s="171">
        <f>E43*F43</f>
        <v>0</v>
      </c>
      <c r="O43" s="165"/>
      <c r="CA43" s="172">
        <v>1</v>
      </c>
      <c r="CB43" s="172">
        <v>1</v>
      </c>
      <c r="CZ43" s="143">
        <v>0.00366999999999962</v>
      </c>
    </row>
    <row r="44" spans="1:104" ht="12.75">
      <c r="A44" s="166">
        <v>25</v>
      </c>
      <c r="B44" s="167" t="s">
        <v>142</v>
      </c>
      <c r="C44" s="168" t="s">
        <v>143</v>
      </c>
      <c r="D44" s="169" t="s">
        <v>96</v>
      </c>
      <c r="E44" s="170">
        <v>42</v>
      </c>
      <c r="F44" s="193"/>
      <c r="G44" s="171">
        <f>E44*F44</f>
        <v>0</v>
      </c>
      <c r="O44" s="165"/>
      <c r="CA44" s="172">
        <v>1</v>
      </c>
      <c r="CB44" s="172">
        <v>1</v>
      </c>
      <c r="CZ44" s="143">
        <v>0.00294999999999845</v>
      </c>
    </row>
    <row r="45" spans="1:57" ht="12.75">
      <c r="A45" s="173"/>
      <c r="B45" s="174" t="s">
        <v>78</v>
      </c>
      <c r="C45" s="175" t="str">
        <f>CONCATENATE(B42," ",C42)</f>
        <v>62 Úpravy povrchů vnější</v>
      </c>
      <c r="D45" s="176"/>
      <c r="E45" s="177"/>
      <c r="F45" s="178"/>
      <c r="G45" s="179">
        <f>SUM(G42:G44)</f>
        <v>0</v>
      </c>
      <c r="O45" s="165"/>
      <c r="BA45" s="180"/>
      <c r="BB45" s="180"/>
      <c r="BC45" s="180"/>
      <c r="BD45" s="180"/>
      <c r="BE45" s="180"/>
    </row>
    <row r="46" spans="1:15" ht="12.75">
      <c r="A46" s="158" t="s">
        <v>74</v>
      </c>
      <c r="B46" s="159" t="s">
        <v>144</v>
      </c>
      <c r="C46" s="160" t="s">
        <v>145</v>
      </c>
      <c r="D46" s="161"/>
      <c r="E46" s="162"/>
      <c r="F46" s="162"/>
      <c r="G46" s="163"/>
      <c r="H46" s="164"/>
      <c r="I46" s="164"/>
      <c r="O46" s="165"/>
    </row>
    <row r="47" spans="1:104" ht="12.75">
      <c r="A47" s="166">
        <v>26</v>
      </c>
      <c r="B47" s="167" t="s">
        <v>146</v>
      </c>
      <c r="C47" s="168" t="s">
        <v>147</v>
      </c>
      <c r="D47" s="169" t="s">
        <v>91</v>
      </c>
      <c r="E47" s="170">
        <v>34.5</v>
      </c>
      <c r="F47" s="193">
        <v>0</v>
      </c>
      <c r="G47" s="171">
        <f>E47*F47</f>
        <v>0</v>
      </c>
      <c r="O47" s="165"/>
      <c r="CA47" s="172">
        <v>1</v>
      </c>
      <c r="CB47" s="172">
        <v>1</v>
      </c>
      <c r="CZ47" s="143">
        <v>0</v>
      </c>
    </row>
    <row r="48" spans="1:104" ht="12.75">
      <c r="A48" s="166">
        <v>27</v>
      </c>
      <c r="B48" s="167" t="s">
        <v>148</v>
      </c>
      <c r="C48" s="168" t="s">
        <v>149</v>
      </c>
      <c r="D48" s="169" t="s">
        <v>91</v>
      </c>
      <c r="E48" s="170">
        <v>21.5</v>
      </c>
      <c r="F48" s="193"/>
      <c r="G48" s="171">
        <f>E48*F48</f>
        <v>0</v>
      </c>
      <c r="O48" s="165"/>
      <c r="CA48" s="172">
        <v>1</v>
      </c>
      <c r="CB48" s="172">
        <v>1</v>
      </c>
      <c r="CZ48" s="143">
        <v>0.0012799999999995</v>
      </c>
    </row>
    <row r="49" spans="1:104" ht="12.75">
      <c r="A49" s="166">
        <v>28</v>
      </c>
      <c r="B49" s="167" t="s">
        <v>150</v>
      </c>
      <c r="C49" s="168" t="s">
        <v>151</v>
      </c>
      <c r="D49" s="169" t="s">
        <v>91</v>
      </c>
      <c r="E49" s="170">
        <v>14.3</v>
      </c>
      <c r="F49" s="193"/>
      <c r="G49" s="171">
        <f>E49*F49</f>
        <v>0</v>
      </c>
      <c r="O49" s="165"/>
      <c r="CA49" s="172">
        <v>1</v>
      </c>
      <c r="CB49" s="172">
        <v>1</v>
      </c>
      <c r="CZ49" s="143">
        <v>0.0012799999999995</v>
      </c>
    </row>
    <row r="50" spans="1:104" ht="12.75">
      <c r="A50" s="166">
        <v>29</v>
      </c>
      <c r="B50" s="167" t="s">
        <v>152</v>
      </c>
      <c r="C50" s="168" t="s">
        <v>153</v>
      </c>
      <c r="D50" s="169" t="s">
        <v>91</v>
      </c>
      <c r="E50" s="170">
        <v>0.2</v>
      </c>
      <c r="F50" s="193"/>
      <c r="G50" s="171">
        <f>E50*F50</f>
        <v>0</v>
      </c>
      <c r="O50" s="165"/>
      <c r="CA50" s="172">
        <v>1</v>
      </c>
      <c r="CB50" s="172">
        <v>1</v>
      </c>
      <c r="CZ50" s="143">
        <v>0.00741000000000014</v>
      </c>
    </row>
    <row r="51" spans="1:57" ht="12.75">
      <c r="A51" s="173"/>
      <c r="B51" s="174" t="s">
        <v>78</v>
      </c>
      <c r="C51" s="175" t="str">
        <f>CONCATENATE(B46," ",C46)</f>
        <v>96 Bourání konstrukcí</v>
      </c>
      <c r="D51" s="176"/>
      <c r="E51" s="177"/>
      <c r="F51" s="178"/>
      <c r="G51" s="179">
        <f>SUM(G46:G50)</f>
        <v>0</v>
      </c>
      <c r="O51" s="165"/>
      <c r="BA51" s="180"/>
      <c r="BB51" s="180"/>
      <c r="BC51" s="180"/>
      <c r="BD51" s="180"/>
      <c r="BE51" s="180"/>
    </row>
    <row r="52" spans="1:15" ht="12.75">
      <c r="A52" s="158" t="s">
        <v>74</v>
      </c>
      <c r="B52" s="159" t="s">
        <v>154</v>
      </c>
      <c r="C52" s="160" t="s">
        <v>155</v>
      </c>
      <c r="D52" s="161"/>
      <c r="E52" s="162"/>
      <c r="F52" s="162"/>
      <c r="G52" s="163"/>
      <c r="H52" s="164"/>
      <c r="I52" s="164"/>
      <c r="O52" s="165"/>
    </row>
    <row r="53" spans="1:104" ht="12.75">
      <c r="A53" s="166">
        <v>30</v>
      </c>
      <c r="B53" s="167" t="s">
        <v>156</v>
      </c>
      <c r="C53" s="168" t="s">
        <v>157</v>
      </c>
      <c r="D53" s="169" t="s">
        <v>82</v>
      </c>
      <c r="E53" s="170">
        <v>143</v>
      </c>
      <c r="F53" s="193">
        <v>0</v>
      </c>
      <c r="G53" s="171">
        <f>E53*F53</f>
        <v>0</v>
      </c>
      <c r="O53" s="165"/>
      <c r="CA53" s="172">
        <v>1</v>
      </c>
      <c r="CB53" s="172">
        <v>3</v>
      </c>
      <c r="CZ53" s="143">
        <v>0</v>
      </c>
    </row>
    <row r="54" spans="1:104" ht="12.75">
      <c r="A54" s="166">
        <v>31</v>
      </c>
      <c r="B54" s="167" t="s">
        <v>158</v>
      </c>
      <c r="C54" s="168" t="s">
        <v>159</v>
      </c>
      <c r="D54" s="169" t="s">
        <v>82</v>
      </c>
      <c r="E54" s="170">
        <v>2145</v>
      </c>
      <c r="F54" s="193"/>
      <c r="G54" s="171">
        <f>E54*F54</f>
        <v>0</v>
      </c>
      <c r="O54" s="165"/>
      <c r="CA54" s="172">
        <v>1</v>
      </c>
      <c r="CB54" s="172">
        <v>3</v>
      </c>
      <c r="CZ54" s="143">
        <v>0</v>
      </c>
    </row>
    <row r="55" spans="1:104" ht="12.75">
      <c r="A55" s="166">
        <v>32</v>
      </c>
      <c r="B55" s="167" t="s">
        <v>160</v>
      </c>
      <c r="C55" s="168" t="s">
        <v>161</v>
      </c>
      <c r="D55" s="169" t="s">
        <v>82</v>
      </c>
      <c r="E55" s="170">
        <v>143</v>
      </c>
      <c r="F55" s="193"/>
      <c r="G55" s="171">
        <f>E55*F55</f>
        <v>0</v>
      </c>
      <c r="O55" s="165"/>
      <c r="CA55" s="172">
        <v>1</v>
      </c>
      <c r="CB55" s="172">
        <v>3</v>
      </c>
      <c r="CZ55" s="143">
        <v>0</v>
      </c>
    </row>
    <row r="56" spans="1:104" ht="12.75">
      <c r="A56" s="166">
        <v>33</v>
      </c>
      <c r="B56" s="167" t="s">
        <v>162</v>
      </c>
      <c r="C56" s="168" t="s">
        <v>163</v>
      </c>
      <c r="D56" s="169" t="s">
        <v>82</v>
      </c>
      <c r="E56" s="170">
        <v>143</v>
      </c>
      <c r="F56" s="193"/>
      <c r="G56" s="171">
        <f>E56*F56</f>
        <v>0</v>
      </c>
      <c r="O56" s="165"/>
      <c r="CA56" s="172">
        <v>1</v>
      </c>
      <c r="CB56" s="172">
        <v>3</v>
      </c>
      <c r="CZ56" s="143">
        <v>0</v>
      </c>
    </row>
    <row r="57" spans="1:104" ht="12.75">
      <c r="A57" s="166">
        <v>34</v>
      </c>
      <c r="B57" s="167" t="s">
        <v>164</v>
      </c>
      <c r="C57" s="168" t="s">
        <v>165</v>
      </c>
      <c r="D57" s="169" t="s">
        <v>82</v>
      </c>
      <c r="E57" s="170">
        <v>143</v>
      </c>
      <c r="F57" s="193"/>
      <c r="G57" s="171">
        <f>E57*F57</f>
        <v>0</v>
      </c>
      <c r="O57" s="165"/>
      <c r="CA57" s="172">
        <v>1</v>
      </c>
      <c r="CB57" s="172">
        <v>3</v>
      </c>
      <c r="CZ57" s="143">
        <v>0</v>
      </c>
    </row>
    <row r="58" spans="1:57" ht="12.75">
      <c r="A58" s="173"/>
      <c r="B58" s="174" t="s">
        <v>78</v>
      </c>
      <c r="C58" s="175" t="str">
        <f>CONCATENATE(B52," ",C52)</f>
        <v>97 Prorážení otvorů</v>
      </c>
      <c r="D58" s="176"/>
      <c r="E58" s="177"/>
      <c r="F58" s="178"/>
      <c r="G58" s="179">
        <f>SUM(G52:G57)</f>
        <v>0</v>
      </c>
      <c r="O58" s="165"/>
      <c r="BA58" s="180"/>
      <c r="BB58" s="180"/>
      <c r="BC58" s="180"/>
      <c r="BD58" s="180"/>
      <c r="BE58" s="180"/>
    </row>
    <row r="59" spans="1:15" ht="12.75">
      <c r="A59" s="158" t="s">
        <v>74</v>
      </c>
      <c r="B59" s="159" t="s">
        <v>166</v>
      </c>
      <c r="C59" s="160" t="s">
        <v>167</v>
      </c>
      <c r="D59" s="161"/>
      <c r="E59" s="162"/>
      <c r="F59" s="162"/>
      <c r="G59" s="163"/>
      <c r="H59" s="164"/>
      <c r="I59" s="164"/>
      <c r="O59" s="165"/>
    </row>
    <row r="60" spans="1:104" ht="12.75">
      <c r="A60" s="166">
        <v>35</v>
      </c>
      <c r="B60" s="167" t="s">
        <v>168</v>
      </c>
      <c r="C60" s="168" t="s">
        <v>169</v>
      </c>
      <c r="D60" s="169" t="s">
        <v>82</v>
      </c>
      <c r="E60" s="170">
        <v>394</v>
      </c>
      <c r="F60" s="193">
        <v>0</v>
      </c>
      <c r="G60" s="171">
        <f>E60*F60</f>
        <v>0</v>
      </c>
      <c r="O60" s="165"/>
      <c r="CA60" s="172">
        <v>1</v>
      </c>
      <c r="CB60" s="172">
        <v>2</v>
      </c>
      <c r="CZ60" s="143">
        <v>0</v>
      </c>
    </row>
    <row r="61" spans="1:104" ht="12.75">
      <c r="A61" s="166">
        <v>36</v>
      </c>
      <c r="B61" s="167" t="s">
        <v>170</v>
      </c>
      <c r="C61" s="168" t="s">
        <v>171</v>
      </c>
      <c r="D61" s="169" t="s">
        <v>82</v>
      </c>
      <c r="E61" s="170">
        <v>27</v>
      </c>
      <c r="F61" s="193"/>
      <c r="G61" s="171">
        <f>E61*F61</f>
        <v>0</v>
      </c>
      <c r="O61" s="165"/>
      <c r="CA61" s="172">
        <v>1</v>
      </c>
      <c r="CB61" s="172">
        <v>2</v>
      </c>
      <c r="CZ61" s="143">
        <v>0</v>
      </c>
    </row>
    <row r="62" spans="1:57" ht="12.75">
      <c r="A62" s="173"/>
      <c r="B62" s="174" t="s">
        <v>78</v>
      </c>
      <c r="C62" s="175" t="str">
        <f>CONCATENATE(B59," ",C59)</f>
        <v>99 Staveništní přesun hmot</v>
      </c>
      <c r="D62" s="176"/>
      <c r="E62" s="177"/>
      <c r="F62" s="178"/>
      <c r="G62" s="179">
        <f>SUM(G59:G61)</f>
        <v>0</v>
      </c>
      <c r="O62" s="165"/>
      <c r="BA62" s="180"/>
      <c r="BB62" s="180"/>
      <c r="BC62" s="180"/>
      <c r="BD62" s="180"/>
      <c r="BE62" s="180"/>
    </row>
    <row r="63" spans="1:15" ht="12.75">
      <c r="A63" s="158" t="s">
        <v>74</v>
      </c>
      <c r="B63" s="159" t="s">
        <v>172</v>
      </c>
      <c r="C63" s="160" t="s">
        <v>173</v>
      </c>
      <c r="D63" s="161"/>
      <c r="E63" s="162"/>
      <c r="F63" s="162"/>
      <c r="G63" s="163"/>
      <c r="H63" s="164"/>
      <c r="I63" s="164"/>
      <c r="O63" s="165"/>
    </row>
    <row r="64" spans="1:104" ht="20.25">
      <c r="A64" s="166">
        <v>37</v>
      </c>
      <c r="B64" s="167" t="s">
        <v>174</v>
      </c>
      <c r="C64" s="168" t="s">
        <v>175</v>
      </c>
      <c r="D64" s="169" t="s">
        <v>96</v>
      </c>
      <c r="E64" s="170">
        <v>41</v>
      </c>
      <c r="F64" s="193">
        <v>0</v>
      </c>
      <c r="G64" s="171">
        <f>E64*F64</f>
        <v>0</v>
      </c>
      <c r="O64" s="165"/>
      <c r="CA64" s="172">
        <v>1</v>
      </c>
      <c r="CB64" s="172">
        <v>7</v>
      </c>
      <c r="CZ64" s="143">
        <v>0.00524999999999665</v>
      </c>
    </row>
    <row r="65" spans="1:57" ht="12.75">
      <c r="A65" s="173"/>
      <c r="B65" s="174" t="s">
        <v>78</v>
      </c>
      <c r="C65" s="175" t="str">
        <f>CONCATENATE(B63," ",C63)</f>
        <v>711 Izolace proti vodě</v>
      </c>
      <c r="D65" s="176"/>
      <c r="E65" s="177"/>
      <c r="F65" s="178"/>
      <c r="G65" s="179">
        <f>SUM(G63:G64)</f>
        <v>0</v>
      </c>
      <c r="O65" s="165"/>
      <c r="BA65" s="180"/>
      <c r="BB65" s="180"/>
      <c r="BC65" s="180"/>
      <c r="BD65" s="180"/>
      <c r="BE65" s="180"/>
    </row>
    <row r="66" spans="1:15" ht="12.75">
      <c r="A66" s="158" t="s">
        <v>74</v>
      </c>
      <c r="B66" s="159" t="s">
        <v>176</v>
      </c>
      <c r="C66" s="160" t="s">
        <v>177</v>
      </c>
      <c r="D66" s="161"/>
      <c r="E66" s="162"/>
      <c r="F66" s="162"/>
      <c r="G66" s="163"/>
      <c r="H66" s="164"/>
      <c r="I66" s="164"/>
      <c r="O66" s="165"/>
    </row>
    <row r="67" spans="1:104" ht="12.75">
      <c r="A67" s="166">
        <v>38</v>
      </c>
      <c r="B67" s="167" t="s">
        <v>178</v>
      </c>
      <c r="C67" s="168" t="s">
        <v>179</v>
      </c>
      <c r="D67" s="169" t="s">
        <v>121</v>
      </c>
      <c r="E67" s="170">
        <v>1</v>
      </c>
      <c r="F67" s="193">
        <v>0</v>
      </c>
      <c r="G67" s="171">
        <f aca="true" t="shared" si="3" ref="G67:G72">E67*F67</f>
        <v>0</v>
      </c>
      <c r="O67" s="165"/>
      <c r="CA67" s="172">
        <v>1</v>
      </c>
      <c r="CB67" s="172">
        <v>7</v>
      </c>
      <c r="CZ67" s="143">
        <v>0.00112000000000023</v>
      </c>
    </row>
    <row r="68" spans="1:104" ht="20.25">
      <c r="A68" s="166">
        <v>39</v>
      </c>
      <c r="B68" s="167" t="s">
        <v>180</v>
      </c>
      <c r="C68" s="168" t="s">
        <v>181</v>
      </c>
      <c r="D68" s="169" t="s">
        <v>182</v>
      </c>
      <c r="E68" s="170">
        <v>1034</v>
      </c>
      <c r="F68" s="193"/>
      <c r="G68" s="171">
        <f t="shared" si="3"/>
        <v>0</v>
      </c>
      <c r="O68" s="165"/>
      <c r="CA68" s="172">
        <v>1</v>
      </c>
      <c r="CB68" s="172">
        <v>7</v>
      </c>
      <c r="CZ68" s="143">
        <v>0</v>
      </c>
    </row>
    <row r="69" spans="1:104" ht="20.25">
      <c r="A69" s="166">
        <v>40</v>
      </c>
      <c r="B69" s="167" t="s">
        <v>183</v>
      </c>
      <c r="C69" s="168" t="s">
        <v>200</v>
      </c>
      <c r="D69" s="169" t="s">
        <v>77</v>
      </c>
      <c r="E69" s="170">
        <v>55</v>
      </c>
      <c r="F69" s="193"/>
      <c r="G69" s="171">
        <f t="shared" si="3"/>
        <v>0</v>
      </c>
      <c r="O69" s="165"/>
      <c r="CA69" s="172">
        <v>1</v>
      </c>
      <c r="CB69" s="172">
        <v>7</v>
      </c>
      <c r="CZ69" s="143">
        <v>0</v>
      </c>
    </row>
    <row r="70" spans="1:104" ht="20.25">
      <c r="A70" s="166">
        <v>41</v>
      </c>
      <c r="B70" s="167" t="s">
        <v>184</v>
      </c>
      <c r="C70" s="168" t="s">
        <v>185</v>
      </c>
      <c r="D70" s="169" t="s">
        <v>182</v>
      </c>
      <c r="E70" s="170">
        <v>232</v>
      </c>
      <c r="F70" s="193"/>
      <c r="G70" s="171">
        <f t="shared" si="3"/>
        <v>0</v>
      </c>
      <c r="O70" s="165"/>
      <c r="CA70" s="172">
        <v>1</v>
      </c>
      <c r="CB70" s="172">
        <v>7</v>
      </c>
      <c r="CZ70" s="143">
        <v>0</v>
      </c>
    </row>
    <row r="71" spans="1:104" ht="12.75">
      <c r="A71" s="166">
        <v>42</v>
      </c>
      <c r="B71" s="167" t="s">
        <v>186</v>
      </c>
      <c r="C71" s="168" t="s">
        <v>187</v>
      </c>
      <c r="D71" s="169" t="s">
        <v>188</v>
      </c>
      <c r="E71" s="170">
        <v>89.6</v>
      </c>
      <c r="F71" s="193"/>
      <c r="G71" s="171">
        <f t="shared" si="3"/>
        <v>0</v>
      </c>
      <c r="O71" s="165"/>
      <c r="CA71" s="172">
        <v>1</v>
      </c>
      <c r="CB71" s="172">
        <v>7</v>
      </c>
      <c r="CZ71" s="143">
        <v>0</v>
      </c>
    </row>
    <row r="72" spans="1:104" ht="20.25">
      <c r="A72" s="166">
        <v>43</v>
      </c>
      <c r="B72" s="167" t="s">
        <v>189</v>
      </c>
      <c r="C72" s="168" t="s">
        <v>201</v>
      </c>
      <c r="D72" s="169" t="s">
        <v>121</v>
      </c>
      <c r="E72" s="170">
        <v>1</v>
      </c>
      <c r="F72" s="193"/>
      <c r="G72" s="171">
        <f t="shared" si="3"/>
        <v>0</v>
      </c>
      <c r="O72" s="165"/>
      <c r="CA72" s="172">
        <v>3</v>
      </c>
      <c r="CB72" s="172">
        <v>7</v>
      </c>
      <c r="CZ72" s="143">
        <v>0.251999999999953</v>
      </c>
    </row>
    <row r="73" spans="1:57" ht="12.75">
      <c r="A73" s="173"/>
      <c r="B73" s="174" t="s">
        <v>78</v>
      </c>
      <c r="C73" s="175" t="str">
        <f>CONCATENATE(B66," ",C66)</f>
        <v>767 Konstrukce zámečnické</v>
      </c>
      <c r="D73" s="176"/>
      <c r="E73" s="177"/>
      <c r="F73" s="178"/>
      <c r="G73" s="179">
        <f>SUM(G66:G72)</f>
        <v>0</v>
      </c>
      <c r="O73" s="165"/>
      <c r="BA73" s="180"/>
      <c r="BB73" s="180"/>
      <c r="BC73" s="180"/>
      <c r="BD73" s="180"/>
      <c r="BE73" s="180"/>
    </row>
    <row r="74" ht="12.75">
      <c r="E74" s="143"/>
    </row>
    <row r="75" ht="12.75">
      <c r="E75" s="143"/>
    </row>
    <row r="76" ht="12.75">
      <c r="E76" s="143"/>
    </row>
    <row r="77" ht="12.75">
      <c r="E77" s="143"/>
    </row>
    <row r="78" ht="12.75">
      <c r="E78" s="143"/>
    </row>
    <row r="79" ht="12.75">
      <c r="E79" s="143"/>
    </row>
    <row r="80" ht="12.75">
      <c r="E80" s="143"/>
    </row>
    <row r="81" ht="12.75">
      <c r="E81" s="143"/>
    </row>
    <row r="82" ht="12.75">
      <c r="E82" s="143"/>
    </row>
    <row r="83" ht="12.75">
      <c r="E83" s="143"/>
    </row>
    <row r="84" ht="12.75">
      <c r="E84" s="143"/>
    </row>
    <row r="85" ht="12.75">
      <c r="E85" s="143"/>
    </row>
    <row r="86" ht="12.75">
      <c r="E86" s="143"/>
    </row>
    <row r="87" ht="12.75">
      <c r="E87" s="143"/>
    </row>
    <row r="88" ht="12.75">
      <c r="E88" s="143"/>
    </row>
    <row r="89" ht="12.75">
      <c r="E89" s="143"/>
    </row>
    <row r="90" ht="12.75">
      <c r="E90" s="143"/>
    </row>
    <row r="91" ht="409.5">
      <c r="E91" s="143"/>
    </row>
    <row r="92" ht="12.75">
      <c r="E92" s="143"/>
    </row>
    <row r="93" ht="12.75">
      <c r="E93" s="143"/>
    </row>
    <row r="94" ht="12.75">
      <c r="E94" s="143"/>
    </row>
    <row r="95" ht="12.75">
      <c r="E95" s="143"/>
    </row>
    <row r="96" ht="12.75">
      <c r="E96" s="143"/>
    </row>
    <row r="97" spans="1:7" ht="12.75">
      <c r="A97" s="181"/>
      <c r="B97" s="181"/>
      <c r="C97" s="181"/>
      <c r="D97" s="181"/>
      <c r="E97" s="181"/>
      <c r="F97" s="181"/>
      <c r="G97" s="181"/>
    </row>
    <row r="98" spans="1:7" ht="12.75">
      <c r="A98" s="181"/>
      <c r="B98" s="181"/>
      <c r="C98" s="181"/>
      <c r="D98" s="181"/>
      <c r="E98" s="181"/>
      <c r="F98" s="181"/>
      <c r="G98" s="181"/>
    </row>
    <row r="99" spans="1:7" ht="12.75">
      <c r="A99" s="181"/>
      <c r="B99" s="181"/>
      <c r="C99" s="181"/>
      <c r="D99" s="181"/>
      <c r="E99" s="181"/>
      <c r="F99" s="181"/>
      <c r="G99" s="181"/>
    </row>
    <row r="100" spans="1:7" ht="12.75">
      <c r="A100" s="181"/>
      <c r="B100" s="181"/>
      <c r="C100" s="181"/>
      <c r="D100" s="181"/>
      <c r="E100" s="181"/>
      <c r="F100" s="181"/>
      <c r="G100" s="181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  <row r="105" ht="12.75">
      <c r="E105" s="143"/>
    </row>
    <row r="106" ht="12.75">
      <c r="E106" s="143"/>
    </row>
    <row r="107" ht="12.75">
      <c r="E107" s="143"/>
    </row>
    <row r="108" ht="12.75">
      <c r="E108" s="143"/>
    </row>
    <row r="109" ht="12.75">
      <c r="E109" s="143"/>
    </row>
    <row r="110" ht="12.75">
      <c r="E110" s="143"/>
    </row>
    <row r="111" ht="12.75">
      <c r="E111" s="143"/>
    </row>
    <row r="112" ht="12.75">
      <c r="E112" s="143"/>
    </row>
    <row r="113" ht="12.75">
      <c r="E113" s="143"/>
    </row>
    <row r="114" ht="12.75">
      <c r="E114" s="143"/>
    </row>
    <row r="115" ht="12.75">
      <c r="E115" s="143"/>
    </row>
    <row r="116" ht="12.75">
      <c r="E116" s="143"/>
    </row>
    <row r="117" ht="12.75">
      <c r="E117" s="143"/>
    </row>
    <row r="118" ht="12.75">
      <c r="E118" s="143"/>
    </row>
    <row r="119" ht="12.75">
      <c r="E119" s="143"/>
    </row>
    <row r="120" ht="12.75">
      <c r="E120" s="143"/>
    </row>
    <row r="121" ht="12.75">
      <c r="E121" s="143"/>
    </row>
    <row r="122" ht="12.75">
      <c r="E122" s="143"/>
    </row>
    <row r="123" ht="12.75">
      <c r="E123" s="143"/>
    </row>
    <row r="124" ht="12.75">
      <c r="E124" s="143"/>
    </row>
    <row r="125" ht="12.75">
      <c r="E125" s="143"/>
    </row>
    <row r="126" ht="12.75">
      <c r="E126" s="143"/>
    </row>
    <row r="127" ht="12.75">
      <c r="E127" s="143"/>
    </row>
    <row r="128" ht="12.75">
      <c r="E128" s="143"/>
    </row>
    <row r="129" ht="12.75">
      <c r="E129" s="143"/>
    </row>
    <row r="130" ht="12.75">
      <c r="E130" s="143"/>
    </row>
    <row r="131" ht="12.75">
      <c r="E131" s="143"/>
    </row>
    <row r="132" spans="1:2" ht="12.75">
      <c r="A132" s="182"/>
      <c r="B132" s="182"/>
    </row>
    <row r="133" spans="1:7" ht="12.75">
      <c r="A133" s="181"/>
      <c r="B133" s="181"/>
      <c r="C133" s="184"/>
      <c r="D133" s="184"/>
      <c r="E133" s="185"/>
      <c r="F133" s="184"/>
      <c r="G133" s="186"/>
    </row>
    <row r="134" spans="1:7" ht="12.75">
      <c r="A134" s="187"/>
      <c r="B134" s="187"/>
      <c r="C134" s="181"/>
      <c r="D134" s="181"/>
      <c r="E134" s="188"/>
      <c r="F134" s="181"/>
      <c r="G134" s="181"/>
    </row>
    <row r="135" spans="1:7" ht="12.75">
      <c r="A135" s="181"/>
      <c r="B135" s="181"/>
      <c r="C135" s="181"/>
      <c r="D135" s="181"/>
      <c r="E135" s="188"/>
      <c r="F135" s="181"/>
      <c r="G135" s="181"/>
    </row>
    <row r="136" spans="1:7" ht="12.75">
      <c r="A136" s="181"/>
      <c r="B136" s="181"/>
      <c r="C136" s="181"/>
      <c r="D136" s="181"/>
      <c r="E136" s="188"/>
      <c r="F136" s="181"/>
      <c r="G136" s="181"/>
    </row>
    <row r="137" spans="1:7" ht="12.75">
      <c r="A137" s="181"/>
      <c r="B137" s="181"/>
      <c r="C137" s="181"/>
      <c r="D137" s="181"/>
      <c r="E137" s="188"/>
      <c r="F137" s="181"/>
      <c r="G137" s="181"/>
    </row>
    <row r="138" spans="1:7" ht="12.75">
      <c r="A138" s="181"/>
      <c r="B138" s="181"/>
      <c r="C138" s="181"/>
      <c r="D138" s="181"/>
      <c r="E138" s="188"/>
      <c r="F138" s="181"/>
      <c r="G138" s="181"/>
    </row>
    <row r="139" spans="1:7" ht="12.75">
      <c r="A139" s="181"/>
      <c r="B139" s="181"/>
      <c r="C139" s="181"/>
      <c r="D139" s="181"/>
      <c r="E139" s="188"/>
      <c r="F139" s="181"/>
      <c r="G139" s="181"/>
    </row>
    <row r="140" spans="1:7" ht="12.75">
      <c r="A140" s="181"/>
      <c r="B140" s="181"/>
      <c r="C140" s="181"/>
      <c r="D140" s="181"/>
      <c r="E140" s="188"/>
      <c r="F140" s="181"/>
      <c r="G140" s="181"/>
    </row>
    <row r="141" spans="1:7" ht="12.75">
      <c r="A141" s="181"/>
      <c r="B141" s="181"/>
      <c r="C141" s="181"/>
      <c r="D141" s="181"/>
      <c r="E141" s="188"/>
      <c r="F141" s="181"/>
      <c r="G141" s="181"/>
    </row>
    <row r="142" spans="1:7" ht="12.75">
      <c r="A142" s="181"/>
      <c r="B142" s="181"/>
      <c r="C142" s="181"/>
      <c r="D142" s="181"/>
      <c r="E142" s="188"/>
      <c r="F142" s="181"/>
      <c r="G142" s="181"/>
    </row>
    <row r="143" spans="1:7" ht="12.75">
      <c r="A143" s="181"/>
      <c r="B143" s="181"/>
      <c r="C143" s="181"/>
      <c r="D143" s="181"/>
      <c r="E143" s="188"/>
      <c r="F143" s="181"/>
      <c r="G143" s="181"/>
    </row>
    <row r="144" spans="1:7" ht="12.75">
      <c r="A144" s="181"/>
      <c r="B144" s="181"/>
      <c r="C144" s="181"/>
      <c r="D144" s="181"/>
      <c r="E144" s="188"/>
      <c r="F144" s="181"/>
      <c r="G144" s="181"/>
    </row>
    <row r="145" spans="1:7" ht="12.75">
      <c r="A145" s="181"/>
      <c r="B145" s="181"/>
      <c r="C145" s="181"/>
      <c r="D145" s="181"/>
      <c r="E145" s="188"/>
      <c r="F145" s="181"/>
      <c r="G145" s="181"/>
    </row>
    <row r="146" spans="1:7" ht="12.75">
      <c r="A146" s="181"/>
      <c r="B146" s="181"/>
      <c r="C146" s="181"/>
      <c r="D146" s="181"/>
      <c r="E146" s="188"/>
      <c r="F146" s="181"/>
      <c r="G146" s="181"/>
    </row>
  </sheetData>
  <sheetProtection password="CFA1" sheet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Ing. František Dočekal</cp:lastModifiedBy>
  <cp:lastPrinted>2016-07-20T08:14:45Z</cp:lastPrinted>
  <dcterms:created xsi:type="dcterms:W3CDTF">2016-04-14T11:02:17Z</dcterms:created>
  <dcterms:modified xsi:type="dcterms:W3CDTF">2016-07-20T11:57:51Z</dcterms:modified>
  <cp:category/>
  <cp:version/>
  <cp:contentType/>
  <cp:contentStatus/>
</cp:coreProperties>
</file>