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list'!$A$1:$G$45</definedName>
    <definedName name="_xlnm.Print_Area" localSheetId="2">'Položky'!$A$1:$G$520</definedName>
    <definedName name="_xlnm.Print_Titles" localSheetId="2">'Položky'!$1:$6</definedName>
    <definedName name="_xlnm.Print_Area" localSheetId="1">'Rekapitulace'!$A$1:$I$34</definedName>
    <definedName name="_xlnm.Print_Titles" localSheetId="1">'Rekapitulace'!$1:$6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'Rekapitulace'!$G$20</definedName>
    <definedName name="Dodavka0">#N/A</definedName>
    <definedName name="HSV">'Rekapitulace'!$E$20</definedName>
    <definedName name="HSV0">#N/A</definedName>
    <definedName name="HZS">'Rekapitulace'!$I$20</definedName>
    <definedName name="HZS0">#N/A</definedName>
    <definedName name="JKSO">'Krycí list'!$G$2</definedName>
    <definedName name="MJ">'Krycí list'!$G$5</definedName>
    <definedName name="Mont">'Rekapitulace'!$H$20</definedName>
    <definedName name="Montaz0">#N/A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'Položky'!$A$1:$G$520</definedName>
    <definedName name="_xlnm.Print_Area" localSheetId="1">'Rekapitulace'!$A$1:$I$34</definedName>
    <definedName name="PocetMJ">'Krycí list'!$G$6</definedName>
    <definedName name="Poznamka">'Krycí list'!$B$37</definedName>
    <definedName name="Projektant">'Krycí list'!$C$8</definedName>
    <definedName name="PSV">'Rekapitulace'!$F$20</definedName>
    <definedName name="PSV0">#N/A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>0</definedName>
    <definedName name="solver_num" localSheetId="2">0</definedName>
    <definedName name="solver_opt" localSheetId="2">#N/A</definedName>
    <definedName name="solver_typ" localSheetId="2">1</definedName>
    <definedName name="solver_val" localSheetId="2">0</definedName>
    <definedName name="Typ">#N/A</definedName>
    <definedName name="VRN">'Rekapitulace'!$H$33</definedName>
    <definedName name="VRNKc">#N/A</definedName>
    <definedName name="VRNnazev">#N/A</definedName>
    <definedName name="VRNproc">#N/A</definedName>
    <definedName name="VRNzakl">#N/A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<sst xmlns="http://schemas.openxmlformats.org/spreadsheetml/2006/main" count="1202" uniqueCount="450">
  <si>
    <t>SLEPÝ ROZPOČET</t>
  </si>
  <si>
    <t>Rozpočet</t>
  </si>
  <si>
    <t xml:space="preserve">JKSO </t>
  </si>
  <si>
    <t>Objekt</t>
  </si>
  <si>
    <t>Název objektu</t>
  </si>
  <si>
    <t xml:space="preserve">SKP </t>
  </si>
  <si>
    <t>1</t>
  </si>
  <si>
    <t>Stavební řešení</t>
  </si>
  <si>
    <t>Měrná jednotka</t>
  </si>
  <si>
    <t>Stavba</t>
  </si>
  <si>
    <t>Název stavby</t>
  </si>
  <si>
    <t>Počet jednotek</t>
  </si>
  <si>
    <t>RY 001</t>
  </si>
  <si>
    <t>Výměna výplní dveřních otvorů PF MU</t>
  </si>
  <si>
    <t>Náklady na m.j.</t>
  </si>
  <si>
    <t>Projektant</t>
  </si>
  <si>
    <t>Ing.arch.Vratislav Ryba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</si>
  <si>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</si>
  <si>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</si>
  <si>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</si>
  <si>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</si>
  <si>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</si>
  <si>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</si>
  <si>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</si>
  <si>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</si>
  <si>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</si>
  <si>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</si>
  <si>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</si>
  <si>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</si>
  <si>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</si>
  <si>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</si>
  <si>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</si>
  <si>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</si>
  <si>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</si>
  <si>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</si>
  <si>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</si>
  <si>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</si>
  <si>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</si>
  <si>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</si>
  <si>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</si>
  <si>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</si>
  <si>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</si>
  <si>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</si>
  <si>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</si>
  <si>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</si>
  <si>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</si>
  <si>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</si>
  <si>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</si>
  <si>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</si>
  <si>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</si>
  <si>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</si>
  <si>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</si>
  <si>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</si>
  <si>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</si>
  <si>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</si>
  <si>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</si>
  <si>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Objekt :</t>
  </si>
  <si>
    <t>projektový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</si>
  <si>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</si>
  <si>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</si>
  <si>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</si>
  <si>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</si>
  <si>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</si>
  <si>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</si>
  <si>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</si>
  <si>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</si>
  <si>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</si>
  <si>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</si>
  <si>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</si>
  <si>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</si>
  <si>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</si>
  <si>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</si>
  <si>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</si>
  <si>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</si>
  <si>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</si>
  <si>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</si>
  <si>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</si>
  <si>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</si>
  <si>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</si>
  <si>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Slepý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</si>
  <si>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</si>
  <si>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</si>
  <si>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</si>
  <si>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</si>
  <si>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</si>
  <si>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</si>
  <si>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</si>
  <si>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</si>
  <si>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</si>
  <si>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61</t>
  </si>
  <si>
    <t>Upravy povrchů vnitřní</t>
  </si>
  <si>
    <t>610991111R00</t>
  </si>
  <si>
    <t xml:space="preserve">Zakrývání výplní vnitřních prostor místností </t>
  </si>
  <si>
    <t>m2</t>
  </si>
  <si>
    <t>pro repasování  v prostorách V8 - V14:65</t>
  </si>
  <si>
    <t>J1 - J7:64</t>
  </si>
  <si>
    <t>S15 - S23:102</t>
  </si>
  <si>
    <t>612401391RT2</t>
  </si>
  <si>
    <t>Omítka malých ploch vnitřních stěn do 1 m2 s použitím suché maltové směsi</t>
  </si>
  <si>
    <t>kus</t>
  </si>
  <si>
    <t>kolem opravovaných zárubních:23</t>
  </si>
  <si>
    <t>612409991RT2</t>
  </si>
  <si>
    <t>Začištění omítek kolem oken,dveří apod. s použitím suché maltové směsi</t>
  </si>
  <si>
    <t>m</t>
  </si>
  <si>
    <t>úprava omítek po opravách zárubní:</t>
  </si>
  <si>
    <t>V8+V10+V11+V12+V14:(1,2+2,76*2)*5</t>
  </si>
  <si>
    <t>V9+V13:1,32+2,05*2+0,89+2,02*2</t>
  </si>
  <si>
    <t>J1:(1,04+2,32*2)*2</t>
  </si>
  <si>
    <t>J2+J3:(1,15+2,56*2)*2</t>
  </si>
  <si>
    <t>J4+J5+J6:(1,257+2,57*2)*3</t>
  </si>
  <si>
    <t>J7:(0,945+2,09*2)*2</t>
  </si>
  <si>
    <t>S15+S16+S17+S18+S19:(1,24+2,66*2)*5</t>
  </si>
  <si>
    <t>S20:0,985+2,26*2+1,25+2,35*2</t>
  </si>
  <si>
    <t>S21:1,255+2,35*2+1,015+2,22*2</t>
  </si>
  <si>
    <t>S22:(1,59+4,34*2)*2</t>
  </si>
  <si>
    <t>S23:(1,59+2*2)*2</t>
  </si>
  <si>
    <t>Celkem za</t>
  </si>
  <si>
    <t>63</t>
  </si>
  <si>
    <t>Podlahy a podlahové konstrukce</t>
  </si>
  <si>
    <t>631311121R00</t>
  </si>
  <si>
    <t xml:space="preserve">Doplnění mazanin betonem do 1 m2, do tl. 8 cm </t>
  </si>
  <si>
    <t>m3</t>
  </si>
  <si>
    <t>po odstraněném prahu:</t>
  </si>
  <si>
    <t>S15+S16+S18:0,05*0,16*0,99*3</t>
  </si>
  <si>
    <t>S17:0,05*0,16*1</t>
  </si>
  <si>
    <t>S19:0,05*0,16*0,995</t>
  </si>
  <si>
    <t>S20:0,05*0,16*0,82</t>
  </si>
  <si>
    <t>S23:0,05*0,1*0,05*2</t>
  </si>
  <si>
    <t>J1:0,05*0,18*0,8</t>
  </si>
  <si>
    <t>J2+J3:0,05*0,16*0,9*2</t>
  </si>
  <si>
    <t>J4:0,05*0,16*0,997</t>
  </si>
  <si>
    <t>J5:0,05*0,16*0,995</t>
  </si>
  <si>
    <t>J6:0,05*0,16*0,99</t>
  </si>
  <si>
    <t>J7:0,05*0,16*0,695</t>
  </si>
  <si>
    <t>V8+V10:0,05*0,16*1*2</t>
  </si>
  <si>
    <t>V11+V14:0,05*0,16*0,99*2</t>
  </si>
  <si>
    <t>V12:0,05*0,16*0,995</t>
  </si>
  <si>
    <t>94</t>
  </si>
  <si>
    <t>Lešení a stavební výtahy</t>
  </si>
  <si>
    <t>941955002R00</t>
  </si>
  <si>
    <t xml:space="preserve">Lešení lehké pomocné, výška podlahy do 1,9 m </t>
  </si>
  <si>
    <t>95</t>
  </si>
  <si>
    <t>Dokončovací konstrukce na pozemních stavbách</t>
  </si>
  <si>
    <t>952901111R00</t>
  </si>
  <si>
    <t xml:space="preserve">Vyčištění budov o výšce podlaží do 4 m </t>
  </si>
  <si>
    <t>úklid ploch po rekonstrukcích:</t>
  </si>
  <si>
    <t>severní křídlo:2,2+43,66+67,94+44,27+68,39+101,62+101,21+25,87</t>
  </si>
  <si>
    <t>jižní křídlo:140,56+15,49+125,25+5,81+12,01+15,84+23,04+21,16</t>
  </si>
  <si>
    <t>východní křídlo:145,3+31,12+145,08+31,55+31,13+28,52+7,13+13,76</t>
  </si>
  <si>
    <t>96</t>
  </si>
  <si>
    <t>Bourání konstrukcí</t>
  </si>
  <si>
    <t>965042121RT1</t>
  </si>
  <si>
    <t>Bourání mazanin betonových tl. 10 cm, pl. 1 m2 ručně tl. mazaniny 5 - 8 cm</t>
  </si>
  <si>
    <t>poškozený betonový podklad po odstranění prahů:0,1376</t>
  </si>
  <si>
    <t>968061126R00</t>
  </si>
  <si>
    <t xml:space="preserve">Vyvěšení dřevěných dveřních křídel pl. nad 2 m2 </t>
  </si>
  <si>
    <t>1.NP jižní křídlo:7</t>
  </si>
  <si>
    <t>1.NP východní křídlo:8</t>
  </si>
  <si>
    <t>1.NP severní křídlo:10</t>
  </si>
  <si>
    <t>968062456R00</t>
  </si>
  <si>
    <t xml:space="preserve">Vybourání dřevěných dveřních zárubní pl. nad 2 m2 </t>
  </si>
  <si>
    <t>4,34*1,6+4,34*1,59+0,995*2,44</t>
  </si>
  <si>
    <t>97</t>
  </si>
  <si>
    <t>Prorážení otvorů</t>
  </si>
  <si>
    <t>971033631R00</t>
  </si>
  <si>
    <t xml:space="preserve">Vybourání otv. zeď cihel. pl.4 m2, tl.15 cm, MVC </t>
  </si>
  <si>
    <t>zazděný nadsvětlík:1,59*1,59</t>
  </si>
  <si>
    <t>99</t>
  </si>
  <si>
    <t>Staveništní přesun hmot</t>
  </si>
  <si>
    <t>999281105R00</t>
  </si>
  <si>
    <t xml:space="preserve">Přesun hmot pro opravy a údržbu do výšky 6 m </t>
  </si>
  <si>
    <t>t</t>
  </si>
  <si>
    <t>766</t>
  </si>
  <si>
    <t>Konstrukce truhlářské</t>
  </si>
  <si>
    <t>766000</t>
  </si>
  <si>
    <t xml:space="preserve">Všeobecný popis repliky a repase </t>
  </si>
  <si>
    <t>soub</t>
  </si>
  <si>
    <t>1-velikost dveří beze změn-jednokřídlové,otvírací,plné:</t>
  </si>
  <si>
    <t>2-nová replika původního dveřního křídla-:</t>
  </si>
  <si>
    <t xml:space="preserve">    plné hladké,tloušťky 45 mm,polodrážka po obvodu:</t>
  </si>
  <si>
    <t xml:space="preserve">    dřevěný rám s oboustrannou překližkou,výplň MDF:</t>
  </si>
  <si>
    <t xml:space="preserve">    výšší zvukový útlum 39 dB resp.31 dB dle nového řešení:</t>
  </si>
  <si>
    <t xml:space="preserve">    povrch oboustranně sesazenka dubová dýha šikmo v původním :</t>
  </si>
  <si>
    <t xml:space="preserve">    obrazci,2x mořená a 2x lakovaná:</t>
  </si>
  <si>
    <t xml:space="preserve">    u podlahy oboustranně okopový plech z bílé mosazi výšky 100 mm:</t>
  </si>
  <si>
    <t xml:space="preserve">3-repase původní dřevěné obložkové zárubně:   </t>
  </si>
  <si>
    <t xml:space="preserve">    po přebroušení,vyspravení a vytmelení bude oboustranně 2-3x mořená :</t>
  </si>
  <si>
    <t xml:space="preserve">    a 2x lakovaná,odstín dle dveřního křídla,repliky původních lišt:</t>
  </si>
  <si>
    <t>4-dveře zůstanou s prahem nebo bez prahu dle nového řešení:</t>
  </si>
  <si>
    <t>5-repase původních 3 ocelových závěsů,v zárubni očištěny:</t>
  </si>
  <si>
    <t xml:space="preserve">    přebroušeny a vyleštěny,z původního křídla vyjmuty a po:</t>
  </si>
  <si>
    <t xml:space="preserve">    přebroušení a vyleštění znovu osazeny do nového křídla,seřízeny:</t>
  </si>
  <si>
    <t>6-nový kovový zámek zadlabaný do křídla a nový kovový protikus:</t>
  </si>
  <si>
    <t xml:space="preserve">    zadlabaný do zárubně:</t>
  </si>
  <si>
    <t>7-nová replika původních klik a rozetových štítků z bílé mosazi:</t>
  </si>
  <si>
    <t xml:space="preserve">    (zajišťuje a koordinuje objednatel mimo rámec výběrového řízení):</t>
  </si>
  <si>
    <t>8-nová elektromechanická vložka zámku:</t>
  </si>
  <si>
    <t>9-vyspravení poškozené omítky a podlahy u zárubně a prahu:</t>
  </si>
  <si>
    <t>přesný popis prací je v PD:</t>
  </si>
  <si>
    <t>766001</t>
  </si>
  <si>
    <t xml:space="preserve">D+M repliky původních dveří -J1 </t>
  </si>
  <si>
    <t>ks</t>
  </si>
  <si>
    <t>1-kř.dveře s původní světlostí 800x2200 mm:</t>
  </si>
  <si>
    <t>nová replika dveře plné bez zasklení:</t>
  </si>
  <si>
    <t>zvukový útlum 39 dB:</t>
  </si>
  <si>
    <t>odstín moření W010/Ro10 výrobce ICLA-Akzo Nobel Coafings S.p.a.:</t>
  </si>
  <si>
    <t>lak bezbarvý polyuretanový čirý matný:</t>
  </si>
  <si>
    <t>repase původní dřevěné obložkové zárubně na tl.zdi 550 mm:</t>
  </si>
  <si>
    <t>odstranění ocelové mříže:</t>
  </si>
  <si>
    <t>nová replika dřevěného prahu dub masiv 160x20 mm:</t>
  </si>
  <si>
    <t>povrch bezbarvý polyuretanový lak čirý matný:</t>
  </si>
  <si>
    <t>podklad pod prahem bude očištěn a vyrovnán:</t>
  </si>
  <si>
    <t>a natřen nátěrem odolným proti otěru a vhodný na podlahové plochy:</t>
  </si>
  <si>
    <t>ks:1</t>
  </si>
  <si>
    <t>766002</t>
  </si>
  <si>
    <t xml:space="preserve">D+M repliky původních dveří -J2 </t>
  </si>
  <si>
    <t>1-kř.dveře s původní světlostí 900x2440 mm:</t>
  </si>
  <si>
    <t>nová replika dveře plné hladké tl.45 mm,polodrážka po obvodu:</t>
  </si>
  <si>
    <t>dřevěný rám s oboustrannou překližkou,výplň MDF:</t>
  </si>
  <si>
    <t>zvukový útlum 39 db:</t>
  </si>
  <si>
    <t>povrch oboustranně sesazenka dubová dýha šikmo v původní obrazci:</t>
  </si>
  <si>
    <t>2x mořená a 2x lakovaná:</t>
  </si>
  <si>
    <t>u podlahy oboustranně okopový plech z bílé mosazi výšky 100 mm:</t>
  </si>
  <si>
    <t>repase původní dřevěné obložkové zárubně na tl.zdi cca160 mm:</t>
  </si>
  <si>
    <t>po přebroušení,vyspravení a vytmelení budou oboustranně:</t>
  </si>
  <si>
    <t>2x - 3x mořené a 2x lakované,odstín dle dveřních kříde,repliky lištl:</t>
  </si>
  <si>
    <t>repase původních 2x3 ks ocelových závěsů, v zárubni očištěny:</t>
  </si>
  <si>
    <t>přebroušeny a vyleštěny,z původních křídel vyjmuty a po přebroušení:</t>
  </si>
  <si>
    <t>a vyleštění znovu osazeny do nových křídel,seřízeny:</t>
  </si>
  <si>
    <t>nové kovové zámky zadlabané do křídel a nové kovové protikusy:</t>
  </si>
  <si>
    <t>zadlabané do zárubni:</t>
  </si>
  <si>
    <t>nové repliky původních klik a rozetových štítků z bílé mosazi:</t>
  </si>
  <si>
    <t>zajišťuje objednatel:</t>
  </si>
  <si>
    <t>nové elektromechanické vložky zámků-zajišťuje objednatel:</t>
  </si>
  <si>
    <t>766003</t>
  </si>
  <si>
    <t xml:space="preserve">D+M repliky původních dveří -J3 </t>
  </si>
  <si>
    <t>1-kř.dveře s původní světlostí 890x2440 mm levé:</t>
  </si>
  <si>
    <t>u podlahy oboustranně okopovýplech z bílé mosazi výšky 100 mm:</t>
  </si>
  <si>
    <t>766003a</t>
  </si>
  <si>
    <t xml:space="preserve">D+M repliky původních dveří -J3a </t>
  </si>
  <si>
    <t>1-kř.dveře s původní světlostí 997x2445 mm dle dveří J4:</t>
  </si>
  <si>
    <t>nová replika -dveře plné hladké tl.45 mm levé,polodrážka po  obvodu:</t>
  </si>
  <si>
    <t>dřevěný rám s oboustrannou překližkou,výplň MDF povrch sesazenka dubová dýha:</t>
  </si>
  <si>
    <t>šikmo v původním obrazci,2x mořená a 2x lakovaná,u podlahy oboustranně:</t>
  </si>
  <si>
    <t>okopový plech z bílé mosazi výšky 100 mm:</t>
  </si>
  <si>
    <t>replika původní dřevěné obložkové zárubně J4 na tl.zdi 160 mm:</t>
  </si>
  <si>
    <t>bude oboustranně 2-3x mořená a 2x lakovaná odstín dle dveří:</t>
  </si>
  <si>
    <t>replika původních lišt:</t>
  </si>
  <si>
    <t>nový kovový zámek zadlabaný do křídla a nový kovový protikus do zár.:</t>
  </si>
  <si>
    <t>nové repliky 3 ks  ocelových závěsů:</t>
  </si>
  <si>
    <t>nová replika  klik a rozetových štítků z bílé mosazi:</t>
  </si>
  <si>
    <t>nová elektromechanická vložka zámku-zajišťuje objednatel:</t>
  </si>
  <si>
    <t>766004</t>
  </si>
  <si>
    <t xml:space="preserve">D+M repliky původních dveří -J4 </t>
  </si>
  <si>
    <t>1-kř.dveře s původní světlostí 997x2445 mm:</t>
  </si>
  <si>
    <t>nová replika dveře plné hladké:</t>
  </si>
  <si>
    <t>repase původní dřevěné obložkové zárubně na tl.zdi 160 mm:</t>
  </si>
  <si>
    <t>766005</t>
  </si>
  <si>
    <t xml:space="preserve">D+M repliky původních dveří -J5 </t>
  </si>
  <si>
    <t>1-kř.dveře s původní světlostí 995x2445 mm:</t>
  </si>
  <si>
    <t>z vnitřní strany bude přidána půlkruhová lišta:</t>
  </si>
  <si>
    <t>766006</t>
  </si>
  <si>
    <t xml:space="preserve">D+M repliky původních dveří -J6 </t>
  </si>
  <si>
    <t>1-kř.dveře s původní světlostí 990x2445 mm:</t>
  </si>
  <si>
    <t>766007</t>
  </si>
  <si>
    <t xml:space="preserve">D+M repliky původních dveří -J7 </t>
  </si>
  <si>
    <t>1-kř.dveře s původní světlostí 695x1965 mm:</t>
  </si>
  <si>
    <t>zvukový útlum 31 dB:</t>
  </si>
  <si>
    <t>z vnější strany bude odřezán kamenný sokl:</t>
  </si>
  <si>
    <t>766008</t>
  </si>
  <si>
    <t xml:space="preserve">D+M repliky původních dveří -V8 </t>
  </si>
  <si>
    <t>1-kř.dveře s původní světlostí 1000x2480 mm:</t>
  </si>
  <si>
    <t>repliky původních lišt:</t>
  </si>
  <si>
    <t>766009</t>
  </si>
  <si>
    <t xml:space="preserve">D+M repliky původních dveří -V9 </t>
  </si>
  <si>
    <t>2-kř.dveře s původní světlostí 1240x1985 mm:</t>
  </si>
  <si>
    <t>nová replika dveře plné hladké tl.40 mm:</t>
  </si>
  <si>
    <t>zvukový útlum 31 dB , středová klapačka na každém křídle:</t>
  </si>
  <si>
    <t>kovové zastrče dolní  a horní:</t>
  </si>
  <si>
    <t>odstín barva oboustranně bílá:</t>
  </si>
  <si>
    <t>repase původní ocelové zárubně na tl.zdi cca200 mm po :</t>
  </si>
  <si>
    <t>přebroušení a očštění budou opatřeny základním nátěrem a :</t>
  </si>
  <si>
    <t>a 2x syntetickým nátěrem v barvě bílé:</t>
  </si>
  <si>
    <t>bez prahu:</t>
  </si>
  <si>
    <t>dveře opatřeny oboustranně okopovým plechem nerezovým:</t>
  </si>
  <si>
    <t>766010</t>
  </si>
  <si>
    <t xml:space="preserve">D+M repliky původních dveří -V10 </t>
  </si>
  <si>
    <t>dveře zůstávají požárním únikovým východem:</t>
  </si>
  <si>
    <t>766011</t>
  </si>
  <si>
    <t xml:space="preserve">D+M repliky původních dveří -V11 </t>
  </si>
  <si>
    <t>1-kř.dveře s původní světlostí 990x2455 mm:</t>
  </si>
  <si>
    <t>766012</t>
  </si>
  <si>
    <t xml:space="preserve">D+M repliky původních dveří -V12 </t>
  </si>
  <si>
    <t>766013</t>
  </si>
  <si>
    <t xml:space="preserve">D+M repliky původních dveří -V13 </t>
  </si>
  <si>
    <t>1-kř.dveře s původní světlostí 800x1985 mm:</t>
  </si>
  <si>
    <t>repase původní ocelové zárubně do SDK příčky cca 130 mm:</t>
  </si>
  <si>
    <t>po přebroušení a očštění bude opatřena základovým nátěrem:</t>
  </si>
  <si>
    <t>dveře opatřeny oboustranně okopovým nerezový plech:</t>
  </si>
  <si>
    <t>766014</t>
  </si>
  <si>
    <t xml:space="preserve">D+M repliky původních dveří -V14 </t>
  </si>
  <si>
    <t>766015</t>
  </si>
  <si>
    <t xml:space="preserve">D+M repliky původních dveří -S15 </t>
  </si>
  <si>
    <t>1-kř.dveře s původní světlostí 990x2475 mm:</t>
  </si>
  <si>
    <t>a natřen nátěrem odolným proti otěru a vhodným na podlahové plochy:</t>
  </si>
  <si>
    <t>766016</t>
  </si>
  <si>
    <t xml:space="preserve">D+M repliky původních dveří -S16 </t>
  </si>
  <si>
    <t>1-kř.dveře s původní světlostí 995x2480 mm:</t>
  </si>
  <si>
    <t>přídavné posuvné křídlo zůstane zachováno a nebude pracemi dotčeno:</t>
  </si>
  <si>
    <t>766017</t>
  </si>
  <si>
    <t xml:space="preserve">D+M repliky původních dveří -S17 </t>
  </si>
  <si>
    <t>zvukový útlum 39dB:</t>
  </si>
  <si>
    <t>766018</t>
  </si>
  <si>
    <t xml:space="preserve">D+M repliky původních dveří -S18 </t>
  </si>
  <si>
    <t>1-kř.dveře s původní světlostí 1005x2450 mm:</t>
  </si>
  <si>
    <t>766019</t>
  </si>
  <si>
    <t xml:space="preserve">D+M repliky původních dveří -S19 </t>
  </si>
  <si>
    <t>766020</t>
  </si>
  <si>
    <t xml:space="preserve">D+M repliky původních dveří -S20 </t>
  </si>
  <si>
    <t>1-kř.dveře s původní světlostí 820x2185 mm:</t>
  </si>
  <si>
    <t>766021</t>
  </si>
  <si>
    <t>D+M obkladu výklenku a repase původního dřevěného obkladu stěn a nadpraží - S21</t>
  </si>
  <si>
    <t>výklenek zůstane zachován s původní světlostí otvoru:</t>
  </si>
  <si>
    <t>otvor 1015x2220 mm:</t>
  </si>
  <si>
    <t>nový dřevotřískový obklad zadní stěny-hladký,tl.25 mm:</t>
  </si>
  <si>
    <t>povrchová úprava sesazenka dubová,dýha šikmo v obrazci:</t>
  </si>
  <si>
    <t>2x mořená a 2x lakovaná,u podlahy okopový plech:</t>
  </si>
  <si>
    <t>z bílé mosazi výšky 100 mm:</t>
  </si>
  <si>
    <t>odstín moření W010/R010 výrobce ICLA-Akzo Nobel Coasting S.p.a.:</t>
  </si>
  <si>
    <t>lak bezbarvý polyuretanový čirý mat:</t>
  </si>
  <si>
    <t>repase původního dřevěného obkladu stěn a nadpraží:</t>
  </si>
  <si>
    <t>po přebroušení,vyspravení a vytmelený bude 2-3x mořený a 2x lakovaný:</t>
  </si>
  <si>
    <t>odstín dle obkladu zadní stěny:</t>
  </si>
  <si>
    <t>766022</t>
  </si>
  <si>
    <t xml:space="preserve">D+M repliky původních dveří a zárubně-S22 </t>
  </si>
  <si>
    <t>2-kř.dveře otočné levé,světlost dveřního otvoru 1390x2340 mm:</t>
  </si>
  <si>
    <t>požární odolnost EI30 DP1-C-nutné vypracovat a odsouhlasit výr.dokument.:</t>
  </si>
  <si>
    <t>nová replika původních dveřních křídel-viz dveře protější strana haly:</t>
  </si>
  <si>
    <t>materiál dřevo masiv,křídla prosklená,tl.dle dokumentace, s polodrážkou po obvodu:</t>
  </si>
  <si>
    <t>povrchová úprava oboustranně 2x mořená,2xlakovaná:</t>
  </si>
  <si>
    <t>u podlahy oboustranně okopový plech výšky 100 mm:</t>
  </si>
  <si>
    <t>nová replika původní zárubně a nadsvětlíku-viz protější strana haly:</t>
  </si>
  <si>
    <t>dřevo masiv,nadsvětlík prosklený tl.dle dokumentace,:</t>
  </si>
  <si>
    <t>povrchová úprava jako dveřní křídla do zdi tl.160 mm:</t>
  </si>
  <si>
    <t>celkový rozměr otvorové výplně 1590x4340 mm:</t>
  </si>
  <si>
    <t>nové repliky ocelových závěsů-viz dveře protější strany haly:</t>
  </si>
  <si>
    <t>nový kovový zámek zadlabaný do křídla a nový protikus zadlabaný:</t>
  </si>
  <si>
    <t>do protilehlého křídla-dle dod.dokumentace:</t>
  </si>
  <si>
    <t>nová replika původních klik a rozetových štítků z bílé mosazi-dle dod.dokument.:</t>
  </si>
  <si>
    <t>nová vložka zámku-dle dod.dokumentace:</t>
  </si>
  <si>
    <t>původní vyzdívka nad dveřmi bude odstraněna:</t>
  </si>
  <si>
    <t>766023</t>
  </si>
  <si>
    <t xml:space="preserve">D+M repliky původního proskleného nadsvětlíku-S23 </t>
  </si>
  <si>
    <t>nová replika původního nadsvětlíku-viz protější strana haly:</t>
  </si>
  <si>
    <t>dřevo masiv,pevně zasklený,tl.60 mm:</t>
  </si>
  <si>
    <t>rozměr 1730x2000 mm:</t>
  </si>
  <si>
    <t>vyspravení omítky po odstranění dveří a podlahy:</t>
  </si>
  <si>
    <t>766024</t>
  </si>
  <si>
    <t xml:space="preserve">Opravy závěsů dveří a zárubní </t>
  </si>
  <si>
    <t>Demontáž původních dveřních závěsů,přebroušení:</t>
  </si>
  <si>
    <t>vyspravení a vyleštění a osazení do nových dveří:</t>
  </si>
  <si>
    <t>na repasovaných zárubní se provede přebroušení a vyleštění:</t>
  </si>
  <si>
    <t>ks:63</t>
  </si>
  <si>
    <t>766416143R00</t>
  </si>
  <si>
    <t>Obložení stěn  aglomer. desky nad 1,5 m2 ochrana mramorového ostění při repase zárubně</t>
  </si>
  <si>
    <t>V8+V10+V11+V12+V14:(0,7*2,66*2+(1,9+1,3)/2*0,65)*5</t>
  </si>
  <si>
    <t>J1+J2:0,7*2,66*2+(0,5+0,15*2)*2,66+2,8*0,6</t>
  </si>
  <si>
    <t>J4+J5+J6:((0,7+2,66*2)+(1,9+1,3)/2*0,65)*3</t>
  </si>
  <si>
    <t>S15+S16+S17+S18+S19:((0,7+2,66*2)+(1,9+1,3)/2*0,65)*5</t>
  </si>
  <si>
    <t>cena je včetně demontáže obkladu po skončení prací:</t>
  </si>
  <si>
    <t>766661112R00</t>
  </si>
  <si>
    <t xml:space="preserve">Montáž dveří do zárubně,otevíravých 1kř.do 0,8 m </t>
  </si>
  <si>
    <t>766661122R00</t>
  </si>
  <si>
    <t xml:space="preserve">Montáž dveří do zárubně,otevíravých 1kř.nad 0,8 m </t>
  </si>
  <si>
    <t>766661132R00</t>
  </si>
  <si>
    <t xml:space="preserve">Montáž dveří do zárubně,otevíravých 2kř.do 1,45 m </t>
  </si>
  <si>
    <t>766662811R00</t>
  </si>
  <si>
    <t xml:space="preserve">Demontáž prahů dveří 1křídlových </t>
  </si>
  <si>
    <t>766663991PC</t>
  </si>
  <si>
    <t xml:space="preserve">Vyspravení truhl zárubeň 1kř dveře </t>
  </si>
  <si>
    <t>oprava povrchu zárubně,oprava pantů.vyrovnání:21</t>
  </si>
  <si>
    <t>vyčištění a seřízení:</t>
  </si>
  <si>
    <t>766695213R00</t>
  </si>
  <si>
    <t xml:space="preserve">Montáž prahů dveří jednokřídlových š. nad 10 cm </t>
  </si>
  <si>
    <t>60715132</t>
  </si>
  <si>
    <t>Deska dřevovlák. Hobra 1,20x122x244 cm jednovrstvá</t>
  </si>
  <si>
    <t>pro ochranný obklad ostění a nadpraží při repasování zárubně:</t>
  </si>
  <si>
    <t>V8+V10+V11+V12+V14:(0,7*2,66*2+(1,9+1,3)/2*0,65)*5*1,1</t>
  </si>
  <si>
    <t>J1+J2:(0,7*2,66*2+(0,5+0,15*2)*2,66+2,8*0,6)*1,1</t>
  </si>
  <si>
    <t>J4+J5+J6:((0,7+2,66*2)+(1,9+1,3)/2*0,65)*3*1,1</t>
  </si>
  <si>
    <t>S15+S16+S17+S18+S19:((0,7+2,66*2)+(1,9+1,3)/2*0,65)*5*1,1</t>
  </si>
  <si>
    <t>998766201R00</t>
  </si>
  <si>
    <t xml:space="preserve">Přesun hmot pro truhlářské konstr., výšky do 6 m </t>
  </si>
  <si>
    <t>767</t>
  </si>
  <si>
    <t>Konstrukce zámečnické</t>
  </si>
  <si>
    <t>767996801R00</t>
  </si>
  <si>
    <t xml:space="preserve">Demontáž atypických ocelových konstr. do 50 kg </t>
  </si>
  <si>
    <t>kg</t>
  </si>
  <si>
    <t>odstranění mříží:20</t>
  </si>
  <si>
    <t>776</t>
  </si>
  <si>
    <t>Podlahy povlakové</t>
  </si>
  <si>
    <t>776591940R00</t>
  </si>
  <si>
    <t xml:space="preserve">Oprava povlakové podlahy do plochy 2,00 m2 </t>
  </si>
  <si>
    <t>v místech odstanění původních prahů:15</t>
  </si>
  <si>
    <t>783</t>
  </si>
  <si>
    <t>Nátěry</t>
  </si>
  <si>
    <t>78300R2</t>
  </si>
  <si>
    <t xml:space="preserve">Nátěr polyuretanový truhl.výrobků </t>
  </si>
  <si>
    <t>nátěr zárubní polyuretanový transparentní PUR lak:</t>
  </si>
  <si>
    <t>max.70% lesku (hedvábný lesk):74,333</t>
  </si>
  <si>
    <t>prahy nátěr odolný proti otěru:8,72</t>
  </si>
  <si>
    <t>2x lakování:</t>
  </si>
  <si>
    <t>78300R3</t>
  </si>
  <si>
    <t xml:space="preserve">Odstranění nátěrů </t>
  </si>
  <si>
    <t>odstranění nátěrů ze zárubní oškrabáním a chem odstraněním:74,333</t>
  </si>
  <si>
    <t>783201811R00</t>
  </si>
  <si>
    <t xml:space="preserve">Odstranění nátěrů z kovových konstrukcí oškrábáním </t>
  </si>
  <si>
    <t>ocelové zárubně:2,12</t>
  </si>
  <si>
    <t>783201831R00</t>
  </si>
  <si>
    <t xml:space="preserve">Odstr. nátěrů z kovových konstr. chem.odstraňovači </t>
  </si>
  <si>
    <t>783222110RT1</t>
  </si>
  <si>
    <t>Nátěr syntetický kovových konstrukcí 2 x antikoroz. email -odstín  bílá</t>
  </si>
  <si>
    <t>784</t>
  </si>
  <si>
    <t>Malby</t>
  </si>
  <si>
    <t>784161401R00</t>
  </si>
  <si>
    <t xml:space="preserve">Penetrace podkladu nátěrem , 1 x </t>
  </si>
  <si>
    <t>plocha zdí s úpravami:</t>
  </si>
  <si>
    <t>severní křídlo:3,6*(2,2+1,8+1,4+5,9+9,1+5,9+9,2+5)</t>
  </si>
  <si>
    <t>jižní křídlo:3,6*(3,4+3+2,6+6,1+3,7+16,7+3,2+1,5)</t>
  </si>
  <si>
    <t>východní křídlo:3,6*(15,8+8,5+3,3+15,8)</t>
  </si>
  <si>
    <t>784164112R00</t>
  </si>
  <si>
    <t xml:space="preserve">Malba  univerzál., bílá, bez penetr.2x </t>
  </si>
  <si>
    <t>D96</t>
  </si>
  <si>
    <t>Přesuny suti a vybouraných hmot</t>
  </si>
  <si>
    <t>979990161R00</t>
  </si>
  <si>
    <t xml:space="preserve">Poplatek za skládku suti - dřevo </t>
  </si>
  <si>
    <t>979999999R00</t>
  </si>
  <si>
    <t xml:space="preserve">Poplatek za skládku 10 % příměsí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</si>
  <si>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</si>
  <si>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</si>
  <si>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</si>
  <si>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</si>
  <si>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</si>
  <si>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</si>
  <si>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</si>
  <si>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</si>
  <si>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979087212R00</t>
  </si>
  <si>
    <t xml:space="preserve">Nakládání suti na dopravní prostředky </t>
  </si>
  <si>
    <t>979093111R00</t>
  </si>
  <si>
    <t xml:space="preserve">Uložení suti na skládku bez zhutnění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</si>
</sst>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#,##0"/>
    <numFmt numFmtId="168" formatCode="DD/MM/YY"/>
    <numFmt numFmtId="169" formatCode="0.0"/>
    <numFmt numFmtId="170" formatCode="#,##0&quot; Kč&quot;"/>
    <numFmt numFmtId="171" formatCode="#,##0.00"/>
  </numFmts>
  <fonts count="21">
    <font>
      <sz val="10"/>
      <name val="Arial"/>
      <family val="2"/>
    </font>
    <font>
      <sz val="10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213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1" xfId="21" applyFont="1" applyBorder="1" applyAlignment="1">
      <alignment horizontal="center" vertical="top"/>
      <protection/>
    </xf>
    <xf numFmtId="164" fontId="3" fillId="2" borderId="2" xfId="21" applyFont="1" applyFill="1" applyBorder="1" applyAlignment="1">
      <alignment horizontal="left"/>
      <protection/>
    </xf>
    <xf numFmtId="164" fontId="4" fillId="2" borderId="3" xfId="21" applyFont="1" applyFill="1" applyBorder="1" applyAlignment="1">
      <alignment horizontal="center"/>
      <protection/>
    </xf>
    <xf numFmtId="166" fontId="5" fillId="2" borderId="4" xfId="21" applyNumberFormat="1" applyFont="1" applyFill="1" applyBorder="1" applyAlignment="1">
      <alignment horizontal="left"/>
      <protection/>
    </xf>
    <xf numFmtId="166" fontId="4" fillId="2" borderId="3" xfId="21" applyNumberFormat="1" applyFont="1" applyFill="1" applyBorder="1" applyAlignment="1">
      <alignment horizontal="center"/>
      <protection/>
    </xf>
    <xf numFmtId="164" fontId="4" fillId="0" borderId="5" xfId="21" applyFont="1" applyBorder="1">
      <alignment/>
      <protection/>
    </xf>
    <xf numFmtId="166" fontId="4" fillId="0" borderId="6" xfId="21" applyNumberFormat="1" applyFont="1" applyBorder="1" applyAlignment="1">
      <alignment horizontal="left"/>
      <protection/>
    </xf>
    <xf numFmtId="164" fontId="0" fillId="0" borderId="7" xfId="21" applyFont="1" applyBorder="1">
      <alignment/>
      <protection/>
    </xf>
    <xf numFmtId="164" fontId="4" fillId="0" borderId="8" xfId="21" applyFont="1" applyBorder="1">
      <alignment/>
      <protection/>
    </xf>
    <xf numFmtId="166" fontId="4" fillId="0" borderId="9" xfId="21" applyNumberFormat="1" applyFont="1" applyBorder="1">
      <alignment/>
      <protection/>
    </xf>
    <xf numFmtId="166" fontId="4" fillId="0" borderId="8" xfId="21" applyNumberFormat="1" applyFont="1" applyBorder="1">
      <alignment/>
      <protection/>
    </xf>
    <xf numFmtId="164" fontId="4" fillId="0" borderId="10" xfId="21" applyFont="1" applyBorder="1">
      <alignment/>
      <protection/>
    </xf>
    <xf numFmtId="164" fontId="4" fillId="0" borderId="11" xfId="21" applyFont="1" applyBorder="1" applyAlignment="1">
      <alignment horizontal="left"/>
      <protection/>
    </xf>
    <xf numFmtId="164" fontId="3" fillId="0" borderId="7" xfId="21" applyFont="1" applyBorder="1">
      <alignment/>
      <protection/>
    </xf>
    <xf numFmtId="166" fontId="4" fillId="0" borderId="11" xfId="21" applyNumberFormat="1" applyFont="1" applyBorder="1" applyAlignment="1">
      <alignment horizontal="left"/>
      <protection/>
    </xf>
    <xf numFmtId="166" fontId="3" fillId="2" borderId="7" xfId="21" applyNumberFormat="1" applyFont="1" applyFill="1" applyBorder="1">
      <alignment/>
      <protection/>
    </xf>
    <xf numFmtId="166" fontId="0" fillId="2" borderId="8" xfId="21" applyNumberFormat="1" applyFont="1" applyFill="1" applyBorder="1">
      <alignment/>
      <protection/>
    </xf>
    <xf numFmtId="166" fontId="3" fillId="2" borderId="9" xfId="21" applyNumberFormat="1" applyFont="1" applyFill="1" applyBorder="1">
      <alignment/>
      <protection/>
    </xf>
    <xf numFmtId="166" fontId="0" fillId="2" borderId="9" xfId="21" applyNumberFormat="1" applyFont="1" applyFill="1" applyBorder="1">
      <alignment/>
      <protection/>
    </xf>
    <xf numFmtId="164" fontId="4" fillId="0" borderId="10" xfId="21" applyFont="1" applyFill="1" applyBorder="1">
      <alignment/>
      <protection/>
    </xf>
    <xf numFmtId="167" fontId="4" fillId="0" borderId="11" xfId="21" applyNumberFormat="1" applyFont="1" applyBorder="1" applyAlignment="1">
      <alignment horizontal="left"/>
      <protection/>
    </xf>
    <xf numFmtId="164" fontId="1" fillId="0" borderId="0" xfId="21" applyFill="1">
      <alignment/>
      <protection/>
    </xf>
    <xf numFmtId="166" fontId="3" fillId="2" borderId="12" xfId="21" applyNumberFormat="1" applyFont="1" applyFill="1" applyBorder="1">
      <alignment/>
      <protection/>
    </xf>
    <xf numFmtId="166" fontId="0" fillId="2" borderId="13" xfId="21" applyNumberFormat="1" applyFont="1" applyFill="1" applyBorder="1">
      <alignment/>
      <protection/>
    </xf>
    <xf numFmtId="166" fontId="3" fillId="2" borderId="0" xfId="21" applyNumberFormat="1" applyFont="1" applyFill="1" applyBorder="1">
      <alignment/>
      <protection/>
    </xf>
    <xf numFmtId="166" fontId="0" fillId="2" borderId="0" xfId="21" applyNumberFormat="1" applyFont="1" applyFill="1" applyBorder="1">
      <alignment/>
      <protection/>
    </xf>
    <xf numFmtId="166" fontId="4" fillId="0" borderId="10" xfId="21" applyNumberFormat="1" applyFont="1" applyBorder="1" applyAlignment="1">
      <alignment horizontal="left"/>
      <protection/>
    </xf>
    <xf numFmtId="164" fontId="4" fillId="0" borderId="14" xfId="21" applyFont="1" applyBorder="1">
      <alignment/>
      <protection/>
    </xf>
    <xf numFmtId="164" fontId="4" fillId="0" borderId="15" xfId="21" applyFont="1" applyBorder="1" applyAlignment="1">
      <alignment horizontal="left"/>
      <protection/>
    </xf>
    <xf numFmtId="164" fontId="4" fillId="0" borderId="10" xfId="21" applyNumberFormat="1" applyFont="1" applyBorder="1">
      <alignment/>
      <protection/>
    </xf>
    <xf numFmtId="164" fontId="4" fillId="0" borderId="16" xfId="21" applyNumberFormat="1" applyFont="1" applyBorder="1" applyAlignment="1">
      <alignment horizontal="left"/>
      <protection/>
    </xf>
    <xf numFmtId="164" fontId="1" fillId="0" borderId="0" xfId="21" applyNumberFormat="1" applyBorder="1">
      <alignment/>
      <protection/>
    </xf>
    <xf numFmtId="164" fontId="1" fillId="0" borderId="0" xfId="21" applyNumberFormat="1">
      <alignment/>
      <protection/>
    </xf>
    <xf numFmtId="164" fontId="4" fillId="0" borderId="16" xfId="21" applyFont="1" applyBorder="1" applyAlignment="1">
      <alignment horizontal="left"/>
      <protection/>
    </xf>
    <xf numFmtId="164" fontId="1" fillId="0" borderId="0" xfId="21" applyBorder="1">
      <alignment/>
      <protection/>
    </xf>
    <xf numFmtId="164" fontId="4" fillId="0" borderId="10" xfId="21" applyFont="1" applyBorder="1" applyAlignment="1">
      <alignment horizontal="left"/>
      <protection/>
    </xf>
    <xf numFmtId="164" fontId="4" fillId="0" borderId="10" xfId="21" applyFont="1" applyFill="1" applyBorder="1" applyAlignment="1">
      <alignment/>
      <protection/>
    </xf>
    <xf numFmtId="164" fontId="4" fillId="0" borderId="16" xfId="21" applyFont="1" applyFill="1" applyBorder="1" applyAlignment="1">
      <alignment/>
      <protection/>
    </xf>
    <xf numFmtId="164" fontId="1" fillId="0" borderId="0" xfId="21" applyFont="1" applyFill="1" applyBorder="1" applyAlignment="1">
      <alignment/>
      <protection/>
    </xf>
    <xf numFmtId="164" fontId="4" fillId="0" borderId="10" xfId="21" applyFont="1" applyBorder="1" applyAlignment="1">
      <alignment/>
      <protection/>
    </xf>
    <xf numFmtId="164" fontId="4" fillId="0" borderId="16" xfId="21" applyFont="1" applyBorder="1" applyAlignment="1">
      <alignment/>
      <protection/>
    </xf>
    <xf numFmtId="167" fontId="1" fillId="0" borderId="0" xfId="21" applyNumberFormat="1">
      <alignment/>
      <protection/>
    </xf>
    <xf numFmtId="164" fontId="4" fillId="0" borderId="7" xfId="21" applyFont="1" applyBorder="1">
      <alignment/>
      <protection/>
    </xf>
    <xf numFmtId="164" fontId="4" fillId="0" borderId="10" xfId="21" applyFont="1" applyBorder="1" applyAlignment="1">
      <alignment horizontal="center"/>
      <protection/>
    </xf>
    <xf numFmtId="164" fontId="4" fillId="0" borderId="5" xfId="21" applyFont="1" applyBorder="1" applyAlignment="1">
      <alignment horizontal="left"/>
      <protection/>
    </xf>
    <xf numFmtId="164" fontId="4" fillId="0" borderId="17" xfId="21" applyFont="1" applyBorder="1" applyAlignment="1">
      <alignment horizontal="left"/>
      <protection/>
    </xf>
    <xf numFmtId="164" fontId="2" fillId="0" borderId="18" xfId="21" applyFont="1" applyBorder="1" applyAlignment="1">
      <alignment horizontal="center" vertical="center"/>
      <protection/>
    </xf>
    <xf numFmtId="164" fontId="3" fillId="2" borderId="19" xfId="21" applyFont="1" applyFill="1" applyBorder="1" applyAlignment="1">
      <alignment horizontal="left"/>
      <protection/>
    </xf>
    <xf numFmtId="164" fontId="0" fillId="2" borderId="20" xfId="21" applyFont="1" applyFill="1" applyBorder="1" applyAlignment="1">
      <alignment horizontal="left"/>
      <protection/>
    </xf>
    <xf numFmtId="164" fontId="0" fillId="2" borderId="21" xfId="21" applyFont="1" applyFill="1" applyBorder="1" applyAlignment="1">
      <alignment horizontal="center"/>
      <protection/>
    </xf>
    <xf numFmtId="164" fontId="3" fillId="2" borderId="21" xfId="21" applyFont="1" applyFill="1" applyBorder="1" applyAlignment="1">
      <alignment horizontal="center"/>
      <protection/>
    </xf>
    <xf numFmtId="164" fontId="0" fillId="0" borderId="22" xfId="21" applyFont="1" applyBorder="1">
      <alignment/>
      <protection/>
    </xf>
    <xf numFmtId="164" fontId="0" fillId="0" borderId="23" xfId="21" applyFont="1" applyBorder="1">
      <alignment/>
      <protection/>
    </xf>
    <xf numFmtId="167" fontId="0" fillId="0" borderId="6" xfId="21" applyNumberFormat="1" applyFont="1" applyBorder="1">
      <alignment/>
      <protection/>
    </xf>
    <xf numFmtId="164" fontId="0" fillId="0" borderId="2" xfId="21" applyFont="1" applyBorder="1">
      <alignment/>
      <protection/>
    </xf>
    <xf numFmtId="167" fontId="0" fillId="0" borderId="4" xfId="21" applyNumberFormat="1" applyFont="1" applyBorder="1">
      <alignment/>
      <protection/>
    </xf>
    <xf numFmtId="164" fontId="0" fillId="0" borderId="3" xfId="21" applyFont="1" applyBorder="1">
      <alignment/>
      <protection/>
    </xf>
    <xf numFmtId="167" fontId="0" fillId="0" borderId="9" xfId="21" applyNumberFormat="1" applyFont="1" applyBorder="1">
      <alignment/>
      <protection/>
    </xf>
    <xf numFmtId="164" fontId="0" fillId="0" borderId="8" xfId="21" applyFont="1" applyBorder="1">
      <alignment/>
      <protection/>
    </xf>
    <xf numFmtId="164" fontId="0" fillId="0" borderId="24" xfId="21" applyFont="1" applyBorder="1">
      <alignment/>
      <protection/>
    </xf>
    <xf numFmtId="164" fontId="0" fillId="0" borderId="23" xfId="21" applyFont="1" applyBorder="1" applyAlignment="1">
      <alignment shrinkToFit="1"/>
      <protection/>
    </xf>
    <xf numFmtId="164" fontId="0" fillId="0" borderId="25" xfId="21" applyFont="1" applyBorder="1">
      <alignment/>
      <protection/>
    </xf>
    <xf numFmtId="164" fontId="0" fillId="0" borderId="12" xfId="21" applyFont="1" applyBorder="1">
      <alignment/>
      <protection/>
    </xf>
    <xf numFmtId="164" fontId="0" fillId="0" borderId="0" xfId="21" applyFont="1" applyBorder="1">
      <alignment/>
      <protection/>
    </xf>
    <xf numFmtId="164" fontId="0" fillId="0" borderId="26" xfId="21" applyFont="1" applyBorder="1" applyAlignment="1">
      <alignment horizontal="center" shrinkToFit="1"/>
      <protection/>
    </xf>
    <xf numFmtId="167" fontId="0" fillId="0" borderId="27" xfId="21" applyNumberFormat="1" applyFont="1" applyBorder="1">
      <alignment/>
      <protection/>
    </xf>
    <xf numFmtId="164" fontId="0" fillId="0" borderId="28" xfId="21" applyFont="1" applyBorder="1">
      <alignment/>
      <protection/>
    </xf>
    <xf numFmtId="167" fontId="0" fillId="0" borderId="29" xfId="21" applyNumberFormat="1" applyFont="1" applyBorder="1">
      <alignment/>
      <protection/>
    </xf>
    <xf numFmtId="164" fontId="0" fillId="0" borderId="30" xfId="21" applyFont="1" applyBorder="1">
      <alignment/>
      <protection/>
    </xf>
    <xf numFmtId="164" fontId="3" fillId="2" borderId="2" xfId="21" applyFont="1" applyFill="1" applyBorder="1">
      <alignment/>
      <protection/>
    </xf>
    <xf numFmtId="164" fontId="3" fillId="2" borderId="4" xfId="21" applyFont="1" applyFill="1" applyBorder="1">
      <alignment/>
      <protection/>
    </xf>
    <xf numFmtId="164" fontId="3" fillId="2" borderId="3" xfId="21" applyFont="1" applyFill="1" applyBorder="1">
      <alignment/>
      <protection/>
    </xf>
    <xf numFmtId="164" fontId="3" fillId="2" borderId="31" xfId="21" applyFont="1" applyFill="1" applyBorder="1">
      <alignment/>
      <protection/>
    </xf>
    <xf numFmtId="164" fontId="3" fillId="2" borderId="32" xfId="21" applyFont="1" applyFill="1" applyBorder="1">
      <alignment/>
      <protection/>
    </xf>
    <xf numFmtId="164" fontId="0" fillId="0" borderId="13" xfId="21" applyFont="1" applyBorder="1">
      <alignment/>
      <protection/>
    </xf>
    <xf numFmtId="164" fontId="0" fillId="0" borderId="0" xfId="21" applyFont="1">
      <alignment/>
      <protection/>
    </xf>
    <xf numFmtId="164" fontId="0" fillId="0" borderId="33" xfId="21" applyFont="1" applyBorder="1">
      <alignment/>
      <protection/>
    </xf>
    <xf numFmtId="164" fontId="0" fillId="0" borderId="34" xfId="21" applyFont="1" applyBorder="1">
      <alignment/>
      <protection/>
    </xf>
    <xf numFmtId="164" fontId="0" fillId="0" borderId="0" xfId="21" applyFont="1" applyBorder="1" applyAlignment="1">
      <alignment horizontal="right"/>
      <protection/>
    </xf>
    <xf numFmtId="168" fontId="0" fillId="0" borderId="0" xfId="21" applyNumberFormat="1" applyFont="1" applyBorder="1">
      <alignment/>
      <protection/>
    </xf>
    <xf numFmtId="164" fontId="0" fillId="0" borderId="0" xfId="21" applyFont="1" applyFill="1" applyBorder="1">
      <alignment/>
      <protection/>
    </xf>
    <xf numFmtId="164" fontId="0" fillId="0" borderId="35" xfId="21" applyFont="1" applyBorder="1">
      <alignment/>
      <protection/>
    </xf>
    <xf numFmtId="164" fontId="0" fillId="0" borderId="36" xfId="21" applyFont="1" applyBorder="1">
      <alignment/>
      <protection/>
    </xf>
    <xf numFmtId="164" fontId="0" fillId="0" borderId="37" xfId="21" applyFont="1" applyBorder="1">
      <alignment/>
      <protection/>
    </xf>
    <xf numFmtId="164" fontId="0" fillId="0" borderId="38" xfId="21" applyFont="1" applyBorder="1">
      <alignment/>
      <protection/>
    </xf>
    <xf numFmtId="169" fontId="0" fillId="0" borderId="39" xfId="21" applyNumberFormat="1" applyFont="1" applyBorder="1" applyAlignment="1">
      <alignment horizontal="right"/>
      <protection/>
    </xf>
    <xf numFmtId="164" fontId="0" fillId="0" borderId="39" xfId="21" applyFont="1" applyBorder="1">
      <alignment/>
      <protection/>
    </xf>
    <xf numFmtId="170" fontId="0" fillId="0" borderId="11" xfId="21" applyNumberFormat="1" applyFont="1" applyBorder="1" applyAlignment="1">
      <alignment horizontal="right" indent="2"/>
      <protection/>
    </xf>
    <xf numFmtId="164" fontId="0" fillId="0" borderId="9" xfId="21" applyFont="1" applyBorder="1">
      <alignment/>
      <protection/>
    </xf>
    <xf numFmtId="169" fontId="0" fillId="0" borderId="8" xfId="21" applyNumberFormat="1" applyFont="1" applyBorder="1" applyAlignment="1">
      <alignment horizontal="right"/>
      <protection/>
    </xf>
    <xf numFmtId="164" fontId="6" fillId="2" borderId="28" xfId="21" applyFont="1" applyFill="1" applyBorder="1">
      <alignment/>
      <protection/>
    </xf>
    <xf numFmtId="164" fontId="6" fillId="2" borderId="29" xfId="21" applyFont="1" applyFill="1" applyBorder="1">
      <alignment/>
      <protection/>
    </xf>
    <xf numFmtId="164" fontId="6" fillId="2" borderId="30" xfId="21" applyFont="1" applyFill="1" applyBorder="1">
      <alignment/>
      <protection/>
    </xf>
    <xf numFmtId="170" fontId="6" fillId="2" borderId="27" xfId="21" applyNumberFormat="1" applyFont="1" applyFill="1" applyBorder="1" applyAlignment="1">
      <alignment horizontal="right" indent="2"/>
      <protection/>
    </xf>
    <xf numFmtId="164" fontId="7" fillId="0" borderId="0" xfId="21" applyFont="1">
      <alignment/>
      <protection/>
    </xf>
    <xf numFmtId="164" fontId="1" fillId="0" borderId="0" xfId="21" applyFont="1" applyAlignment="1">
      <alignment/>
      <protection/>
    </xf>
    <xf numFmtId="164" fontId="8" fillId="0" borderId="0" xfId="21" applyFont="1" applyBorder="1" applyAlignment="1">
      <alignment horizontal="left" vertical="top" wrapText="1"/>
      <protection/>
    </xf>
    <xf numFmtId="164" fontId="1" fillId="0" borderId="0" xfId="21" applyAlignment="1">
      <alignment vertical="top" wrapText="1"/>
      <protection/>
    </xf>
    <xf numFmtId="164" fontId="1" fillId="0" borderId="0" xfId="21" applyBorder="1" applyAlignment="1">
      <alignment horizontal="left" wrapText="1"/>
      <protection/>
    </xf>
    <xf numFmtId="164" fontId="0" fillId="0" borderId="40" xfId="20" applyFont="1" applyBorder="1" applyAlignment="1">
      <alignment horizontal="center"/>
      <protection/>
    </xf>
    <xf numFmtId="166" fontId="3" fillId="0" borderId="41" xfId="20" applyNumberFormat="1" applyFont="1" applyBorder="1">
      <alignment/>
      <protection/>
    </xf>
    <xf numFmtId="166" fontId="0" fillId="0" borderId="41" xfId="20" applyNumberFormat="1" applyFont="1" applyBorder="1">
      <alignment/>
      <protection/>
    </xf>
    <xf numFmtId="166" fontId="0" fillId="0" borderId="41" xfId="20" applyNumberFormat="1" applyFont="1" applyBorder="1" applyAlignment="1">
      <alignment horizontal="right"/>
      <protection/>
    </xf>
    <xf numFmtId="164" fontId="0" fillId="0" borderId="42" xfId="20" applyFont="1" applyBorder="1">
      <alignment/>
      <protection/>
    </xf>
    <xf numFmtId="166" fontId="0" fillId="0" borderId="41" xfId="21" applyNumberFormat="1" applyFont="1" applyBorder="1" applyAlignment="1">
      <alignment horizontal="left"/>
      <protection/>
    </xf>
    <xf numFmtId="164" fontId="0" fillId="0" borderId="43" xfId="21" applyNumberFormat="1" applyFont="1" applyBorder="1">
      <alignment/>
      <protection/>
    </xf>
    <xf numFmtId="164" fontId="0" fillId="0" borderId="44" xfId="20" applyFont="1" applyBorder="1" applyAlignment="1">
      <alignment horizontal="center"/>
      <protection/>
    </xf>
    <xf numFmtId="166" fontId="3" fillId="0" borderId="45" xfId="20" applyNumberFormat="1" applyFont="1" applyBorder="1">
      <alignment/>
      <protection/>
    </xf>
    <xf numFmtId="166" fontId="0" fillId="0" borderId="45" xfId="20" applyNumberFormat="1" applyFont="1" applyBorder="1">
      <alignment/>
      <protection/>
    </xf>
    <xf numFmtId="166" fontId="0" fillId="0" borderId="45" xfId="20" applyNumberFormat="1" applyFont="1" applyBorder="1" applyAlignment="1">
      <alignment horizontal="right"/>
      <protection/>
    </xf>
    <xf numFmtId="164" fontId="0" fillId="0" borderId="46" xfId="20" applyFont="1" applyBorder="1" applyAlignment="1">
      <alignment horizontal="left"/>
      <protection/>
    </xf>
    <xf numFmtId="166" fontId="2" fillId="0" borderId="0" xfId="21" applyNumberFormat="1" applyFont="1" applyBorder="1" applyAlignment="1">
      <alignment horizontal="center"/>
      <protection/>
    </xf>
    <xf numFmtId="166" fontId="3" fillId="2" borderId="19" xfId="21" applyNumberFormat="1" applyFont="1" applyFill="1" applyBorder="1" applyAlignment="1">
      <alignment horizontal="center"/>
      <protection/>
    </xf>
    <xf numFmtId="164" fontId="3" fillId="2" borderId="20" xfId="21" applyFont="1" applyFill="1" applyBorder="1" applyAlignment="1">
      <alignment horizontal="center"/>
      <protection/>
    </xf>
    <xf numFmtId="164" fontId="3" fillId="2" borderId="47" xfId="21" applyFont="1" applyFill="1" applyBorder="1" applyAlignment="1">
      <alignment horizontal="center"/>
      <protection/>
    </xf>
    <xf numFmtId="164" fontId="3" fillId="2" borderId="48" xfId="21" applyFont="1" applyFill="1" applyBorder="1" applyAlignment="1">
      <alignment horizontal="center"/>
      <protection/>
    </xf>
    <xf numFmtId="164" fontId="3" fillId="2" borderId="49" xfId="21" applyFont="1" applyFill="1" applyBorder="1" applyAlignment="1">
      <alignment horizontal="center"/>
      <protection/>
    </xf>
    <xf numFmtId="166" fontId="4" fillId="0" borderId="12" xfId="21" applyNumberFormat="1" applyFont="1" applyBorder="1">
      <alignment/>
      <protection/>
    </xf>
    <xf numFmtId="164" fontId="4" fillId="0" borderId="0" xfId="21" applyFont="1" applyBorder="1">
      <alignment/>
      <protection/>
    </xf>
    <xf numFmtId="167" fontId="0" fillId="0" borderId="34" xfId="21" applyNumberFormat="1" applyFont="1" applyBorder="1">
      <alignment/>
      <protection/>
    </xf>
    <xf numFmtId="167" fontId="0" fillId="0" borderId="13" xfId="21" applyNumberFormat="1" applyFont="1" applyBorder="1">
      <alignment/>
      <protection/>
    </xf>
    <xf numFmtId="167" fontId="0" fillId="0" borderId="50" xfId="21" applyNumberFormat="1" applyFont="1" applyBorder="1">
      <alignment/>
      <protection/>
    </xf>
    <xf numFmtId="167" fontId="0" fillId="0" borderId="51" xfId="21" applyNumberFormat="1" applyFont="1" applyBorder="1">
      <alignment/>
      <protection/>
    </xf>
    <xf numFmtId="164" fontId="3" fillId="2" borderId="19" xfId="21" applyFont="1" applyFill="1" applyBorder="1">
      <alignment/>
      <protection/>
    </xf>
    <xf numFmtId="164" fontId="3" fillId="2" borderId="20" xfId="21" applyFont="1" applyFill="1" applyBorder="1">
      <alignment/>
      <protection/>
    </xf>
    <xf numFmtId="167" fontId="3" fillId="2" borderId="21" xfId="21" applyNumberFormat="1" applyFont="1" applyFill="1" applyBorder="1">
      <alignment/>
      <protection/>
    </xf>
    <xf numFmtId="167" fontId="3" fillId="2" borderId="47" xfId="21" applyNumberFormat="1" applyFont="1" applyFill="1" applyBorder="1">
      <alignment/>
      <protection/>
    </xf>
    <xf numFmtId="167" fontId="3" fillId="2" borderId="48" xfId="21" applyNumberFormat="1" applyFont="1" applyFill="1" applyBorder="1">
      <alignment/>
      <protection/>
    </xf>
    <xf numFmtId="167" fontId="3" fillId="2" borderId="49" xfId="21" applyNumberFormat="1" applyFont="1" applyFill="1" applyBorder="1">
      <alignment/>
      <protection/>
    </xf>
    <xf numFmtId="164" fontId="9" fillId="0" borderId="0" xfId="21" applyFont="1">
      <alignment/>
      <protection/>
    </xf>
    <xf numFmtId="164" fontId="2" fillId="0" borderId="0" xfId="21" applyFont="1" applyBorder="1" applyAlignment="1">
      <alignment horizontal="center"/>
      <protection/>
    </xf>
    <xf numFmtId="164" fontId="0" fillId="2" borderId="32" xfId="21" applyFont="1" applyFill="1" applyBorder="1">
      <alignment/>
      <protection/>
    </xf>
    <xf numFmtId="164" fontId="3" fillId="2" borderId="52" xfId="21" applyFont="1" applyFill="1" applyBorder="1" applyAlignment="1">
      <alignment horizontal="right"/>
      <protection/>
    </xf>
    <xf numFmtId="164" fontId="3" fillId="2" borderId="4" xfId="21" applyFont="1" applyFill="1" applyBorder="1" applyAlignment="1">
      <alignment horizontal="right"/>
      <protection/>
    </xf>
    <xf numFmtId="164" fontId="3" fillId="2" borderId="3" xfId="21" applyFont="1" applyFill="1" applyBorder="1" applyAlignment="1">
      <alignment horizontal="center"/>
      <protection/>
    </xf>
    <xf numFmtId="171" fontId="5" fillId="2" borderId="4" xfId="21" applyNumberFormat="1" applyFont="1" applyFill="1" applyBorder="1" applyAlignment="1">
      <alignment horizontal="right"/>
      <protection/>
    </xf>
    <xf numFmtId="171" fontId="5" fillId="2" borderId="32" xfId="21" applyNumberFormat="1" applyFont="1" applyFill="1" applyBorder="1" applyAlignment="1">
      <alignment horizontal="right"/>
      <protection/>
    </xf>
    <xf numFmtId="164" fontId="0" fillId="0" borderId="17" xfId="21" applyFont="1" applyBorder="1">
      <alignment/>
      <protection/>
    </xf>
    <xf numFmtId="167" fontId="0" fillId="0" borderId="24" xfId="21" applyNumberFormat="1" applyFont="1" applyBorder="1" applyAlignment="1">
      <alignment horizontal="right"/>
      <protection/>
    </xf>
    <xf numFmtId="169" fontId="0" fillId="0" borderId="10" xfId="21" applyNumberFormat="1" applyFont="1" applyBorder="1" applyAlignment="1">
      <alignment horizontal="right"/>
      <protection/>
    </xf>
    <xf numFmtId="167" fontId="0" fillId="0" borderId="35" xfId="21" applyNumberFormat="1" applyFont="1" applyBorder="1" applyAlignment="1">
      <alignment horizontal="right"/>
      <protection/>
    </xf>
    <xf numFmtId="171" fontId="0" fillId="0" borderId="23" xfId="21" applyNumberFormat="1" applyFont="1" applyBorder="1" applyAlignment="1">
      <alignment horizontal="right"/>
      <protection/>
    </xf>
    <xf numFmtId="167" fontId="0" fillId="0" borderId="17" xfId="21" applyNumberFormat="1" applyFont="1" applyBorder="1" applyAlignment="1">
      <alignment horizontal="right"/>
      <protection/>
    </xf>
    <xf numFmtId="164" fontId="0" fillId="2" borderId="28" xfId="21" applyFont="1" applyFill="1" applyBorder="1">
      <alignment/>
      <protection/>
    </xf>
    <xf numFmtId="164" fontId="3" fillId="2" borderId="29" xfId="21" applyFont="1" applyFill="1" applyBorder="1">
      <alignment/>
      <protection/>
    </xf>
    <xf numFmtId="164" fontId="0" fillId="2" borderId="29" xfId="21" applyFont="1" applyFill="1" applyBorder="1">
      <alignment/>
      <protection/>
    </xf>
    <xf numFmtId="171" fontId="0" fillId="2" borderId="53" xfId="21" applyNumberFormat="1" applyFont="1" applyFill="1" applyBorder="1">
      <alignment/>
      <protection/>
    </xf>
    <xf numFmtId="171" fontId="0" fillId="2" borderId="28" xfId="21" applyNumberFormat="1" applyFont="1" applyFill="1" applyBorder="1">
      <alignment/>
      <protection/>
    </xf>
    <xf numFmtId="171" fontId="0" fillId="2" borderId="29" xfId="21" applyNumberFormat="1" applyFont="1" applyFill="1" applyBorder="1">
      <alignment/>
      <protection/>
    </xf>
    <xf numFmtId="167" fontId="3" fillId="2" borderId="53" xfId="21" applyNumberFormat="1" applyFont="1" applyFill="1" applyBorder="1" applyAlignment="1">
      <alignment horizontal="right"/>
      <protection/>
    </xf>
    <xf numFmtId="167" fontId="10" fillId="0" borderId="0" xfId="21" applyNumberFormat="1" applyFont="1">
      <alignment/>
      <protection/>
    </xf>
    <xf numFmtId="171" fontId="10" fillId="0" borderId="0" xfId="21" applyNumberFormat="1" applyFont="1">
      <alignment/>
      <protection/>
    </xf>
    <xf numFmtId="171" fontId="1" fillId="0" borderId="0" xfId="21" applyNumberFormat="1">
      <alignment/>
      <protection/>
    </xf>
    <xf numFmtId="164" fontId="1" fillId="0" borderId="0" xfId="20">
      <alignment/>
      <protection/>
    </xf>
    <xf numFmtId="164" fontId="1" fillId="0" borderId="0" xfId="20" applyAlignment="1">
      <alignment horizontal="right"/>
      <protection/>
    </xf>
    <xf numFmtId="164" fontId="11" fillId="0" borderId="0" xfId="20" applyFont="1" applyBorder="1" applyAlignment="1">
      <alignment horizontal="center"/>
      <protection/>
    </xf>
    <xf numFmtId="164" fontId="0" fillId="0" borderId="0" xfId="20" applyFont="1">
      <alignment/>
      <protection/>
    </xf>
    <xf numFmtId="164" fontId="12" fillId="0" borderId="0" xfId="20" applyFont="1" applyAlignment="1">
      <alignment horizontal="center"/>
      <protection/>
    </xf>
    <xf numFmtId="164" fontId="13" fillId="0" borderId="0" xfId="20" applyFont="1" applyAlignment="1">
      <alignment horizontal="center"/>
      <protection/>
    </xf>
    <xf numFmtId="164" fontId="13" fillId="0" borderId="0" xfId="20" applyFont="1" applyAlignment="1">
      <alignment horizontal="right"/>
      <protection/>
    </xf>
    <xf numFmtId="164" fontId="0" fillId="0" borderId="41" xfId="20" applyFont="1" applyBorder="1">
      <alignment/>
      <protection/>
    </xf>
    <xf numFmtId="164" fontId="4" fillId="0" borderId="42" xfId="20" applyFont="1" applyBorder="1" applyAlignment="1">
      <alignment horizontal="right"/>
      <protection/>
    </xf>
    <xf numFmtId="166" fontId="0" fillId="0" borderId="41" xfId="20" applyNumberFormat="1" applyFont="1" applyBorder="1" applyAlignment="1">
      <alignment horizontal="left"/>
      <protection/>
    </xf>
    <xf numFmtId="164" fontId="0" fillId="0" borderId="43" xfId="20" applyFont="1" applyBorder="1">
      <alignment/>
      <protection/>
    </xf>
    <xf numFmtId="166" fontId="0" fillId="0" borderId="44" xfId="20" applyNumberFormat="1" applyFont="1" applyBorder="1" applyAlignment="1">
      <alignment horizontal="center"/>
      <protection/>
    </xf>
    <xf numFmtId="164" fontId="0" fillId="0" borderId="45" xfId="20" applyFont="1" applyBorder="1">
      <alignment/>
      <protection/>
    </xf>
    <xf numFmtId="164" fontId="0" fillId="0" borderId="46" xfId="20" applyFont="1" applyBorder="1" applyAlignment="1">
      <alignment horizontal="center" shrinkToFit="1"/>
      <protection/>
    </xf>
    <xf numFmtId="164" fontId="4" fillId="0" borderId="0" xfId="20" applyFont="1">
      <alignment/>
      <protection/>
    </xf>
    <xf numFmtId="164" fontId="0" fillId="0" borderId="0" xfId="20" applyFont="1" applyAlignment="1">
      <alignment horizontal="right"/>
      <protection/>
    </xf>
    <xf numFmtId="164" fontId="0" fillId="0" borderId="0" xfId="20" applyFont="1" applyAlignment="1">
      <alignment/>
      <protection/>
    </xf>
    <xf numFmtId="166" fontId="4" fillId="2" borderId="10" xfId="20" applyNumberFormat="1" applyFont="1" applyFill="1" applyBorder="1">
      <alignment/>
      <protection/>
    </xf>
    <xf numFmtId="164" fontId="4" fillId="2" borderId="8" xfId="20" applyFont="1" applyFill="1" applyBorder="1" applyAlignment="1">
      <alignment horizontal="center"/>
      <protection/>
    </xf>
    <xf numFmtId="164" fontId="4" fillId="2" borderId="8" xfId="20" applyNumberFormat="1" applyFont="1" applyFill="1" applyBorder="1" applyAlignment="1">
      <alignment horizontal="center"/>
      <protection/>
    </xf>
    <xf numFmtId="164" fontId="4" fillId="2" borderId="10" xfId="20" applyFont="1" applyFill="1" applyBorder="1" applyAlignment="1">
      <alignment horizontal="center"/>
      <protection/>
    </xf>
    <xf numFmtId="164" fontId="3" fillId="0" borderId="50" xfId="20" applyFont="1" applyBorder="1" applyAlignment="1">
      <alignment horizontal="center"/>
      <protection/>
    </xf>
    <xf numFmtId="166" fontId="3" fillId="0" borderId="50" xfId="20" applyNumberFormat="1" applyFont="1" applyBorder="1" applyAlignment="1">
      <alignment horizontal="left"/>
      <protection/>
    </xf>
    <xf numFmtId="164" fontId="3" fillId="0" borderId="15" xfId="20" applyFont="1" applyBorder="1">
      <alignment/>
      <protection/>
    </xf>
    <xf numFmtId="164" fontId="0" fillId="0" borderId="9" xfId="20" applyFont="1" applyBorder="1" applyAlignment="1">
      <alignment horizontal="center"/>
      <protection/>
    </xf>
    <xf numFmtId="164" fontId="0" fillId="0" borderId="9" xfId="20" applyNumberFormat="1" applyFont="1" applyBorder="1" applyAlignment="1">
      <alignment horizontal="right"/>
      <protection/>
    </xf>
    <xf numFmtId="164" fontId="0" fillId="0" borderId="8" xfId="20" applyNumberFormat="1" applyFont="1" applyBorder="1">
      <alignment/>
      <protection/>
    </xf>
    <xf numFmtId="164" fontId="1" fillId="0" borderId="0" xfId="20" applyNumberFormat="1">
      <alignment/>
      <protection/>
    </xf>
    <xf numFmtId="164" fontId="14" fillId="0" borderId="0" xfId="20" applyFont="1">
      <alignment/>
      <protection/>
    </xf>
    <xf numFmtId="164" fontId="15" fillId="0" borderId="54" xfId="20" applyFont="1" applyBorder="1" applyAlignment="1">
      <alignment horizontal="center" vertical="top"/>
      <protection/>
    </xf>
    <xf numFmtId="166" fontId="15" fillId="0" borderId="54" xfId="20" applyNumberFormat="1" applyFont="1" applyBorder="1" applyAlignment="1">
      <alignment horizontal="left" vertical="top"/>
      <protection/>
    </xf>
    <xf numFmtId="164" fontId="15" fillId="0" borderId="54" xfId="20" applyFont="1" applyBorder="1" applyAlignment="1">
      <alignment vertical="top" wrapText="1"/>
      <protection/>
    </xf>
    <xf numFmtId="166" fontId="15" fillId="0" borderId="54" xfId="20" applyNumberFormat="1" applyFont="1" applyBorder="1" applyAlignment="1">
      <alignment horizontal="center" shrinkToFit="1"/>
      <protection/>
    </xf>
    <xf numFmtId="171" fontId="15" fillId="0" borderId="54" xfId="20" applyNumberFormat="1" applyFont="1" applyBorder="1" applyAlignment="1">
      <alignment horizontal="right"/>
      <protection/>
    </xf>
    <xf numFmtId="171" fontId="15" fillId="0" borderId="54" xfId="20" applyNumberFormat="1" applyFont="1" applyBorder="1">
      <alignment/>
      <protection/>
    </xf>
    <xf numFmtId="164" fontId="14" fillId="0" borderId="0" xfId="20" applyFont="1">
      <alignment/>
      <protection/>
    </xf>
    <xf numFmtId="164" fontId="4" fillId="0" borderId="50" xfId="20" applyFont="1" applyBorder="1" applyAlignment="1">
      <alignment horizontal="center"/>
      <protection/>
    </xf>
    <xf numFmtId="166" fontId="4" fillId="0" borderId="50" xfId="20" applyNumberFormat="1" applyFont="1" applyBorder="1" applyAlignment="1">
      <alignment horizontal="right"/>
      <protection/>
    </xf>
    <xf numFmtId="166" fontId="16" fillId="3" borderId="54" xfId="20" applyNumberFormat="1" applyFont="1" applyFill="1" applyBorder="1" applyAlignment="1">
      <alignment horizontal="left" wrapText="1"/>
      <protection/>
    </xf>
    <xf numFmtId="171" fontId="16" fillId="3" borderId="54" xfId="20" applyNumberFormat="1" applyFont="1" applyFill="1" applyBorder="1" applyAlignment="1">
      <alignment horizontal="right" wrapText="1"/>
      <protection/>
    </xf>
    <xf numFmtId="164" fontId="16" fillId="3" borderId="33" xfId="20" applyFont="1" applyFill="1" applyBorder="1" applyAlignment="1">
      <alignment horizontal="left" wrapText="1"/>
      <protection/>
    </xf>
    <xf numFmtId="164" fontId="16" fillId="0" borderId="13" xfId="21" applyFont="1" applyBorder="1" applyAlignment="1">
      <alignment horizontal="right"/>
      <protection/>
    </xf>
    <xf numFmtId="164" fontId="17" fillId="0" borderId="0" xfId="20" applyFont="1" applyAlignment="1">
      <alignment wrapText="1"/>
      <protection/>
    </xf>
    <xf numFmtId="164" fontId="0" fillId="2" borderId="10" xfId="20" applyFont="1" applyFill="1" applyBorder="1" applyAlignment="1">
      <alignment horizontal="center"/>
      <protection/>
    </xf>
    <xf numFmtId="166" fontId="18" fillId="2" borderId="10" xfId="20" applyNumberFormat="1" applyFont="1" applyFill="1" applyBorder="1" applyAlignment="1">
      <alignment horizontal="left"/>
      <protection/>
    </xf>
    <xf numFmtId="164" fontId="18" fillId="2" borderId="15" xfId="20" applyFont="1" applyFill="1" applyBorder="1">
      <alignment/>
      <protection/>
    </xf>
    <xf numFmtId="164" fontId="0" fillId="2" borderId="9" xfId="20" applyFont="1" applyFill="1" applyBorder="1" applyAlignment="1">
      <alignment horizontal="center"/>
      <protection/>
    </xf>
    <xf numFmtId="171" fontId="0" fillId="2" borderId="9" xfId="20" applyNumberFormat="1" applyFont="1" applyFill="1" applyBorder="1" applyAlignment="1">
      <alignment horizontal="right"/>
      <protection/>
    </xf>
    <xf numFmtId="171" fontId="0" fillId="2" borderId="8" xfId="20" applyNumberFormat="1" applyFont="1" applyFill="1" applyBorder="1" applyAlignment="1">
      <alignment horizontal="right"/>
      <protection/>
    </xf>
    <xf numFmtId="171" fontId="3" fillId="2" borderId="10" xfId="20" applyNumberFormat="1" applyFont="1" applyFill="1" applyBorder="1">
      <alignment/>
      <protection/>
    </xf>
    <xf numFmtId="167" fontId="1" fillId="0" borderId="0" xfId="20" applyNumberFormat="1">
      <alignment/>
      <protection/>
    </xf>
    <xf numFmtId="164" fontId="1" fillId="0" borderId="0" xfId="20" applyBorder="1">
      <alignment/>
      <protection/>
    </xf>
    <xf numFmtId="164" fontId="19" fillId="0" borderId="0" xfId="20" applyFont="1" applyAlignment="1">
      <alignment/>
      <protection/>
    </xf>
    <xf numFmtId="164" fontId="20" fillId="0" borderId="0" xfId="20" applyFont="1" applyBorder="1">
      <alignment/>
      <protection/>
    </xf>
    <xf numFmtId="167" fontId="20" fillId="0" borderId="0" xfId="20" applyNumberFormat="1" applyFont="1" applyBorder="1" applyAlignment="1">
      <alignment horizontal="right"/>
      <protection/>
    </xf>
    <xf numFmtId="171" fontId="20" fillId="0" borderId="0" xfId="20" applyNumberFormat="1" applyFont="1" applyBorder="1">
      <alignment/>
      <protection/>
    </xf>
    <xf numFmtId="164" fontId="19" fillId="0" borderId="0" xfId="20" applyFont="1" applyBorder="1" applyAlignment="1">
      <alignment/>
      <protection/>
    </xf>
    <xf numFmtId="164" fontId="1" fillId="0" borderId="0" xfId="20" applyBorder="1" applyAlignment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15.00390625" style="1" customWidth="1"/>
    <col min="3" max="3" width="15.8515625" style="1" customWidth="1"/>
    <col min="4" max="4" width="14.57421875" style="1" customWidth="1"/>
    <col min="5" max="5" width="13.57421875" style="1" customWidth="1"/>
    <col min="6" max="6" width="16.57421875" style="1" customWidth="1"/>
    <col min="7" max="7" width="15.28125" style="1" customWidth="1"/>
    <col min="8" max="16384" width="8.7109375" style="1" customWidth="1"/>
  </cols>
  <sheetData>
    <row r="1" spans="1:7" ht="24.75" customHeight="1">
      <c r="A1" s="2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1</v>
      </c>
      <c r="D2" s="5" t="str">
        <f>Rekapitulace!G2</f>
        <v>projektový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75" customHeight="1">
      <c r="A5" s="17" t="s">
        <v>6</v>
      </c>
      <c r="B5" s="18"/>
      <c r="C5" s="19" t="s">
        <v>7</v>
      </c>
      <c r="D5" s="20"/>
      <c r="E5" s="18"/>
      <c r="F5" s="13" t="s">
        <v>8</v>
      </c>
      <c r="G5" s="14"/>
    </row>
    <row r="6" spans="1:15" ht="12.75" customHeight="1">
      <c r="A6" s="15" t="s">
        <v>9</v>
      </c>
      <c r="B6" s="10"/>
      <c r="C6" s="11" t="s">
        <v>10</v>
      </c>
      <c r="D6" s="11"/>
      <c r="E6" s="12"/>
      <c r="F6" s="21" t="s">
        <v>11</v>
      </c>
      <c r="G6" s="22"/>
      <c r="O6" s="23"/>
    </row>
    <row r="7" spans="1:7" ht="12.75" customHeight="1">
      <c r="A7" s="24" t="s">
        <v>12</v>
      </c>
      <c r="B7" s="25"/>
      <c r="C7" s="26" t="s">
        <v>13</v>
      </c>
      <c r="D7" s="27"/>
      <c r="E7" s="27"/>
      <c r="F7" s="28" t="s">
        <v>14</v>
      </c>
      <c r="G7" s="22">
        <f>IF(PocetMJ=0,0,ROUND((F30+F32)/PocetMJ,1))</f>
        <v>0</v>
      </c>
    </row>
    <row r="8" spans="1:9" ht="12.75">
      <c r="A8" s="29" t="s">
        <v>15</v>
      </c>
      <c r="B8" s="13"/>
      <c r="C8" s="30" t="s">
        <v>16</v>
      </c>
      <c r="D8" s="30"/>
      <c r="E8" s="30"/>
      <c r="F8" s="31" t="s">
        <v>17</v>
      </c>
      <c r="G8" s="32"/>
      <c r="H8" s="33"/>
      <c r="I8" s="34"/>
    </row>
    <row r="9" spans="1:8" ht="12.75">
      <c r="A9" s="29" t="s">
        <v>18</v>
      </c>
      <c r="B9" s="13"/>
      <c r="C9" s="30" t="str">
        <f>Projektant</f>
        <v>Ing.arch.Vratislav Ryba</v>
      </c>
      <c r="D9" s="30"/>
      <c r="E9" s="30"/>
      <c r="F9" s="13"/>
      <c r="G9" s="35"/>
      <c r="H9" s="36"/>
    </row>
    <row r="10" spans="1:8" ht="12.75">
      <c r="A10" s="29" t="s">
        <v>19</v>
      </c>
      <c r="B10" s="13"/>
      <c r="C10" s="37"/>
      <c r="D10" s="37"/>
      <c r="E10" s="37"/>
      <c r="F10" s="38"/>
      <c r="G10" s="39"/>
      <c r="H10" s="40"/>
    </row>
    <row r="11" spans="1:57" ht="13.5" customHeight="1">
      <c r="A11" s="29" t="s">
        <v>20</v>
      </c>
      <c r="B11" s="13"/>
      <c r="C11" s="37"/>
      <c r="D11" s="37"/>
      <c r="E11" s="37"/>
      <c r="F11" s="41" t="s">
        <v>21</v>
      </c>
      <c r="G11" s="42"/>
      <c r="H11" s="36"/>
      <c r="BA11" s="43"/>
      <c r="BB11" s="43"/>
      <c r="BC11" s="43"/>
      <c r="BD11" s="43"/>
      <c r="BE11" s="43"/>
    </row>
    <row r="12" spans="1:8" ht="12.75" customHeight="1">
      <c r="A12" s="44" t="s">
        <v>22</v>
      </c>
      <c r="B12" s="10"/>
      <c r="C12" s="45"/>
      <c r="D12" s="45"/>
      <c r="E12" s="45"/>
      <c r="F12" s="46" t="s">
        <v>23</v>
      </c>
      <c r="G12" s="47"/>
      <c r="H12" s="36"/>
    </row>
    <row r="13" spans="1:8" ht="28.5" customHeight="1">
      <c r="A13" s="48" t="s">
        <v>24</v>
      </c>
      <c r="B13" s="48"/>
      <c r="C13" s="48"/>
      <c r="D13" s="48"/>
      <c r="E13" s="48"/>
      <c r="F13" s="48"/>
      <c r="G13" s="48"/>
      <c r="H13" s="36"/>
    </row>
    <row r="14" spans="1:7" ht="17.25" customHeight="1">
      <c r="A14" s="49" t="s">
        <v>25</v>
      </c>
      <c r="B14" s="50"/>
      <c r="C14" s="51"/>
      <c r="D14" s="52" t="s">
        <v>26</v>
      </c>
      <c r="E14" s="52"/>
      <c r="F14" s="52"/>
      <c r="G14" s="52"/>
    </row>
    <row r="15" spans="1:7" ht="15.75" customHeight="1">
      <c r="A15" s="53"/>
      <c r="B15" s="54" t="s">
        <v>27</v>
      </c>
      <c r="C15" s="55">
        <f>HSV</f>
        <v>0</v>
      </c>
      <c r="D15" s="56" t="str">
        <f>Rekapitulace!A25</f>
        <v>Ztížené výrobní podmínky</v>
      </c>
      <c r="E15" s="57"/>
      <c r="F15" s="58"/>
      <c r="G15" s="55">
        <f>Rekapitulace!I25</f>
        <v>0</v>
      </c>
    </row>
    <row r="16" spans="1:7" ht="15.75" customHeight="1">
      <c r="A16" s="53" t="s">
        <v>28</v>
      </c>
      <c r="B16" s="54" t="s">
        <v>29</v>
      </c>
      <c r="C16" s="55">
        <f>PSV</f>
        <v>0</v>
      </c>
      <c r="D16" s="9" t="str">
        <f>Rekapitulace!A26</f>
        <v>Oborová přirážka</v>
      </c>
      <c r="E16" s="59"/>
      <c r="F16" s="60"/>
      <c r="G16" s="55">
        <f>Rekapitulace!I26</f>
        <v>0</v>
      </c>
    </row>
    <row r="17" spans="1:7" ht="15.75" customHeight="1">
      <c r="A17" s="53" t="s">
        <v>30</v>
      </c>
      <c r="B17" s="54" t="s">
        <v>31</v>
      </c>
      <c r="C17" s="55">
        <f>Mont</f>
        <v>0</v>
      </c>
      <c r="D17" s="9" t="str">
        <f>Rekapitulace!A27</f>
        <v>Přesun stavebních kapacit</v>
      </c>
      <c r="E17" s="59"/>
      <c r="F17" s="60"/>
      <c r="G17" s="55">
        <f>Rekapitulace!I27</f>
        <v>0</v>
      </c>
    </row>
    <row r="18" spans="1:7" ht="15.75" customHeight="1">
      <c r="A18" s="61" t="s">
        <v>32</v>
      </c>
      <c r="B18" s="62" t="s">
        <v>33</v>
      </c>
      <c r="C18" s="55">
        <f>Dodavka</f>
        <v>0</v>
      </c>
      <c r="D18" s="9" t="str">
        <f>Rekapitulace!A28</f>
        <v>Mimostaveništní doprava</v>
      </c>
      <c r="E18" s="59"/>
      <c r="F18" s="60"/>
      <c r="G18" s="55">
        <f>Rekapitulace!I28</f>
        <v>0</v>
      </c>
    </row>
    <row r="19" spans="1:7" ht="15.75" customHeight="1">
      <c r="A19" s="63" t="s">
        <v>34</v>
      </c>
      <c r="B19" s="54"/>
      <c r="C19" s="55">
        <f>SUM(C15:C18)</f>
        <v>0</v>
      </c>
      <c r="D19" s="9" t="str">
        <f>Rekapitulace!A29</f>
        <v>Zařízení staveniště</v>
      </c>
      <c r="E19" s="59"/>
      <c r="F19" s="60"/>
      <c r="G19" s="55">
        <f>Rekapitulace!I29</f>
        <v>0</v>
      </c>
    </row>
    <row r="20" spans="1:7" ht="15.75" customHeight="1">
      <c r="A20" s="63"/>
      <c r="B20" s="54"/>
      <c r="C20" s="55"/>
      <c r="D20" s="9" t="str">
        <f>Rekapitulace!A30</f>
        <v>Provoz investora</v>
      </c>
      <c r="E20" s="59"/>
      <c r="F20" s="60"/>
      <c r="G20" s="55">
        <f>Rekapitulace!I30</f>
        <v>0</v>
      </c>
    </row>
    <row r="21" spans="1:7" ht="15.75" customHeight="1">
      <c r="A21" s="63" t="s">
        <v>35</v>
      </c>
      <c r="B21" s="54"/>
      <c r="C21" s="55">
        <f>HZS</f>
        <v>0</v>
      </c>
      <c r="D21" s="9" t="str">
        <f>Rekapitulace!A31</f>
        <v>Kompletační činnost (IČD)</v>
      </c>
      <c r="E21" s="59"/>
      <c r="F21" s="60"/>
      <c r="G21" s="55">
        <f>Rekapitulace!I31</f>
        <v>0</v>
      </c>
    </row>
    <row r="22" spans="1:7" ht="15.75" customHeight="1">
      <c r="A22" s="64" t="s">
        <v>36</v>
      </c>
      <c r="B22" s="65"/>
      <c r="C22" s="55">
        <f>C19+C21</f>
        <v>0</v>
      </c>
      <c r="D22" s="9" t="s">
        <v>37</v>
      </c>
      <c r="E22" s="59"/>
      <c r="F22" s="60"/>
      <c r="G22" s="55">
        <f>G23-SUM(G15:G21)</f>
        <v>0</v>
      </c>
    </row>
    <row r="23" spans="1:7" ht="15.75" customHeight="1">
      <c r="A23" s="66" t="s">
        <v>38</v>
      </c>
      <c r="B23" s="66"/>
      <c r="C23" s="67">
        <f>C22+G23</f>
        <v>0</v>
      </c>
      <c r="D23" s="68" t="s">
        <v>39</v>
      </c>
      <c r="E23" s="69"/>
      <c r="F23" s="70"/>
      <c r="G23" s="55">
        <f>VRN</f>
        <v>0</v>
      </c>
    </row>
    <row r="24" spans="1:7" ht="12.75">
      <c r="A24" s="71" t="s">
        <v>40</v>
      </c>
      <c r="B24" s="72"/>
      <c r="C24" s="73"/>
      <c r="D24" s="72" t="s">
        <v>41</v>
      </c>
      <c r="E24" s="72"/>
      <c r="F24" s="74" t="s">
        <v>42</v>
      </c>
      <c r="G24" s="75"/>
    </row>
    <row r="25" spans="1:7" ht="12.75">
      <c r="A25" s="64" t="s">
        <v>43</v>
      </c>
      <c r="B25" s="65"/>
      <c r="C25" s="76"/>
      <c r="D25" s="65" t="s">
        <v>43</v>
      </c>
      <c r="E25" s="77"/>
      <c r="F25" s="78" t="s">
        <v>43</v>
      </c>
      <c r="G25" s="79"/>
    </row>
    <row r="26" spans="1:7" ht="37.5" customHeight="1">
      <c r="A26" s="64" t="s">
        <v>44</v>
      </c>
      <c r="B26" s="80"/>
      <c r="C26" s="76"/>
      <c r="D26" s="65" t="s">
        <v>44</v>
      </c>
      <c r="E26" s="77"/>
      <c r="F26" s="78" t="s">
        <v>44</v>
      </c>
      <c r="G26" s="79"/>
    </row>
    <row r="27" spans="1:7" ht="12.75">
      <c r="A27" s="64"/>
      <c r="B27" s="81"/>
      <c r="C27" s="76"/>
      <c r="D27" s="65"/>
      <c r="E27" s="77"/>
      <c r="F27" s="78"/>
      <c r="G27" s="79"/>
    </row>
    <row r="28" spans="1:7" ht="12.75">
      <c r="A28" s="64" t="s">
        <v>45</v>
      </c>
      <c r="B28" s="65"/>
      <c r="C28" s="76"/>
      <c r="D28" s="78" t="s">
        <v>46</v>
      </c>
      <c r="E28" s="76"/>
      <c r="F28" s="82" t="s">
        <v>46</v>
      </c>
      <c r="G28" s="79"/>
    </row>
    <row r="29" spans="1:7" ht="69" customHeight="1">
      <c r="A29" s="64"/>
      <c r="B29" s="65"/>
      <c r="C29" s="83"/>
      <c r="D29" s="84"/>
      <c r="E29" s="83"/>
      <c r="F29" s="65"/>
      <c r="G29" s="79"/>
    </row>
    <row r="30" spans="1:7" ht="12.75">
      <c r="A30" s="85" t="s">
        <v>47</v>
      </c>
      <c r="B30" s="86"/>
      <c r="C30" s="87">
        <v>21</v>
      </c>
      <c r="D30" s="86" t="s">
        <v>48</v>
      </c>
      <c r="E30" s="88"/>
      <c r="F30" s="89">
        <f>C23-F32</f>
        <v>0</v>
      </c>
      <c r="G30" s="89"/>
    </row>
    <row r="31" spans="1:7" ht="12.75">
      <c r="A31" s="85" t="s">
        <v>49</v>
      </c>
      <c r="B31" s="86"/>
      <c r="C31" s="87">
        <f>SazbaDPH1</f>
        <v>21</v>
      </c>
      <c r="D31" s="86" t="s">
        <v>50</v>
      </c>
      <c r="E31" s="88"/>
      <c r="F31" s="89">
        <f>ROUND(PRODUCT(F30,C31/100),0)</f>
        <v>0</v>
      </c>
      <c r="G31" s="89"/>
    </row>
    <row r="32" spans="1:7" ht="12.75">
      <c r="A32" s="85" t="s">
        <v>47</v>
      </c>
      <c r="B32" s="86"/>
      <c r="C32" s="87">
        <v>0</v>
      </c>
      <c r="D32" s="86" t="s">
        <v>50</v>
      </c>
      <c r="E32" s="88"/>
      <c r="F32" s="89">
        <v>0</v>
      </c>
      <c r="G32" s="89"/>
    </row>
    <row r="33" spans="1:7" ht="12.75">
      <c r="A33" s="85" t="s">
        <v>49</v>
      </c>
      <c r="B33" s="90"/>
      <c r="C33" s="91">
        <f>SazbaDPH2</f>
        <v>0</v>
      </c>
      <c r="D33" s="86" t="s">
        <v>50</v>
      </c>
      <c r="E33" s="60"/>
      <c r="F33" s="89">
        <f>ROUND(PRODUCT(F32,C33/100),0)</f>
        <v>0</v>
      </c>
      <c r="G33" s="89"/>
    </row>
    <row r="34" spans="1:7" s="96" customFormat="1" ht="19.5" customHeight="1">
      <c r="A34" s="92" t="s">
        <v>51</v>
      </c>
      <c r="B34" s="93"/>
      <c r="C34" s="93"/>
      <c r="D34" s="93"/>
      <c r="E34" s="94"/>
      <c r="F34" s="95">
        <f>ROUND(SUM(F30:F33),0)</f>
        <v>0</v>
      </c>
      <c r="G34" s="95"/>
    </row>
    <row r="36" spans="1:8" ht="12.75">
      <c r="A36" s="97" t="s">
        <v>52</v>
      </c>
      <c r="B36" s="97"/>
      <c r="C36" s="97"/>
      <c r="D36" s="97"/>
      <c r="E36" s="97"/>
      <c r="F36" s="97"/>
      <c r="G36" s="97"/>
      <c r="H36" s="1" t="s">
        <v>53</v>
      </c>
    </row>
    <row r="37" spans="1:8" ht="14.25" customHeight="1">
      <c r="A37" s="97"/>
      <c r="B37" s="98"/>
      <c r="C37" s="98"/>
      <c r="D37" s="98"/>
      <c r="E37" s="98"/>
      <c r="F37" s="98"/>
      <c r="G37" s="98"/>
      <c r="H37" s="1" t="s">
        <v>53</v>
      </c>
    </row>
    <row r="38" spans="1:8" ht="12.75" customHeight="1">
      <c r="A38" s="99"/>
      <c r="B38" s="98"/>
      <c r="C38" s="98"/>
      <c r="D38" s="98"/>
      <c r="E38" s="98"/>
      <c r="F38" s="98"/>
      <c r="G38" s="98"/>
      <c r="H38" s="1" t="s">
        <v>53</v>
      </c>
    </row>
    <row r="39" spans="1:8" ht="12.75">
      <c r="A39" s="99"/>
      <c r="B39" s="98"/>
      <c r="C39" s="98"/>
      <c r="D39" s="98"/>
      <c r="E39" s="98"/>
      <c r="F39" s="98"/>
      <c r="G39" s="98"/>
      <c r="H39" s="1" t="s">
        <v>53</v>
      </c>
    </row>
    <row r="40" spans="1:8" ht="12.75">
      <c r="A40" s="99"/>
      <c r="B40" s="98"/>
      <c r="C40" s="98"/>
      <c r="D40" s="98"/>
      <c r="E40" s="98"/>
      <c r="F40" s="98"/>
      <c r="G40" s="98"/>
      <c r="H40" s="1" t="s">
        <v>53</v>
      </c>
    </row>
    <row r="41" spans="1:8" ht="12.75">
      <c r="A41" s="99"/>
      <c r="B41" s="98"/>
      <c r="C41" s="98"/>
      <c r="D41" s="98"/>
      <c r="E41" s="98"/>
      <c r="F41" s="98"/>
      <c r="G41" s="98"/>
      <c r="H41" s="1" t="s">
        <v>53</v>
      </c>
    </row>
    <row r="42" spans="1:8" ht="12.75">
      <c r="A42" s="99"/>
      <c r="B42" s="98"/>
      <c r="C42" s="98"/>
      <c r="D42" s="98"/>
      <c r="E42" s="98"/>
      <c r="F42" s="98"/>
      <c r="G42" s="98"/>
      <c r="H42" s="1" t="s">
        <v>53</v>
      </c>
    </row>
    <row r="43" spans="1:8" ht="12.75">
      <c r="A43" s="99"/>
      <c r="B43" s="98"/>
      <c r="C43" s="98"/>
      <c r="D43" s="98"/>
      <c r="E43" s="98"/>
      <c r="F43" s="98"/>
      <c r="G43" s="98"/>
      <c r="H43" s="1" t="s">
        <v>53</v>
      </c>
    </row>
    <row r="44" spans="1:8" ht="12.75">
      <c r="A44" s="99"/>
      <c r="B44" s="98"/>
      <c r="C44" s="98"/>
      <c r="D44" s="98"/>
      <c r="E44" s="98"/>
      <c r="F44" s="98"/>
      <c r="G44" s="98"/>
      <c r="H44" s="1" t="s">
        <v>53</v>
      </c>
    </row>
    <row r="45" spans="1:8" ht="0.75" customHeight="1">
      <c r="A45" s="99"/>
      <c r="B45" s="98"/>
      <c r="C45" s="98"/>
      <c r="D45" s="98"/>
      <c r="E45" s="98"/>
      <c r="F45" s="98"/>
      <c r="G45" s="98"/>
      <c r="H45" s="1" t="s">
        <v>53</v>
      </c>
    </row>
    <row r="46" spans="2:7" ht="12.75" customHeight="1">
      <c r="B46" s="100"/>
      <c r="C46" s="100"/>
      <c r="D46" s="100"/>
      <c r="E46" s="100"/>
      <c r="F46" s="100"/>
      <c r="G46" s="100"/>
    </row>
    <row r="47" spans="2:7" ht="12.75" customHeight="1">
      <c r="B47" s="100"/>
      <c r="C47" s="100"/>
      <c r="D47" s="100"/>
      <c r="E47" s="100"/>
      <c r="F47" s="100"/>
      <c r="G47" s="100"/>
    </row>
    <row r="48" spans="2:7" ht="12.75" customHeight="1">
      <c r="B48" s="100"/>
      <c r="C48" s="100"/>
      <c r="D48" s="100"/>
      <c r="E48" s="100"/>
      <c r="F48" s="100"/>
      <c r="G48" s="100"/>
    </row>
    <row r="49" spans="2:7" ht="12.75" customHeight="1">
      <c r="B49" s="100"/>
      <c r="C49" s="100"/>
      <c r="D49" s="100"/>
      <c r="E49" s="100"/>
      <c r="F49" s="100"/>
      <c r="G49" s="100"/>
    </row>
    <row r="50" spans="2:7" ht="12.75" customHeight="1">
      <c r="B50" s="100"/>
      <c r="C50" s="100"/>
      <c r="D50" s="100"/>
      <c r="E50" s="100"/>
      <c r="F50" s="100"/>
      <c r="G50" s="100"/>
    </row>
    <row r="51" spans="2:7" ht="12.75" customHeight="1">
      <c r="B51" s="100"/>
      <c r="C51" s="100"/>
      <c r="D51" s="100"/>
      <c r="E51" s="100"/>
      <c r="F51" s="100"/>
      <c r="G51" s="100"/>
    </row>
    <row r="52" spans="2:7" ht="12.75" customHeight="1">
      <c r="B52" s="100"/>
      <c r="C52" s="100"/>
      <c r="D52" s="100"/>
      <c r="E52" s="100"/>
      <c r="F52" s="100"/>
      <c r="G52" s="100"/>
    </row>
    <row r="53" spans="2:7" ht="12.75" customHeight="1">
      <c r="B53" s="100"/>
      <c r="C53" s="100"/>
      <c r="D53" s="100"/>
      <c r="E53" s="100"/>
      <c r="F53" s="100"/>
      <c r="G53" s="100"/>
    </row>
    <row r="54" spans="2:7" ht="12.75" customHeight="1">
      <c r="B54" s="100"/>
      <c r="C54" s="100"/>
      <c r="D54" s="100"/>
      <c r="E54" s="100"/>
      <c r="F54" s="100"/>
      <c r="G54" s="100"/>
    </row>
    <row r="55" spans="2:7" ht="12.75" customHeight="1">
      <c r="B55" s="100"/>
      <c r="C55" s="100"/>
      <c r="D55" s="100"/>
      <c r="E55" s="100"/>
      <c r="F55" s="100"/>
      <c r="G55" s="100"/>
    </row>
  </sheetData>
  <sheetProtection selectLockedCells="1" selectUnlockedCells="1"/>
  <mergeCells count="2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4"/>
  <sheetViews>
    <sheetView workbookViewId="0" topLeftCell="A1">
      <selection activeCell="H33" sqref="H33"/>
    </sheetView>
  </sheetViews>
  <sheetFormatPr defaultColWidth="9.140625" defaultRowHeight="12.75"/>
  <cols>
    <col min="1" max="1" width="5.8515625" style="1" customWidth="1"/>
    <col min="2" max="2" width="6.140625" style="1" customWidth="1"/>
    <col min="3" max="3" width="11.421875" style="1" customWidth="1"/>
    <col min="4" max="4" width="15.8515625" style="1" customWidth="1"/>
    <col min="5" max="5" width="11.28125" style="1" customWidth="1"/>
    <col min="6" max="6" width="10.8515625" style="1" customWidth="1"/>
    <col min="7" max="7" width="11.00390625" style="1" customWidth="1"/>
    <col min="8" max="8" width="11.140625" style="1" customWidth="1"/>
    <col min="9" max="9" width="10.7109375" style="1" customWidth="1"/>
    <col min="10" max="16384" width="8.7109375" style="1" customWidth="1"/>
  </cols>
  <sheetData>
    <row r="1" spans="1:9" ht="12.75">
      <c r="A1" s="101" t="s">
        <v>54</v>
      </c>
      <c r="B1" s="101"/>
      <c r="C1" s="102" t="str">
        <f>CONCATENATE(cislostavby," ",nazevstavby)</f>
        <v>RY 001 Výměna výplní dveřních otvorů PF MU</v>
      </c>
      <c r="D1" s="103"/>
      <c r="E1" s="104"/>
      <c r="F1" s="103"/>
      <c r="G1" s="105" t="s">
        <v>55</v>
      </c>
      <c r="H1" s="106" t="s">
        <v>6</v>
      </c>
      <c r="I1" s="107"/>
    </row>
    <row r="2" spans="1:9" ht="12.75">
      <c r="A2" s="108" t="s">
        <v>56</v>
      </c>
      <c r="B2" s="108"/>
      <c r="C2" s="109" t="str">
        <f>CONCATENATE(cisloobjektu," ",nazevobjektu)</f>
        <v>1 Stavební řešení</v>
      </c>
      <c r="D2" s="110"/>
      <c r="E2" s="111"/>
      <c r="F2" s="110"/>
      <c r="G2" s="112" t="s">
        <v>57</v>
      </c>
      <c r="H2" s="112"/>
      <c r="I2" s="112"/>
    </row>
    <row r="3" spans="1:9" ht="12.75">
      <c r="A3" s="77"/>
      <c r="B3" s="77"/>
      <c r="C3" s="77"/>
      <c r="D3" s="77"/>
      <c r="E3" s="77"/>
      <c r="F3" s="65"/>
      <c r="G3" s="77"/>
      <c r="H3" s="77"/>
      <c r="I3" s="77"/>
    </row>
    <row r="4" spans="1:9" ht="19.5" customHeight="1">
      <c r="A4" s="113" t="s">
        <v>58</v>
      </c>
      <c r="B4" s="113"/>
      <c r="C4" s="113"/>
      <c r="D4" s="113"/>
      <c r="E4" s="113"/>
      <c r="F4" s="113"/>
      <c r="G4" s="113"/>
      <c r="H4" s="113"/>
      <c r="I4" s="113"/>
    </row>
    <row r="5" spans="1:9" ht="12.75">
      <c r="A5" s="77"/>
      <c r="B5" s="77"/>
      <c r="C5" s="77"/>
      <c r="D5" s="77"/>
      <c r="E5" s="77"/>
      <c r="F5" s="77"/>
      <c r="G5" s="77"/>
      <c r="H5" s="77"/>
      <c r="I5" s="77"/>
    </row>
    <row r="6" spans="1:9" s="36" customFormat="1" ht="12.75">
      <c r="A6" s="114"/>
      <c r="B6" s="115" t="s">
        <v>59</v>
      </c>
      <c r="C6" s="115"/>
      <c r="D6" s="52"/>
      <c r="E6" s="116" t="s">
        <v>60</v>
      </c>
      <c r="F6" s="117" t="s">
        <v>61</v>
      </c>
      <c r="G6" s="117" t="s">
        <v>62</v>
      </c>
      <c r="H6" s="117" t="s">
        <v>63</v>
      </c>
      <c r="I6" s="118" t="s">
        <v>35</v>
      </c>
    </row>
    <row r="7" spans="1:9" s="36" customFormat="1" ht="12.75">
      <c r="A7" s="119" t="str">
        <f>Položky!B7</f>
        <v>61</v>
      </c>
      <c r="B7" s="120" t="str">
        <f>Položky!C7</f>
        <v>Upravy povrchů vnitřní</v>
      </c>
      <c r="C7" s="65"/>
      <c r="D7" s="121"/>
      <c r="E7" s="122">
        <f>Položky!BA27</f>
        <v>0</v>
      </c>
      <c r="F7" s="123">
        <f>Položky!BB27</f>
        <v>0</v>
      </c>
      <c r="G7" s="123">
        <f>Položky!BC27</f>
        <v>0</v>
      </c>
      <c r="H7" s="123">
        <f>Položky!BD27</f>
        <v>0</v>
      </c>
      <c r="I7" s="124">
        <f>Položky!BE27</f>
        <v>0</v>
      </c>
    </row>
    <row r="8" spans="1:9" s="36" customFormat="1" ht="12.75">
      <c r="A8" s="119" t="str">
        <f>Položky!B28</f>
        <v>63</v>
      </c>
      <c r="B8" s="120" t="str">
        <f>Položky!C28</f>
        <v>Podlahy a podlahové konstrukce</v>
      </c>
      <c r="C8" s="65"/>
      <c r="D8" s="121"/>
      <c r="E8" s="122">
        <f>Položky!BA45</f>
        <v>0</v>
      </c>
      <c r="F8" s="123">
        <f>Položky!BB45</f>
        <v>0</v>
      </c>
      <c r="G8" s="123">
        <f>Položky!BC45</f>
        <v>0</v>
      </c>
      <c r="H8" s="123">
        <f>Položky!BD45</f>
        <v>0</v>
      </c>
      <c r="I8" s="124">
        <f>Položky!BE45</f>
        <v>0</v>
      </c>
    </row>
    <row r="9" spans="1:9" s="36" customFormat="1" ht="12.75">
      <c r="A9" s="119" t="str">
        <f>Položky!B46</f>
        <v>94</v>
      </c>
      <c r="B9" s="120" t="str">
        <f>Položky!C46</f>
        <v>Lešení a stavební výtahy</v>
      </c>
      <c r="C9" s="65"/>
      <c r="D9" s="121"/>
      <c r="E9" s="122">
        <f>Položky!BA48</f>
        <v>0</v>
      </c>
      <c r="F9" s="123">
        <f>Položky!BB48</f>
        <v>0</v>
      </c>
      <c r="G9" s="123">
        <f>Položky!BC48</f>
        <v>0</v>
      </c>
      <c r="H9" s="123">
        <f>Položky!BD48</f>
        <v>0</v>
      </c>
      <c r="I9" s="124">
        <f>Položky!BE48</f>
        <v>0</v>
      </c>
    </row>
    <row r="10" spans="1:9" s="36" customFormat="1" ht="12.75">
      <c r="A10" s="119" t="str">
        <f>Položky!B49</f>
        <v>95</v>
      </c>
      <c r="B10" s="120" t="str">
        <f>Položky!C49</f>
        <v>Dokončovací konstrukce na pozemních stavbách</v>
      </c>
      <c r="C10" s="65"/>
      <c r="D10" s="121"/>
      <c r="E10" s="122">
        <f>Položky!BA55</f>
        <v>0</v>
      </c>
      <c r="F10" s="123">
        <f>Položky!BB55</f>
        <v>0</v>
      </c>
      <c r="G10" s="123">
        <f>Položky!BC55</f>
        <v>0</v>
      </c>
      <c r="H10" s="123">
        <f>Položky!BD55</f>
        <v>0</v>
      </c>
      <c r="I10" s="124">
        <f>Položky!BE55</f>
        <v>0</v>
      </c>
    </row>
    <row r="11" spans="1:9" s="36" customFormat="1" ht="12.75">
      <c r="A11" s="119" t="str">
        <f>Položky!B56</f>
        <v>96</v>
      </c>
      <c r="B11" s="120" t="str">
        <f>Položky!C56</f>
        <v>Bourání konstrukcí</v>
      </c>
      <c r="C11" s="65"/>
      <c r="D11" s="121"/>
      <c r="E11" s="122">
        <f>Položky!BA65</f>
        <v>0</v>
      </c>
      <c r="F11" s="123">
        <f>Položky!BB65</f>
        <v>0</v>
      </c>
      <c r="G11" s="123">
        <f>Položky!BC65</f>
        <v>0</v>
      </c>
      <c r="H11" s="123">
        <f>Položky!BD65</f>
        <v>0</v>
      </c>
      <c r="I11" s="124">
        <f>Položky!BE65</f>
        <v>0</v>
      </c>
    </row>
    <row r="12" spans="1:9" s="36" customFormat="1" ht="12.75">
      <c r="A12" s="119" t="str">
        <f>Položky!B66</f>
        <v>97</v>
      </c>
      <c r="B12" s="120" t="str">
        <f>Položky!C66</f>
        <v>Prorážení otvorů</v>
      </c>
      <c r="C12" s="65"/>
      <c r="D12" s="121"/>
      <c r="E12" s="122">
        <f>Položky!BA69</f>
        <v>0</v>
      </c>
      <c r="F12" s="123">
        <f>Položky!BB69</f>
        <v>0</v>
      </c>
      <c r="G12" s="123">
        <f>Položky!BC69</f>
        <v>0</v>
      </c>
      <c r="H12" s="123">
        <f>Položky!BD69</f>
        <v>0</v>
      </c>
      <c r="I12" s="124">
        <f>Položky!BE69</f>
        <v>0</v>
      </c>
    </row>
    <row r="13" spans="1:9" s="36" customFormat="1" ht="12.75">
      <c r="A13" s="119" t="str">
        <f>Položky!B70</f>
        <v>99</v>
      </c>
      <c r="B13" s="120" t="str">
        <f>Položky!C70</f>
        <v>Staveništní přesun hmot</v>
      </c>
      <c r="C13" s="65"/>
      <c r="D13" s="121"/>
      <c r="E13" s="122">
        <f>Položky!BA72</f>
        <v>0</v>
      </c>
      <c r="F13" s="123">
        <f>Položky!BB72</f>
        <v>0</v>
      </c>
      <c r="G13" s="123">
        <f>Položky!BC72</f>
        <v>0</v>
      </c>
      <c r="H13" s="123">
        <f>Položky!BD72</f>
        <v>0</v>
      </c>
      <c r="I13" s="124">
        <f>Položky!BE72</f>
        <v>0</v>
      </c>
    </row>
    <row r="14" spans="1:9" s="36" customFormat="1" ht="12.75">
      <c r="A14" s="119" t="str">
        <f>Položky!B73</f>
        <v>766</v>
      </c>
      <c r="B14" s="120" t="str">
        <f>Položky!C73</f>
        <v>Konstrukce truhlářské</v>
      </c>
      <c r="C14" s="65"/>
      <c r="D14" s="121"/>
      <c r="E14" s="122">
        <f>Položky!BA481</f>
        <v>0</v>
      </c>
      <c r="F14" s="123">
        <f>Položky!BB481</f>
        <v>0</v>
      </c>
      <c r="G14" s="123">
        <f>Položky!BC481</f>
        <v>0</v>
      </c>
      <c r="H14" s="123">
        <f>Položky!BD481</f>
        <v>0</v>
      </c>
      <c r="I14" s="124">
        <f>Položky!BE481</f>
        <v>0</v>
      </c>
    </row>
    <row r="15" spans="1:9" s="36" customFormat="1" ht="12.75">
      <c r="A15" s="119" t="str">
        <f>Položky!B482</f>
        <v>767</v>
      </c>
      <c r="B15" s="120" t="str">
        <f>Položky!C482</f>
        <v>Konstrukce zámečnické</v>
      </c>
      <c r="C15" s="65"/>
      <c r="D15" s="121"/>
      <c r="E15" s="122">
        <f>Položky!BA485</f>
        <v>0</v>
      </c>
      <c r="F15" s="123">
        <f>Položky!BB485</f>
        <v>0</v>
      </c>
      <c r="G15" s="123">
        <f>Položky!BC485</f>
        <v>0</v>
      </c>
      <c r="H15" s="123">
        <f>Položky!BD485</f>
        <v>0</v>
      </c>
      <c r="I15" s="124">
        <f>Položky!BE485</f>
        <v>0</v>
      </c>
    </row>
    <row r="16" spans="1:9" s="36" customFormat="1" ht="12.75">
      <c r="A16" s="119" t="str">
        <f>Položky!B486</f>
        <v>776</v>
      </c>
      <c r="B16" s="120" t="str">
        <f>Položky!C486</f>
        <v>Podlahy povlakové</v>
      </c>
      <c r="C16" s="65"/>
      <c r="D16" s="121"/>
      <c r="E16" s="122">
        <f>Položky!BA489</f>
        <v>0</v>
      </c>
      <c r="F16" s="123">
        <f>Položky!BB489</f>
        <v>0</v>
      </c>
      <c r="G16" s="123">
        <f>Položky!BC489</f>
        <v>0</v>
      </c>
      <c r="H16" s="123">
        <f>Položky!BD489</f>
        <v>0</v>
      </c>
      <c r="I16" s="124">
        <f>Položky!BE489</f>
        <v>0</v>
      </c>
    </row>
    <row r="17" spans="1:9" s="36" customFormat="1" ht="12.75">
      <c r="A17" s="119" t="str">
        <f>Položky!B490</f>
        <v>783</v>
      </c>
      <c r="B17" s="120" t="str">
        <f>Položky!C490</f>
        <v>Nátěry</v>
      </c>
      <c r="C17" s="65"/>
      <c r="D17" s="121"/>
      <c r="E17" s="122">
        <f>Položky!BA502</f>
        <v>0</v>
      </c>
      <c r="F17" s="123">
        <f>Položky!BB502</f>
        <v>0</v>
      </c>
      <c r="G17" s="123">
        <f>Položky!BC502</f>
        <v>0</v>
      </c>
      <c r="H17" s="123">
        <f>Položky!BD502</f>
        <v>0</v>
      </c>
      <c r="I17" s="124">
        <f>Položky!BE502</f>
        <v>0</v>
      </c>
    </row>
    <row r="18" spans="1:9" s="36" customFormat="1" ht="12.75">
      <c r="A18" s="119" t="str">
        <f>Položky!B503</f>
        <v>784</v>
      </c>
      <c r="B18" s="120" t="str">
        <f>Položky!C503</f>
        <v>Malby</v>
      </c>
      <c r="C18" s="65"/>
      <c r="D18" s="121"/>
      <c r="E18" s="122">
        <f>Položky!BA510</f>
        <v>0</v>
      </c>
      <c r="F18" s="123">
        <f>Položky!BB510</f>
        <v>0</v>
      </c>
      <c r="G18" s="123">
        <f>Položky!BC510</f>
        <v>0</v>
      </c>
      <c r="H18" s="123">
        <f>Položky!BD510</f>
        <v>0</v>
      </c>
      <c r="I18" s="124">
        <f>Položky!BE510</f>
        <v>0</v>
      </c>
    </row>
    <row r="19" spans="1:9" s="36" customFormat="1" ht="12.75">
      <c r="A19" s="119" t="str">
        <f>Položky!B511</f>
        <v>D96</v>
      </c>
      <c r="B19" s="120" t="str">
        <f>Položky!C511</f>
        <v>Přesuny suti a vybouraných hmot</v>
      </c>
      <c r="C19" s="65"/>
      <c r="D19" s="121"/>
      <c r="E19" s="122">
        <f>Položky!BA520</f>
        <v>0</v>
      </c>
      <c r="F19" s="123">
        <f>Položky!BB520</f>
        <v>0</v>
      </c>
      <c r="G19" s="123">
        <f>Položky!BC520</f>
        <v>0</v>
      </c>
      <c r="H19" s="123">
        <f>Položky!BD520</f>
        <v>0</v>
      </c>
      <c r="I19" s="124">
        <f>Položky!BE520</f>
        <v>0</v>
      </c>
    </row>
    <row r="20" spans="1:9" s="131" customFormat="1" ht="12.75">
      <c r="A20" s="125"/>
      <c r="B20" s="126" t="s">
        <v>64</v>
      </c>
      <c r="C20" s="126"/>
      <c r="D20" s="127"/>
      <c r="E20" s="128">
        <f>SUM(E7:E19)</f>
        <v>0</v>
      </c>
      <c r="F20" s="129">
        <f>SUM(F7:F19)</f>
        <v>0</v>
      </c>
      <c r="G20" s="129">
        <f>SUM(G7:G19)</f>
        <v>0</v>
      </c>
      <c r="H20" s="129">
        <f>SUM(H7:H19)</f>
        <v>0</v>
      </c>
      <c r="I20" s="130">
        <f>SUM(I7:I19)</f>
        <v>0</v>
      </c>
    </row>
    <row r="21" spans="1:9" ht="12.75">
      <c r="A21" s="65"/>
      <c r="B21" s="65"/>
      <c r="C21" s="65"/>
      <c r="D21" s="65"/>
      <c r="E21" s="65"/>
      <c r="F21" s="65"/>
      <c r="G21" s="65"/>
      <c r="H21" s="65"/>
      <c r="I21" s="65"/>
    </row>
    <row r="22" spans="1:57" ht="19.5" customHeight="1">
      <c r="A22" s="132" t="s">
        <v>65</v>
      </c>
      <c r="B22" s="132"/>
      <c r="C22" s="132"/>
      <c r="D22" s="132"/>
      <c r="E22" s="132"/>
      <c r="F22" s="132"/>
      <c r="G22" s="132"/>
      <c r="H22" s="132"/>
      <c r="I22" s="132"/>
      <c r="BA22" s="43"/>
      <c r="BB22" s="43"/>
      <c r="BC22" s="43"/>
      <c r="BD22" s="43"/>
      <c r="BE22" s="43"/>
    </row>
    <row r="23" spans="1:9" ht="12.75">
      <c r="A23" s="77"/>
      <c r="B23" s="77"/>
      <c r="C23" s="77"/>
      <c r="D23" s="77"/>
      <c r="E23" s="77"/>
      <c r="F23" s="77"/>
      <c r="G23" s="77"/>
      <c r="H23" s="77"/>
      <c r="I23" s="77"/>
    </row>
    <row r="24" spans="1:9" ht="12.75">
      <c r="A24" s="71" t="s">
        <v>66</v>
      </c>
      <c r="B24" s="72"/>
      <c r="C24" s="72"/>
      <c r="D24" s="133"/>
      <c r="E24" s="134" t="s">
        <v>67</v>
      </c>
      <c r="F24" s="135" t="s">
        <v>68</v>
      </c>
      <c r="G24" s="136" t="s">
        <v>69</v>
      </c>
      <c r="H24" s="137"/>
      <c r="I24" s="138" t="s">
        <v>67</v>
      </c>
    </row>
    <row r="25" spans="1:53" ht="12.75">
      <c r="A25" s="63" t="s">
        <v>70</v>
      </c>
      <c r="B25" s="54"/>
      <c r="C25" s="54"/>
      <c r="D25" s="139"/>
      <c r="E25" s="140"/>
      <c r="F25" s="141"/>
      <c r="G25" s="142">
        <f>CHOOSE(BA25+1,HSV+PSV,HSV+PSV+Mont,HSV+PSV+Dodavka+Mont,HSV,PSV,Mont,Dodavka,Mont+Dodavka,0)</f>
        <v>0</v>
      </c>
      <c r="H25" s="143"/>
      <c r="I25" s="144">
        <f>E25+F25*G25/100</f>
        <v>0</v>
      </c>
      <c r="BA25" s="1">
        <v>0</v>
      </c>
    </row>
    <row r="26" spans="1:53" ht="12.75">
      <c r="A26" s="63" t="s">
        <v>71</v>
      </c>
      <c r="B26" s="54"/>
      <c r="C26" s="54"/>
      <c r="D26" s="139"/>
      <c r="E26" s="140"/>
      <c r="F26" s="141"/>
      <c r="G26" s="142">
        <f>CHOOSE(BA26+1,HSV+PSV,HSV+PSV+Mont,HSV+PSV+Dodavka+Mont,HSV,PSV,Mont,Dodavka,Mont+Dodavka,0)</f>
        <v>0</v>
      </c>
      <c r="H26" s="143"/>
      <c r="I26" s="144">
        <f>E26+F26*G26/100</f>
        <v>0</v>
      </c>
      <c r="BA26" s="1">
        <v>0</v>
      </c>
    </row>
    <row r="27" spans="1:53" ht="12.75">
      <c r="A27" s="63" t="s">
        <v>72</v>
      </c>
      <c r="B27" s="54"/>
      <c r="C27" s="54"/>
      <c r="D27" s="139"/>
      <c r="E27" s="140"/>
      <c r="F27" s="141"/>
      <c r="G27" s="142">
        <f>CHOOSE(BA27+1,HSV+PSV,HSV+PSV+Mont,HSV+PSV+Dodavka+Mont,HSV,PSV,Mont,Dodavka,Mont+Dodavka,0)</f>
        <v>0</v>
      </c>
      <c r="H27" s="143"/>
      <c r="I27" s="144">
        <f>E27+F27*G27/100</f>
        <v>0</v>
      </c>
      <c r="BA27" s="1">
        <v>0</v>
      </c>
    </row>
    <row r="28" spans="1:53" ht="12.75">
      <c r="A28" s="63" t="s">
        <v>73</v>
      </c>
      <c r="B28" s="54"/>
      <c r="C28" s="54"/>
      <c r="D28" s="139"/>
      <c r="E28" s="140"/>
      <c r="F28" s="141"/>
      <c r="G28" s="142">
        <f>CHOOSE(BA28+1,HSV+PSV,HSV+PSV+Mont,HSV+PSV+Dodavka+Mont,HSV,PSV,Mont,Dodavka,Mont+Dodavka,0)</f>
        <v>0</v>
      </c>
      <c r="H28" s="143"/>
      <c r="I28" s="144">
        <f>E28+F28*G28/100</f>
        <v>0</v>
      </c>
      <c r="BA28" s="1">
        <v>0</v>
      </c>
    </row>
    <row r="29" spans="1:53" ht="12.75">
      <c r="A29" s="63" t="s">
        <v>74</v>
      </c>
      <c r="B29" s="54"/>
      <c r="C29" s="54"/>
      <c r="D29" s="139"/>
      <c r="E29" s="140"/>
      <c r="F29" s="141"/>
      <c r="G29" s="142">
        <f>CHOOSE(BA29+1,HSV+PSV,HSV+PSV+Mont,HSV+PSV+Dodavka+Mont,HSV,PSV,Mont,Dodavka,Mont+Dodavka,0)</f>
        <v>0</v>
      </c>
      <c r="H29" s="143"/>
      <c r="I29" s="144">
        <f>E29+F29*G29/100</f>
        <v>0</v>
      </c>
      <c r="BA29" s="1">
        <v>1</v>
      </c>
    </row>
    <row r="30" spans="1:53" ht="12.75">
      <c r="A30" s="63" t="s">
        <v>75</v>
      </c>
      <c r="B30" s="54"/>
      <c r="C30" s="54"/>
      <c r="D30" s="139"/>
      <c r="E30" s="140"/>
      <c r="F30" s="141"/>
      <c r="G30" s="142">
        <f>CHOOSE(BA30+1,HSV+PSV,HSV+PSV+Mont,HSV+PSV+Dodavka+Mont,HSV,PSV,Mont,Dodavka,Mont+Dodavka,0)</f>
        <v>0</v>
      </c>
      <c r="H30" s="143"/>
      <c r="I30" s="144">
        <f>E30+F30*G30/100</f>
        <v>0</v>
      </c>
      <c r="BA30" s="1">
        <v>1</v>
      </c>
    </row>
    <row r="31" spans="1:53" ht="12.75">
      <c r="A31" s="63" t="s">
        <v>76</v>
      </c>
      <c r="B31" s="54"/>
      <c r="C31" s="54"/>
      <c r="D31" s="139"/>
      <c r="E31" s="140"/>
      <c r="F31" s="141"/>
      <c r="G31" s="142">
        <f>CHOOSE(BA31+1,HSV+PSV,HSV+PSV+Mont,HSV+PSV+Dodavka+Mont,HSV,PSV,Mont,Dodavka,Mont+Dodavka,0)</f>
        <v>0</v>
      </c>
      <c r="H31" s="143"/>
      <c r="I31" s="144">
        <f>E31+F31*G31/100</f>
        <v>0</v>
      </c>
      <c r="BA31" s="1">
        <v>2</v>
      </c>
    </row>
    <row r="32" spans="1:53" ht="12.75">
      <c r="A32" s="63" t="s">
        <v>77</v>
      </c>
      <c r="B32" s="54"/>
      <c r="C32" s="54"/>
      <c r="D32" s="139"/>
      <c r="E32" s="140"/>
      <c r="F32" s="141"/>
      <c r="G32" s="142">
        <f>CHOOSE(BA32+1,HSV+PSV,HSV+PSV+Mont,HSV+PSV+Dodavka+Mont,HSV,PSV,Mont,Dodavka,Mont+Dodavka,0)</f>
        <v>0</v>
      </c>
      <c r="H32" s="143"/>
      <c r="I32" s="144">
        <f>E32+F32*G32/100</f>
        <v>0</v>
      </c>
      <c r="BA32" s="1">
        <v>2</v>
      </c>
    </row>
    <row r="33" spans="1:9" ht="12.75">
      <c r="A33" s="145"/>
      <c r="B33" s="146" t="s">
        <v>78</v>
      </c>
      <c r="C33" s="147"/>
      <c r="D33" s="148"/>
      <c r="E33" s="149"/>
      <c r="F33" s="150"/>
      <c r="G33" s="150"/>
      <c r="H33" s="151">
        <f>SUM(I25:I32)</f>
        <v>0</v>
      </c>
      <c r="I33" s="151"/>
    </row>
    <row r="35" spans="2:9" ht="12.75">
      <c r="B35" s="131"/>
      <c r="F35" s="152"/>
      <c r="G35" s="153"/>
      <c r="H35" s="153"/>
      <c r="I35" s="154"/>
    </row>
    <row r="36" spans="6:9" ht="12.75">
      <c r="F36" s="152"/>
      <c r="G36" s="153"/>
      <c r="H36" s="153"/>
      <c r="I36" s="154"/>
    </row>
    <row r="37" spans="6:9" ht="12.75">
      <c r="F37" s="152"/>
      <c r="G37" s="153"/>
      <c r="H37" s="153"/>
      <c r="I37" s="154"/>
    </row>
    <row r="38" spans="6:9" ht="12.75">
      <c r="F38" s="152"/>
      <c r="G38" s="153"/>
      <c r="H38" s="153"/>
      <c r="I38" s="154"/>
    </row>
    <row r="39" spans="6:9" ht="12.75">
      <c r="F39" s="152"/>
      <c r="G39" s="153"/>
      <c r="H39" s="153"/>
      <c r="I39" s="154"/>
    </row>
    <row r="40" spans="6:9" ht="12.75">
      <c r="F40" s="152"/>
      <c r="G40" s="153"/>
      <c r="H40" s="153"/>
      <c r="I40" s="154"/>
    </row>
    <row r="41" spans="6:9" ht="12.75">
      <c r="F41" s="152"/>
      <c r="G41" s="153"/>
      <c r="H41" s="153"/>
      <c r="I41" s="154"/>
    </row>
    <row r="42" spans="6:9" ht="12.75">
      <c r="F42" s="152"/>
      <c r="G42" s="153"/>
      <c r="H42" s="153"/>
      <c r="I42" s="154"/>
    </row>
    <row r="43" spans="6:9" ht="12.75">
      <c r="F43" s="152"/>
      <c r="G43" s="153"/>
      <c r="H43" s="153"/>
      <c r="I43" s="154"/>
    </row>
    <row r="44" spans="6:9" ht="12.75">
      <c r="F44" s="152"/>
      <c r="G44" s="153"/>
      <c r="H44" s="153"/>
      <c r="I44" s="154"/>
    </row>
    <row r="45" spans="6:9" ht="12.75">
      <c r="F45" s="152"/>
      <c r="G45" s="153"/>
      <c r="H45" s="153"/>
      <c r="I45" s="154"/>
    </row>
    <row r="46" spans="6:9" ht="12.75">
      <c r="F46" s="152"/>
      <c r="G46" s="153"/>
      <c r="H46" s="153"/>
      <c r="I46" s="154"/>
    </row>
    <row r="47" spans="6:9" ht="12.75">
      <c r="F47" s="152"/>
      <c r="G47" s="153"/>
      <c r="H47" s="153"/>
      <c r="I47" s="154"/>
    </row>
    <row r="48" spans="6:9" ht="12.75">
      <c r="F48" s="152"/>
      <c r="G48" s="153"/>
      <c r="H48" s="153"/>
      <c r="I48" s="154"/>
    </row>
    <row r="49" spans="6:9" ht="12.75">
      <c r="F49" s="152"/>
      <c r="G49" s="153"/>
      <c r="H49" s="153"/>
      <c r="I49" s="154"/>
    </row>
    <row r="50" spans="6:9" ht="12.75">
      <c r="F50" s="152"/>
      <c r="G50" s="153"/>
      <c r="H50" s="153"/>
      <c r="I50" s="154"/>
    </row>
    <row r="51" spans="6:9" ht="12.75">
      <c r="F51" s="152"/>
      <c r="G51" s="153"/>
      <c r="H51" s="153"/>
      <c r="I51" s="154"/>
    </row>
    <row r="52" spans="6:9" ht="12.75">
      <c r="F52" s="152"/>
      <c r="G52" s="153"/>
      <c r="H52" s="153"/>
      <c r="I52" s="154"/>
    </row>
    <row r="53" spans="6:9" ht="12.75">
      <c r="F53" s="152"/>
      <c r="G53" s="153"/>
      <c r="H53" s="153"/>
      <c r="I53" s="154"/>
    </row>
    <row r="54" spans="6:9" ht="12.75">
      <c r="F54" s="152"/>
      <c r="G54" s="153"/>
      <c r="H54" s="153"/>
      <c r="I54" s="154"/>
    </row>
    <row r="55" spans="6:9" ht="12.75">
      <c r="F55" s="152"/>
      <c r="G55" s="153"/>
      <c r="H55" s="153"/>
      <c r="I55" s="154"/>
    </row>
    <row r="56" spans="6:9" ht="12.75">
      <c r="F56" s="152"/>
      <c r="G56" s="153"/>
      <c r="H56" s="153"/>
      <c r="I56" s="154"/>
    </row>
    <row r="57" spans="6:9" ht="12.75">
      <c r="F57" s="152"/>
      <c r="G57" s="153"/>
      <c r="H57" s="153"/>
      <c r="I57" s="154"/>
    </row>
    <row r="58" spans="6:9" ht="12.75">
      <c r="F58" s="152"/>
      <c r="G58" s="153"/>
      <c r="H58" s="153"/>
      <c r="I58" s="154"/>
    </row>
    <row r="59" spans="6:9" ht="12.75">
      <c r="F59" s="152"/>
      <c r="G59" s="153"/>
      <c r="H59" s="153"/>
      <c r="I59" s="154"/>
    </row>
    <row r="60" spans="6:9" ht="12.75">
      <c r="F60" s="152"/>
      <c r="G60" s="153"/>
      <c r="H60" s="153"/>
      <c r="I60" s="154"/>
    </row>
    <row r="61" spans="6:9" ht="12.75">
      <c r="F61" s="152"/>
      <c r="G61" s="153"/>
      <c r="H61" s="153"/>
      <c r="I61" s="154"/>
    </row>
    <row r="62" spans="6:9" ht="12.75">
      <c r="F62" s="152"/>
      <c r="G62" s="153"/>
      <c r="H62" s="153"/>
      <c r="I62" s="154"/>
    </row>
    <row r="63" spans="6:9" ht="12.75">
      <c r="F63" s="152"/>
      <c r="G63" s="153"/>
      <c r="H63" s="153"/>
      <c r="I63" s="154"/>
    </row>
    <row r="64" spans="6:9" ht="12.75">
      <c r="F64" s="152"/>
      <c r="G64" s="153"/>
      <c r="H64" s="153"/>
      <c r="I64" s="154"/>
    </row>
    <row r="65" spans="6:9" ht="12.75">
      <c r="F65" s="152"/>
      <c r="G65" s="153"/>
      <c r="H65" s="153"/>
      <c r="I65" s="154"/>
    </row>
    <row r="66" spans="6:9" ht="12.75">
      <c r="F66" s="152"/>
      <c r="G66" s="153"/>
      <c r="H66" s="153"/>
      <c r="I66" s="154"/>
    </row>
    <row r="67" spans="6:9" ht="12.75">
      <c r="F67" s="152"/>
      <c r="G67" s="153"/>
      <c r="H67" s="153"/>
      <c r="I67" s="154"/>
    </row>
    <row r="68" spans="6:9" ht="12.75">
      <c r="F68" s="152"/>
      <c r="G68" s="153"/>
      <c r="H68" s="153"/>
      <c r="I68" s="154"/>
    </row>
    <row r="69" spans="6:9" ht="12.75">
      <c r="F69" s="152"/>
      <c r="G69" s="153"/>
      <c r="H69" s="153"/>
      <c r="I69" s="154"/>
    </row>
    <row r="70" spans="6:9" ht="12.75">
      <c r="F70" s="152"/>
      <c r="G70" s="153"/>
      <c r="H70" s="153"/>
      <c r="I70" s="154"/>
    </row>
    <row r="71" spans="6:9" ht="12.75">
      <c r="F71" s="152"/>
      <c r="G71" s="153"/>
      <c r="H71" s="153"/>
      <c r="I71" s="154"/>
    </row>
    <row r="72" spans="6:9" ht="12.75">
      <c r="F72" s="152"/>
      <c r="G72" s="153"/>
      <c r="H72" s="153"/>
      <c r="I72" s="154"/>
    </row>
    <row r="73" spans="6:9" ht="12.75">
      <c r="F73" s="152"/>
      <c r="G73" s="153"/>
      <c r="H73" s="153"/>
      <c r="I73" s="154"/>
    </row>
    <row r="74" spans="6:9" ht="12.75">
      <c r="F74" s="152"/>
      <c r="G74" s="153"/>
      <c r="H74" s="153"/>
      <c r="I74" s="154"/>
    </row>
    <row r="75" spans="6:9" ht="12.75">
      <c r="F75" s="152"/>
      <c r="G75" s="153"/>
      <c r="H75" s="153"/>
      <c r="I75" s="154"/>
    </row>
    <row r="76" spans="6:9" ht="12.75">
      <c r="F76" s="152"/>
      <c r="G76" s="153"/>
      <c r="H76" s="153"/>
      <c r="I76" s="154"/>
    </row>
    <row r="77" spans="6:9" ht="12.75">
      <c r="F77" s="152"/>
      <c r="G77" s="153"/>
      <c r="H77" s="153"/>
      <c r="I77" s="154"/>
    </row>
    <row r="78" spans="6:9" ht="12.75">
      <c r="F78" s="152"/>
      <c r="G78" s="153"/>
      <c r="H78" s="153"/>
      <c r="I78" s="154"/>
    </row>
    <row r="79" spans="6:9" ht="12.75">
      <c r="F79" s="152"/>
      <c r="G79" s="153"/>
      <c r="H79" s="153"/>
      <c r="I79" s="154"/>
    </row>
    <row r="80" spans="6:9" ht="12.75">
      <c r="F80" s="152"/>
      <c r="G80" s="153"/>
      <c r="H80" s="153"/>
      <c r="I80" s="154"/>
    </row>
    <row r="81" spans="6:9" ht="12.75">
      <c r="F81" s="152"/>
      <c r="G81" s="153"/>
      <c r="H81" s="153"/>
      <c r="I81" s="154"/>
    </row>
    <row r="82" spans="6:9" ht="12.75">
      <c r="F82" s="152"/>
      <c r="G82" s="153"/>
      <c r="H82" s="153"/>
      <c r="I82" s="154"/>
    </row>
    <row r="83" spans="6:9" ht="12.75">
      <c r="F83" s="152"/>
      <c r="G83" s="153"/>
      <c r="H83" s="153"/>
      <c r="I83" s="154"/>
    </row>
    <row r="84" spans="6:9" ht="12.75">
      <c r="F84" s="152"/>
      <c r="G84" s="153"/>
      <c r="H84" s="153"/>
      <c r="I84" s="154"/>
    </row>
  </sheetData>
  <sheetProtection selectLockedCells="1" selectUnlockedCells="1"/>
  <mergeCells count="6">
    <mergeCell ref="A1:B1"/>
    <mergeCell ref="A2:B2"/>
    <mergeCell ref="G2:I2"/>
    <mergeCell ref="A4:I4"/>
    <mergeCell ref="A22:I22"/>
    <mergeCell ref="H33:I33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593"/>
  <sheetViews>
    <sheetView workbookViewId="0" topLeftCell="A1">
      <selection activeCell="A520" sqref="A520"/>
    </sheetView>
  </sheetViews>
  <sheetFormatPr defaultColWidth="9.140625" defaultRowHeight="12.75"/>
  <cols>
    <col min="1" max="1" width="4.421875" style="155" customWidth="1"/>
    <col min="2" max="2" width="11.57421875" style="155" customWidth="1"/>
    <col min="3" max="3" width="40.421875" style="155" customWidth="1"/>
    <col min="4" max="4" width="5.57421875" style="155" customWidth="1"/>
    <col min="5" max="5" width="8.57421875" style="156" customWidth="1"/>
    <col min="6" max="6" width="9.8515625" style="155" customWidth="1"/>
    <col min="7" max="7" width="13.8515625" style="155" customWidth="1"/>
    <col min="8" max="11" width="9.140625" style="155" customWidth="1"/>
    <col min="12" max="12" width="75.57421875" style="155" customWidth="1"/>
    <col min="13" max="13" width="45.28125" style="155" customWidth="1"/>
    <col min="14" max="16384" width="9.140625" style="155" customWidth="1"/>
  </cols>
  <sheetData>
    <row r="1" spans="1:7" ht="12.75">
      <c r="A1" s="157" t="s">
        <v>79</v>
      </c>
      <c r="B1" s="157"/>
      <c r="C1" s="157"/>
      <c r="D1" s="157"/>
      <c r="E1" s="157"/>
      <c r="F1" s="157"/>
      <c r="G1" s="157"/>
    </row>
    <row r="2" spans="1:7" ht="14.25" customHeight="1">
      <c r="A2" s="158"/>
      <c r="B2" s="159"/>
      <c r="C2" s="160"/>
      <c r="D2" s="160"/>
      <c r="E2" s="161"/>
      <c r="F2" s="160"/>
      <c r="G2" s="160"/>
    </row>
    <row r="3" spans="1:7" ht="12.75">
      <c r="A3" s="101" t="s">
        <v>54</v>
      </c>
      <c r="B3" s="101"/>
      <c r="C3" s="102" t="str">
        <f>CONCATENATE(cislostavby," ",nazevstavby)</f>
        <v>RY 001 Výměna výplní dveřních otvorů PF MU</v>
      </c>
      <c r="D3" s="162"/>
      <c r="E3" s="163" t="s">
        <v>80</v>
      </c>
      <c r="F3" s="164" t="str">
        <f>Rekapitulace!H1</f>
        <v>1</v>
      </c>
      <c r="G3" s="165"/>
    </row>
    <row r="4" spans="1:7" ht="12.75">
      <c r="A4" s="166" t="s">
        <v>56</v>
      </c>
      <c r="B4" s="166"/>
      <c r="C4" s="109" t="str">
        <f>CONCATENATE(cisloobjektu," ",nazevobjektu)</f>
        <v>1 Stavební řešení</v>
      </c>
      <c r="D4" s="167"/>
      <c r="E4" s="168" t="str">
        <f>Rekapitulace!G2</f>
        <v>projektový</v>
      </c>
      <c r="F4" s="168"/>
      <c r="G4" s="168"/>
    </row>
    <row r="5" spans="1:7" ht="12.75">
      <c r="A5" s="169"/>
      <c r="B5" s="158"/>
      <c r="C5" s="158"/>
      <c r="D5" s="158"/>
      <c r="E5" s="170"/>
      <c r="F5" s="158"/>
      <c r="G5" s="171"/>
    </row>
    <row r="6" spans="1:7" ht="12.75">
      <c r="A6" s="172" t="s">
        <v>81</v>
      </c>
      <c r="B6" s="173" t="s">
        <v>82</v>
      </c>
      <c r="C6" s="173" t="s">
        <v>83</v>
      </c>
      <c r="D6" s="173" t="s">
        <v>84</v>
      </c>
      <c r="E6" s="174" t="s">
        <v>85</v>
      </c>
      <c r="F6" s="173" t="s">
        <v>86</v>
      </c>
      <c r="G6" s="175" t="s">
        <v>87</v>
      </c>
    </row>
    <row r="7" spans="1:15" ht="12.75">
      <c r="A7" s="176" t="s">
        <v>88</v>
      </c>
      <c r="B7" s="177" t="s">
        <v>89</v>
      </c>
      <c r="C7" s="178" t="s">
        <v>90</v>
      </c>
      <c r="D7" s="179"/>
      <c r="E7" s="180"/>
      <c r="F7" s="180"/>
      <c r="G7" s="181"/>
      <c r="H7" s="182"/>
      <c r="I7" s="182"/>
      <c r="O7" s="183">
        <v>1</v>
      </c>
    </row>
    <row r="8" spans="1:104" ht="12.75">
      <c r="A8" s="184">
        <v>1</v>
      </c>
      <c r="B8" s="185" t="s">
        <v>91</v>
      </c>
      <c r="C8" s="186" t="s">
        <v>92</v>
      </c>
      <c r="D8" s="187" t="s">
        <v>93</v>
      </c>
      <c r="E8" s="188">
        <v>231</v>
      </c>
      <c r="F8" s="188">
        <v>0</v>
      </c>
      <c r="G8" s="189">
        <f>E8*F8</f>
        <v>0</v>
      </c>
      <c r="O8" s="183">
        <v>2</v>
      </c>
      <c r="AA8" s="155">
        <v>1</v>
      </c>
      <c r="AB8" s="155">
        <v>1</v>
      </c>
      <c r="AC8" s="155">
        <v>1</v>
      </c>
      <c r="AZ8" s="155">
        <v>1</v>
      </c>
      <c r="BA8" s="155">
        <f>IF(AZ8=1,G8,0)</f>
        <v>0</v>
      </c>
      <c r="BB8" s="155">
        <f>IF(AZ8=2,G8,0)</f>
        <v>0</v>
      </c>
      <c r="BC8" s="155">
        <f>IF(AZ8=3,G8,0)</f>
        <v>0</v>
      </c>
      <c r="BD8" s="155">
        <f>IF(AZ8=4,G8,0)</f>
        <v>0</v>
      </c>
      <c r="BE8" s="155">
        <f>IF(AZ8=5,G8,0)</f>
        <v>0</v>
      </c>
      <c r="CA8" s="190">
        <v>1</v>
      </c>
      <c r="CB8" s="190">
        <v>1</v>
      </c>
      <c r="CZ8" s="155">
        <v>0</v>
      </c>
    </row>
    <row r="9" spans="1:15" ht="12.75" customHeight="1">
      <c r="A9" s="191"/>
      <c r="B9" s="192"/>
      <c r="C9" s="193" t="s">
        <v>94</v>
      </c>
      <c r="D9" s="193"/>
      <c r="E9" s="194">
        <v>65</v>
      </c>
      <c r="F9" s="195"/>
      <c r="G9" s="196"/>
      <c r="M9" s="197" t="s">
        <v>94</v>
      </c>
      <c r="O9" s="183"/>
    </row>
    <row r="10" spans="1:15" ht="12.75" customHeight="1">
      <c r="A10" s="191"/>
      <c r="B10" s="192"/>
      <c r="C10" s="193" t="s">
        <v>95</v>
      </c>
      <c r="D10" s="193"/>
      <c r="E10" s="194">
        <v>64</v>
      </c>
      <c r="F10" s="195"/>
      <c r="G10" s="196"/>
      <c r="M10" s="197" t="s">
        <v>95</v>
      </c>
      <c r="O10" s="183"/>
    </row>
    <row r="11" spans="1:15" ht="12.75" customHeight="1">
      <c r="A11" s="191"/>
      <c r="B11" s="192"/>
      <c r="C11" s="193" t="s">
        <v>96</v>
      </c>
      <c r="D11" s="193"/>
      <c r="E11" s="194">
        <v>102</v>
      </c>
      <c r="F11" s="195"/>
      <c r="G11" s="196"/>
      <c r="M11" s="197" t="s">
        <v>96</v>
      </c>
      <c r="O11" s="183"/>
    </row>
    <row r="12" spans="1:104" ht="12.75">
      <c r="A12" s="184">
        <v>2</v>
      </c>
      <c r="B12" s="185" t="s">
        <v>97</v>
      </c>
      <c r="C12" s="186" t="s">
        <v>98</v>
      </c>
      <c r="D12" s="187" t="s">
        <v>99</v>
      </c>
      <c r="E12" s="188">
        <v>23</v>
      </c>
      <c r="F12" s="188">
        <v>0</v>
      </c>
      <c r="G12" s="189">
        <f>E12*F12</f>
        <v>0</v>
      </c>
      <c r="O12" s="183">
        <v>2</v>
      </c>
      <c r="AA12" s="155">
        <v>1</v>
      </c>
      <c r="AB12" s="155">
        <v>1</v>
      </c>
      <c r="AC12" s="155">
        <v>1</v>
      </c>
      <c r="AZ12" s="155">
        <v>1</v>
      </c>
      <c r="BA12" s="155">
        <f>IF(AZ12=1,G12,0)</f>
        <v>0</v>
      </c>
      <c r="BB12" s="155">
        <f>IF(AZ12=2,G12,0)</f>
        <v>0</v>
      </c>
      <c r="BC12" s="155">
        <f>IF(AZ12=3,G12,0)</f>
        <v>0</v>
      </c>
      <c r="BD12" s="155">
        <f>IF(AZ12=4,G12,0)</f>
        <v>0</v>
      </c>
      <c r="BE12" s="155">
        <f>IF(AZ12=5,G12,0)</f>
        <v>0</v>
      </c>
      <c r="CA12" s="190">
        <v>1</v>
      </c>
      <c r="CB12" s="190">
        <v>1</v>
      </c>
      <c r="CZ12" s="155">
        <v>0.03781</v>
      </c>
    </row>
    <row r="13" spans="1:15" ht="12.75" customHeight="1">
      <c r="A13" s="191"/>
      <c r="B13" s="192"/>
      <c r="C13" s="193" t="s">
        <v>100</v>
      </c>
      <c r="D13" s="193"/>
      <c r="E13" s="194">
        <v>23</v>
      </c>
      <c r="F13" s="195"/>
      <c r="G13" s="196"/>
      <c r="M13" s="197" t="s">
        <v>100</v>
      </c>
      <c r="O13" s="183"/>
    </row>
    <row r="14" spans="1:104" ht="12.75">
      <c r="A14" s="184">
        <v>3</v>
      </c>
      <c r="B14" s="185" t="s">
        <v>101</v>
      </c>
      <c r="C14" s="186" t="s">
        <v>102</v>
      </c>
      <c r="D14" s="187" t="s">
        <v>103</v>
      </c>
      <c r="E14" s="188">
        <v>184.676</v>
      </c>
      <c r="F14" s="188">
        <v>0</v>
      </c>
      <c r="G14" s="189">
        <f>E14*F14</f>
        <v>0</v>
      </c>
      <c r="O14" s="183">
        <v>2</v>
      </c>
      <c r="AA14" s="155">
        <v>1</v>
      </c>
      <c r="AB14" s="155">
        <v>1</v>
      </c>
      <c r="AC14" s="155">
        <v>1</v>
      </c>
      <c r="AZ14" s="155">
        <v>1</v>
      </c>
      <c r="BA14" s="155">
        <f>IF(AZ14=1,G14,0)</f>
        <v>0</v>
      </c>
      <c r="BB14" s="155">
        <f>IF(AZ14=2,G14,0)</f>
        <v>0</v>
      </c>
      <c r="BC14" s="155">
        <f>IF(AZ14=3,G14,0)</f>
        <v>0</v>
      </c>
      <c r="BD14" s="155">
        <f>IF(AZ14=4,G14,0)</f>
        <v>0</v>
      </c>
      <c r="BE14" s="155">
        <f>IF(AZ14=5,G14,0)</f>
        <v>0</v>
      </c>
      <c r="CA14" s="190">
        <v>1</v>
      </c>
      <c r="CB14" s="190">
        <v>1</v>
      </c>
      <c r="CZ14" s="155">
        <v>0.00238</v>
      </c>
    </row>
    <row r="15" spans="1:15" ht="12.75" customHeight="1">
      <c r="A15" s="191"/>
      <c r="B15" s="192"/>
      <c r="C15" s="193" t="s">
        <v>104</v>
      </c>
      <c r="D15" s="193"/>
      <c r="E15" s="194">
        <v>0</v>
      </c>
      <c r="F15" s="195"/>
      <c r="G15" s="196"/>
      <c r="M15" s="197" t="s">
        <v>104</v>
      </c>
      <c r="O15" s="183"/>
    </row>
    <row r="16" spans="1:15" ht="12.75" customHeight="1">
      <c r="A16" s="191"/>
      <c r="B16" s="192"/>
      <c r="C16" s="193" t="s">
        <v>105</v>
      </c>
      <c r="D16" s="193"/>
      <c r="E16" s="194">
        <v>33.6</v>
      </c>
      <c r="F16" s="195"/>
      <c r="G16" s="196"/>
      <c r="M16" s="197" t="s">
        <v>105</v>
      </c>
      <c r="O16" s="183"/>
    </row>
    <row r="17" spans="1:15" ht="12.75" customHeight="1">
      <c r="A17" s="191"/>
      <c r="B17" s="192"/>
      <c r="C17" s="193" t="s">
        <v>106</v>
      </c>
      <c r="D17" s="193"/>
      <c r="E17" s="194">
        <v>10.35</v>
      </c>
      <c r="F17" s="195"/>
      <c r="G17" s="196"/>
      <c r="M17" s="197" t="s">
        <v>106</v>
      </c>
      <c r="O17" s="183"/>
    </row>
    <row r="18" spans="1:15" ht="12.75" customHeight="1">
      <c r="A18" s="191"/>
      <c r="B18" s="192"/>
      <c r="C18" s="193" t="s">
        <v>107</v>
      </c>
      <c r="D18" s="193"/>
      <c r="E18" s="194">
        <v>11.36</v>
      </c>
      <c r="F18" s="195"/>
      <c r="G18" s="196"/>
      <c r="M18" s="197" t="s">
        <v>107</v>
      </c>
      <c r="O18" s="183"/>
    </row>
    <row r="19" spans="1:15" ht="12.75" customHeight="1">
      <c r="A19" s="191"/>
      <c r="B19" s="192"/>
      <c r="C19" s="193" t="s">
        <v>108</v>
      </c>
      <c r="D19" s="193"/>
      <c r="E19" s="194">
        <v>12.54</v>
      </c>
      <c r="F19" s="195"/>
      <c r="G19" s="196"/>
      <c r="M19" s="197" t="s">
        <v>108</v>
      </c>
      <c r="O19" s="183"/>
    </row>
    <row r="20" spans="1:15" ht="12.75" customHeight="1">
      <c r="A20" s="191"/>
      <c r="B20" s="192"/>
      <c r="C20" s="193" t="s">
        <v>109</v>
      </c>
      <c r="D20" s="193"/>
      <c r="E20" s="194">
        <v>19.191</v>
      </c>
      <c r="F20" s="195"/>
      <c r="G20" s="196"/>
      <c r="M20" s="197" t="s">
        <v>109</v>
      </c>
      <c r="O20" s="183"/>
    </row>
    <row r="21" spans="1:15" ht="12.75" customHeight="1">
      <c r="A21" s="191"/>
      <c r="B21" s="192"/>
      <c r="C21" s="193" t="s">
        <v>110</v>
      </c>
      <c r="D21" s="193"/>
      <c r="E21" s="194">
        <v>10.25</v>
      </c>
      <c r="F21" s="195"/>
      <c r="G21" s="196"/>
      <c r="M21" s="197" t="s">
        <v>110</v>
      </c>
      <c r="O21" s="183"/>
    </row>
    <row r="22" spans="1:15" ht="12.75" customHeight="1">
      <c r="A22" s="191"/>
      <c r="B22" s="192"/>
      <c r="C22" s="193" t="s">
        <v>111</v>
      </c>
      <c r="D22" s="193"/>
      <c r="E22" s="194">
        <v>32.8</v>
      </c>
      <c r="F22" s="195"/>
      <c r="G22" s="196"/>
      <c r="M22" s="197" t="s">
        <v>111</v>
      </c>
      <c r="O22" s="183"/>
    </row>
    <row r="23" spans="1:15" ht="12.75" customHeight="1">
      <c r="A23" s="191"/>
      <c r="B23" s="192"/>
      <c r="C23" s="193" t="s">
        <v>112</v>
      </c>
      <c r="D23" s="193"/>
      <c r="E23" s="194">
        <v>11.455</v>
      </c>
      <c r="F23" s="195"/>
      <c r="G23" s="196"/>
      <c r="M23" s="197" t="s">
        <v>112</v>
      </c>
      <c r="O23" s="183"/>
    </row>
    <row r="24" spans="1:15" ht="12.75" customHeight="1">
      <c r="A24" s="191"/>
      <c r="B24" s="192"/>
      <c r="C24" s="193" t="s">
        <v>113</v>
      </c>
      <c r="D24" s="193"/>
      <c r="E24" s="194">
        <v>11.41</v>
      </c>
      <c r="F24" s="195"/>
      <c r="G24" s="196"/>
      <c r="M24" s="197" t="s">
        <v>113</v>
      </c>
      <c r="O24" s="183"/>
    </row>
    <row r="25" spans="1:15" ht="12.75" customHeight="1">
      <c r="A25" s="191"/>
      <c r="B25" s="192"/>
      <c r="C25" s="193" t="s">
        <v>114</v>
      </c>
      <c r="D25" s="193"/>
      <c r="E25" s="194">
        <v>20.54</v>
      </c>
      <c r="F25" s="195"/>
      <c r="G25" s="196"/>
      <c r="M25" s="197" t="s">
        <v>114</v>
      </c>
      <c r="O25" s="183"/>
    </row>
    <row r="26" spans="1:15" ht="12.75" customHeight="1">
      <c r="A26" s="191"/>
      <c r="B26" s="192"/>
      <c r="C26" s="193" t="s">
        <v>115</v>
      </c>
      <c r="D26" s="193"/>
      <c r="E26" s="194">
        <v>11.18</v>
      </c>
      <c r="F26" s="195"/>
      <c r="G26" s="196"/>
      <c r="M26" s="197" t="s">
        <v>115</v>
      </c>
      <c r="O26" s="183"/>
    </row>
    <row r="27" spans="1:57" ht="12.75">
      <c r="A27" s="198"/>
      <c r="B27" s="199" t="s">
        <v>116</v>
      </c>
      <c r="C27" s="200" t="str">
        <f>CONCATENATE(B7," ",C7)</f>
        <v>61 Upravy povrchů vnitřní</v>
      </c>
      <c r="D27" s="201"/>
      <c r="E27" s="202"/>
      <c r="F27" s="203"/>
      <c r="G27" s="204">
        <f>SUM(G7:G26)</f>
        <v>0</v>
      </c>
      <c r="O27" s="183">
        <v>4</v>
      </c>
      <c r="BA27" s="205">
        <f>SUM(BA7:BA26)</f>
        <v>0</v>
      </c>
      <c r="BB27" s="205">
        <f>SUM(BB7:BB26)</f>
        <v>0</v>
      </c>
      <c r="BC27" s="205">
        <f>SUM(BC7:BC26)</f>
        <v>0</v>
      </c>
      <c r="BD27" s="205">
        <f>SUM(BD7:BD26)</f>
        <v>0</v>
      </c>
      <c r="BE27" s="205">
        <f>SUM(BE7:BE26)</f>
        <v>0</v>
      </c>
    </row>
    <row r="28" spans="1:15" ht="12.75">
      <c r="A28" s="176" t="s">
        <v>88</v>
      </c>
      <c r="B28" s="177" t="s">
        <v>117</v>
      </c>
      <c r="C28" s="178" t="s">
        <v>118</v>
      </c>
      <c r="D28" s="179"/>
      <c r="E28" s="180"/>
      <c r="F28" s="180"/>
      <c r="G28" s="181"/>
      <c r="H28" s="182"/>
      <c r="I28" s="182"/>
      <c r="O28" s="183">
        <v>1</v>
      </c>
    </row>
    <row r="29" spans="1:104" ht="12.75">
      <c r="A29" s="184">
        <v>4</v>
      </c>
      <c r="B29" s="185" t="s">
        <v>119</v>
      </c>
      <c r="C29" s="186" t="s">
        <v>120</v>
      </c>
      <c r="D29" s="187" t="s">
        <v>121</v>
      </c>
      <c r="E29" s="188">
        <v>0.1376</v>
      </c>
      <c r="F29" s="188">
        <v>0</v>
      </c>
      <c r="G29" s="189">
        <f>E29*F29</f>
        <v>0</v>
      </c>
      <c r="O29" s="183">
        <v>2</v>
      </c>
      <c r="AA29" s="155">
        <v>1</v>
      </c>
      <c r="AB29" s="155">
        <v>1</v>
      </c>
      <c r="AC29" s="155">
        <v>1</v>
      </c>
      <c r="AZ29" s="155">
        <v>1</v>
      </c>
      <c r="BA29" s="155">
        <f>IF(AZ29=1,G29,0)</f>
        <v>0</v>
      </c>
      <c r="BB29" s="155">
        <f>IF(AZ29=2,G29,0)</f>
        <v>0</v>
      </c>
      <c r="BC29" s="155">
        <f>IF(AZ29=3,G29,0)</f>
        <v>0</v>
      </c>
      <c r="BD29" s="155">
        <f>IF(AZ29=4,G29,0)</f>
        <v>0</v>
      </c>
      <c r="BE29" s="155">
        <f>IF(AZ29=5,G29,0)</f>
        <v>0</v>
      </c>
      <c r="CA29" s="190">
        <v>1</v>
      </c>
      <c r="CB29" s="190">
        <v>1</v>
      </c>
      <c r="CZ29" s="155">
        <v>2.5</v>
      </c>
    </row>
    <row r="30" spans="1:15" ht="12.75" customHeight="1">
      <c r="A30" s="191"/>
      <c r="B30" s="192"/>
      <c r="C30" s="193" t="s">
        <v>122</v>
      </c>
      <c r="D30" s="193"/>
      <c r="E30" s="194">
        <v>0</v>
      </c>
      <c r="F30" s="195"/>
      <c r="G30" s="196"/>
      <c r="M30" s="197" t="s">
        <v>122</v>
      </c>
      <c r="O30" s="183"/>
    </row>
    <row r="31" spans="1:15" ht="12.75" customHeight="1">
      <c r="A31" s="191"/>
      <c r="B31" s="192"/>
      <c r="C31" s="193" t="s">
        <v>123</v>
      </c>
      <c r="D31" s="193"/>
      <c r="E31" s="194">
        <v>0.023800000000000005</v>
      </c>
      <c r="F31" s="195"/>
      <c r="G31" s="196"/>
      <c r="M31" s="197" t="s">
        <v>123</v>
      </c>
      <c r="O31" s="183"/>
    </row>
    <row r="32" spans="1:15" ht="12.75" customHeight="1">
      <c r="A32" s="191"/>
      <c r="B32" s="192"/>
      <c r="C32" s="193" t="s">
        <v>124</v>
      </c>
      <c r="D32" s="193"/>
      <c r="E32" s="194">
        <v>0.008</v>
      </c>
      <c r="F32" s="195"/>
      <c r="G32" s="196"/>
      <c r="M32" s="197" t="s">
        <v>124</v>
      </c>
      <c r="O32" s="183"/>
    </row>
    <row r="33" spans="1:15" ht="12.75" customHeight="1">
      <c r="A33" s="191"/>
      <c r="B33" s="192"/>
      <c r="C33" s="193" t="s">
        <v>125</v>
      </c>
      <c r="D33" s="193"/>
      <c r="E33" s="194">
        <v>0.008</v>
      </c>
      <c r="F33" s="195"/>
      <c r="G33" s="196"/>
      <c r="M33" s="197" t="s">
        <v>125</v>
      </c>
      <c r="O33" s="183"/>
    </row>
    <row r="34" spans="1:15" ht="12.75" customHeight="1">
      <c r="A34" s="191"/>
      <c r="B34" s="192"/>
      <c r="C34" s="193" t="s">
        <v>126</v>
      </c>
      <c r="D34" s="193"/>
      <c r="E34" s="194">
        <v>0.0066</v>
      </c>
      <c r="F34" s="195"/>
      <c r="G34" s="196"/>
      <c r="M34" s="197" t="s">
        <v>126</v>
      </c>
      <c r="O34" s="183"/>
    </row>
    <row r="35" spans="1:15" ht="12.75" customHeight="1">
      <c r="A35" s="191"/>
      <c r="B35" s="192"/>
      <c r="C35" s="193" t="s">
        <v>127</v>
      </c>
      <c r="D35" s="193"/>
      <c r="E35" s="194">
        <v>0.0005</v>
      </c>
      <c r="F35" s="195"/>
      <c r="G35" s="196"/>
      <c r="M35" s="197" t="s">
        <v>127</v>
      </c>
      <c r="O35" s="183"/>
    </row>
    <row r="36" spans="1:15" ht="12.75" customHeight="1">
      <c r="A36" s="191"/>
      <c r="B36" s="192"/>
      <c r="C36" s="193" t="s">
        <v>128</v>
      </c>
      <c r="D36" s="193"/>
      <c r="E36" s="194">
        <v>0.007200000000000001</v>
      </c>
      <c r="F36" s="195"/>
      <c r="G36" s="196"/>
      <c r="M36" s="197" t="s">
        <v>128</v>
      </c>
      <c r="O36" s="183"/>
    </row>
    <row r="37" spans="1:15" ht="12.75" customHeight="1">
      <c r="A37" s="191"/>
      <c r="B37" s="192"/>
      <c r="C37" s="193" t="s">
        <v>129</v>
      </c>
      <c r="D37" s="193"/>
      <c r="E37" s="194">
        <v>0.0144</v>
      </c>
      <c r="F37" s="195"/>
      <c r="G37" s="196"/>
      <c r="M37" s="197" t="s">
        <v>129</v>
      </c>
      <c r="O37" s="183"/>
    </row>
    <row r="38" spans="1:15" ht="12.75" customHeight="1">
      <c r="A38" s="191"/>
      <c r="B38" s="192"/>
      <c r="C38" s="193" t="s">
        <v>130</v>
      </c>
      <c r="D38" s="193"/>
      <c r="E38" s="194">
        <v>0.008</v>
      </c>
      <c r="F38" s="195"/>
      <c r="G38" s="196"/>
      <c r="M38" s="197" t="s">
        <v>130</v>
      </c>
      <c r="O38" s="183"/>
    </row>
    <row r="39" spans="1:15" ht="12.75" customHeight="1">
      <c r="A39" s="191"/>
      <c r="B39" s="192"/>
      <c r="C39" s="193" t="s">
        <v>131</v>
      </c>
      <c r="D39" s="193"/>
      <c r="E39" s="194">
        <v>0.008</v>
      </c>
      <c r="F39" s="195"/>
      <c r="G39" s="196"/>
      <c r="M39" s="197" t="s">
        <v>131</v>
      </c>
      <c r="O39" s="183"/>
    </row>
    <row r="40" spans="1:15" ht="12.75" customHeight="1">
      <c r="A40" s="191"/>
      <c r="B40" s="192"/>
      <c r="C40" s="193" t="s">
        <v>132</v>
      </c>
      <c r="D40" s="193"/>
      <c r="E40" s="194">
        <v>0.0079</v>
      </c>
      <c r="F40" s="195"/>
      <c r="G40" s="196"/>
      <c r="M40" s="197" t="s">
        <v>132</v>
      </c>
      <c r="O40" s="183"/>
    </row>
    <row r="41" spans="1:15" ht="12.75" customHeight="1">
      <c r="A41" s="191"/>
      <c r="B41" s="192"/>
      <c r="C41" s="193" t="s">
        <v>133</v>
      </c>
      <c r="D41" s="193"/>
      <c r="E41" s="194">
        <v>0.0056</v>
      </c>
      <c r="F41" s="195"/>
      <c r="G41" s="196"/>
      <c r="M41" s="197" t="s">
        <v>133</v>
      </c>
      <c r="O41" s="183"/>
    </row>
    <row r="42" spans="1:15" ht="12.75" customHeight="1">
      <c r="A42" s="191"/>
      <c r="B42" s="192"/>
      <c r="C42" s="193" t="s">
        <v>134</v>
      </c>
      <c r="D42" s="193"/>
      <c r="E42" s="194">
        <v>0.016</v>
      </c>
      <c r="F42" s="195"/>
      <c r="G42" s="196"/>
      <c r="M42" s="197" t="s">
        <v>134</v>
      </c>
      <c r="O42" s="183"/>
    </row>
    <row r="43" spans="1:15" ht="12.75" customHeight="1">
      <c r="A43" s="191"/>
      <c r="B43" s="192"/>
      <c r="C43" s="193" t="s">
        <v>135</v>
      </c>
      <c r="D43" s="193"/>
      <c r="E43" s="194">
        <v>0.0158</v>
      </c>
      <c r="F43" s="195"/>
      <c r="G43" s="196"/>
      <c r="M43" s="197" t="s">
        <v>135</v>
      </c>
      <c r="O43" s="183"/>
    </row>
    <row r="44" spans="1:15" ht="12.75" customHeight="1">
      <c r="A44" s="191"/>
      <c r="B44" s="192"/>
      <c r="C44" s="193" t="s">
        <v>136</v>
      </c>
      <c r="D44" s="193"/>
      <c r="E44" s="194">
        <v>0.008</v>
      </c>
      <c r="F44" s="195"/>
      <c r="G44" s="196"/>
      <c r="M44" s="197" t="s">
        <v>136</v>
      </c>
      <c r="O44" s="183"/>
    </row>
    <row r="45" spans="1:57" ht="12.75">
      <c r="A45" s="198"/>
      <c r="B45" s="199" t="s">
        <v>116</v>
      </c>
      <c r="C45" s="200" t="str">
        <f>CONCATENATE(B28," ",C28)</f>
        <v>63 Podlahy a podlahové konstrukce</v>
      </c>
      <c r="D45" s="201"/>
      <c r="E45" s="202"/>
      <c r="F45" s="203"/>
      <c r="G45" s="204">
        <f>SUM(G28:G44)</f>
        <v>0</v>
      </c>
      <c r="O45" s="183">
        <v>4</v>
      </c>
      <c r="BA45" s="205">
        <f>SUM(BA28:BA44)</f>
        <v>0</v>
      </c>
      <c r="BB45" s="205">
        <f>SUM(BB28:BB44)</f>
        <v>0</v>
      </c>
      <c r="BC45" s="205">
        <f>SUM(BC28:BC44)</f>
        <v>0</v>
      </c>
      <c r="BD45" s="205">
        <f>SUM(BD28:BD44)</f>
        <v>0</v>
      </c>
      <c r="BE45" s="205">
        <f>SUM(BE28:BE44)</f>
        <v>0</v>
      </c>
    </row>
    <row r="46" spans="1:15" ht="12.75">
      <c r="A46" s="176" t="s">
        <v>88</v>
      </c>
      <c r="B46" s="177" t="s">
        <v>137</v>
      </c>
      <c r="C46" s="178" t="s">
        <v>138</v>
      </c>
      <c r="D46" s="179"/>
      <c r="E46" s="180"/>
      <c r="F46" s="180"/>
      <c r="G46" s="181"/>
      <c r="H46" s="182"/>
      <c r="I46" s="182"/>
      <c r="O46" s="183">
        <v>1</v>
      </c>
    </row>
    <row r="47" spans="1:104" ht="12.75">
      <c r="A47" s="184">
        <v>5</v>
      </c>
      <c r="B47" s="185" t="s">
        <v>139</v>
      </c>
      <c r="C47" s="186" t="s">
        <v>140</v>
      </c>
      <c r="D47" s="187" t="s">
        <v>93</v>
      </c>
      <c r="E47" s="188">
        <v>102</v>
      </c>
      <c r="F47" s="188">
        <v>0</v>
      </c>
      <c r="G47" s="189">
        <f>E47*F47</f>
        <v>0</v>
      </c>
      <c r="O47" s="183">
        <v>2</v>
      </c>
      <c r="AA47" s="155">
        <v>1</v>
      </c>
      <c r="AB47" s="155">
        <v>1</v>
      </c>
      <c r="AC47" s="155">
        <v>1</v>
      </c>
      <c r="AZ47" s="155">
        <v>1</v>
      </c>
      <c r="BA47" s="155">
        <f>IF(AZ47=1,G47,0)</f>
        <v>0</v>
      </c>
      <c r="BB47" s="155">
        <f>IF(AZ47=2,G47,0)</f>
        <v>0</v>
      </c>
      <c r="BC47" s="155">
        <f>IF(AZ47=3,G47,0)</f>
        <v>0</v>
      </c>
      <c r="BD47" s="155">
        <f>IF(AZ47=4,G47,0)</f>
        <v>0</v>
      </c>
      <c r="BE47" s="155">
        <f>IF(AZ47=5,G47,0)</f>
        <v>0</v>
      </c>
      <c r="CA47" s="190">
        <v>1</v>
      </c>
      <c r="CB47" s="190">
        <v>1</v>
      </c>
      <c r="CZ47" s="155">
        <v>0.00158</v>
      </c>
    </row>
    <row r="48" spans="1:57" ht="12.75">
      <c r="A48" s="198"/>
      <c r="B48" s="199" t="s">
        <v>116</v>
      </c>
      <c r="C48" s="200" t="str">
        <f>CONCATENATE(B46," ",C46)</f>
        <v>94 Lešení a stavební výtahy</v>
      </c>
      <c r="D48" s="201"/>
      <c r="E48" s="202"/>
      <c r="F48" s="203"/>
      <c r="G48" s="204">
        <f>SUM(G46:G47)</f>
        <v>0</v>
      </c>
      <c r="O48" s="183">
        <v>4</v>
      </c>
      <c r="BA48" s="205">
        <f>SUM(BA46:BA47)</f>
        <v>0</v>
      </c>
      <c r="BB48" s="205">
        <f>SUM(BB46:BB47)</f>
        <v>0</v>
      </c>
      <c r="BC48" s="205">
        <f>SUM(BC46:BC47)</f>
        <v>0</v>
      </c>
      <c r="BD48" s="205">
        <f>SUM(BD46:BD47)</f>
        <v>0</v>
      </c>
      <c r="BE48" s="205">
        <f>SUM(BE46:BE47)</f>
        <v>0</v>
      </c>
    </row>
    <row r="49" spans="1:15" ht="12.75">
      <c r="A49" s="176" t="s">
        <v>88</v>
      </c>
      <c r="B49" s="177" t="s">
        <v>141</v>
      </c>
      <c r="C49" s="178" t="s">
        <v>142</v>
      </c>
      <c r="D49" s="179"/>
      <c r="E49" s="180"/>
      <c r="F49" s="180"/>
      <c r="G49" s="181"/>
      <c r="H49" s="182"/>
      <c r="I49" s="182"/>
      <c r="O49" s="183">
        <v>1</v>
      </c>
    </row>
    <row r="50" spans="1:104" ht="12.75">
      <c r="A50" s="184">
        <v>6</v>
      </c>
      <c r="B50" s="185" t="s">
        <v>143</v>
      </c>
      <c r="C50" s="186" t="s">
        <v>144</v>
      </c>
      <c r="D50" s="187" t="s">
        <v>93</v>
      </c>
      <c r="E50" s="188">
        <v>1247.91</v>
      </c>
      <c r="F50" s="188">
        <v>0</v>
      </c>
      <c r="G50" s="189">
        <f>E50*F50</f>
        <v>0</v>
      </c>
      <c r="O50" s="183">
        <v>2</v>
      </c>
      <c r="AA50" s="155">
        <v>1</v>
      </c>
      <c r="AB50" s="155">
        <v>1</v>
      </c>
      <c r="AC50" s="155">
        <v>1</v>
      </c>
      <c r="AZ50" s="155">
        <v>1</v>
      </c>
      <c r="BA50" s="155">
        <f>IF(AZ50=1,G50,0)</f>
        <v>0</v>
      </c>
      <c r="BB50" s="155">
        <f>IF(AZ50=2,G50,0)</f>
        <v>0</v>
      </c>
      <c r="BC50" s="155">
        <f>IF(AZ50=3,G50,0)</f>
        <v>0</v>
      </c>
      <c r="BD50" s="155">
        <f>IF(AZ50=4,G50,0)</f>
        <v>0</v>
      </c>
      <c r="BE50" s="155">
        <f>IF(AZ50=5,G50,0)</f>
        <v>0</v>
      </c>
      <c r="CA50" s="190">
        <v>1</v>
      </c>
      <c r="CB50" s="190">
        <v>1</v>
      </c>
      <c r="CZ50" s="155">
        <v>4E-05</v>
      </c>
    </row>
    <row r="51" spans="1:15" ht="12.75" customHeight="1">
      <c r="A51" s="191"/>
      <c r="B51" s="192"/>
      <c r="C51" s="193" t="s">
        <v>145</v>
      </c>
      <c r="D51" s="193"/>
      <c r="E51" s="194">
        <v>0</v>
      </c>
      <c r="F51" s="195"/>
      <c r="G51" s="196"/>
      <c r="M51" s="197" t="s">
        <v>145</v>
      </c>
      <c r="O51" s="183"/>
    </row>
    <row r="52" spans="1:15" ht="12.75" customHeight="1">
      <c r="A52" s="191"/>
      <c r="B52" s="192"/>
      <c r="C52" s="193" t="s">
        <v>146</v>
      </c>
      <c r="D52" s="193"/>
      <c r="E52" s="194">
        <v>455.16</v>
      </c>
      <c r="F52" s="195"/>
      <c r="G52" s="196"/>
      <c r="M52" s="197" t="s">
        <v>146</v>
      </c>
      <c r="O52" s="183"/>
    </row>
    <row r="53" spans="1:15" ht="22.5" customHeight="1">
      <c r="A53" s="191"/>
      <c r="B53" s="192"/>
      <c r="C53" s="193" t="s">
        <v>147</v>
      </c>
      <c r="D53" s="193"/>
      <c r="E53" s="194">
        <v>359.16</v>
      </c>
      <c r="F53" s="195"/>
      <c r="G53" s="196"/>
      <c r="M53" s="197" t="s">
        <v>147</v>
      </c>
      <c r="O53" s="183"/>
    </row>
    <row r="54" spans="1:15" ht="22.5" customHeight="1">
      <c r="A54" s="191"/>
      <c r="B54" s="192"/>
      <c r="C54" s="193" t="s">
        <v>148</v>
      </c>
      <c r="D54" s="193"/>
      <c r="E54" s="194">
        <v>433.59</v>
      </c>
      <c r="F54" s="195"/>
      <c r="G54" s="196"/>
      <c r="M54" s="197" t="s">
        <v>148</v>
      </c>
      <c r="O54" s="183"/>
    </row>
    <row r="55" spans="1:57" ht="12.75">
      <c r="A55" s="198"/>
      <c r="B55" s="199" t="s">
        <v>116</v>
      </c>
      <c r="C55" s="200" t="str">
        <f>CONCATENATE(B49," ",C49)</f>
        <v>95 Dokončovací konstrukce na pozemních stavbách</v>
      </c>
      <c r="D55" s="201"/>
      <c r="E55" s="202"/>
      <c r="F55" s="203"/>
      <c r="G55" s="204">
        <f>SUM(G49:G54)</f>
        <v>0</v>
      </c>
      <c r="O55" s="183">
        <v>4</v>
      </c>
      <c r="BA55" s="205">
        <f>SUM(BA49:BA54)</f>
        <v>0</v>
      </c>
      <c r="BB55" s="205">
        <f>SUM(BB49:BB54)</f>
        <v>0</v>
      </c>
      <c r="BC55" s="205">
        <f>SUM(BC49:BC54)</f>
        <v>0</v>
      </c>
      <c r="BD55" s="205">
        <f>SUM(BD49:BD54)</f>
        <v>0</v>
      </c>
      <c r="BE55" s="205">
        <f>SUM(BE49:BE54)</f>
        <v>0</v>
      </c>
    </row>
    <row r="56" spans="1:15" ht="12.75">
      <c r="A56" s="176" t="s">
        <v>88</v>
      </c>
      <c r="B56" s="177" t="s">
        <v>149</v>
      </c>
      <c r="C56" s="178" t="s">
        <v>150</v>
      </c>
      <c r="D56" s="179"/>
      <c r="E56" s="180"/>
      <c r="F56" s="180"/>
      <c r="G56" s="181"/>
      <c r="H56" s="182"/>
      <c r="I56" s="182"/>
      <c r="O56" s="183">
        <v>1</v>
      </c>
    </row>
    <row r="57" spans="1:104" ht="12.75">
      <c r="A57" s="184">
        <v>7</v>
      </c>
      <c r="B57" s="185" t="s">
        <v>151</v>
      </c>
      <c r="C57" s="186" t="s">
        <v>152</v>
      </c>
      <c r="D57" s="187" t="s">
        <v>121</v>
      </c>
      <c r="E57" s="188">
        <v>0.1376</v>
      </c>
      <c r="F57" s="188">
        <v>0</v>
      </c>
      <c r="G57" s="189">
        <f>E57*F57</f>
        <v>0</v>
      </c>
      <c r="O57" s="183">
        <v>2</v>
      </c>
      <c r="AA57" s="155">
        <v>1</v>
      </c>
      <c r="AB57" s="155">
        <v>1</v>
      </c>
      <c r="AC57" s="155">
        <v>1</v>
      </c>
      <c r="AZ57" s="155">
        <v>1</v>
      </c>
      <c r="BA57" s="155">
        <f>IF(AZ57=1,G57,0)</f>
        <v>0</v>
      </c>
      <c r="BB57" s="155">
        <f>IF(AZ57=2,G57,0)</f>
        <v>0</v>
      </c>
      <c r="BC57" s="155">
        <f>IF(AZ57=3,G57,0)</f>
        <v>0</v>
      </c>
      <c r="BD57" s="155">
        <f>IF(AZ57=4,G57,0)</f>
        <v>0</v>
      </c>
      <c r="BE57" s="155">
        <f>IF(AZ57=5,G57,0)</f>
        <v>0</v>
      </c>
      <c r="CA57" s="190">
        <v>1</v>
      </c>
      <c r="CB57" s="190">
        <v>1</v>
      </c>
      <c r="CZ57" s="155">
        <v>0</v>
      </c>
    </row>
    <row r="58" spans="1:15" ht="12.75" customHeight="1">
      <c r="A58" s="191"/>
      <c r="B58" s="192"/>
      <c r="C58" s="193" t="s">
        <v>153</v>
      </c>
      <c r="D58" s="193"/>
      <c r="E58" s="194">
        <v>0.1376</v>
      </c>
      <c r="F58" s="195"/>
      <c r="G58" s="196"/>
      <c r="M58" s="197" t="s">
        <v>153</v>
      </c>
      <c r="O58" s="183"/>
    </row>
    <row r="59" spans="1:104" ht="12.75">
      <c r="A59" s="184">
        <v>8</v>
      </c>
      <c r="B59" s="185" t="s">
        <v>154</v>
      </c>
      <c r="C59" s="186" t="s">
        <v>155</v>
      </c>
      <c r="D59" s="187" t="s">
        <v>99</v>
      </c>
      <c r="E59" s="188">
        <v>25</v>
      </c>
      <c r="F59" s="188">
        <v>0</v>
      </c>
      <c r="G59" s="189">
        <f>E59*F59</f>
        <v>0</v>
      </c>
      <c r="O59" s="183">
        <v>2</v>
      </c>
      <c r="AA59" s="155">
        <v>1</v>
      </c>
      <c r="AB59" s="155">
        <v>1</v>
      </c>
      <c r="AC59" s="155">
        <v>1</v>
      </c>
      <c r="AZ59" s="155">
        <v>1</v>
      </c>
      <c r="BA59" s="155">
        <f>IF(AZ59=1,G59,0)</f>
        <v>0</v>
      </c>
      <c r="BB59" s="155">
        <f>IF(AZ59=2,G59,0)</f>
        <v>0</v>
      </c>
      <c r="BC59" s="155">
        <f>IF(AZ59=3,G59,0)</f>
        <v>0</v>
      </c>
      <c r="BD59" s="155">
        <f>IF(AZ59=4,G59,0)</f>
        <v>0</v>
      </c>
      <c r="BE59" s="155">
        <f>IF(AZ59=5,G59,0)</f>
        <v>0</v>
      </c>
      <c r="CA59" s="190">
        <v>1</v>
      </c>
      <c r="CB59" s="190">
        <v>1</v>
      </c>
      <c r="CZ59" s="155">
        <v>0</v>
      </c>
    </row>
    <row r="60" spans="1:15" ht="12.75" customHeight="1">
      <c r="A60" s="191"/>
      <c r="B60" s="192"/>
      <c r="C60" s="193" t="s">
        <v>156</v>
      </c>
      <c r="D60" s="193"/>
      <c r="E60" s="194">
        <v>7</v>
      </c>
      <c r="F60" s="195"/>
      <c r="G60" s="196"/>
      <c r="M60" s="197" t="s">
        <v>156</v>
      </c>
      <c r="O60" s="183"/>
    </row>
    <row r="61" spans="1:15" ht="12.75" customHeight="1">
      <c r="A61" s="191"/>
      <c r="B61" s="192"/>
      <c r="C61" s="193" t="s">
        <v>157</v>
      </c>
      <c r="D61" s="193"/>
      <c r="E61" s="194">
        <v>8</v>
      </c>
      <c r="F61" s="195"/>
      <c r="G61" s="196"/>
      <c r="M61" s="197" t="s">
        <v>157</v>
      </c>
      <c r="O61" s="183"/>
    </row>
    <row r="62" spans="1:15" ht="12.75" customHeight="1">
      <c r="A62" s="191"/>
      <c r="B62" s="192"/>
      <c r="C62" s="193" t="s">
        <v>158</v>
      </c>
      <c r="D62" s="193"/>
      <c r="E62" s="194">
        <v>10</v>
      </c>
      <c r="F62" s="195"/>
      <c r="G62" s="196"/>
      <c r="M62" s="197" t="s">
        <v>158</v>
      </c>
      <c r="O62" s="183"/>
    </row>
    <row r="63" spans="1:104" ht="12.75">
      <c r="A63" s="184">
        <v>9</v>
      </c>
      <c r="B63" s="185" t="s">
        <v>159</v>
      </c>
      <c r="C63" s="186" t="s">
        <v>160</v>
      </c>
      <c r="D63" s="187" t="s">
        <v>93</v>
      </c>
      <c r="E63" s="188">
        <v>16.2724</v>
      </c>
      <c r="F63" s="188">
        <v>0</v>
      </c>
      <c r="G63" s="189">
        <f>E63*F63</f>
        <v>0</v>
      </c>
      <c r="O63" s="183">
        <v>2</v>
      </c>
      <c r="AA63" s="155">
        <v>1</v>
      </c>
      <c r="AB63" s="155">
        <v>1</v>
      </c>
      <c r="AC63" s="155">
        <v>1</v>
      </c>
      <c r="AZ63" s="155">
        <v>1</v>
      </c>
      <c r="BA63" s="155">
        <f>IF(AZ63=1,G63,0)</f>
        <v>0</v>
      </c>
      <c r="BB63" s="155">
        <f>IF(AZ63=2,G63,0)</f>
        <v>0</v>
      </c>
      <c r="BC63" s="155">
        <f>IF(AZ63=3,G63,0)</f>
        <v>0</v>
      </c>
      <c r="BD63" s="155">
        <f>IF(AZ63=4,G63,0)</f>
        <v>0</v>
      </c>
      <c r="BE63" s="155">
        <f>IF(AZ63=5,G63,0)</f>
        <v>0</v>
      </c>
      <c r="CA63" s="190">
        <v>1</v>
      </c>
      <c r="CB63" s="190">
        <v>1</v>
      </c>
      <c r="CZ63" s="155">
        <v>0</v>
      </c>
    </row>
    <row r="64" spans="1:15" ht="12.75" customHeight="1">
      <c r="A64" s="191"/>
      <c r="B64" s="192"/>
      <c r="C64" s="193" t="s">
        <v>161</v>
      </c>
      <c r="D64" s="193"/>
      <c r="E64" s="194">
        <v>16.2724</v>
      </c>
      <c r="F64" s="195"/>
      <c r="G64" s="196"/>
      <c r="M64" s="197" t="s">
        <v>161</v>
      </c>
      <c r="O64" s="183"/>
    </row>
    <row r="65" spans="1:57" ht="12.75">
      <c r="A65" s="198"/>
      <c r="B65" s="199" t="s">
        <v>116</v>
      </c>
      <c r="C65" s="200" t="str">
        <f>CONCATENATE(B56," ",C56)</f>
        <v>96 Bourání konstrukcí</v>
      </c>
      <c r="D65" s="201"/>
      <c r="E65" s="202"/>
      <c r="F65" s="203"/>
      <c r="G65" s="204">
        <f>SUM(G56:G64)</f>
        <v>0</v>
      </c>
      <c r="O65" s="183">
        <v>4</v>
      </c>
      <c r="BA65" s="205">
        <f>SUM(BA56:BA64)</f>
        <v>0</v>
      </c>
      <c r="BB65" s="205">
        <f>SUM(BB56:BB64)</f>
        <v>0</v>
      </c>
      <c r="BC65" s="205">
        <f>SUM(BC56:BC64)</f>
        <v>0</v>
      </c>
      <c r="BD65" s="205">
        <f>SUM(BD56:BD64)</f>
        <v>0</v>
      </c>
      <c r="BE65" s="205">
        <f>SUM(BE56:BE64)</f>
        <v>0</v>
      </c>
    </row>
    <row r="66" spans="1:15" ht="12.75">
      <c r="A66" s="176" t="s">
        <v>88</v>
      </c>
      <c r="B66" s="177" t="s">
        <v>162</v>
      </c>
      <c r="C66" s="178" t="s">
        <v>163</v>
      </c>
      <c r="D66" s="179"/>
      <c r="E66" s="180"/>
      <c r="F66" s="180"/>
      <c r="G66" s="181"/>
      <c r="H66" s="182"/>
      <c r="I66" s="182"/>
      <c r="O66" s="183">
        <v>1</v>
      </c>
    </row>
    <row r="67" spans="1:104" ht="12.75">
      <c r="A67" s="184">
        <v>10</v>
      </c>
      <c r="B67" s="185" t="s">
        <v>164</v>
      </c>
      <c r="C67" s="186" t="s">
        <v>165</v>
      </c>
      <c r="D67" s="187" t="s">
        <v>93</v>
      </c>
      <c r="E67" s="188">
        <v>2.5281</v>
      </c>
      <c r="F67" s="188">
        <v>0</v>
      </c>
      <c r="G67" s="189">
        <f>E67*F67</f>
        <v>0</v>
      </c>
      <c r="O67" s="183">
        <v>2</v>
      </c>
      <c r="AA67" s="155">
        <v>1</v>
      </c>
      <c r="AB67" s="155">
        <v>1</v>
      </c>
      <c r="AC67" s="155">
        <v>1</v>
      </c>
      <c r="AZ67" s="155">
        <v>1</v>
      </c>
      <c r="BA67" s="155">
        <f>IF(AZ67=1,G67,0)</f>
        <v>0</v>
      </c>
      <c r="BB67" s="155">
        <f>IF(AZ67=2,G67,0)</f>
        <v>0</v>
      </c>
      <c r="BC67" s="155">
        <f>IF(AZ67=3,G67,0)</f>
        <v>0</v>
      </c>
      <c r="BD67" s="155">
        <f>IF(AZ67=4,G67,0)</f>
        <v>0</v>
      </c>
      <c r="BE67" s="155">
        <f>IF(AZ67=5,G67,0)</f>
        <v>0</v>
      </c>
      <c r="CA67" s="190">
        <v>1</v>
      </c>
      <c r="CB67" s="190">
        <v>1</v>
      </c>
      <c r="CZ67" s="155">
        <v>0.0005400000000000001</v>
      </c>
    </row>
    <row r="68" spans="1:15" ht="12.75" customHeight="1">
      <c r="A68" s="191"/>
      <c r="B68" s="192"/>
      <c r="C68" s="193" t="s">
        <v>166</v>
      </c>
      <c r="D68" s="193"/>
      <c r="E68" s="194">
        <v>2.5281</v>
      </c>
      <c r="F68" s="195"/>
      <c r="G68" s="196"/>
      <c r="M68" s="197" t="s">
        <v>166</v>
      </c>
      <c r="O68" s="183"/>
    </row>
    <row r="69" spans="1:57" ht="12.75">
      <c r="A69" s="198"/>
      <c r="B69" s="199" t="s">
        <v>116</v>
      </c>
      <c r="C69" s="200" t="str">
        <f>CONCATENATE(B66," ",C66)</f>
        <v>97 Prorážení otvorů</v>
      </c>
      <c r="D69" s="201"/>
      <c r="E69" s="202"/>
      <c r="F69" s="203"/>
      <c r="G69" s="204">
        <f>SUM(G66:G68)</f>
        <v>0</v>
      </c>
      <c r="O69" s="183">
        <v>4</v>
      </c>
      <c r="BA69" s="205">
        <f>SUM(BA66:BA68)</f>
        <v>0</v>
      </c>
      <c r="BB69" s="205">
        <f>SUM(BB66:BB68)</f>
        <v>0</v>
      </c>
      <c r="BC69" s="205">
        <f>SUM(BC66:BC68)</f>
        <v>0</v>
      </c>
      <c r="BD69" s="205">
        <f>SUM(BD66:BD68)</f>
        <v>0</v>
      </c>
      <c r="BE69" s="205">
        <f>SUM(BE66:BE68)</f>
        <v>0</v>
      </c>
    </row>
    <row r="70" spans="1:15" ht="12.75">
      <c r="A70" s="176" t="s">
        <v>88</v>
      </c>
      <c r="B70" s="177" t="s">
        <v>167</v>
      </c>
      <c r="C70" s="178" t="s">
        <v>168</v>
      </c>
      <c r="D70" s="179"/>
      <c r="E70" s="180"/>
      <c r="F70" s="180"/>
      <c r="G70" s="181"/>
      <c r="H70" s="182"/>
      <c r="I70" s="182"/>
      <c r="O70" s="183">
        <v>1</v>
      </c>
    </row>
    <row r="71" spans="1:104" ht="12.75">
      <c r="A71" s="184">
        <v>11</v>
      </c>
      <c r="B71" s="185" t="s">
        <v>169</v>
      </c>
      <c r="C71" s="186" t="s">
        <v>170</v>
      </c>
      <c r="D71" s="187" t="s">
        <v>171</v>
      </c>
      <c r="E71" s="188">
        <v>1.865600454</v>
      </c>
      <c r="F71" s="188">
        <v>0</v>
      </c>
      <c r="G71" s="189">
        <f>E71*F71</f>
        <v>0</v>
      </c>
      <c r="O71" s="183">
        <v>2</v>
      </c>
      <c r="AA71" s="155">
        <v>7</v>
      </c>
      <c r="AB71" s="155">
        <v>1</v>
      </c>
      <c r="AC71" s="155">
        <v>2</v>
      </c>
      <c r="AZ71" s="155">
        <v>1</v>
      </c>
      <c r="BA71" s="155">
        <f>IF(AZ71=1,G71,0)</f>
        <v>0</v>
      </c>
      <c r="BB71" s="155">
        <f>IF(AZ71=2,G71,0)</f>
        <v>0</v>
      </c>
      <c r="BC71" s="155">
        <f>IF(AZ71=3,G71,0)</f>
        <v>0</v>
      </c>
      <c r="BD71" s="155">
        <f>IF(AZ71=4,G71,0)</f>
        <v>0</v>
      </c>
      <c r="BE71" s="155">
        <f>IF(AZ71=5,G71,0)</f>
        <v>0</v>
      </c>
      <c r="CA71" s="190">
        <v>7</v>
      </c>
      <c r="CB71" s="190">
        <v>1</v>
      </c>
      <c r="CZ71" s="155">
        <v>0</v>
      </c>
    </row>
    <row r="72" spans="1:57" ht="12.75">
      <c r="A72" s="198"/>
      <c r="B72" s="199" t="s">
        <v>116</v>
      </c>
      <c r="C72" s="200" t="str">
        <f>CONCATENATE(B70," ",C70)</f>
        <v>99 Staveništní přesun hmot</v>
      </c>
      <c r="D72" s="201"/>
      <c r="E72" s="202"/>
      <c r="F72" s="203"/>
      <c r="G72" s="204">
        <f>SUM(G70:G71)</f>
        <v>0</v>
      </c>
      <c r="O72" s="183">
        <v>4</v>
      </c>
      <c r="BA72" s="205">
        <f>SUM(BA70:BA71)</f>
        <v>0</v>
      </c>
      <c r="BB72" s="205">
        <f>SUM(BB70:BB71)</f>
        <v>0</v>
      </c>
      <c r="BC72" s="205">
        <f>SUM(BC70:BC71)</f>
        <v>0</v>
      </c>
      <c r="BD72" s="205">
        <f>SUM(BD70:BD71)</f>
        <v>0</v>
      </c>
      <c r="BE72" s="205">
        <f>SUM(BE70:BE71)</f>
        <v>0</v>
      </c>
    </row>
    <row r="73" spans="1:15" ht="12.75">
      <c r="A73" s="176" t="s">
        <v>88</v>
      </c>
      <c r="B73" s="177" t="s">
        <v>172</v>
      </c>
      <c r="C73" s="178" t="s">
        <v>173</v>
      </c>
      <c r="D73" s="179"/>
      <c r="E73" s="180"/>
      <c r="F73" s="180"/>
      <c r="G73" s="181"/>
      <c r="H73" s="182"/>
      <c r="I73" s="182"/>
      <c r="O73" s="183">
        <v>1</v>
      </c>
    </row>
    <row r="74" spans="1:104" ht="12.75">
      <c r="A74" s="184">
        <v>12</v>
      </c>
      <c r="B74" s="185" t="s">
        <v>174</v>
      </c>
      <c r="C74" s="186" t="s">
        <v>175</v>
      </c>
      <c r="D74" s="187" t="s">
        <v>176</v>
      </c>
      <c r="E74" s="188">
        <v>0</v>
      </c>
      <c r="F74" s="188">
        <v>0</v>
      </c>
      <c r="G74" s="189">
        <f>E74*F74</f>
        <v>0</v>
      </c>
      <c r="O74" s="183">
        <v>2</v>
      </c>
      <c r="AA74" s="155">
        <v>1</v>
      </c>
      <c r="AB74" s="155">
        <v>7</v>
      </c>
      <c r="AC74" s="155">
        <v>7</v>
      </c>
      <c r="AZ74" s="155">
        <v>2</v>
      </c>
      <c r="BA74" s="155">
        <f>IF(AZ74=1,G74,0)</f>
        <v>0</v>
      </c>
      <c r="BB74" s="155">
        <f>IF(AZ74=2,G74,0)</f>
        <v>0</v>
      </c>
      <c r="BC74" s="155">
        <f>IF(AZ74=3,G74,0)</f>
        <v>0</v>
      </c>
      <c r="BD74" s="155">
        <f>IF(AZ74=4,G74,0)</f>
        <v>0</v>
      </c>
      <c r="BE74" s="155">
        <f>IF(AZ74=5,G74,0)</f>
        <v>0</v>
      </c>
      <c r="CA74" s="190">
        <v>1</v>
      </c>
      <c r="CB74" s="190">
        <v>7</v>
      </c>
      <c r="CZ74" s="155">
        <v>0</v>
      </c>
    </row>
    <row r="75" spans="1:15" ht="12.75" customHeight="1">
      <c r="A75" s="191"/>
      <c r="B75" s="192"/>
      <c r="C75" s="193" t="s">
        <v>177</v>
      </c>
      <c r="D75" s="193"/>
      <c r="E75" s="194">
        <v>0</v>
      </c>
      <c r="F75" s="195"/>
      <c r="G75" s="196"/>
      <c r="M75" s="197" t="s">
        <v>177</v>
      </c>
      <c r="O75" s="183"/>
    </row>
    <row r="76" spans="1:15" ht="12.75" customHeight="1">
      <c r="A76" s="191"/>
      <c r="B76" s="192"/>
      <c r="C76" s="193" t="s">
        <v>178</v>
      </c>
      <c r="D76" s="193"/>
      <c r="E76" s="194">
        <v>0</v>
      </c>
      <c r="F76" s="195"/>
      <c r="G76" s="196"/>
      <c r="M76" s="197" t="s">
        <v>178</v>
      </c>
      <c r="O76" s="183"/>
    </row>
    <row r="77" spans="1:15" ht="12.75" customHeight="1">
      <c r="A77" s="191"/>
      <c r="B77" s="192"/>
      <c r="C77" s="193" t="s">
        <v>179</v>
      </c>
      <c r="D77" s="193"/>
      <c r="E77" s="194">
        <v>0</v>
      </c>
      <c r="F77" s="195"/>
      <c r="G77" s="196"/>
      <c r="M77" s="197" t="s">
        <v>179</v>
      </c>
      <c r="O77" s="183"/>
    </row>
    <row r="78" spans="1:15" ht="12.75" customHeight="1">
      <c r="A78" s="191"/>
      <c r="B78" s="192"/>
      <c r="C78" s="193" t="s">
        <v>180</v>
      </c>
      <c r="D78" s="193"/>
      <c r="E78" s="194">
        <v>0</v>
      </c>
      <c r="F78" s="195"/>
      <c r="G78" s="196"/>
      <c r="M78" s="197" t="s">
        <v>180</v>
      </c>
      <c r="O78" s="183"/>
    </row>
    <row r="79" spans="1:15" ht="12.75" customHeight="1">
      <c r="A79" s="191"/>
      <c r="B79" s="192"/>
      <c r="C79" s="193" t="s">
        <v>181</v>
      </c>
      <c r="D79" s="193"/>
      <c r="E79" s="194">
        <v>0</v>
      </c>
      <c r="F79" s="195"/>
      <c r="G79" s="196"/>
      <c r="M79" s="197" t="s">
        <v>181</v>
      </c>
      <c r="O79" s="183"/>
    </row>
    <row r="80" spans="1:15" ht="12.75" customHeight="1">
      <c r="A80" s="191"/>
      <c r="B80" s="192"/>
      <c r="C80" s="193" t="s">
        <v>182</v>
      </c>
      <c r="D80" s="193"/>
      <c r="E80" s="194">
        <v>0</v>
      </c>
      <c r="F80" s="195"/>
      <c r="G80" s="196"/>
      <c r="M80" s="197" t="s">
        <v>182</v>
      </c>
      <c r="O80" s="183"/>
    </row>
    <row r="81" spans="1:15" ht="12.75" customHeight="1">
      <c r="A81" s="191"/>
      <c r="B81" s="192"/>
      <c r="C81" s="193" t="s">
        <v>183</v>
      </c>
      <c r="D81" s="193"/>
      <c r="E81" s="194">
        <v>0</v>
      </c>
      <c r="F81" s="195"/>
      <c r="G81" s="196"/>
      <c r="M81" s="197" t="s">
        <v>183</v>
      </c>
      <c r="O81" s="183"/>
    </row>
    <row r="82" spans="1:15" ht="22.5" customHeight="1">
      <c r="A82" s="191"/>
      <c r="B82" s="192"/>
      <c r="C82" s="193" t="s">
        <v>184</v>
      </c>
      <c r="D82" s="193"/>
      <c r="E82" s="194">
        <v>0</v>
      </c>
      <c r="F82" s="195"/>
      <c r="G82" s="196"/>
      <c r="M82" s="197" t="s">
        <v>184</v>
      </c>
      <c r="O82" s="183"/>
    </row>
    <row r="83" spans="1:15" ht="12.75" customHeight="1">
      <c r="A83" s="191"/>
      <c r="B83" s="192"/>
      <c r="C83" s="193" t="s">
        <v>185</v>
      </c>
      <c r="D83" s="193"/>
      <c r="E83" s="194">
        <v>0</v>
      </c>
      <c r="F83" s="195"/>
      <c r="G83" s="196"/>
      <c r="M83" s="197" t="s">
        <v>185</v>
      </c>
      <c r="O83" s="183"/>
    </row>
    <row r="84" spans="1:15" ht="12.75" customHeight="1">
      <c r="A84" s="191"/>
      <c r="B84" s="192"/>
      <c r="C84" s="193" t="s">
        <v>186</v>
      </c>
      <c r="D84" s="193"/>
      <c r="E84" s="194">
        <v>0</v>
      </c>
      <c r="F84" s="195"/>
      <c r="G84" s="196"/>
      <c r="M84" s="197" t="s">
        <v>186</v>
      </c>
      <c r="O84" s="183"/>
    </row>
    <row r="85" spans="1:15" ht="22.5" customHeight="1">
      <c r="A85" s="191"/>
      <c r="B85" s="192"/>
      <c r="C85" s="193" t="s">
        <v>187</v>
      </c>
      <c r="D85" s="193"/>
      <c r="E85" s="194">
        <v>0</v>
      </c>
      <c r="F85" s="195"/>
      <c r="G85" s="196"/>
      <c r="M85" s="197" t="s">
        <v>187</v>
      </c>
      <c r="O85" s="183"/>
    </row>
    <row r="86" spans="1:15" ht="22.5" customHeight="1">
      <c r="A86" s="191"/>
      <c r="B86" s="192"/>
      <c r="C86" s="193" t="s">
        <v>188</v>
      </c>
      <c r="D86" s="193"/>
      <c r="E86" s="194">
        <v>0</v>
      </c>
      <c r="F86" s="195"/>
      <c r="G86" s="196"/>
      <c r="M86" s="197" t="s">
        <v>188</v>
      </c>
      <c r="O86" s="183"/>
    </row>
    <row r="87" spans="1:15" ht="12.75" customHeight="1">
      <c r="A87" s="191"/>
      <c r="B87" s="192"/>
      <c r="C87" s="193" t="s">
        <v>189</v>
      </c>
      <c r="D87" s="193"/>
      <c r="E87" s="194">
        <v>0</v>
      </c>
      <c r="F87" s="195"/>
      <c r="G87" s="196"/>
      <c r="M87" s="197" t="s">
        <v>189</v>
      </c>
      <c r="O87" s="183"/>
    </row>
    <row r="88" spans="1:15" ht="12.75" customHeight="1">
      <c r="A88" s="191"/>
      <c r="B88" s="192"/>
      <c r="C88" s="193" t="s">
        <v>190</v>
      </c>
      <c r="D88" s="193"/>
      <c r="E88" s="194">
        <v>0</v>
      </c>
      <c r="F88" s="195"/>
      <c r="G88" s="196"/>
      <c r="M88" s="197" t="s">
        <v>190</v>
      </c>
      <c r="O88" s="183"/>
    </row>
    <row r="89" spans="1:15" ht="12.75" customHeight="1">
      <c r="A89" s="191"/>
      <c r="B89" s="192"/>
      <c r="C89" s="193" t="s">
        <v>191</v>
      </c>
      <c r="D89" s="193"/>
      <c r="E89" s="194">
        <v>0</v>
      </c>
      <c r="F89" s="195"/>
      <c r="G89" s="196"/>
      <c r="M89" s="197" t="s">
        <v>191</v>
      </c>
      <c r="O89" s="183"/>
    </row>
    <row r="90" spans="1:15" ht="12.75" customHeight="1">
      <c r="A90" s="191"/>
      <c r="B90" s="192"/>
      <c r="C90" s="193" t="s">
        <v>192</v>
      </c>
      <c r="D90" s="193"/>
      <c r="E90" s="194">
        <v>0</v>
      </c>
      <c r="F90" s="195"/>
      <c r="G90" s="196"/>
      <c r="M90" s="197" t="s">
        <v>192</v>
      </c>
      <c r="O90" s="183"/>
    </row>
    <row r="91" spans="1:15" ht="12.75" customHeight="1">
      <c r="A91" s="191"/>
      <c r="B91" s="192"/>
      <c r="C91" s="193" t="s">
        <v>193</v>
      </c>
      <c r="D91" s="193"/>
      <c r="E91" s="194">
        <v>0</v>
      </c>
      <c r="F91" s="195"/>
      <c r="G91" s="196"/>
      <c r="M91" s="197" t="s">
        <v>193</v>
      </c>
      <c r="O91" s="183"/>
    </row>
    <row r="92" spans="1:15" ht="12.75" customHeight="1">
      <c r="A92" s="191"/>
      <c r="B92" s="192"/>
      <c r="C92" s="193" t="s">
        <v>194</v>
      </c>
      <c r="D92" s="193"/>
      <c r="E92" s="194">
        <v>0</v>
      </c>
      <c r="F92" s="195"/>
      <c r="G92" s="196"/>
      <c r="M92" s="197" t="s">
        <v>194</v>
      </c>
      <c r="O92" s="183"/>
    </row>
    <row r="93" spans="1:15" ht="12.75" customHeight="1">
      <c r="A93" s="191"/>
      <c r="B93" s="192"/>
      <c r="C93" s="193" t="s">
        <v>195</v>
      </c>
      <c r="D93" s="193"/>
      <c r="E93" s="194">
        <v>0</v>
      </c>
      <c r="F93" s="195"/>
      <c r="G93" s="196"/>
      <c r="M93" s="197" t="s">
        <v>195</v>
      </c>
      <c r="O93" s="183"/>
    </row>
    <row r="94" spans="1:15" ht="12.75" customHeight="1">
      <c r="A94" s="191"/>
      <c r="B94" s="192"/>
      <c r="C94" s="193" t="s">
        <v>196</v>
      </c>
      <c r="D94" s="193"/>
      <c r="E94" s="194">
        <v>0</v>
      </c>
      <c r="F94" s="195"/>
      <c r="G94" s="196"/>
      <c r="M94" s="197" t="s">
        <v>196</v>
      </c>
      <c r="O94" s="183"/>
    </row>
    <row r="95" spans="1:15" ht="22.5" customHeight="1">
      <c r="A95" s="191"/>
      <c r="B95" s="192"/>
      <c r="C95" s="193" t="s">
        <v>195</v>
      </c>
      <c r="D95" s="193"/>
      <c r="E95" s="194">
        <v>0</v>
      </c>
      <c r="F95" s="195"/>
      <c r="G95" s="196"/>
      <c r="M95" s="197" t="s">
        <v>195</v>
      </c>
      <c r="O95" s="183"/>
    </row>
    <row r="96" spans="1:15" ht="12.75" customHeight="1">
      <c r="A96" s="191"/>
      <c r="B96" s="192"/>
      <c r="C96" s="193" t="s">
        <v>197</v>
      </c>
      <c r="D96" s="193"/>
      <c r="E96" s="194">
        <v>0</v>
      </c>
      <c r="F96" s="195"/>
      <c r="G96" s="196"/>
      <c r="M96" s="197" t="s">
        <v>197</v>
      </c>
      <c r="O96" s="183"/>
    </row>
    <row r="97" spans="1:15" ht="12.75" customHeight="1">
      <c r="A97" s="191"/>
      <c r="B97" s="192"/>
      <c r="C97" s="193" t="s">
        <v>198</v>
      </c>
      <c r="D97" s="193"/>
      <c r="E97" s="194">
        <v>0</v>
      </c>
      <c r="F97" s="195"/>
      <c r="G97" s="196"/>
      <c r="M97" s="197" t="s">
        <v>198</v>
      </c>
      <c r="O97" s="183"/>
    </row>
    <row r="98" spans="1:104" ht="12.75">
      <c r="A98" s="184">
        <v>13</v>
      </c>
      <c r="B98" s="185" t="s">
        <v>199</v>
      </c>
      <c r="C98" s="186" t="s">
        <v>200</v>
      </c>
      <c r="D98" s="187" t="s">
        <v>201</v>
      </c>
      <c r="E98" s="188">
        <v>1</v>
      </c>
      <c r="F98" s="188">
        <v>0</v>
      </c>
      <c r="G98" s="189">
        <f>E98*F98</f>
        <v>0</v>
      </c>
      <c r="O98" s="183">
        <v>2</v>
      </c>
      <c r="AA98" s="155">
        <v>1</v>
      </c>
      <c r="AB98" s="155">
        <v>7</v>
      </c>
      <c r="AC98" s="155">
        <v>7</v>
      </c>
      <c r="AZ98" s="155">
        <v>2</v>
      </c>
      <c r="BA98" s="155">
        <f>IF(AZ98=1,G98,0)</f>
        <v>0</v>
      </c>
      <c r="BB98" s="155">
        <f>IF(AZ98=2,G98,0)</f>
        <v>0</v>
      </c>
      <c r="BC98" s="155">
        <f>IF(AZ98=3,G98,0)</f>
        <v>0</v>
      </c>
      <c r="BD98" s="155">
        <f>IF(AZ98=4,G98,0)</f>
        <v>0</v>
      </c>
      <c r="BE98" s="155">
        <f>IF(AZ98=5,G98,0)</f>
        <v>0</v>
      </c>
      <c r="CA98" s="190">
        <v>1</v>
      </c>
      <c r="CB98" s="190">
        <v>7</v>
      </c>
      <c r="CZ98" s="155">
        <v>0</v>
      </c>
    </row>
    <row r="99" spans="1:15" ht="12.75" customHeight="1">
      <c r="A99" s="191"/>
      <c r="B99" s="192"/>
      <c r="C99" s="193" t="s">
        <v>202</v>
      </c>
      <c r="D99" s="193"/>
      <c r="E99" s="194">
        <v>0</v>
      </c>
      <c r="F99" s="195"/>
      <c r="G99" s="196"/>
      <c r="M99" s="197" t="s">
        <v>202</v>
      </c>
      <c r="O99" s="183"/>
    </row>
    <row r="100" spans="1:15" ht="12.75" customHeight="1">
      <c r="A100" s="191"/>
      <c r="B100" s="192"/>
      <c r="C100" s="193" t="s">
        <v>203</v>
      </c>
      <c r="D100" s="193"/>
      <c r="E100" s="194">
        <v>0</v>
      </c>
      <c r="F100" s="195"/>
      <c r="G100" s="196"/>
      <c r="M100" s="197" t="s">
        <v>203</v>
      </c>
      <c r="O100" s="183"/>
    </row>
    <row r="101" spans="1:15" ht="12.75" customHeight="1">
      <c r="A101" s="191"/>
      <c r="B101" s="192"/>
      <c r="C101" s="193" t="s">
        <v>204</v>
      </c>
      <c r="D101" s="193"/>
      <c r="E101" s="194">
        <v>0</v>
      </c>
      <c r="F101" s="195"/>
      <c r="G101" s="196"/>
      <c r="M101" s="197" t="s">
        <v>204</v>
      </c>
      <c r="O101" s="183"/>
    </row>
    <row r="102" spans="1:15" ht="12.75" customHeight="1">
      <c r="A102" s="191"/>
      <c r="B102" s="192"/>
      <c r="C102" s="193" t="s">
        <v>205</v>
      </c>
      <c r="D102" s="193"/>
      <c r="E102" s="194">
        <v>0</v>
      </c>
      <c r="F102" s="195"/>
      <c r="G102" s="196"/>
      <c r="M102" s="197" t="s">
        <v>205</v>
      </c>
      <c r="O102" s="183"/>
    </row>
    <row r="103" spans="1:15" ht="12.75" customHeight="1">
      <c r="A103" s="191"/>
      <c r="B103" s="192"/>
      <c r="C103" s="193" t="s">
        <v>206</v>
      </c>
      <c r="D103" s="193"/>
      <c r="E103" s="194">
        <v>0</v>
      </c>
      <c r="F103" s="195"/>
      <c r="G103" s="196"/>
      <c r="M103" s="197" t="s">
        <v>206</v>
      </c>
      <c r="O103" s="183"/>
    </row>
    <row r="104" spans="1:15" ht="12.75" customHeight="1">
      <c r="A104" s="191"/>
      <c r="B104" s="192"/>
      <c r="C104" s="193" t="s">
        <v>207</v>
      </c>
      <c r="D104" s="193"/>
      <c r="E104" s="194">
        <v>0</v>
      </c>
      <c r="F104" s="195"/>
      <c r="G104" s="196"/>
      <c r="M104" s="197" t="s">
        <v>207</v>
      </c>
      <c r="O104" s="183"/>
    </row>
    <row r="105" spans="1:15" ht="12.75" customHeight="1">
      <c r="A105" s="191"/>
      <c r="B105" s="192"/>
      <c r="C105" s="193" t="s">
        <v>208</v>
      </c>
      <c r="D105" s="193"/>
      <c r="E105" s="194">
        <v>0</v>
      </c>
      <c r="F105" s="195"/>
      <c r="G105" s="196"/>
      <c r="M105" s="197" t="s">
        <v>208</v>
      </c>
      <c r="O105" s="183"/>
    </row>
    <row r="106" spans="1:15" ht="12.75" customHeight="1">
      <c r="A106" s="191"/>
      <c r="B106" s="192"/>
      <c r="C106" s="193" t="s">
        <v>209</v>
      </c>
      <c r="D106" s="193"/>
      <c r="E106" s="194">
        <v>0</v>
      </c>
      <c r="F106" s="195"/>
      <c r="G106" s="196"/>
      <c r="M106" s="197" t="s">
        <v>209</v>
      </c>
      <c r="O106" s="183"/>
    </row>
    <row r="107" spans="1:15" ht="12.75" customHeight="1">
      <c r="A107" s="191"/>
      <c r="B107" s="192"/>
      <c r="C107" s="193" t="s">
        <v>210</v>
      </c>
      <c r="D107" s="193"/>
      <c r="E107" s="194">
        <v>0</v>
      </c>
      <c r="F107" s="195"/>
      <c r="G107" s="196"/>
      <c r="M107" s="197" t="s">
        <v>210</v>
      </c>
      <c r="O107" s="183"/>
    </row>
    <row r="108" spans="1:15" ht="12.75" customHeight="1">
      <c r="A108" s="191"/>
      <c r="B108" s="192"/>
      <c r="C108" s="193" t="s">
        <v>211</v>
      </c>
      <c r="D108" s="193"/>
      <c r="E108" s="194">
        <v>0</v>
      </c>
      <c r="F108" s="195"/>
      <c r="G108" s="196"/>
      <c r="M108" s="197" t="s">
        <v>211</v>
      </c>
      <c r="O108" s="183"/>
    </row>
    <row r="109" spans="1:15" ht="12.75" customHeight="1">
      <c r="A109" s="191"/>
      <c r="B109" s="192"/>
      <c r="C109" s="193" t="s">
        <v>212</v>
      </c>
      <c r="D109" s="193"/>
      <c r="E109" s="194">
        <v>0</v>
      </c>
      <c r="F109" s="195"/>
      <c r="G109" s="196"/>
      <c r="M109" s="197" t="s">
        <v>212</v>
      </c>
      <c r="O109" s="183"/>
    </row>
    <row r="110" spans="1:15" ht="12.75" customHeight="1">
      <c r="A110" s="191"/>
      <c r="B110" s="192"/>
      <c r="C110" s="193" t="s">
        <v>213</v>
      </c>
      <c r="D110" s="193"/>
      <c r="E110" s="194">
        <v>1</v>
      </c>
      <c r="F110" s="195"/>
      <c r="G110" s="196"/>
      <c r="M110" s="197" t="s">
        <v>213</v>
      </c>
      <c r="O110" s="183"/>
    </row>
    <row r="111" spans="1:104" ht="12.75">
      <c r="A111" s="184">
        <v>14</v>
      </c>
      <c r="B111" s="185" t="s">
        <v>214</v>
      </c>
      <c r="C111" s="186" t="s">
        <v>215</v>
      </c>
      <c r="D111" s="187" t="s">
        <v>201</v>
      </c>
      <c r="E111" s="188">
        <v>1</v>
      </c>
      <c r="F111" s="188">
        <v>0</v>
      </c>
      <c r="G111" s="189">
        <f>E111*F111</f>
        <v>0</v>
      </c>
      <c r="O111" s="183">
        <v>2</v>
      </c>
      <c r="AA111" s="155">
        <v>1</v>
      </c>
      <c r="AB111" s="155">
        <v>7</v>
      </c>
      <c r="AC111" s="155">
        <v>7</v>
      </c>
      <c r="AZ111" s="155">
        <v>2</v>
      </c>
      <c r="BA111" s="155">
        <f>IF(AZ111=1,G111,0)</f>
        <v>0</v>
      </c>
      <c r="BB111" s="155">
        <f>IF(AZ111=2,G111,0)</f>
        <v>0</v>
      </c>
      <c r="BC111" s="155">
        <f>IF(AZ111=3,G111,0)</f>
        <v>0</v>
      </c>
      <c r="BD111" s="155">
        <f>IF(AZ111=4,G111,0)</f>
        <v>0</v>
      </c>
      <c r="BE111" s="155">
        <f>IF(AZ111=5,G111,0)</f>
        <v>0</v>
      </c>
      <c r="CA111" s="190">
        <v>1</v>
      </c>
      <c r="CB111" s="190">
        <v>7</v>
      </c>
      <c r="CZ111" s="155">
        <v>0</v>
      </c>
    </row>
    <row r="112" spans="1:15" ht="12.75" customHeight="1">
      <c r="A112" s="191"/>
      <c r="B112" s="192"/>
      <c r="C112" s="193" t="s">
        <v>216</v>
      </c>
      <c r="D112" s="193"/>
      <c r="E112" s="194">
        <v>0</v>
      </c>
      <c r="F112" s="195"/>
      <c r="G112" s="196"/>
      <c r="M112" s="197" t="s">
        <v>216</v>
      </c>
      <c r="O112" s="183"/>
    </row>
    <row r="113" spans="1:15" ht="12.75" customHeight="1">
      <c r="A113" s="191"/>
      <c r="B113" s="192"/>
      <c r="C113" s="193" t="s">
        <v>217</v>
      </c>
      <c r="D113" s="193"/>
      <c r="E113" s="194">
        <v>0</v>
      </c>
      <c r="F113" s="195"/>
      <c r="G113" s="196"/>
      <c r="M113" s="197" t="s">
        <v>217</v>
      </c>
      <c r="O113" s="183"/>
    </row>
    <row r="114" spans="1:15" ht="12.75" customHeight="1">
      <c r="A114" s="191"/>
      <c r="B114" s="192"/>
      <c r="C114" s="193" t="s">
        <v>218</v>
      </c>
      <c r="D114" s="193"/>
      <c r="E114" s="194">
        <v>0</v>
      </c>
      <c r="F114" s="195"/>
      <c r="G114" s="196"/>
      <c r="M114" s="197" t="s">
        <v>218</v>
      </c>
      <c r="O114" s="183"/>
    </row>
    <row r="115" spans="1:15" ht="12.75" customHeight="1">
      <c r="A115" s="191"/>
      <c r="B115" s="192"/>
      <c r="C115" s="193" t="s">
        <v>219</v>
      </c>
      <c r="D115" s="193"/>
      <c r="E115" s="194">
        <v>0</v>
      </c>
      <c r="F115" s="195"/>
      <c r="G115" s="196"/>
      <c r="M115" s="197" t="s">
        <v>219</v>
      </c>
      <c r="O115" s="183"/>
    </row>
    <row r="116" spans="1:15" ht="12.75" customHeight="1">
      <c r="A116" s="191"/>
      <c r="B116" s="192"/>
      <c r="C116" s="193" t="s">
        <v>220</v>
      </c>
      <c r="D116" s="193"/>
      <c r="E116" s="194">
        <v>0</v>
      </c>
      <c r="F116" s="195"/>
      <c r="G116" s="196"/>
      <c r="M116" s="197" t="s">
        <v>220</v>
      </c>
      <c r="O116" s="183"/>
    </row>
    <row r="117" spans="1:15" ht="12.75" customHeight="1">
      <c r="A117" s="191"/>
      <c r="B117" s="192"/>
      <c r="C117" s="193" t="s">
        <v>221</v>
      </c>
      <c r="D117" s="193"/>
      <c r="E117" s="194">
        <v>0</v>
      </c>
      <c r="F117" s="195"/>
      <c r="G117" s="196"/>
      <c r="M117" s="197" t="s">
        <v>221</v>
      </c>
      <c r="O117" s="183"/>
    </row>
    <row r="118" spans="1:15" ht="22.5" customHeight="1">
      <c r="A118" s="191"/>
      <c r="B118" s="192"/>
      <c r="C118" s="193" t="s">
        <v>222</v>
      </c>
      <c r="D118" s="193"/>
      <c r="E118" s="194">
        <v>0</v>
      </c>
      <c r="F118" s="195"/>
      <c r="G118" s="196"/>
      <c r="M118" s="197" t="s">
        <v>222</v>
      </c>
      <c r="O118" s="183"/>
    </row>
    <row r="119" spans="1:15" ht="22.5" customHeight="1">
      <c r="A119" s="191"/>
      <c r="B119" s="192"/>
      <c r="C119" s="193" t="s">
        <v>205</v>
      </c>
      <c r="D119" s="193"/>
      <c r="E119" s="194">
        <v>0</v>
      </c>
      <c r="F119" s="195"/>
      <c r="G119" s="196"/>
      <c r="M119" s="197" t="s">
        <v>205</v>
      </c>
      <c r="O119" s="183"/>
    </row>
    <row r="120" spans="1:15" ht="12.75" customHeight="1">
      <c r="A120" s="191"/>
      <c r="B120" s="192"/>
      <c r="C120" s="193" t="s">
        <v>206</v>
      </c>
      <c r="D120" s="193"/>
      <c r="E120" s="194">
        <v>0</v>
      </c>
      <c r="F120" s="195"/>
      <c r="G120" s="196"/>
      <c r="M120" s="197" t="s">
        <v>206</v>
      </c>
      <c r="O120" s="183"/>
    </row>
    <row r="121" spans="1:15" ht="22.5" customHeight="1">
      <c r="A121" s="191"/>
      <c r="B121" s="192"/>
      <c r="C121" s="193" t="s">
        <v>223</v>
      </c>
      <c r="D121" s="193"/>
      <c r="E121" s="194">
        <v>0</v>
      </c>
      <c r="F121" s="195"/>
      <c r="G121" s="196"/>
      <c r="M121" s="197" t="s">
        <v>223</v>
      </c>
      <c r="O121" s="183"/>
    </row>
    <row r="122" spans="1:15" ht="12.75" customHeight="1">
      <c r="A122" s="191"/>
      <c r="B122" s="192"/>
      <c r="C122" s="193" t="s">
        <v>224</v>
      </c>
      <c r="D122" s="193"/>
      <c r="E122" s="194">
        <v>0</v>
      </c>
      <c r="F122" s="195"/>
      <c r="G122" s="196"/>
      <c r="M122" s="197" t="s">
        <v>224</v>
      </c>
      <c r="O122" s="183"/>
    </row>
    <row r="123" spans="1:15" ht="12.75" customHeight="1">
      <c r="A123" s="191"/>
      <c r="B123" s="192"/>
      <c r="C123" s="193" t="s">
        <v>225</v>
      </c>
      <c r="D123" s="193"/>
      <c r="E123" s="194">
        <v>0</v>
      </c>
      <c r="F123" s="195"/>
      <c r="G123" s="196"/>
      <c r="M123" s="197" t="s">
        <v>225</v>
      </c>
      <c r="O123" s="183"/>
    </row>
    <row r="124" spans="1:15" ht="22.5" customHeight="1">
      <c r="A124" s="191"/>
      <c r="B124" s="192"/>
      <c r="C124" s="193" t="s">
        <v>226</v>
      </c>
      <c r="D124" s="193"/>
      <c r="E124" s="194">
        <v>0</v>
      </c>
      <c r="F124" s="195"/>
      <c r="G124" s="196"/>
      <c r="M124" s="197" t="s">
        <v>226</v>
      </c>
      <c r="O124" s="183"/>
    </row>
    <row r="125" spans="1:15" ht="22.5" customHeight="1">
      <c r="A125" s="191"/>
      <c r="B125" s="192"/>
      <c r="C125" s="193" t="s">
        <v>227</v>
      </c>
      <c r="D125" s="193"/>
      <c r="E125" s="194">
        <v>0</v>
      </c>
      <c r="F125" s="195"/>
      <c r="G125" s="196"/>
      <c r="M125" s="197" t="s">
        <v>227</v>
      </c>
      <c r="O125" s="183"/>
    </row>
    <row r="126" spans="1:15" ht="12.75" customHeight="1">
      <c r="A126" s="191"/>
      <c r="B126" s="192"/>
      <c r="C126" s="193" t="s">
        <v>228</v>
      </c>
      <c r="D126" s="193"/>
      <c r="E126" s="194">
        <v>0</v>
      </c>
      <c r="F126" s="195"/>
      <c r="G126" s="196"/>
      <c r="M126" s="197" t="s">
        <v>228</v>
      </c>
      <c r="O126" s="183"/>
    </row>
    <row r="127" spans="1:15" ht="22.5" customHeight="1">
      <c r="A127" s="191"/>
      <c r="B127" s="192"/>
      <c r="C127" s="193" t="s">
        <v>229</v>
      </c>
      <c r="D127" s="193"/>
      <c r="E127" s="194">
        <v>0</v>
      </c>
      <c r="F127" s="195"/>
      <c r="G127" s="196"/>
      <c r="M127" s="197" t="s">
        <v>229</v>
      </c>
      <c r="O127" s="183"/>
    </row>
    <row r="128" spans="1:15" ht="12.75" customHeight="1">
      <c r="A128" s="191"/>
      <c r="B128" s="192"/>
      <c r="C128" s="193" t="s">
        <v>230</v>
      </c>
      <c r="D128" s="193"/>
      <c r="E128" s="194">
        <v>0</v>
      </c>
      <c r="F128" s="195"/>
      <c r="G128" s="196"/>
      <c r="M128" s="197" t="s">
        <v>230</v>
      </c>
      <c r="O128" s="183"/>
    </row>
    <row r="129" spans="1:15" ht="12.75" customHeight="1">
      <c r="A129" s="191"/>
      <c r="B129" s="192"/>
      <c r="C129" s="193" t="s">
        <v>231</v>
      </c>
      <c r="D129" s="193"/>
      <c r="E129" s="194">
        <v>0</v>
      </c>
      <c r="F129" s="195"/>
      <c r="G129" s="196"/>
      <c r="M129" s="197" t="s">
        <v>231</v>
      </c>
      <c r="O129" s="183"/>
    </row>
    <row r="130" spans="1:15" ht="12.75" customHeight="1">
      <c r="A130" s="191"/>
      <c r="B130" s="192"/>
      <c r="C130" s="193" t="s">
        <v>232</v>
      </c>
      <c r="D130" s="193"/>
      <c r="E130" s="194">
        <v>0</v>
      </c>
      <c r="F130" s="195"/>
      <c r="G130" s="196"/>
      <c r="M130" s="197" t="s">
        <v>232</v>
      </c>
      <c r="O130" s="183"/>
    </row>
    <row r="131" spans="1:15" ht="12.75" customHeight="1">
      <c r="A131" s="191"/>
      <c r="B131" s="192"/>
      <c r="C131" s="193" t="s">
        <v>233</v>
      </c>
      <c r="D131" s="193"/>
      <c r="E131" s="194">
        <v>0</v>
      </c>
      <c r="F131" s="195"/>
      <c r="G131" s="196"/>
      <c r="M131" s="197" t="s">
        <v>233</v>
      </c>
      <c r="O131" s="183"/>
    </row>
    <row r="132" spans="1:15" ht="12.75" customHeight="1">
      <c r="A132" s="191"/>
      <c r="B132" s="192"/>
      <c r="C132" s="193" t="s">
        <v>209</v>
      </c>
      <c r="D132" s="193"/>
      <c r="E132" s="194">
        <v>0</v>
      </c>
      <c r="F132" s="195"/>
      <c r="G132" s="196"/>
      <c r="M132" s="197" t="s">
        <v>209</v>
      </c>
      <c r="O132" s="183"/>
    </row>
    <row r="133" spans="1:15" ht="12.75" customHeight="1">
      <c r="A133" s="191"/>
      <c r="B133" s="192"/>
      <c r="C133" s="193" t="s">
        <v>210</v>
      </c>
      <c r="D133" s="193"/>
      <c r="E133" s="194">
        <v>0</v>
      </c>
      <c r="F133" s="195"/>
      <c r="G133" s="196"/>
      <c r="M133" s="197" t="s">
        <v>210</v>
      </c>
      <c r="O133" s="183"/>
    </row>
    <row r="134" spans="1:15" ht="12.75" customHeight="1">
      <c r="A134" s="191"/>
      <c r="B134" s="192"/>
      <c r="C134" s="193" t="s">
        <v>211</v>
      </c>
      <c r="D134" s="193"/>
      <c r="E134" s="194">
        <v>0</v>
      </c>
      <c r="F134" s="195"/>
      <c r="G134" s="196"/>
      <c r="M134" s="197" t="s">
        <v>211</v>
      </c>
      <c r="O134" s="183"/>
    </row>
    <row r="135" spans="1:15" ht="12.75" customHeight="1">
      <c r="A135" s="191"/>
      <c r="B135" s="192"/>
      <c r="C135" s="193" t="s">
        <v>212</v>
      </c>
      <c r="D135" s="193"/>
      <c r="E135" s="194">
        <v>0</v>
      </c>
      <c r="F135" s="195"/>
      <c r="G135" s="196"/>
      <c r="M135" s="197" t="s">
        <v>212</v>
      </c>
      <c r="O135" s="183"/>
    </row>
    <row r="136" spans="1:15" ht="12.75" customHeight="1">
      <c r="A136" s="191"/>
      <c r="B136" s="192"/>
      <c r="C136" s="193" t="s">
        <v>213</v>
      </c>
      <c r="D136" s="193"/>
      <c r="E136" s="194">
        <v>1</v>
      </c>
      <c r="F136" s="195"/>
      <c r="G136" s="196"/>
      <c r="M136" s="197" t="s">
        <v>213</v>
      </c>
      <c r="O136" s="183"/>
    </row>
    <row r="137" spans="1:104" ht="12.75">
      <c r="A137" s="184">
        <v>15</v>
      </c>
      <c r="B137" s="185" t="s">
        <v>234</v>
      </c>
      <c r="C137" s="186" t="s">
        <v>235</v>
      </c>
      <c r="D137" s="187" t="s">
        <v>201</v>
      </c>
      <c r="E137" s="188">
        <v>1</v>
      </c>
      <c r="F137" s="188">
        <v>0</v>
      </c>
      <c r="G137" s="189">
        <f>E137*F137</f>
        <v>0</v>
      </c>
      <c r="O137" s="183">
        <v>2</v>
      </c>
      <c r="AA137" s="155">
        <v>1</v>
      </c>
      <c r="AB137" s="155">
        <v>7</v>
      </c>
      <c r="AC137" s="155">
        <v>7</v>
      </c>
      <c r="AZ137" s="155">
        <v>2</v>
      </c>
      <c r="BA137" s="155">
        <f>IF(AZ137=1,G137,0)</f>
        <v>0</v>
      </c>
      <c r="BB137" s="155">
        <f>IF(AZ137=2,G137,0)</f>
        <v>0</v>
      </c>
      <c r="BC137" s="155">
        <f>IF(AZ137=3,G137,0)</f>
        <v>0</v>
      </c>
      <c r="BD137" s="155">
        <f>IF(AZ137=4,G137,0)</f>
        <v>0</v>
      </c>
      <c r="BE137" s="155">
        <f>IF(AZ137=5,G137,0)</f>
        <v>0</v>
      </c>
      <c r="CA137" s="190">
        <v>1</v>
      </c>
      <c r="CB137" s="190">
        <v>7</v>
      </c>
      <c r="CZ137" s="155">
        <v>0</v>
      </c>
    </row>
    <row r="138" spans="1:15" ht="12.75" customHeight="1">
      <c r="A138" s="191"/>
      <c r="B138" s="192"/>
      <c r="C138" s="193" t="s">
        <v>236</v>
      </c>
      <c r="D138" s="193"/>
      <c r="E138" s="194">
        <v>0</v>
      </c>
      <c r="F138" s="195"/>
      <c r="G138" s="196"/>
      <c r="M138" s="197" t="s">
        <v>236</v>
      </c>
      <c r="O138" s="183"/>
    </row>
    <row r="139" spans="1:15" ht="12.75" customHeight="1">
      <c r="A139" s="191"/>
      <c r="B139" s="192"/>
      <c r="C139" s="193" t="s">
        <v>217</v>
      </c>
      <c r="D139" s="193"/>
      <c r="E139" s="194">
        <v>0</v>
      </c>
      <c r="F139" s="195"/>
      <c r="G139" s="196"/>
      <c r="M139" s="197" t="s">
        <v>217</v>
      </c>
      <c r="O139" s="183"/>
    </row>
    <row r="140" spans="1:15" ht="12.75" customHeight="1">
      <c r="A140" s="191"/>
      <c r="B140" s="192"/>
      <c r="C140" s="193" t="s">
        <v>218</v>
      </c>
      <c r="D140" s="193"/>
      <c r="E140" s="194">
        <v>0</v>
      </c>
      <c r="F140" s="195"/>
      <c r="G140" s="196"/>
      <c r="M140" s="197" t="s">
        <v>218</v>
      </c>
      <c r="O140" s="183"/>
    </row>
    <row r="141" spans="1:15" ht="12.75" customHeight="1">
      <c r="A141" s="191"/>
      <c r="B141" s="192"/>
      <c r="C141" s="193" t="s">
        <v>219</v>
      </c>
      <c r="D141" s="193"/>
      <c r="E141" s="194">
        <v>0</v>
      </c>
      <c r="F141" s="195"/>
      <c r="G141" s="196"/>
      <c r="M141" s="197" t="s">
        <v>219</v>
      </c>
      <c r="O141" s="183"/>
    </row>
    <row r="142" spans="1:15" ht="12.75" customHeight="1">
      <c r="A142" s="191"/>
      <c r="B142" s="192"/>
      <c r="C142" s="193" t="s">
        <v>220</v>
      </c>
      <c r="D142" s="193"/>
      <c r="E142" s="194">
        <v>0</v>
      </c>
      <c r="F142" s="195"/>
      <c r="G142" s="196"/>
      <c r="M142" s="197" t="s">
        <v>220</v>
      </c>
      <c r="O142" s="183"/>
    </row>
    <row r="143" spans="1:15" ht="12.75" customHeight="1">
      <c r="A143" s="191"/>
      <c r="B143" s="192"/>
      <c r="C143" s="193" t="s">
        <v>221</v>
      </c>
      <c r="D143" s="193"/>
      <c r="E143" s="194">
        <v>0</v>
      </c>
      <c r="F143" s="195"/>
      <c r="G143" s="196"/>
      <c r="M143" s="197" t="s">
        <v>221</v>
      </c>
      <c r="O143" s="183"/>
    </row>
    <row r="144" spans="1:15" ht="22.5" customHeight="1">
      <c r="A144" s="191"/>
      <c r="B144" s="192"/>
      <c r="C144" s="193" t="s">
        <v>237</v>
      </c>
      <c r="D144" s="193"/>
      <c r="E144" s="194">
        <v>0</v>
      </c>
      <c r="F144" s="195"/>
      <c r="G144" s="196"/>
      <c r="M144" s="197" t="s">
        <v>237</v>
      </c>
      <c r="O144" s="183"/>
    </row>
    <row r="145" spans="1:15" ht="12.75" customHeight="1">
      <c r="A145" s="191"/>
      <c r="B145" s="192"/>
      <c r="C145" s="193" t="s">
        <v>205</v>
      </c>
      <c r="D145" s="193"/>
      <c r="E145" s="194">
        <v>0</v>
      </c>
      <c r="F145" s="195"/>
      <c r="G145" s="196"/>
      <c r="M145" s="197" t="s">
        <v>205</v>
      </c>
      <c r="O145" s="183"/>
    </row>
    <row r="146" spans="1:15" ht="12.75" customHeight="1">
      <c r="A146" s="191"/>
      <c r="B146" s="192"/>
      <c r="C146" s="193" t="s">
        <v>206</v>
      </c>
      <c r="D146" s="193"/>
      <c r="E146" s="194">
        <v>0</v>
      </c>
      <c r="F146" s="195"/>
      <c r="G146" s="196"/>
      <c r="M146" s="197" t="s">
        <v>206</v>
      </c>
      <c r="O146" s="183"/>
    </row>
    <row r="147" spans="1:15" ht="12.75" customHeight="1">
      <c r="A147" s="191"/>
      <c r="B147" s="192"/>
      <c r="C147" s="193" t="s">
        <v>223</v>
      </c>
      <c r="D147" s="193"/>
      <c r="E147" s="194">
        <v>0</v>
      </c>
      <c r="F147" s="195"/>
      <c r="G147" s="196"/>
      <c r="M147" s="197" t="s">
        <v>223</v>
      </c>
      <c r="O147" s="183"/>
    </row>
    <row r="148" spans="1:15" ht="12.75" customHeight="1">
      <c r="A148" s="191"/>
      <c r="B148" s="192"/>
      <c r="C148" s="193" t="s">
        <v>224</v>
      </c>
      <c r="D148" s="193"/>
      <c r="E148" s="194">
        <v>0</v>
      </c>
      <c r="F148" s="195"/>
      <c r="G148" s="196"/>
      <c r="M148" s="197" t="s">
        <v>224</v>
      </c>
      <c r="O148" s="183"/>
    </row>
    <row r="149" spans="1:15" ht="22.5" customHeight="1">
      <c r="A149" s="191"/>
      <c r="B149" s="192"/>
      <c r="C149" s="193" t="s">
        <v>225</v>
      </c>
      <c r="D149" s="193"/>
      <c r="E149" s="194">
        <v>0</v>
      </c>
      <c r="F149" s="195"/>
      <c r="G149" s="196"/>
      <c r="M149" s="197" t="s">
        <v>225</v>
      </c>
      <c r="O149" s="183"/>
    </row>
    <row r="150" spans="1:15" ht="22.5" customHeight="1">
      <c r="A150" s="191"/>
      <c r="B150" s="192"/>
      <c r="C150" s="193" t="s">
        <v>226</v>
      </c>
      <c r="D150" s="193"/>
      <c r="E150" s="194">
        <v>0</v>
      </c>
      <c r="F150" s="195"/>
      <c r="G150" s="196"/>
      <c r="M150" s="197" t="s">
        <v>226</v>
      </c>
      <c r="O150" s="183"/>
    </row>
    <row r="151" spans="1:15" ht="12.75" customHeight="1">
      <c r="A151" s="191"/>
      <c r="B151" s="192"/>
      <c r="C151" s="193" t="s">
        <v>227</v>
      </c>
      <c r="D151" s="193"/>
      <c r="E151" s="194">
        <v>0</v>
      </c>
      <c r="F151" s="195"/>
      <c r="G151" s="196"/>
      <c r="M151" s="197" t="s">
        <v>227</v>
      </c>
      <c r="O151" s="183"/>
    </row>
    <row r="152" spans="1:15" ht="12.75" customHeight="1">
      <c r="A152" s="191"/>
      <c r="B152" s="192"/>
      <c r="C152" s="193" t="s">
        <v>228</v>
      </c>
      <c r="D152" s="193"/>
      <c r="E152" s="194">
        <v>0</v>
      </c>
      <c r="F152" s="195"/>
      <c r="G152" s="196"/>
      <c r="M152" s="197" t="s">
        <v>228</v>
      </c>
      <c r="O152" s="183"/>
    </row>
    <row r="153" spans="1:15" ht="12.75" customHeight="1">
      <c r="A153" s="191"/>
      <c r="B153" s="192"/>
      <c r="C153" s="193" t="s">
        <v>229</v>
      </c>
      <c r="D153" s="193"/>
      <c r="E153" s="194">
        <v>0</v>
      </c>
      <c r="F153" s="195"/>
      <c r="G153" s="196"/>
      <c r="M153" s="197" t="s">
        <v>229</v>
      </c>
      <c r="O153" s="183"/>
    </row>
    <row r="154" spans="1:15" ht="12.75" customHeight="1">
      <c r="A154" s="191"/>
      <c r="B154" s="192"/>
      <c r="C154" s="193" t="s">
        <v>230</v>
      </c>
      <c r="D154" s="193"/>
      <c r="E154" s="194">
        <v>0</v>
      </c>
      <c r="F154" s="195"/>
      <c r="G154" s="196"/>
      <c r="M154" s="197" t="s">
        <v>230</v>
      </c>
      <c r="O154" s="183"/>
    </row>
    <row r="155" spans="1:15" ht="12.75" customHeight="1">
      <c r="A155" s="191"/>
      <c r="B155" s="192"/>
      <c r="C155" s="193" t="s">
        <v>231</v>
      </c>
      <c r="D155" s="193"/>
      <c r="E155" s="194">
        <v>0</v>
      </c>
      <c r="F155" s="195"/>
      <c r="G155" s="196"/>
      <c r="M155" s="197" t="s">
        <v>231</v>
      </c>
      <c r="O155" s="183"/>
    </row>
    <row r="156" spans="1:15" ht="12.75" customHeight="1">
      <c r="A156" s="191"/>
      <c r="B156" s="192"/>
      <c r="C156" s="193" t="s">
        <v>232</v>
      </c>
      <c r="D156" s="193"/>
      <c r="E156" s="194">
        <v>0</v>
      </c>
      <c r="F156" s="195"/>
      <c r="G156" s="196"/>
      <c r="M156" s="197" t="s">
        <v>232</v>
      </c>
      <c r="O156" s="183"/>
    </row>
    <row r="157" spans="1:15" ht="12.75" customHeight="1">
      <c r="A157" s="191"/>
      <c r="B157" s="192"/>
      <c r="C157" s="193" t="s">
        <v>233</v>
      </c>
      <c r="D157" s="193"/>
      <c r="E157" s="194">
        <v>0</v>
      </c>
      <c r="F157" s="195"/>
      <c r="G157" s="196"/>
      <c r="M157" s="197" t="s">
        <v>233</v>
      </c>
      <c r="O157" s="183"/>
    </row>
    <row r="158" spans="1:15" ht="12.75" customHeight="1">
      <c r="A158" s="191"/>
      <c r="B158" s="192"/>
      <c r="C158" s="193" t="s">
        <v>209</v>
      </c>
      <c r="D158" s="193"/>
      <c r="E158" s="194">
        <v>0</v>
      </c>
      <c r="F158" s="195"/>
      <c r="G158" s="196"/>
      <c r="M158" s="197" t="s">
        <v>209</v>
      </c>
      <c r="O158" s="183"/>
    </row>
    <row r="159" spans="1:15" ht="12.75" customHeight="1">
      <c r="A159" s="191"/>
      <c r="B159" s="192"/>
      <c r="C159" s="193" t="s">
        <v>210</v>
      </c>
      <c r="D159" s="193"/>
      <c r="E159" s="194">
        <v>0</v>
      </c>
      <c r="F159" s="195"/>
      <c r="G159" s="196"/>
      <c r="M159" s="197" t="s">
        <v>210</v>
      </c>
      <c r="O159" s="183"/>
    </row>
    <row r="160" spans="1:15" ht="12.75" customHeight="1">
      <c r="A160" s="191"/>
      <c r="B160" s="192"/>
      <c r="C160" s="193" t="s">
        <v>211</v>
      </c>
      <c r="D160" s="193"/>
      <c r="E160" s="194">
        <v>0</v>
      </c>
      <c r="F160" s="195"/>
      <c r="G160" s="196"/>
      <c r="M160" s="197" t="s">
        <v>211</v>
      </c>
      <c r="O160" s="183"/>
    </row>
    <row r="161" spans="1:15" ht="12.75" customHeight="1">
      <c r="A161" s="191"/>
      <c r="B161" s="192"/>
      <c r="C161" s="193" t="s">
        <v>212</v>
      </c>
      <c r="D161" s="193"/>
      <c r="E161" s="194">
        <v>0</v>
      </c>
      <c r="F161" s="195"/>
      <c r="G161" s="196"/>
      <c r="M161" s="197" t="s">
        <v>212</v>
      </c>
      <c r="O161" s="183"/>
    </row>
    <row r="162" spans="1:15" ht="12.75" customHeight="1">
      <c r="A162" s="191"/>
      <c r="B162" s="192"/>
      <c r="C162" s="193" t="s">
        <v>213</v>
      </c>
      <c r="D162" s="193"/>
      <c r="E162" s="194">
        <v>1</v>
      </c>
      <c r="F162" s="195"/>
      <c r="G162" s="196"/>
      <c r="M162" s="197" t="s">
        <v>213</v>
      </c>
      <c r="O162" s="183"/>
    </row>
    <row r="163" spans="1:104" ht="12.75">
      <c r="A163" s="184">
        <v>16</v>
      </c>
      <c r="B163" s="185" t="s">
        <v>238</v>
      </c>
      <c r="C163" s="186" t="s">
        <v>239</v>
      </c>
      <c r="D163" s="187" t="s">
        <v>201</v>
      </c>
      <c r="E163" s="188">
        <v>1</v>
      </c>
      <c r="F163" s="188">
        <v>0</v>
      </c>
      <c r="G163" s="189">
        <f>E163*F163</f>
        <v>0</v>
      </c>
      <c r="O163" s="183">
        <v>2</v>
      </c>
      <c r="AA163" s="155">
        <v>1</v>
      </c>
      <c r="AB163" s="155">
        <v>7</v>
      </c>
      <c r="AC163" s="155">
        <v>7</v>
      </c>
      <c r="AZ163" s="155">
        <v>2</v>
      </c>
      <c r="BA163" s="155">
        <f>IF(AZ163=1,G163,0)</f>
        <v>0</v>
      </c>
      <c r="BB163" s="155">
        <f>IF(AZ163=2,G163,0)</f>
        <v>0</v>
      </c>
      <c r="BC163" s="155">
        <f>IF(AZ163=3,G163,0)</f>
        <v>0</v>
      </c>
      <c r="BD163" s="155">
        <f>IF(AZ163=4,G163,0)</f>
        <v>0</v>
      </c>
      <c r="BE163" s="155">
        <f>IF(AZ163=5,G163,0)</f>
        <v>0</v>
      </c>
      <c r="CA163" s="190">
        <v>1</v>
      </c>
      <c r="CB163" s="190">
        <v>7</v>
      </c>
      <c r="CZ163" s="155">
        <v>0</v>
      </c>
    </row>
    <row r="164" spans="1:15" ht="12.75" customHeight="1">
      <c r="A164" s="191"/>
      <c r="B164" s="192"/>
      <c r="C164" s="193" t="s">
        <v>240</v>
      </c>
      <c r="D164" s="193"/>
      <c r="E164" s="194">
        <v>0</v>
      </c>
      <c r="F164" s="195"/>
      <c r="G164" s="196"/>
      <c r="M164" s="197" t="s">
        <v>240</v>
      </c>
      <c r="O164" s="183"/>
    </row>
    <row r="165" spans="1:15" ht="12.75" customHeight="1">
      <c r="A165" s="191"/>
      <c r="B165" s="192"/>
      <c r="C165" s="193" t="s">
        <v>241</v>
      </c>
      <c r="D165" s="193"/>
      <c r="E165" s="194">
        <v>0</v>
      </c>
      <c r="F165" s="195"/>
      <c r="G165" s="196"/>
      <c r="M165" s="197" t="s">
        <v>241</v>
      </c>
      <c r="O165" s="183"/>
    </row>
    <row r="166" spans="1:15" ht="12.75" customHeight="1">
      <c r="A166" s="191"/>
      <c r="B166" s="192"/>
      <c r="C166" s="193" t="s">
        <v>204</v>
      </c>
      <c r="D166" s="193"/>
      <c r="E166" s="194">
        <v>0</v>
      </c>
      <c r="F166" s="195"/>
      <c r="G166" s="196"/>
      <c r="M166" s="197" t="s">
        <v>204</v>
      </c>
      <c r="O166" s="183"/>
    </row>
    <row r="167" spans="1:15" ht="12.75" customHeight="1">
      <c r="A167" s="191"/>
      <c r="B167" s="192"/>
      <c r="C167" s="193" t="s">
        <v>242</v>
      </c>
      <c r="D167" s="193"/>
      <c r="E167" s="194">
        <v>0</v>
      </c>
      <c r="F167" s="195"/>
      <c r="G167" s="196"/>
      <c r="M167" s="197" t="s">
        <v>242</v>
      </c>
      <c r="O167" s="183"/>
    </row>
    <row r="168" spans="1:15" ht="12.75" customHeight="1">
      <c r="A168" s="191"/>
      <c r="B168" s="192"/>
      <c r="C168" s="193" t="s">
        <v>243</v>
      </c>
      <c r="D168" s="193"/>
      <c r="E168" s="194">
        <v>0</v>
      </c>
      <c r="F168" s="195"/>
      <c r="G168" s="196"/>
      <c r="M168" s="197" t="s">
        <v>243</v>
      </c>
      <c r="O168" s="183"/>
    </row>
    <row r="169" spans="1:15" ht="12.75" customHeight="1">
      <c r="A169" s="191"/>
      <c r="B169" s="192"/>
      <c r="C169" s="193" t="s">
        <v>244</v>
      </c>
      <c r="D169" s="193"/>
      <c r="E169" s="194">
        <v>0</v>
      </c>
      <c r="F169" s="195"/>
      <c r="G169" s="196"/>
      <c r="M169" s="197" t="s">
        <v>244</v>
      </c>
      <c r="O169" s="183"/>
    </row>
    <row r="170" spans="1:15" ht="12.75" customHeight="1">
      <c r="A170" s="191"/>
      <c r="B170" s="192"/>
      <c r="C170" s="193" t="s">
        <v>205</v>
      </c>
      <c r="D170" s="193"/>
      <c r="E170" s="194">
        <v>0</v>
      </c>
      <c r="F170" s="195"/>
      <c r="G170" s="196"/>
      <c r="M170" s="197" t="s">
        <v>205</v>
      </c>
      <c r="O170" s="183"/>
    </row>
    <row r="171" spans="1:15" ht="12.75" customHeight="1">
      <c r="A171" s="191"/>
      <c r="B171" s="192"/>
      <c r="C171" s="193" t="s">
        <v>206</v>
      </c>
      <c r="D171" s="193"/>
      <c r="E171" s="194">
        <v>0</v>
      </c>
      <c r="F171" s="195"/>
      <c r="G171" s="196"/>
      <c r="M171" s="197" t="s">
        <v>206</v>
      </c>
      <c r="O171" s="183"/>
    </row>
    <row r="172" spans="1:15" ht="12.75" customHeight="1">
      <c r="A172" s="191"/>
      <c r="B172" s="192"/>
      <c r="C172" s="193" t="s">
        <v>245</v>
      </c>
      <c r="D172" s="193"/>
      <c r="E172" s="194">
        <v>0</v>
      </c>
      <c r="F172" s="195"/>
      <c r="G172" s="196"/>
      <c r="M172" s="197" t="s">
        <v>245</v>
      </c>
      <c r="O172" s="183"/>
    </row>
    <row r="173" spans="1:15" ht="12.75" customHeight="1">
      <c r="A173" s="191"/>
      <c r="B173" s="192"/>
      <c r="C173" s="193" t="s">
        <v>246</v>
      </c>
      <c r="D173" s="193"/>
      <c r="E173" s="194">
        <v>0</v>
      </c>
      <c r="F173" s="195"/>
      <c r="G173" s="196"/>
      <c r="M173" s="197" t="s">
        <v>246</v>
      </c>
      <c r="O173" s="183"/>
    </row>
    <row r="174" spans="1:15" ht="12.75" customHeight="1">
      <c r="A174" s="191"/>
      <c r="B174" s="192"/>
      <c r="C174" s="193" t="s">
        <v>247</v>
      </c>
      <c r="D174" s="193"/>
      <c r="E174" s="194">
        <v>0</v>
      </c>
      <c r="F174" s="195"/>
      <c r="G174" s="196"/>
      <c r="M174" s="197" t="s">
        <v>247</v>
      </c>
      <c r="O174" s="183"/>
    </row>
    <row r="175" spans="1:15" ht="12.75" customHeight="1">
      <c r="A175" s="191"/>
      <c r="B175" s="192"/>
      <c r="C175" s="193" t="s">
        <v>248</v>
      </c>
      <c r="D175" s="193"/>
      <c r="E175" s="194">
        <v>0</v>
      </c>
      <c r="F175" s="195"/>
      <c r="G175" s="196"/>
      <c r="M175" s="197" t="s">
        <v>248</v>
      </c>
      <c r="O175" s="183"/>
    </row>
    <row r="176" spans="1:15" ht="12.75" customHeight="1">
      <c r="A176" s="191"/>
      <c r="B176" s="192"/>
      <c r="C176" s="193" t="s">
        <v>249</v>
      </c>
      <c r="D176" s="193"/>
      <c r="E176" s="194">
        <v>0</v>
      </c>
      <c r="F176" s="195"/>
      <c r="G176" s="196"/>
      <c r="M176" s="197" t="s">
        <v>249</v>
      </c>
      <c r="O176" s="183"/>
    </row>
    <row r="177" spans="1:15" ht="12.75" customHeight="1">
      <c r="A177" s="191"/>
      <c r="B177" s="192"/>
      <c r="C177" s="193" t="s">
        <v>250</v>
      </c>
      <c r="D177" s="193"/>
      <c r="E177" s="194">
        <v>0</v>
      </c>
      <c r="F177" s="195"/>
      <c r="G177" s="196"/>
      <c r="M177" s="197" t="s">
        <v>250</v>
      </c>
      <c r="O177" s="183"/>
    </row>
    <row r="178" spans="1:15" ht="12.75" customHeight="1">
      <c r="A178" s="191"/>
      <c r="B178" s="192"/>
      <c r="C178" s="193" t="s">
        <v>232</v>
      </c>
      <c r="D178" s="193"/>
      <c r="E178" s="194">
        <v>0</v>
      </c>
      <c r="F178" s="195"/>
      <c r="G178" s="196"/>
      <c r="M178" s="197" t="s">
        <v>232</v>
      </c>
      <c r="O178" s="183"/>
    </row>
    <row r="179" spans="1:15" ht="12.75" customHeight="1">
      <c r="A179" s="191"/>
      <c r="B179" s="192"/>
      <c r="C179" s="193" t="s">
        <v>251</v>
      </c>
      <c r="D179" s="193"/>
      <c r="E179" s="194">
        <v>0</v>
      </c>
      <c r="F179" s="195"/>
      <c r="G179" s="196"/>
      <c r="M179" s="197" t="s">
        <v>251</v>
      </c>
      <c r="O179" s="183"/>
    </row>
    <row r="180" spans="1:15" ht="12.75" customHeight="1">
      <c r="A180" s="191"/>
      <c r="B180" s="192"/>
      <c r="C180" s="193" t="s">
        <v>209</v>
      </c>
      <c r="D180" s="193"/>
      <c r="E180" s="194">
        <v>0</v>
      </c>
      <c r="F180" s="195"/>
      <c r="G180" s="196"/>
      <c r="M180" s="197" t="s">
        <v>209</v>
      </c>
      <c r="O180" s="183"/>
    </row>
    <row r="181" spans="1:15" ht="12.75" customHeight="1">
      <c r="A181" s="191"/>
      <c r="B181" s="192"/>
      <c r="C181" s="193" t="s">
        <v>210</v>
      </c>
      <c r="D181" s="193"/>
      <c r="E181" s="194">
        <v>0</v>
      </c>
      <c r="F181" s="195"/>
      <c r="G181" s="196"/>
      <c r="M181" s="197" t="s">
        <v>210</v>
      </c>
      <c r="O181" s="183"/>
    </row>
    <row r="182" spans="1:15" ht="12.75" customHeight="1">
      <c r="A182" s="191"/>
      <c r="B182" s="192"/>
      <c r="C182" s="193" t="s">
        <v>211</v>
      </c>
      <c r="D182" s="193"/>
      <c r="E182" s="194">
        <v>0</v>
      </c>
      <c r="F182" s="195"/>
      <c r="G182" s="196"/>
      <c r="M182" s="197" t="s">
        <v>211</v>
      </c>
      <c r="O182" s="183"/>
    </row>
    <row r="183" spans="1:15" ht="12.75" customHeight="1">
      <c r="A183" s="191"/>
      <c r="B183" s="192"/>
      <c r="C183" s="193" t="s">
        <v>212</v>
      </c>
      <c r="D183" s="193"/>
      <c r="E183" s="194">
        <v>0</v>
      </c>
      <c r="F183" s="195"/>
      <c r="G183" s="196"/>
      <c r="M183" s="197" t="s">
        <v>212</v>
      </c>
      <c r="O183" s="183"/>
    </row>
    <row r="184" spans="1:15" ht="12.75" customHeight="1">
      <c r="A184" s="191"/>
      <c r="B184" s="192"/>
      <c r="C184" s="193" t="s">
        <v>213</v>
      </c>
      <c r="D184" s="193"/>
      <c r="E184" s="194">
        <v>1</v>
      </c>
      <c r="F184" s="195"/>
      <c r="G184" s="196"/>
      <c r="M184" s="197" t="s">
        <v>213</v>
      </c>
      <c r="O184" s="183"/>
    </row>
    <row r="185" spans="1:104" ht="12.75">
      <c r="A185" s="184">
        <v>17</v>
      </c>
      <c r="B185" s="185" t="s">
        <v>252</v>
      </c>
      <c r="C185" s="186" t="s">
        <v>253</v>
      </c>
      <c r="D185" s="187" t="s">
        <v>201</v>
      </c>
      <c r="E185" s="188">
        <v>1</v>
      </c>
      <c r="F185" s="188">
        <v>0</v>
      </c>
      <c r="G185" s="189">
        <f>E185*F185</f>
        <v>0</v>
      </c>
      <c r="O185" s="183">
        <v>2</v>
      </c>
      <c r="AA185" s="155">
        <v>1</v>
      </c>
      <c r="AB185" s="155">
        <v>7</v>
      </c>
      <c r="AC185" s="155">
        <v>7</v>
      </c>
      <c r="AZ185" s="155">
        <v>2</v>
      </c>
      <c r="BA185" s="155">
        <f>IF(AZ185=1,G185,0)</f>
        <v>0</v>
      </c>
      <c r="BB185" s="155">
        <f>IF(AZ185=2,G185,0)</f>
        <v>0</v>
      </c>
      <c r="BC185" s="155">
        <f>IF(AZ185=3,G185,0)</f>
        <v>0</v>
      </c>
      <c r="BD185" s="155">
        <f>IF(AZ185=4,G185,0)</f>
        <v>0</v>
      </c>
      <c r="BE185" s="155">
        <f>IF(AZ185=5,G185,0)</f>
        <v>0</v>
      </c>
      <c r="CA185" s="190">
        <v>1</v>
      </c>
      <c r="CB185" s="190">
        <v>7</v>
      </c>
      <c r="CZ185" s="155">
        <v>0</v>
      </c>
    </row>
    <row r="186" spans="1:15" ht="12.75" customHeight="1">
      <c r="A186" s="191"/>
      <c r="B186" s="192"/>
      <c r="C186" s="193" t="s">
        <v>254</v>
      </c>
      <c r="D186" s="193"/>
      <c r="E186" s="194">
        <v>0</v>
      </c>
      <c r="F186" s="195"/>
      <c r="G186" s="196"/>
      <c r="M186" s="197" t="s">
        <v>254</v>
      </c>
      <c r="O186" s="183"/>
    </row>
    <row r="187" spans="1:15" ht="12.75" customHeight="1">
      <c r="A187" s="191"/>
      <c r="B187" s="192"/>
      <c r="C187" s="193" t="s">
        <v>255</v>
      </c>
      <c r="D187" s="193"/>
      <c r="E187" s="194">
        <v>0</v>
      </c>
      <c r="F187" s="195"/>
      <c r="G187" s="196"/>
      <c r="M187" s="197" t="s">
        <v>255</v>
      </c>
      <c r="O187" s="183"/>
    </row>
    <row r="188" spans="1:15" ht="12.75" customHeight="1">
      <c r="A188" s="191"/>
      <c r="B188" s="192"/>
      <c r="C188" s="193" t="s">
        <v>204</v>
      </c>
      <c r="D188" s="193"/>
      <c r="E188" s="194">
        <v>0</v>
      </c>
      <c r="F188" s="195"/>
      <c r="G188" s="196"/>
      <c r="M188" s="197" t="s">
        <v>204</v>
      </c>
      <c r="O188" s="183"/>
    </row>
    <row r="189" spans="1:15" ht="12.75" customHeight="1">
      <c r="A189" s="191"/>
      <c r="B189" s="192"/>
      <c r="C189" s="193" t="s">
        <v>205</v>
      </c>
      <c r="D189" s="193"/>
      <c r="E189" s="194">
        <v>0</v>
      </c>
      <c r="F189" s="195"/>
      <c r="G189" s="196"/>
      <c r="M189" s="197" t="s">
        <v>205</v>
      </c>
      <c r="O189" s="183"/>
    </row>
    <row r="190" spans="1:15" ht="12.75" customHeight="1">
      <c r="A190" s="191"/>
      <c r="B190" s="192"/>
      <c r="C190" s="193" t="s">
        <v>206</v>
      </c>
      <c r="D190" s="193"/>
      <c r="E190" s="194">
        <v>0</v>
      </c>
      <c r="F190" s="195"/>
      <c r="G190" s="196"/>
      <c r="M190" s="197" t="s">
        <v>206</v>
      </c>
      <c r="O190" s="183"/>
    </row>
    <row r="191" spans="1:15" ht="12.75" customHeight="1">
      <c r="A191" s="191"/>
      <c r="B191" s="192"/>
      <c r="C191" s="193" t="s">
        <v>256</v>
      </c>
      <c r="D191" s="193"/>
      <c r="E191" s="194">
        <v>0</v>
      </c>
      <c r="F191" s="195"/>
      <c r="G191" s="196"/>
      <c r="M191" s="197" t="s">
        <v>256</v>
      </c>
      <c r="O191" s="183"/>
    </row>
    <row r="192" spans="1:15" ht="12.75" customHeight="1">
      <c r="A192" s="191"/>
      <c r="B192" s="192"/>
      <c r="C192" s="193" t="s">
        <v>209</v>
      </c>
      <c r="D192" s="193"/>
      <c r="E192" s="194">
        <v>0</v>
      </c>
      <c r="F192" s="195"/>
      <c r="G192" s="196"/>
      <c r="M192" s="197" t="s">
        <v>209</v>
      </c>
      <c r="O192" s="183"/>
    </row>
    <row r="193" spans="1:15" ht="12.75" customHeight="1">
      <c r="A193" s="191"/>
      <c r="B193" s="192"/>
      <c r="C193" s="193" t="s">
        <v>210</v>
      </c>
      <c r="D193" s="193"/>
      <c r="E193" s="194">
        <v>0</v>
      </c>
      <c r="F193" s="195"/>
      <c r="G193" s="196"/>
      <c r="M193" s="197" t="s">
        <v>210</v>
      </c>
      <c r="O193" s="183"/>
    </row>
    <row r="194" spans="1:15" ht="12.75" customHeight="1">
      <c r="A194" s="191"/>
      <c r="B194" s="192"/>
      <c r="C194" s="193" t="s">
        <v>211</v>
      </c>
      <c r="D194" s="193"/>
      <c r="E194" s="194">
        <v>0</v>
      </c>
      <c r="F194" s="195"/>
      <c r="G194" s="196"/>
      <c r="M194" s="197" t="s">
        <v>211</v>
      </c>
      <c r="O194" s="183"/>
    </row>
    <row r="195" spans="1:15" ht="12.75" customHeight="1">
      <c r="A195" s="191"/>
      <c r="B195" s="192"/>
      <c r="C195" s="193" t="s">
        <v>212</v>
      </c>
      <c r="D195" s="193"/>
      <c r="E195" s="194">
        <v>0</v>
      </c>
      <c r="F195" s="195"/>
      <c r="G195" s="196"/>
      <c r="M195" s="197" t="s">
        <v>212</v>
      </c>
      <c r="O195" s="183"/>
    </row>
    <row r="196" spans="1:15" ht="12.75" customHeight="1">
      <c r="A196" s="191"/>
      <c r="B196" s="192"/>
      <c r="C196" s="193" t="s">
        <v>213</v>
      </c>
      <c r="D196" s="193"/>
      <c r="E196" s="194">
        <v>1</v>
      </c>
      <c r="F196" s="195"/>
      <c r="G196" s="196"/>
      <c r="M196" s="197" t="s">
        <v>213</v>
      </c>
      <c r="O196" s="183"/>
    </row>
    <row r="197" spans="1:104" ht="12.75">
      <c r="A197" s="184">
        <v>18</v>
      </c>
      <c r="B197" s="185" t="s">
        <v>257</v>
      </c>
      <c r="C197" s="186" t="s">
        <v>258</v>
      </c>
      <c r="D197" s="187" t="s">
        <v>201</v>
      </c>
      <c r="E197" s="188">
        <v>1</v>
      </c>
      <c r="F197" s="188">
        <v>0</v>
      </c>
      <c r="G197" s="189">
        <f>E197*F197</f>
        <v>0</v>
      </c>
      <c r="O197" s="183">
        <v>2</v>
      </c>
      <c r="AA197" s="155">
        <v>1</v>
      </c>
      <c r="AB197" s="155">
        <v>7</v>
      </c>
      <c r="AC197" s="155">
        <v>7</v>
      </c>
      <c r="AZ197" s="155">
        <v>2</v>
      </c>
      <c r="BA197" s="155">
        <f>IF(AZ197=1,G197,0)</f>
        <v>0</v>
      </c>
      <c r="BB197" s="155">
        <f>IF(AZ197=2,G197,0)</f>
        <v>0</v>
      </c>
      <c r="BC197" s="155">
        <f>IF(AZ197=3,G197,0)</f>
        <v>0</v>
      </c>
      <c r="BD197" s="155">
        <f>IF(AZ197=4,G197,0)</f>
        <v>0</v>
      </c>
      <c r="BE197" s="155">
        <f>IF(AZ197=5,G197,0)</f>
        <v>0</v>
      </c>
      <c r="CA197" s="190">
        <v>1</v>
      </c>
      <c r="CB197" s="190">
        <v>7</v>
      </c>
      <c r="CZ197" s="155">
        <v>0</v>
      </c>
    </row>
    <row r="198" spans="1:15" ht="12.75" customHeight="1">
      <c r="A198" s="191"/>
      <c r="B198" s="192"/>
      <c r="C198" s="193" t="s">
        <v>259</v>
      </c>
      <c r="D198" s="193"/>
      <c r="E198" s="194">
        <v>0</v>
      </c>
      <c r="F198" s="195"/>
      <c r="G198" s="196"/>
      <c r="M198" s="197" t="s">
        <v>259</v>
      </c>
      <c r="O198" s="183"/>
    </row>
    <row r="199" spans="1:15" ht="12.75" customHeight="1">
      <c r="A199" s="191"/>
      <c r="B199" s="192"/>
      <c r="C199" s="193" t="s">
        <v>255</v>
      </c>
      <c r="D199" s="193"/>
      <c r="E199" s="194">
        <v>0</v>
      </c>
      <c r="F199" s="195"/>
      <c r="G199" s="196"/>
      <c r="M199" s="197" t="s">
        <v>255</v>
      </c>
      <c r="O199" s="183"/>
    </row>
    <row r="200" spans="1:15" ht="12.75" customHeight="1">
      <c r="A200" s="191"/>
      <c r="B200" s="192"/>
      <c r="C200" s="193" t="s">
        <v>204</v>
      </c>
      <c r="D200" s="193"/>
      <c r="E200" s="194">
        <v>0</v>
      </c>
      <c r="F200" s="195"/>
      <c r="G200" s="196"/>
      <c r="M200" s="197" t="s">
        <v>204</v>
      </c>
      <c r="O200" s="183"/>
    </row>
    <row r="201" spans="1:15" ht="12.75" customHeight="1">
      <c r="A201" s="191"/>
      <c r="B201" s="192"/>
      <c r="C201" s="193" t="s">
        <v>205</v>
      </c>
      <c r="D201" s="193"/>
      <c r="E201" s="194">
        <v>0</v>
      </c>
      <c r="F201" s="195"/>
      <c r="G201" s="196"/>
      <c r="M201" s="197" t="s">
        <v>205</v>
      </c>
      <c r="O201" s="183"/>
    </row>
    <row r="202" spans="1:15" ht="12.75" customHeight="1">
      <c r="A202" s="191"/>
      <c r="B202" s="192"/>
      <c r="C202" s="193" t="s">
        <v>206</v>
      </c>
      <c r="D202" s="193"/>
      <c r="E202" s="194">
        <v>0</v>
      </c>
      <c r="F202" s="195"/>
      <c r="G202" s="196"/>
      <c r="M202" s="197" t="s">
        <v>206</v>
      </c>
      <c r="O202" s="183"/>
    </row>
    <row r="203" spans="1:15" ht="12.75" customHeight="1">
      <c r="A203" s="191"/>
      <c r="B203" s="192"/>
      <c r="C203" s="193" t="s">
        <v>256</v>
      </c>
      <c r="D203" s="193"/>
      <c r="E203" s="194">
        <v>0</v>
      </c>
      <c r="F203" s="195"/>
      <c r="G203" s="196"/>
      <c r="M203" s="197" t="s">
        <v>256</v>
      </c>
      <c r="O203" s="183"/>
    </row>
    <row r="204" spans="1:15" ht="12.75" customHeight="1">
      <c r="A204" s="191"/>
      <c r="B204" s="192"/>
      <c r="C204" s="193" t="s">
        <v>260</v>
      </c>
      <c r="D204" s="193"/>
      <c r="E204" s="194">
        <v>0</v>
      </c>
      <c r="F204" s="195"/>
      <c r="G204" s="196"/>
      <c r="M204" s="197" t="s">
        <v>260</v>
      </c>
      <c r="O204" s="183"/>
    </row>
    <row r="205" spans="1:15" ht="12.75" customHeight="1">
      <c r="A205" s="191"/>
      <c r="B205" s="192"/>
      <c r="C205" s="193" t="s">
        <v>209</v>
      </c>
      <c r="D205" s="193"/>
      <c r="E205" s="194">
        <v>0</v>
      </c>
      <c r="F205" s="195"/>
      <c r="G205" s="196"/>
      <c r="M205" s="197" t="s">
        <v>209</v>
      </c>
      <c r="O205" s="183"/>
    </row>
    <row r="206" spans="1:15" ht="12.75" customHeight="1">
      <c r="A206" s="191"/>
      <c r="B206" s="192"/>
      <c r="C206" s="193" t="s">
        <v>210</v>
      </c>
      <c r="D206" s="193"/>
      <c r="E206" s="194">
        <v>0</v>
      </c>
      <c r="F206" s="195"/>
      <c r="G206" s="196"/>
      <c r="M206" s="197" t="s">
        <v>210</v>
      </c>
      <c r="O206" s="183"/>
    </row>
    <row r="207" spans="1:15" ht="12.75" customHeight="1">
      <c r="A207" s="191"/>
      <c r="B207" s="192"/>
      <c r="C207" s="193" t="s">
        <v>211</v>
      </c>
      <c r="D207" s="193"/>
      <c r="E207" s="194">
        <v>0</v>
      </c>
      <c r="F207" s="195"/>
      <c r="G207" s="196"/>
      <c r="M207" s="197" t="s">
        <v>211</v>
      </c>
      <c r="O207" s="183"/>
    </row>
    <row r="208" spans="1:15" ht="12.75" customHeight="1">
      <c r="A208" s="191"/>
      <c r="B208" s="192"/>
      <c r="C208" s="193" t="s">
        <v>212</v>
      </c>
      <c r="D208" s="193"/>
      <c r="E208" s="194">
        <v>0</v>
      </c>
      <c r="F208" s="195"/>
      <c r="G208" s="196"/>
      <c r="M208" s="197" t="s">
        <v>212</v>
      </c>
      <c r="O208" s="183"/>
    </row>
    <row r="209" spans="1:15" ht="12.75" customHeight="1">
      <c r="A209" s="191"/>
      <c r="B209" s="192"/>
      <c r="C209" s="193" t="s">
        <v>213</v>
      </c>
      <c r="D209" s="193"/>
      <c r="E209" s="194">
        <v>1</v>
      </c>
      <c r="F209" s="195"/>
      <c r="G209" s="196"/>
      <c r="M209" s="197" t="s">
        <v>213</v>
      </c>
      <c r="O209" s="183"/>
    </row>
    <row r="210" spans="1:104" ht="12.75">
      <c r="A210" s="184">
        <v>19</v>
      </c>
      <c r="B210" s="185" t="s">
        <v>261</v>
      </c>
      <c r="C210" s="186" t="s">
        <v>262</v>
      </c>
      <c r="D210" s="187" t="s">
        <v>201</v>
      </c>
      <c r="E210" s="188">
        <v>1</v>
      </c>
      <c r="F210" s="188">
        <v>0</v>
      </c>
      <c r="G210" s="189">
        <f>E210*F210</f>
        <v>0</v>
      </c>
      <c r="O210" s="183">
        <v>2</v>
      </c>
      <c r="AA210" s="155">
        <v>1</v>
      </c>
      <c r="AB210" s="155">
        <v>7</v>
      </c>
      <c r="AC210" s="155">
        <v>7</v>
      </c>
      <c r="AZ210" s="155">
        <v>2</v>
      </c>
      <c r="BA210" s="155">
        <f>IF(AZ210=1,G210,0)</f>
        <v>0</v>
      </c>
      <c r="BB210" s="155">
        <f>IF(AZ210=2,G210,0)</f>
        <v>0</v>
      </c>
      <c r="BC210" s="155">
        <f>IF(AZ210=3,G210,0)</f>
        <v>0</v>
      </c>
      <c r="BD210" s="155">
        <f>IF(AZ210=4,G210,0)</f>
        <v>0</v>
      </c>
      <c r="BE210" s="155">
        <f>IF(AZ210=5,G210,0)</f>
        <v>0</v>
      </c>
      <c r="CA210" s="190">
        <v>1</v>
      </c>
      <c r="CB210" s="190">
        <v>7</v>
      </c>
      <c r="CZ210" s="155">
        <v>0</v>
      </c>
    </row>
    <row r="211" spans="1:15" ht="12.75" customHeight="1">
      <c r="A211" s="191"/>
      <c r="B211" s="192"/>
      <c r="C211" s="193" t="s">
        <v>263</v>
      </c>
      <c r="D211" s="193"/>
      <c r="E211" s="194">
        <v>0</v>
      </c>
      <c r="F211" s="195"/>
      <c r="G211" s="196"/>
      <c r="M211" s="197" t="s">
        <v>263</v>
      </c>
      <c r="O211" s="183"/>
    </row>
    <row r="212" spans="1:15" ht="12.75" customHeight="1">
      <c r="A212" s="191"/>
      <c r="B212" s="192"/>
      <c r="C212" s="193" t="s">
        <v>255</v>
      </c>
      <c r="D212" s="193"/>
      <c r="E212" s="194">
        <v>0</v>
      </c>
      <c r="F212" s="195"/>
      <c r="G212" s="196"/>
      <c r="M212" s="197" t="s">
        <v>255</v>
      </c>
      <c r="O212" s="183"/>
    </row>
    <row r="213" spans="1:15" ht="12.75" customHeight="1">
      <c r="A213" s="191"/>
      <c r="B213" s="192"/>
      <c r="C213" s="193" t="s">
        <v>204</v>
      </c>
      <c r="D213" s="193"/>
      <c r="E213" s="194">
        <v>0</v>
      </c>
      <c r="F213" s="195"/>
      <c r="G213" s="196"/>
      <c r="M213" s="197" t="s">
        <v>204</v>
      </c>
      <c r="O213" s="183"/>
    </row>
    <row r="214" spans="1:15" ht="12.75" customHeight="1">
      <c r="A214" s="191"/>
      <c r="B214" s="192"/>
      <c r="C214" s="193" t="s">
        <v>205</v>
      </c>
      <c r="D214" s="193"/>
      <c r="E214" s="194">
        <v>0</v>
      </c>
      <c r="F214" s="195"/>
      <c r="G214" s="196"/>
      <c r="M214" s="197" t="s">
        <v>205</v>
      </c>
      <c r="O214" s="183"/>
    </row>
    <row r="215" spans="1:15" ht="12.75" customHeight="1">
      <c r="A215" s="191"/>
      <c r="B215" s="192"/>
      <c r="C215" s="193" t="s">
        <v>206</v>
      </c>
      <c r="D215" s="193"/>
      <c r="E215" s="194">
        <v>0</v>
      </c>
      <c r="F215" s="195"/>
      <c r="G215" s="196"/>
      <c r="M215" s="197" t="s">
        <v>206</v>
      </c>
      <c r="O215" s="183"/>
    </row>
    <row r="216" spans="1:15" ht="12.75" customHeight="1">
      <c r="A216" s="191"/>
      <c r="B216" s="192"/>
      <c r="C216" s="193" t="s">
        <v>256</v>
      </c>
      <c r="D216" s="193"/>
      <c r="E216" s="194">
        <v>0</v>
      </c>
      <c r="F216" s="195"/>
      <c r="G216" s="196"/>
      <c r="M216" s="197" t="s">
        <v>256</v>
      </c>
      <c r="O216" s="183"/>
    </row>
    <row r="217" spans="1:15" ht="12.75" customHeight="1">
      <c r="A217" s="191"/>
      <c r="B217" s="192"/>
      <c r="C217" s="193" t="s">
        <v>209</v>
      </c>
      <c r="D217" s="193"/>
      <c r="E217" s="194">
        <v>0</v>
      </c>
      <c r="F217" s="195"/>
      <c r="G217" s="196"/>
      <c r="M217" s="197" t="s">
        <v>209</v>
      </c>
      <c r="O217" s="183"/>
    </row>
    <row r="218" spans="1:15" ht="12.75" customHeight="1">
      <c r="A218" s="191"/>
      <c r="B218" s="192"/>
      <c r="C218" s="193" t="s">
        <v>210</v>
      </c>
      <c r="D218" s="193"/>
      <c r="E218" s="194">
        <v>0</v>
      </c>
      <c r="F218" s="195"/>
      <c r="G218" s="196"/>
      <c r="M218" s="197" t="s">
        <v>210</v>
      </c>
      <c r="O218" s="183"/>
    </row>
    <row r="219" spans="1:15" ht="12.75" customHeight="1">
      <c r="A219" s="191"/>
      <c r="B219" s="192"/>
      <c r="C219" s="193" t="s">
        <v>211</v>
      </c>
      <c r="D219" s="193"/>
      <c r="E219" s="194">
        <v>0</v>
      </c>
      <c r="F219" s="195"/>
      <c r="G219" s="196"/>
      <c r="M219" s="197" t="s">
        <v>211</v>
      </c>
      <c r="O219" s="183"/>
    </row>
    <row r="220" spans="1:15" ht="12.75" customHeight="1">
      <c r="A220" s="191"/>
      <c r="B220" s="192"/>
      <c r="C220" s="193" t="s">
        <v>212</v>
      </c>
      <c r="D220" s="193"/>
      <c r="E220" s="194">
        <v>0</v>
      </c>
      <c r="F220" s="195"/>
      <c r="G220" s="196"/>
      <c r="M220" s="197" t="s">
        <v>212</v>
      </c>
      <c r="O220" s="183"/>
    </row>
    <row r="221" spans="1:15" ht="12.75" customHeight="1">
      <c r="A221" s="191"/>
      <c r="B221" s="192"/>
      <c r="C221" s="193" t="s">
        <v>213</v>
      </c>
      <c r="D221" s="193"/>
      <c r="E221" s="194">
        <v>1</v>
      </c>
      <c r="F221" s="195"/>
      <c r="G221" s="196"/>
      <c r="M221" s="197" t="s">
        <v>213</v>
      </c>
      <c r="O221" s="183"/>
    </row>
    <row r="222" spans="1:104" ht="12.75">
      <c r="A222" s="184">
        <v>20</v>
      </c>
      <c r="B222" s="185" t="s">
        <v>264</v>
      </c>
      <c r="C222" s="186" t="s">
        <v>265</v>
      </c>
      <c r="D222" s="187" t="s">
        <v>201</v>
      </c>
      <c r="E222" s="188">
        <v>1</v>
      </c>
      <c r="F222" s="188">
        <v>0</v>
      </c>
      <c r="G222" s="189">
        <f>E222*F222</f>
        <v>0</v>
      </c>
      <c r="O222" s="183">
        <v>2</v>
      </c>
      <c r="AA222" s="155">
        <v>1</v>
      </c>
      <c r="AB222" s="155">
        <v>7</v>
      </c>
      <c r="AC222" s="155">
        <v>7</v>
      </c>
      <c r="AZ222" s="155">
        <v>2</v>
      </c>
      <c r="BA222" s="155">
        <f>IF(AZ222=1,G222,0)</f>
        <v>0</v>
      </c>
      <c r="BB222" s="155">
        <f>IF(AZ222=2,G222,0)</f>
        <v>0</v>
      </c>
      <c r="BC222" s="155">
        <f>IF(AZ222=3,G222,0)</f>
        <v>0</v>
      </c>
      <c r="BD222" s="155">
        <f>IF(AZ222=4,G222,0)</f>
        <v>0</v>
      </c>
      <c r="BE222" s="155">
        <f>IF(AZ222=5,G222,0)</f>
        <v>0</v>
      </c>
      <c r="CA222" s="190">
        <v>1</v>
      </c>
      <c r="CB222" s="190">
        <v>7</v>
      </c>
      <c r="CZ222" s="155">
        <v>0</v>
      </c>
    </row>
    <row r="223" spans="1:15" ht="12.75" customHeight="1">
      <c r="A223" s="191"/>
      <c r="B223" s="192"/>
      <c r="C223" s="193" t="s">
        <v>266</v>
      </c>
      <c r="D223" s="193"/>
      <c r="E223" s="194">
        <v>0</v>
      </c>
      <c r="F223" s="195"/>
      <c r="G223" s="196"/>
      <c r="M223" s="197" t="s">
        <v>266</v>
      </c>
      <c r="O223" s="183"/>
    </row>
    <row r="224" spans="1:15" ht="12.75" customHeight="1">
      <c r="A224" s="191"/>
      <c r="B224" s="192"/>
      <c r="C224" s="193" t="s">
        <v>255</v>
      </c>
      <c r="D224" s="193"/>
      <c r="E224" s="194">
        <v>0</v>
      </c>
      <c r="F224" s="195"/>
      <c r="G224" s="196"/>
      <c r="M224" s="197" t="s">
        <v>255</v>
      </c>
      <c r="O224" s="183"/>
    </row>
    <row r="225" spans="1:15" ht="12.75" customHeight="1">
      <c r="A225" s="191"/>
      <c r="B225" s="192"/>
      <c r="C225" s="193" t="s">
        <v>267</v>
      </c>
      <c r="D225" s="193"/>
      <c r="E225" s="194">
        <v>0</v>
      </c>
      <c r="F225" s="195"/>
      <c r="G225" s="196"/>
      <c r="M225" s="197" t="s">
        <v>267</v>
      </c>
      <c r="O225" s="183"/>
    </row>
    <row r="226" spans="1:15" ht="22.5" customHeight="1">
      <c r="A226" s="191"/>
      <c r="B226" s="192"/>
      <c r="C226" s="193" t="s">
        <v>205</v>
      </c>
      <c r="D226" s="193"/>
      <c r="E226" s="194">
        <v>0</v>
      </c>
      <c r="F226" s="195"/>
      <c r="G226" s="196"/>
      <c r="M226" s="197" t="s">
        <v>205</v>
      </c>
      <c r="O226" s="183"/>
    </row>
    <row r="227" spans="1:15" ht="12.75" customHeight="1">
      <c r="A227" s="191"/>
      <c r="B227" s="192"/>
      <c r="C227" s="193" t="s">
        <v>206</v>
      </c>
      <c r="D227" s="193"/>
      <c r="E227" s="194">
        <v>0</v>
      </c>
      <c r="F227" s="195"/>
      <c r="G227" s="196"/>
      <c r="M227" s="197" t="s">
        <v>206</v>
      </c>
      <c r="O227" s="183"/>
    </row>
    <row r="228" spans="1:15" ht="12.75" customHeight="1">
      <c r="A228" s="191"/>
      <c r="B228" s="192"/>
      <c r="C228" s="193" t="s">
        <v>256</v>
      </c>
      <c r="D228" s="193"/>
      <c r="E228" s="194">
        <v>0</v>
      </c>
      <c r="F228" s="195"/>
      <c r="G228" s="196"/>
      <c r="M228" s="197" t="s">
        <v>256</v>
      </c>
      <c r="O228" s="183"/>
    </row>
    <row r="229" spans="1:15" ht="12.75" customHeight="1">
      <c r="A229" s="191"/>
      <c r="B229" s="192"/>
      <c r="C229" s="193" t="s">
        <v>209</v>
      </c>
      <c r="D229" s="193"/>
      <c r="E229" s="194">
        <v>0</v>
      </c>
      <c r="F229" s="195"/>
      <c r="G229" s="196"/>
      <c r="M229" s="197" t="s">
        <v>209</v>
      </c>
      <c r="O229" s="183"/>
    </row>
    <row r="230" spans="1:15" ht="12.75" customHeight="1">
      <c r="A230" s="191"/>
      <c r="B230" s="192"/>
      <c r="C230" s="193" t="s">
        <v>210</v>
      </c>
      <c r="D230" s="193"/>
      <c r="E230" s="194">
        <v>0</v>
      </c>
      <c r="F230" s="195"/>
      <c r="G230" s="196"/>
      <c r="M230" s="197" t="s">
        <v>210</v>
      </c>
      <c r="O230" s="183"/>
    </row>
    <row r="231" spans="1:15" ht="22.5" customHeight="1">
      <c r="A231" s="191"/>
      <c r="B231" s="192"/>
      <c r="C231" s="193" t="s">
        <v>212</v>
      </c>
      <c r="D231" s="193"/>
      <c r="E231" s="194">
        <v>0</v>
      </c>
      <c r="F231" s="195"/>
      <c r="G231" s="196"/>
      <c r="M231" s="197" t="s">
        <v>212</v>
      </c>
      <c r="O231" s="183"/>
    </row>
    <row r="232" spans="1:15" ht="12.75" customHeight="1">
      <c r="A232" s="191"/>
      <c r="B232" s="192"/>
      <c r="C232" s="193" t="s">
        <v>211</v>
      </c>
      <c r="D232" s="193"/>
      <c r="E232" s="194">
        <v>0</v>
      </c>
      <c r="F232" s="195"/>
      <c r="G232" s="196"/>
      <c r="M232" s="197" t="s">
        <v>211</v>
      </c>
      <c r="O232" s="183"/>
    </row>
    <row r="233" spans="1:15" ht="12.75" customHeight="1">
      <c r="A233" s="191"/>
      <c r="B233" s="192"/>
      <c r="C233" s="193" t="s">
        <v>268</v>
      </c>
      <c r="D233" s="193"/>
      <c r="E233" s="194">
        <v>0</v>
      </c>
      <c r="F233" s="195"/>
      <c r="G233" s="196"/>
      <c r="M233" s="197" t="s">
        <v>268</v>
      </c>
      <c r="O233" s="183"/>
    </row>
    <row r="234" spans="1:15" ht="12.75" customHeight="1">
      <c r="A234" s="191"/>
      <c r="B234" s="192"/>
      <c r="C234" s="193" t="s">
        <v>213</v>
      </c>
      <c r="D234" s="193"/>
      <c r="E234" s="194">
        <v>1</v>
      </c>
      <c r="F234" s="195"/>
      <c r="G234" s="196"/>
      <c r="M234" s="197" t="s">
        <v>213</v>
      </c>
      <c r="O234" s="183"/>
    </row>
    <row r="235" spans="1:104" ht="12.75">
      <c r="A235" s="184">
        <v>21</v>
      </c>
      <c r="B235" s="185" t="s">
        <v>269</v>
      </c>
      <c r="C235" s="186" t="s">
        <v>270</v>
      </c>
      <c r="D235" s="187" t="s">
        <v>201</v>
      </c>
      <c r="E235" s="188">
        <v>1</v>
      </c>
      <c r="F235" s="188">
        <v>0</v>
      </c>
      <c r="G235" s="189">
        <f>E235*F235</f>
        <v>0</v>
      </c>
      <c r="O235" s="183">
        <v>2</v>
      </c>
      <c r="AA235" s="155">
        <v>1</v>
      </c>
      <c r="AB235" s="155">
        <v>7</v>
      </c>
      <c r="AC235" s="155">
        <v>7</v>
      </c>
      <c r="AZ235" s="155">
        <v>2</v>
      </c>
      <c r="BA235" s="155">
        <f>IF(AZ235=1,G235,0)</f>
        <v>0</v>
      </c>
      <c r="BB235" s="155">
        <f>IF(AZ235=2,G235,0)</f>
        <v>0</v>
      </c>
      <c r="BC235" s="155">
        <f>IF(AZ235=3,G235,0)</f>
        <v>0</v>
      </c>
      <c r="BD235" s="155">
        <f>IF(AZ235=4,G235,0)</f>
        <v>0</v>
      </c>
      <c r="BE235" s="155">
        <f>IF(AZ235=5,G235,0)</f>
        <v>0</v>
      </c>
      <c r="CA235" s="190">
        <v>1</v>
      </c>
      <c r="CB235" s="190">
        <v>7</v>
      </c>
      <c r="CZ235" s="155">
        <v>0</v>
      </c>
    </row>
    <row r="236" spans="1:15" ht="12.75" customHeight="1">
      <c r="A236" s="191"/>
      <c r="B236" s="192"/>
      <c r="C236" s="193" t="s">
        <v>271</v>
      </c>
      <c r="D236" s="193"/>
      <c r="E236" s="194">
        <v>0</v>
      </c>
      <c r="F236" s="195"/>
      <c r="G236" s="196"/>
      <c r="M236" s="197" t="s">
        <v>271</v>
      </c>
      <c r="O236" s="183"/>
    </row>
    <row r="237" spans="1:15" ht="12.75" customHeight="1">
      <c r="A237" s="191"/>
      <c r="B237" s="192"/>
      <c r="C237" s="193" t="s">
        <v>255</v>
      </c>
      <c r="D237" s="193"/>
      <c r="E237" s="194">
        <v>0</v>
      </c>
      <c r="F237" s="195"/>
      <c r="G237" s="196"/>
      <c r="M237" s="197" t="s">
        <v>255</v>
      </c>
      <c r="O237" s="183"/>
    </row>
    <row r="238" spans="1:15" ht="12.75" customHeight="1">
      <c r="A238" s="191"/>
      <c r="B238" s="192"/>
      <c r="C238" s="193" t="s">
        <v>204</v>
      </c>
      <c r="D238" s="193"/>
      <c r="E238" s="194">
        <v>0</v>
      </c>
      <c r="F238" s="195"/>
      <c r="G238" s="196"/>
      <c r="M238" s="197" t="s">
        <v>204</v>
      </c>
      <c r="O238" s="183"/>
    </row>
    <row r="239" spans="1:15" ht="12.75" customHeight="1">
      <c r="A239" s="191"/>
      <c r="B239" s="192"/>
      <c r="C239" s="193" t="s">
        <v>205</v>
      </c>
      <c r="D239" s="193"/>
      <c r="E239" s="194">
        <v>0</v>
      </c>
      <c r="F239" s="195"/>
      <c r="G239" s="196"/>
      <c r="M239" s="197" t="s">
        <v>205</v>
      </c>
      <c r="O239" s="183"/>
    </row>
    <row r="240" spans="1:15" ht="12.75" customHeight="1">
      <c r="A240" s="191"/>
      <c r="B240" s="192"/>
      <c r="C240" s="193" t="s">
        <v>206</v>
      </c>
      <c r="D240" s="193"/>
      <c r="E240" s="194">
        <v>0</v>
      </c>
      <c r="F240" s="195"/>
      <c r="G240" s="196"/>
      <c r="M240" s="197" t="s">
        <v>206</v>
      </c>
      <c r="O240" s="183"/>
    </row>
    <row r="241" spans="1:15" ht="12.75" customHeight="1">
      <c r="A241" s="191"/>
      <c r="B241" s="192"/>
      <c r="C241" s="193" t="s">
        <v>256</v>
      </c>
      <c r="D241" s="193"/>
      <c r="E241" s="194">
        <v>0</v>
      </c>
      <c r="F241" s="195"/>
      <c r="G241" s="196"/>
      <c r="M241" s="197" t="s">
        <v>256</v>
      </c>
      <c r="O241" s="183"/>
    </row>
    <row r="242" spans="1:15" ht="12.75" customHeight="1">
      <c r="A242" s="191"/>
      <c r="B242" s="192"/>
      <c r="C242" s="193" t="s">
        <v>272</v>
      </c>
      <c r="D242" s="193"/>
      <c r="E242" s="194">
        <v>0</v>
      </c>
      <c r="F242" s="195"/>
      <c r="G242" s="196"/>
      <c r="M242" s="197" t="s">
        <v>272</v>
      </c>
      <c r="O242" s="183"/>
    </row>
    <row r="243" spans="1:15" ht="12.75" customHeight="1">
      <c r="A243" s="191"/>
      <c r="B243" s="192"/>
      <c r="C243" s="193" t="s">
        <v>209</v>
      </c>
      <c r="D243" s="193"/>
      <c r="E243" s="194">
        <v>0</v>
      </c>
      <c r="F243" s="195"/>
      <c r="G243" s="196"/>
      <c r="M243" s="197" t="s">
        <v>209</v>
      </c>
      <c r="O243" s="183"/>
    </row>
    <row r="244" spans="1:15" ht="12.75" customHeight="1">
      <c r="A244" s="191"/>
      <c r="B244" s="192"/>
      <c r="C244" s="193" t="s">
        <v>210</v>
      </c>
      <c r="D244" s="193"/>
      <c r="E244" s="194">
        <v>0</v>
      </c>
      <c r="F244" s="195"/>
      <c r="G244" s="196"/>
      <c r="M244" s="197" t="s">
        <v>210</v>
      </c>
      <c r="O244" s="183"/>
    </row>
    <row r="245" spans="1:15" ht="12.75" customHeight="1">
      <c r="A245" s="191"/>
      <c r="B245" s="192"/>
      <c r="C245" s="193" t="s">
        <v>211</v>
      </c>
      <c r="D245" s="193"/>
      <c r="E245" s="194">
        <v>0</v>
      </c>
      <c r="F245" s="195"/>
      <c r="G245" s="196"/>
      <c r="M245" s="197" t="s">
        <v>211</v>
      </c>
      <c r="O245" s="183"/>
    </row>
    <row r="246" spans="1:15" ht="12.75" customHeight="1">
      <c r="A246" s="191"/>
      <c r="B246" s="192"/>
      <c r="C246" s="193" t="s">
        <v>212</v>
      </c>
      <c r="D246" s="193"/>
      <c r="E246" s="194">
        <v>0</v>
      </c>
      <c r="F246" s="195"/>
      <c r="G246" s="196"/>
      <c r="M246" s="197" t="s">
        <v>212</v>
      </c>
      <c r="O246" s="183"/>
    </row>
    <row r="247" spans="1:15" ht="12.75" customHeight="1">
      <c r="A247" s="191"/>
      <c r="B247" s="192"/>
      <c r="C247" s="193" t="s">
        <v>213</v>
      </c>
      <c r="D247" s="193"/>
      <c r="E247" s="194">
        <v>1</v>
      </c>
      <c r="F247" s="195"/>
      <c r="G247" s="196"/>
      <c r="M247" s="197" t="s">
        <v>213</v>
      </c>
      <c r="O247" s="183"/>
    </row>
    <row r="248" spans="1:104" ht="12.75">
      <c r="A248" s="184">
        <v>22</v>
      </c>
      <c r="B248" s="185" t="s">
        <v>273</v>
      </c>
      <c r="C248" s="186" t="s">
        <v>274</v>
      </c>
      <c r="D248" s="187" t="s">
        <v>201</v>
      </c>
      <c r="E248" s="188">
        <v>1</v>
      </c>
      <c r="F248" s="188">
        <v>0</v>
      </c>
      <c r="G248" s="189">
        <f>E248*F248</f>
        <v>0</v>
      </c>
      <c r="O248" s="183">
        <v>2</v>
      </c>
      <c r="AA248" s="155">
        <v>1</v>
      </c>
      <c r="AB248" s="155">
        <v>7</v>
      </c>
      <c r="AC248" s="155">
        <v>7</v>
      </c>
      <c r="AZ248" s="155">
        <v>2</v>
      </c>
      <c r="BA248" s="155">
        <f>IF(AZ248=1,G248,0)</f>
        <v>0</v>
      </c>
      <c r="BB248" s="155">
        <f>IF(AZ248=2,G248,0)</f>
        <v>0</v>
      </c>
      <c r="BC248" s="155">
        <f>IF(AZ248=3,G248,0)</f>
        <v>0</v>
      </c>
      <c r="BD248" s="155">
        <f>IF(AZ248=4,G248,0)</f>
        <v>0</v>
      </c>
      <c r="BE248" s="155">
        <f>IF(AZ248=5,G248,0)</f>
        <v>0</v>
      </c>
      <c r="CA248" s="190">
        <v>1</v>
      </c>
      <c r="CB248" s="190">
        <v>7</v>
      </c>
      <c r="CZ248" s="155">
        <v>0</v>
      </c>
    </row>
    <row r="249" spans="1:15" ht="12.75" customHeight="1">
      <c r="A249" s="191"/>
      <c r="B249" s="192"/>
      <c r="C249" s="193" t="s">
        <v>275</v>
      </c>
      <c r="D249" s="193"/>
      <c r="E249" s="194">
        <v>0</v>
      </c>
      <c r="F249" s="195"/>
      <c r="G249" s="196"/>
      <c r="M249" s="197" t="s">
        <v>275</v>
      </c>
      <c r="O249" s="183"/>
    </row>
    <row r="250" spans="1:15" ht="12.75" customHeight="1">
      <c r="A250" s="191"/>
      <c r="B250" s="192"/>
      <c r="C250" s="193" t="s">
        <v>276</v>
      </c>
      <c r="D250" s="193"/>
      <c r="E250" s="194">
        <v>0</v>
      </c>
      <c r="F250" s="195"/>
      <c r="G250" s="196"/>
      <c r="M250" s="197" t="s">
        <v>276</v>
      </c>
      <c r="O250" s="183"/>
    </row>
    <row r="251" spans="1:15" ht="12.75" customHeight="1">
      <c r="A251" s="191"/>
      <c r="B251" s="192"/>
      <c r="C251" s="193" t="s">
        <v>277</v>
      </c>
      <c r="D251" s="193"/>
      <c r="E251" s="194">
        <v>0</v>
      </c>
      <c r="F251" s="195"/>
      <c r="G251" s="196"/>
      <c r="M251" s="197" t="s">
        <v>277</v>
      </c>
      <c r="O251" s="183"/>
    </row>
    <row r="252" spans="1:15" ht="12.75" customHeight="1">
      <c r="A252" s="191"/>
      <c r="B252" s="192"/>
      <c r="C252" s="193" t="s">
        <v>278</v>
      </c>
      <c r="D252" s="193"/>
      <c r="E252" s="194">
        <v>0</v>
      </c>
      <c r="F252" s="195"/>
      <c r="G252" s="196"/>
      <c r="M252" s="197" t="s">
        <v>278</v>
      </c>
      <c r="O252" s="183"/>
    </row>
    <row r="253" spans="1:15" ht="12.75" customHeight="1">
      <c r="A253" s="191"/>
      <c r="B253" s="192"/>
      <c r="C253" s="193" t="s">
        <v>279</v>
      </c>
      <c r="D253" s="193"/>
      <c r="E253" s="194">
        <v>0</v>
      </c>
      <c r="F253" s="195"/>
      <c r="G253" s="196"/>
      <c r="M253" s="197" t="s">
        <v>279</v>
      </c>
      <c r="O253" s="183"/>
    </row>
    <row r="254" spans="1:15" ht="12.75" customHeight="1">
      <c r="A254" s="191"/>
      <c r="B254" s="192"/>
      <c r="C254" s="193" t="s">
        <v>206</v>
      </c>
      <c r="D254" s="193"/>
      <c r="E254" s="194">
        <v>0</v>
      </c>
      <c r="F254" s="195"/>
      <c r="G254" s="196"/>
      <c r="M254" s="197" t="s">
        <v>206</v>
      </c>
      <c r="O254" s="183"/>
    </row>
    <row r="255" spans="1:15" ht="12.75" customHeight="1">
      <c r="A255" s="191"/>
      <c r="B255" s="192"/>
      <c r="C255" s="193" t="s">
        <v>280</v>
      </c>
      <c r="D255" s="193"/>
      <c r="E255" s="194">
        <v>0</v>
      </c>
      <c r="F255" s="195"/>
      <c r="G255" s="196"/>
      <c r="M255" s="197" t="s">
        <v>280</v>
      </c>
      <c r="O255" s="183"/>
    </row>
    <row r="256" spans="1:15" ht="12.75" customHeight="1">
      <c r="A256" s="191"/>
      <c r="B256" s="192"/>
      <c r="C256" s="193" t="s">
        <v>281</v>
      </c>
      <c r="D256" s="193"/>
      <c r="E256" s="194">
        <v>0</v>
      </c>
      <c r="F256" s="195"/>
      <c r="G256" s="196"/>
      <c r="M256" s="197" t="s">
        <v>281</v>
      </c>
      <c r="O256" s="183"/>
    </row>
    <row r="257" spans="1:15" ht="12.75" customHeight="1">
      <c r="A257" s="191"/>
      <c r="B257" s="192"/>
      <c r="C257" s="193" t="s">
        <v>282</v>
      </c>
      <c r="D257" s="193"/>
      <c r="E257" s="194">
        <v>0</v>
      </c>
      <c r="F257" s="195"/>
      <c r="G257" s="196"/>
      <c r="M257" s="197" t="s">
        <v>282</v>
      </c>
      <c r="O257" s="183"/>
    </row>
    <row r="258" spans="1:15" ht="12.75" customHeight="1">
      <c r="A258" s="191"/>
      <c r="B258" s="192"/>
      <c r="C258" s="193" t="s">
        <v>283</v>
      </c>
      <c r="D258" s="193"/>
      <c r="E258" s="194">
        <v>0</v>
      </c>
      <c r="F258" s="195"/>
      <c r="G258" s="196"/>
      <c r="M258" s="197" t="s">
        <v>283</v>
      </c>
      <c r="O258" s="183"/>
    </row>
    <row r="259" spans="1:15" ht="12.75" customHeight="1">
      <c r="A259" s="191"/>
      <c r="B259" s="192"/>
      <c r="C259" s="193" t="s">
        <v>210</v>
      </c>
      <c r="D259" s="193"/>
      <c r="E259" s="194">
        <v>0</v>
      </c>
      <c r="F259" s="195"/>
      <c r="G259" s="196"/>
      <c r="M259" s="197" t="s">
        <v>210</v>
      </c>
      <c r="O259" s="183"/>
    </row>
    <row r="260" spans="1:15" ht="12.75" customHeight="1">
      <c r="A260" s="191"/>
      <c r="B260" s="192"/>
      <c r="C260" s="193" t="s">
        <v>284</v>
      </c>
      <c r="D260" s="193"/>
      <c r="E260" s="194">
        <v>0</v>
      </c>
      <c r="F260" s="195"/>
      <c r="G260" s="196"/>
      <c r="M260" s="197" t="s">
        <v>284</v>
      </c>
      <c r="O260" s="183"/>
    </row>
    <row r="261" spans="1:15" ht="12.75" customHeight="1">
      <c r="A261" s="191"/>
      <c r="B261" s="192"/>
      <c r="C261" s="193" t="s">
        <v>211</v>
      </c>
      <c r="D261" s="193"/>
      <c r="E261" s="194">
        <v>0</v>
      </c>
      <c r="F261" s="195"/>
      <c r="G261" s="196"/>
      <c r="M261" s="197" t="s">
        <v>211</v>
      </c>
      <c r="O261" s="183"/>
    </row>
    <row r="262" spans="1:15" ht="12.75" customHeight="1">
      <c r="A262" s="191"/>
      <c r="B262" s="192"/>
      <c r="C262" s="193" t="s">
        <v>212</v>
      </c>
      <c r="D262" s="193"/>
      <c r="E262" s="194">
        <v>0</v>
      </c>
      <c r="F262" s="195"/>
      <c r="G262" s="196"/>
      <c r="M262" s="197" t="s">
        <v>212</v>
      </c>
      <c r="O262" s="183"/>
    </row>
    <row r="263" spans="1:15" ht="12.75" customHeight="1">
      <c r="A263" s="191"/>
      <c r="B263" s="192"/>
      <c r="C263" s="193" t="s">
        <v>213</v>
      </c>
      <c r="D263" s="193"/>
      <c r="E263" s="194">
        <v>1</v>
      </c>
      <c r="F263" s="195"/>
      <c r="G263" s="196"/>
      <c r="M263" s="197" t="s">
        <v>213</v>
      </c>
      <c r="O263" s="183"/>
    </row>
    <row r="264" spans="1:104" ht="12.75">
      <c r="A264" s="184">
        <v>23</v>
      </c>
      <c r="B264" s="185" t="s">
        <v>285</v>
      </c>
      <c r="C264" s="186" t="s">
        <v>286</v>
      </c>
      <c r="D264" s="187" t="s">
        <v>201</v>
      </c>
      <c r="E264" s="188">
        <v>1</v>
      </c>
      <c r="F264" s="188">
        <v>0</v>
      </c>
      <c r="G264" s="189">
        <f>E264*F264</f>
        <v>0</v>
      </c>
      <c r="O264" s="183">
        <v>2</v>
      </c>
      <c r="AA264" s="155">
        <v>1</v>
      </c>
      <c r="AB264" s="155">
        <v>7</v>
      </c>
      <c r="AC264" s="155">
        <v>7</v>
      </c>
      <c r="AZ264" s="155">
        <v>2</v>
      </c>
      <c r="BA264" s="155">
        <f>IF(AZ264=1,G264,0)</f>
        <v>0</v>
      </c>
      <c r="BB264" s="155">
        <f>IF(AZ264=2,G264,0)</f>
        <v>0</v>
      </c>
      <c r="BC264" s="155">
        <f>IF(AZ264=3,G264,0)</f>
        <v>0</v>
      </c>
      <c r="BD264" s="155">
        <f>IF(AZ264=4,G264,0)</f>
        <v>0</v>
      </c>
      <c r="BE264" s="155">
        <f>IF(AZ264=5,G264,0)</f>
        <v>0</v>
      </c>
      <c r="CA264" s="190">
        <v>1</v>
      </c>
      <c r="CB264" s="190">
        <v>7</v>
      </c>
      <c r="CZ264" s="155">
        <v>0</v>
      </c>
    </row>
    <row r="265" spans="1:15" ht="12.75" customHeight="1">
      <c r="A265" s="191"/>
      <c r="B265" s="192"/>
      <c r="C265" s="193" t="s">
        <v>271</v>
      </c>
      <c r="D265" s="193"/>
      <c r="E265" s="194">
        <v>0</v>
      </c>
      <c r="F265" s="195"/>
      <c r="G265" s="196"/>
      <c r="M265" s="197" t="s">
        <v>271</v>
      </c>
      <c r="O265" s="183"/>
    </row>
    <row r="266" spans="1:15" ht="12.75" customHeight="1">
      <c r="A266" s="191"/>
      <c r="B266" s="192"/>
      <c r="C266" s="193" t="s">
        <v>255</v>
      </c>
      <c r="D266" s="193"/>
      <c r="E266" s="194">
        <v>0</v>
      </c>
      <c r="F266" s="195"/>
      <c r="G266" s="196"/>
      <c r="M266" s="197" t="s">
        <v>255</v>
      </c>
      <c r="O266" s="183"/>
    </row>
    <row r="267" spans="1:15" ht="12.75" customHeight="1">
      <c r="A267" s="191"/>
      <c r="B267" s="192"/>
      <c r="C267" s="193" t="s">
        <v>267</v>
      </c>
      <c r="D267" s="193"/>
      <c r="E267" s="194">
        <v>0</v>
      </c>
      <c r="F267" s="195"/>
      <c r="G267" s="196"/>
      <c r="M267" s="197" t="s">
        <v>267</v>
      </c>
      <c r="O267" s="183"/>
    </row>
    <row r="268" spans="1:15" ht="12.75" customHeight="1">
      <c r="A268" s="191"/>
      <c r="B268" s="192"/>
      <c r="C268" s="193" t="s">
        <v>205</v>
      </c>
      <c r="D268" s="193"/>
      <c r="E268" s="194">
        <v>0</v>
      </c>
      <c r="F268" s="195"/>
      <c r="G268" s="196"/>
      <c r="M268" s="197" t="s">
        <v>205</v>
      </c>
      <c r="O268" s="183"/>
    </row>
    <row r="269" spans="1:15" ht="12.75" customHeight="1">
      <c r="A269" s="191"/>
      <c r="B269" s="192"/>
      <c r="C269" s="193" t="s">
        <v>206</v>
      </c>
      <c r="D269" s="193"/>
      <c r="E269" s="194">
        <v>0</v>
      </c>
      <c r="F269" s="195"/>
      <c r="G269" s="196"/>
      <c r="M269" s="197" t="s">
        <v>206</v>
      </c>
      <c r="O269" s="183"/>
    </row>
    <row r="270" spans="1:15" ht="12.75" customHeight="1">
      <c r="A270" s="191"/>
      <c r="B270" s="192"/>
      <c r="C270" s="193" t="s">
        <v>256</v>
      </c>
      <c r="D270" s="193"/>
      <c r="E270" s="194">
        <v>0</v>
      </c>
      <c r="F270" s="195"/>
      <c r="G270" s="196"/>
      <c r="M270" s="197" t="s">
        <v>256</v>
      </c>
      <c r="O270" s="183"/>
    </row>
    <row r="271" spans="1:15" ht="12.75" customHeight="1">
      <c r="A271" s="191"/>
      <c r="B271" s="192"/>
      <c r="C271" s="193" t="s">
        <v>209</v>
      </c>
      <c r="D271" s="193"/>
      <c r="E271" s="194">
        <v>0</v>
      </c>
      <c r="F271" s="195"/>
      <c r="G271" s="196"/>
      <c r="M271" s="197" t="s">
        <v>209</v>
      </c>
      <c r="O271" s="183"/>
    </row>
    <row r="272" spans="1:15" ht="12.75" customHeight="1">
      <c r="A272" s="191"/>
      <c r="B272" s="192"/>
      <c r="C272" s="193" t="s">
        <v>210</v>
      </c>
      <c r="D272" s="193"/>
      <c r="E272" s="194">
        <v>0</v>
      </c>
      <c r="F272" s="195"/>
      <c r="G272" s="196"/>
      <c r="M272" s="197" t="s">
        <v>210</v>
      </c>
      <c r="O272" s="183"/>
    </row>
    <row r="273" spans="1:15" ht="12.75" customHeight="1">
      <c r="A273" s="191"/>
      <c r="B273" s="192"/>
      <c r="C273" s="193" t="s">
        <v>211</v>
      </c>
      <c r="D273" s="193"/>
      <c r="E273" s="194">
        <v>0</v>
      </c>
      <c r="F273" s="195"/>
      <c r="G273" s="196"/>
      <c r="M273" s="197" t="s">
        <v>211</v>
      </c>
      <c r="O273" s="183"/>
    </row>
    <row r="274" spans="1:15" ht="22.5" customHeight="1">
      <c r="A274" s="191"/>
      <c r="B274" s="192"/>
      <c r="C274" s="193" t="s">
        <v>212</v>
      </c>
      <c r="D274" s="193"/>
      <c r="E274" s="194">
        <v>0</v>
      </c>
      <c r="F274" s="195"/>
      <c r="G274" s="196"/>
      <c r="M274" s="197" t="s">
        <v>212</v>
      </c>
      <c r="O274" s="183"/>
    </row>
    <row r="275" spans="1:15" ht="12.75" customHeight="1">
      <c r="A275" s="191"/>
      <c r="B275" s="192"/>
      <c r="C275" s="193" t="s">
        <v>213</v>
      </c>
      <c r="D275" s="193"/>
      <c r="E275" s="194">
        <v>1</v>
      </c>
      <c r="F275" s="195"/>
      <c r="G275" s="196"/>
      <c r="M275" s="197" t="s">
        <v>213</v>
      </c>
      <c r="O275" s="183"/>
    </row>
    <row r="276" spans="1:15" ht="12.75" customHeight="1">
      <c r="A276" s="191"/>
      <c r="B276" s="192"/>
      <c r="C276" s="193" t="s">
        <v>287</v>
      </c>
      <c r="D276" s="193"/>
      <c r="E276" s="194">
        <v>0</v>
      </c>
      <c r="F276" s="195"/>
      <c r="G276" s="196"/>
      <c r="M276" s="197" t="s">
        <v>287</v>
      </c>
      <c r="O276" s="183"/>
    </row>
    <row r="277" spans="1:104" ht="12.75">
      <c r="A277" s="184">
        <v>24</v>
      </c>
      <c r="B277" s="185" t="s">
        <v>288</v>
      </c>
      <c r="C277" s="186" t="s">
        <v>289</v>
      </c>
      <c r="D277" s="187" t="s">
        <v>201</v>
      </c>
      <c r="E277" s="188">
        <v>1</v>
      </c>
      <c r="F277" s="188">
        <v>0</v>
      </c>
      <c r="G277" s="189">
        <f>E277*F277</f>
        <v>0</v>
      </c>
      <c r="O277" s="183">
        <v>2</v>
      </c>
      <c r="AA277" s="155">
        <v>1</v>
      </c>
      <c r="AB277" s="155">
        <v>7</v>
      </c>
      <c r="AC277" s="155">
        <v>7</v>
      </c>
      <c r="AZ277" s="155">
        <v>2</v>
      </c>
      <c r="BA277" s="155">
        <f>IF(AZ277=1,G277,0)</f>
        <v>0</v>
      </c>
      <c r="BB277" s="155">
        <f>IF(AZ277=2,G277,0)</f>
        <v>0</v>
      </c>
      <c r="BC277" s="155">
        <f>IF(AZ277=3,G277,0)</f>
        <v>0</v>
      </c>
      <c r="BD277" s="155">
        <f>IF(AZ277=4,G277,0)</f>
        <v>0</v>
      </c>
      <c r="BE277" s="155">
        <f>IF(AZ277=5,G277,0)</f>
        <v>0</v>
      </c>
      <c r="CA277" s="190">
        <v>1</v>
      </c>
      <c r="CB277" s="190">
        <v>7</v>
      </c>
      <c r="CZ277" s="155">
        <v>0</v>
      </c>
    </row>
    <row r="278" spans="1:15" ht="12.75" customHeight="1">
      <c r="A278" s="191"/>
      <c r="B278" s="192"/>
      <c r="C278" s="193" t="s">
        <v>290</v>
      </c>
      <c r="D278" s="193"/>
      <c r="E278" s="194">
        <v>0</v>
      </c>
      <c r="F278" s="195"/>
      <c r="G278" s="196"/>
      <c r="M278" s="197" t="s">
        <v>290</v>
      </c>
      <c r="O278" s="183"/>
    </row>
    <row r="279" spans="1:15" ht="12.75" customHeight="1">
      <c r="A279" s="191"/>
      <c r="B279" s="192"/>
      <c r="C279" s="193" t="s">
        <v>255</v>
      </c>
      <c r="D279" s="193"/>
      <c r="E279" s="194">
        <v>0</v>
      </c>
      <c r="F279" s="195"/>
      <c r="G279" s="196"/>
      <c r="M279" s="197" t="s">
        <v>255</v>
      </c>
      <c r="O279" s="183"/>
    </row>
    <row r="280" spans="1:15" ht="12.75" customHeight="1">
      <c r="A280" s="191"/>
      <c r="B280" s="192"/>
      <c r="C280" s="193" t="s">
        <v>204</v>
      </c>
      <c r="D280" s="193"/>
      <c r="E280" s="194">
        <v>0</v>
      </c>
      <c r="F280" s="195"/>
      <c r="G280" s="196"/>
      <c r="M280" s="197" t="s">
        <v>204</v>
      </c>
      <c r="O280" s="183"/>
    </row>
    <row r="281" spans="1:15" ht="12.75" customHeight="1">
      <c r="A281" s="191"/>
      <c r="B281" s="192"/>
      <c r="C281" s="193" t="s">
        <v>205</v>
      </c>
      <c r="D281" s="193"/>
      <c r="E281" s="194">
        <v>0</v>
      </c>
      <c r="F281" s="195"/>
      <c r="G281" s="196"/>
      <c r="M281" s="197" t="s">
        <v>205</v>
      </c>
      <c r="O281" s="183"/>
    </row>
    <row r="282" spans="1:15" ht="12.75" customHeight="1">
      <c r="A282" s="191"/>
      <c r="B282" s="192"/>
      <c r="C282" s="193" t="s">
        <v>206</v>
      </c>
      <c r="D282" s="193"/>
      <c r="E282" s="194">
        <v>0</v>
      </c>
      <c r="F282" s="195"/>
      <c r="G282" s="196"/>
      <c r="M282" s="197" t="s">
        <v>206</v>
      </c>
      <c r="O282" s="183"/>
    </row>
    <row r="283" spans="1:15" ht="12.75" customHeight="1">
      <c r="A283" s="191"/>
      <c r="B283" s="192"/>
      <c r="C283" s="193" t="s">
        <v>256</v>
      </c>
      <c r="D283" s="193"/>
      <c r="E283" s="194">
        <v>0</v>
      </c>
      <c r="F283" s="195"/>
      <c r="G283" s="196"/>
      <c r="M283" s="197" t="s">
        <v>256</v>
      </c>
      <c r="O283" s="183"/>
    </row>
    <row r="284" spans="1:15" ht="12.75" customHeight="1">
      <c r="A284" s="191"/>
      <c r="B284" s="192"/>
      <c r="C284" s="193" t="s">
        <v>272</v>
      </c>
      <c r="D284" s="193"/>
      <c r="E284" s="194">
        <v>0</v>
      </c>
      <c r="F284" s="195"/>
      <c r="G284" s="196"/>
      <c r="M284" s="197" t="s">
        <v>272</v>
      </c>
      <c r="O284" s="183"/>
    </row>
    <row r="285" spans="1:15" ht="12.75" customHeight="1">
      <c r="A285" s="191"/>
      <c r="B285" s="192"/>
      <c r="C285" s="193" t="s">
        <v>209</v>
      </c>
      <c r="D285" s="193"/>
      <c r="E285" s="194">
        <v>0</v>
      </c>
      <c r="F285" s="195"/>
      <c r="G285" s="196"/>
      <c r="M285" s="197" t="s">
        <v>209</v>
      </c>
      <c r="O285" s="183"/>
    </row>
    <row r="286" spans="1:15" ht="12.75" customHeight="1">
      <c r="A286" s="191"/>
      <c r="B286" s="192"/>
      <c r="C286" s="193" t="s">
        <v>210</v>
      </c>
      <c r="D286" s="193"/>
      <c r="E286" s="194">
        <v>0</v>
      </c>
      <c r="F286" s="195"/>
      <c r="G286" s="196"/>
      <c r="M286" s="197" t="s">
        <v>210</v>
      </c>
      <c r="O286" s="183"/>
    </row>
    <row r="287" spans="1:15" ht="12.75" customHeight="1">
      <c r="A287" s="191"/>
      <c r="B287" s="192"/>
      <c r="C287" s="193" t="s">
        <v>211</v>
      </c>
      <c r="D287" s="193"/>
      <c r="E287" s="194">
        <v>0</v>
      </c>
      <c r="F287" s="195"/>
      <c r="G287" s="196"/>
      <c r="M287" s="197" t="s">
        <v>211</v>
      </c>
      <c r="O287" s="183"/>
    </row>
    <row r="288" spans="1:15" ht="12.75" customHeight="1">
      <c r="A288" s="191"/>
      <c r="B288" s="192"/>
      <c r="C288" s="193" t="s">
        <v>212</v>
      </c>
      <c r="D288" s="193"/>
      <c r="E288" s="194">
        <v>0</v>
      </c>
      <c r="F288" s="195"/>
      <c r="G288" s="196"/>
      <c r="M288" s="197" t="s">
        <v>212</v>
      </c>
      <c r="O288" s="183"/>
    </row>
    <row r="289" spans="1:15" ht="12.75" customHeight="1">
      <c r="A289" s="191"/>
      <c r="B289" s="192"/>
      <c r="C289" s="193" t="s">
        <v>213</v>
      </c>
      <c r="D289" s="193"/>
      <c r="E289" s="194">
        <v>1</v>
      </c>
      <c r="F289" s="195"/>
      <c r="G289" s="196"/>
      <c r="M289" s="197" t="s">
        <v>213</v>
      </c>
      <c r="O289" s="183"/>
    </row>
    <row r="290" spans="1:104" ht="12.75">
      <c r="A290" s="184">
        <v>25</v>
      </c>
      <c r="B290" s="185" t="s">
        <v>291</v>
      </c>
      <c r="C290" s="186" t="s">
        <v>292</v>
      </c>
      <c r="D290" s="187" t="s">
        <v>201</v>
      </c>
      <c r="E290" s="188">
        <v>1</v>
      </c>
      <c r="F290" s="188">
        <v>0</v>
      </c>
      <c r="G290" s="189">
        <f>E290*F290</f>
        <v>0</v>
      </c>
      <c r="O290" s="183">
        <v>2</v>
      </c>
      <c r="AA290" s="155">
        <v>1</v>
      </c>
      <c r="AB290" s="155">
        <v>7</v>
      </c>
      <c r="AC290" s="155">
        <v>7</v>
      </c>
      <c r="AZ290" s="155">
        <v>2</v>
      </c>
      <c r="BA290" s="155">
        <f>IF(AZ290=1,G290,0)</f>
        <v>0</v>
      </c>
      <c r="BB290" s="155">
        <f>IF(AZ290=2,G290,0)</f>
        <v>0</v>
      </c>
      <c r="BC290" s="155">
        <f>IF(AZ290=3,G290,0)</f>
        <v>0</v>
      </c>
      <c r="BD290" s="155">
        <f>IF(AZ290=4,G290,0)</f>
        <v>0</v>
      </c>
      <c r="BE290" s="155">
        <f>IF(AZ290=5,G290,0)</f>
        <v>0</v>
      </c>
      <c r="CA290" s="190">
        <v>1</v>
      </c>
      <c r="CB290" s="190">
        <v>7</v>
      </c>
      <c r="CZ290" s="155">
        <v>0</v>
      </c>
    </row>
    <row r="291" spans="1:15" ht="12.75" customHeight="1">
      <c r="A291" s="191"/>
      <c r="B291" s="192"/>
      <c r="C291" s="193" t="s">
        <v>259</v>
      </c>
      <c r="D291" s="193"/>
      <c r="E291" s="194">
        <v>0</v>
      </c>
      <c r="F291" s="195"/>
      <c r="G291" s="196"/>
      <c r="M291" s="197" t="s">
        <v>259</v>
      </c>
      <c r="O291" s="183"/>
    </row>
    <row r="292" spans="1:15" ht="12.75" customHeight="1">
      <c r="A292" s="191"/>
      <c r="B292" s="192"/>
      <c r="C292" s="193" t="s">
        <v>255</v>
      </c>
      <c r="D292" s="193"/>
      <c r="E292" s="194">
        <v>0</v>
      </c>
      <c r="F292" s="195"/>
      <c r="G292" s="196"/>
      <c r="M292" s="197" t="s">
        <v>255</v>
      </c>
      <c r="O292" s="183"/>
    </row>
    <row r="293" spans="1:15" ht="12.75" customHeight="1">
      <c r="A293" s="191"/>
      <c r="B293" s="192"/>
      <c r="C293" s="193" t="s">
        <v>204</v>
      </c>
      <c r="D293" s="193"/>
      <c r="E293" s="194">
        <v>0</v>
      </c>
      <c r="F293" s="195"/>
      <c r="G293" s="196"/>
      <c r="M293" s="197" t="s">
        <v>204</v>
      </c>
      <c r="O293" s="183"/>
    </row>
    <row r="294" spans="1:15" ht="22.5" customHeight="1">
      <c r="A294" s="191"/>
      <c r="B294" s="192"/>
      <c r="C294" s="193" t="s">
        <v>205</v>
      </c>
      <c r="D294" s="193"/>
      <c r="E294" s="194">
        <v>0</v>
      </c>
      <c r="F294" s="195"/>
      <c r="G294" s="196"/>
      <c r="M294" s="197" t="s">
        <v>205</v>
      </c>
      <c r="O294" s="183"/>
    </row>
    <row r="295" spans="1:15" ht="12.75" customHeight="1">
      <c r="A295" s="191"/>
      <c r="B295" s="192"/>
      <c r="C295" s="193" t="s">
        <v>206</v>
      </c>
      <c r="D295" s="193"/>
      <c r="E295" s="194">
        <v>0</v>
      </c>
      <c r="F295" s="195"/>
      <c r="G295" s="196"/>
      <c r="M295" s="197" t="s">
        <v>206</v>
      </c>
      <c r="O295" s="183"/>
    </row>
    <row r="296" spans="1:15" ht="12.75" customHeight="1">
      <c r="A296" s="191"/>
      <c r="B296" s="192"/>
      <c r="C296" s="193" t="s">
        <v>256</v>
      </c>
      <c r="D296" s="193"/>
      <c r="E296" s="194">
        <v>0</v>
      </c>
      <c r="F296" s="195"/>
      <c r="G296" s="196"/>
      <c r="M296" s="197" t="s">
        <v>256</v>
      </c>
      <c r="O296" s="183"/>
    </row>
    <row r="297" spans="1:15" ht="12.75" customHeight="1">
      <c r="A297" s="191"/>
      <c r="B297" s="192"/>
      <c r="C297" s="193" t="s">
        <v>247</v>
      </c>
      <c r="D297" s="193"/>
      <c r="E297" s="194">
        <v>0</v>
      </c>
      <c r="F297" s="195"/>
      <c r="G297" s="196"/>
      <c r="M297" s="197" t="s">
        <v>247</v>
      </c>
      <c r="O297" s="183"/>
    </row>
    <row r="298" spans="1:15" ht="12.75" customHeight="1">
      <c r="A298" s="191"/>
      <c r="B298" s="192"/>
      <c r="C298" s="193" t="s">
        <v>209</v>
      </c>
      <c r="D298" s="193"/>
      <c r="E298" s="194">
        <v>0</v>
      </c>
      <c r="F298" s="195"/>
      <c r="G298" s="196"/>
      <c r="M298" s="197" t="s">
        <v>209</v>
      </c>
      <c r="O298" s="183"/>
    </row>
    <row r="299" spans="1:15" ht="12.75" customHeight="1">
      <c r="A299" s="191"/>
      <c r="B299" s="192"/>
      <c r="C299" s="193" t="s">
        <v>210</v>
      </c>
      <c r="D299" s="193"/>
      <c r="E299" s="194">
        <v>0</v>
      </c>
      <c r="F299" s="195"/>
      <c r="G299" s="196"/>
      <c r="M299" s="197" t="s">
        <v>210</v>
      </c>
      <c r="O299" s="183"/>
    </row>
    <row r="300" spans="1:15" ht="12.75" customHeight="1">
      <c r="A300" s="191"/>
      <c r="B300" s="192"/>
      <c r="C300" s="193" t="s">
        <v>211</v>
      </c>
      <c r="D300" s="193"/>
      <c r="E300" s="194">
        <v>0</v>
      </c>
      <c r="F300" s="195"/>
      <c r="G300" s="196"/>
      <c r="M300" s="197" t="s">
        <v>211</v>
      </c>
      <c r="O300" s="183"/>
    </row>
    <row r="301" spans="1:15" ht="12.75" customHeight="1">
      <c r="A301" s="191"/>
      <c r="B301" s="192"/>
      <c r="C301" s="193" t="s">
        <v>212</v>
      </c>
      <c r="D301" s="193"/>
      <c r="E301" s="194">
        <v>0</v>
      </c>
      <c r="F301" s="195"/>
      <c r="G301" s="196"/>
      <c r="M301" s="197" t="s">
        <v>212</v>
      </c>
      <c r="O301" s="183"/>
    </row>
    <row r="302" spans="1:15" ht="12.75" customHeight="1">
      <c r="A302" s="191"/>
      <c r="B302" s="192"/>
      <c r="C302" s="193" t="s">
        <v>213</v>
      </c>
      <c r="D302" s="193"/>
      <c r="E302" s="194">
        <v>1</v>
      </c>
      <c r="F302" s="195"/>
      <c r="G302" s="196"/>
      <c r="M302" s="197" t="s">
        <v>213</v>
      </c>
      <c r="O302" s="183"/>
    </row>
    <row r="303" spans="1:104" ht="12.75">
      <c r="A303" s="184">
        <v>26</v>
      </c>
      <c r="B303" s="185" t="s">
        <v>293</v>
      </c>
      <c r="C303" s="186" t="s">
        <v>294</v>
      </c>
      <c r="D303" s="187" t="s">
        <v>201</v>
      </c>
      <c r="E303" s="188">
        <v>1</v>
      </c>
      <c r="F303" s="188">
        <v>0</v>
      </c>
      <c r="G303" s="189">
        <f>E303*F303</f>
        <v>0</v>
      </c>
      <c r="O303" s="183">
        <v>2</v>
      </c>
      <c r="AA303" s="155">
        <v>1</v>
      </c>
      <c r="AB303" s="155">
        <v>7</v>
      </c>
      <c r="AC303" s="155">
        <v>7</v>
      </c>
      <c r="AZ303" s="155">
        <v>2</v>
      </c>
      <c r="BA303" s="155">
        <f>IF(AZ303=1,G303,0)</f>
        <v>0</v>
      </c>
      <c r="BB303" s="155">
        <f>IF(AZ303=2,G303,0)</f>
        <v>0</v>
      </c>
      <c r="BC303" s="155">
        <f>IF(AZ303=3,G303,0)</f>
        <v>0</v>
      </c>
      <c r="BD303" s="155">
        <f>IF(AZ303=4,G303,0)</f>
        <v>0</v>
      </c>
      <c r="BE303" s="155">
        <f>IF(AZ303=5,G303,0)</f>
        <v>0</v>
      </c>
      <c r="CA303" s="190">
        <v>1</v>
      </c>
      <c r="CB303" s="190">
        <v>7</v>
      </c>
      <c r="CZ303" s="155">
        <v>0</v>
      </c>
    </row>
    <row r="304" spans="1:15" ht="12.75" customHeight="1">
      <c r="A304" s="191"/>
      <c r="B304" s="192"/>
      <c r="C304" s="193" t="s">
        <v>295</v>
      </c>
      <c r="D304" s="193"/>
      <c r="E304" s="194">
        <v>0</v>
      </c>
      <c r="F304" s="195"/>
      <c r="G304" s="196"/>
      <c r="M304" s="197" t="s">
        <v>295</v>
      </c>
      <c r="O304" s="183"/>
    </row>
    <row r="305" spans="1:15" ht="12.75" customHeight="1">
      <c r="A305" s="191"/>
      <c r="B305" s="192"/>
      <c r="C305" s="193" t="s">
        <v>255</v>
      </c>
      <c r="D305" s="193"/>
      <c r="E305" s="194">
        <v>0</v>
      </c>
      <c r="F305" s="195"/>
      <c r="G305" s="196"/>
      <c r="M305" s="197" t="s">
        <v>255</v>
      </c>
      <c r="O305" s="183"/>
    </row>
    <row r="306" spans="1:15" ht="12.75" customHeight="1">
      <c r="A306" s="191"/>
      <c r="B306" s="192"/>
      <c r="C306" s="193" t="s">
        <v>267</v>
      </c>
      <c r="D306" s="193"/>
      <c r="E306" s="194">
        <v>0</v>
      </c>
      <c r="F306" s="195"/>
      <c r="G306" s="196"/>
      <c r="M306" s="197" t="s">
        <v>267</v>
      </c>
      <c r="O306" s="183"/>
    </row>
    <row r="307" spans="1:15" ht="12.75" customHeight="1">
      <c r="A307" s="191"/>
      <c r="B307" s="192"/>
      <c r="C307" s="193" t="s">
        <v>279</v>
      </c>
      <c r="D307" s="193"/>
      <c r="E307" s="194">
        <v>0</v>
      </c>
      <c r="F307" s="195"/>
      <c r="G307" s="196"/>
      <c r="M307" s="197" t="s">
        <v>279</v>
      </c>
      <c r="O307" s="183"/>
    </row>
    <row r="308" spans="1:15" ht="12.75" customHeight="1">
      <c r="A308" s="191"/>
      <c r="B308" s="192"/>
      <c r="C308" s="193" t="s">
        <v>206</v>
      </c>
      <c r="D308" s="193"/>
      <c r="E308" s="194">
        <v>0</v>
      </c>
      <c r="F308" s="195"/>
      <c r="G308" s="196"/>
      <c r="M308" s="197" t="s">
        <v>206</v>
      </c>
      <c r="O308" s="183"/>
    </row>
    <row r="309" spans="1:15" ht="12.75" customHeight="1">
      <c r="A309" s="191"/>
      <c r="B309" s="192"/>
      <c r="C309" s="193" t="s">
        <v>296</v>
      </c>
      <c r="D309" s="193"/>
      <c r="E309" s="194">
        <v>0</v>
      </c>
      <c r="F309" s="195"/>
      <c r="G309" s="196"/>
      <c r="M309" s="197" t="s">
        <v>296</v>
      </c>
      <c r="O309" s="183"/>
    </row>
    <row r="310" spans="1:15" ht="12.75" customHeight="1">
      <c r="A310" s="191"/>
      <c r="B310" s="192"/>
      <c r="C310" s="193" t="s">
        <v>297</v>
      </c>
      <c r="D310" s="193"/>
      <c r="E310" s="194">
        <v>0</v>
      </c>
      <c r="F310" s="195"/>
      <c r="G310" s="196"/>
      <c r="M310" s="197" t="s">
        <v>297</v>
      </c>
      <c r="O310" s="183"/>
    </row>
    <row r="311" spans="1:15" ht="12.75" customHeight="1">
      <c r="A311" s="191"/>
      <c r="B311" s="192"/>
      <c r="C311" s="193" t="s">
        <v>282</v>
      </c>
      <c r="D311" s="193"/>
      <c r="E311" s="194">
        <v>0</v>
      </c>
      <c r="F311" s="195"/>
      <c r="G311" s="196"/>
      <c r="M311" s="197" t="s">
        <v>282</v>
      </c>
      <c r="O311" s="183"/>
    </row>
    <row r="312" spans="1:15" ht="12.75" customHeight="1">
      <c r="A312" s="191"/>
      <c r="B312" s="192"/>
      <c r="C312" s="193" t="s">
        <v>210</v>
      </c>
      <c r="D312" s="193"/>
      <c r="E312" s="194">
        <v>0</v>
      </c>
      <c r="F312" s="195"/>
      <c r="G312" s="196"/>
      <c r="M312" s="197" t="s">
        <v>210</v>
      </c>
      <c r="O312" s="183"/>
    </row>
    <row r="313" spans="1:15" ht="12.75" customHeight="1">
      <c r="A313" s="191"/>
      <c r="B313" s="192"/>
      <c r="C313" s="193" t="s">
        <v>298</v>
      </c>
      <c r="D313" s="193"/>
      <c r="E313" s="194">
        <v>0</v>
      </c>
      <c r="F313" s="195"/>
      <c r="G313" s="196"/>
      <c r="M313" s="197" t="s">
        <v>298</v>
      </c>
      <c r="O313" s="183"/>
    </row>
    <row r="314" spans="1:15" ht="12.75" customHeight="1">
      <c r="A314" s="191"/>
      <c r="B314" s="192"/>
      <c r="C314" s="193" t="s">
        <v>283</v>
      </c>
      <c r="D314" s="193"/>
      <c r="E314" s="194">
        <v>0</v>
      </c>
      <c r="F314" s="195"/>
      <c r="G314" s="196"/>
      <c r="M314" s="197" t="s">
        <v>283</v>
      </c>
      <c r="O314" s="183"/>
    </row>
    <row r="315" spans="1:15" ht="12.75" customHeight="1">
      <c r="A315" s="191"/>
      <c r="B315" s="192"/>
      <c r="C315" s="193" t="s">
        <v>211</v>
      </c>
      <c r="D315" s="193"/>
      <c r="E315" s="194">
        <v>0</v>
      </c>
      <c r="F315" s="195"/>
      <c r="G315" s="196"/>
      <c r="M315" s="197" t="s">
        <v>211</v>
      </c>
      <c r="O315" s="183"/>
    </row>
    <row r="316" spans="1:15" ht="12.75" customHeight="1">
      <c r="A316" s="191"/>
      <c r="B316" s="192"/>
      <c r="C316" s="193" t="s">
        <v>212</v>
      </c>
      <c r="D316" s="193"/>
      <c r="E316" s="194">
        <v>0</v>
      </c>
      <c r="F316" s="195"/>
      <c r="G316" s="196"/>
      <c r="M316" s="197" t="s">
        <v>212</v>
      </c>
      <c r="O316" s="183"/>
    </row>
    <row r="317" spans="1:15" ht="12.75" customHeight="1">
      <c r="A317" s="191"/>
      <c r="B317" s="192"/>
      <c r="C317" s="193" t="s">
        <v>213</v>
      </c>
      <c r="D317" s="193"/>
      <c r="E317" s="194">
        <v>1</v>
      </c>
      <c r="F317" s="195"/>
      <c r="G317" s="196"/>
      <c r="M317" s="197" t="s">
        <v>213</v>
      </c>
      <c r="O317" s="183"/>
    </row>
    <row r="318" spans="1:104" ht="12.75">
      <c r="A318" s="184">
        <v>27</v>
      </c>
      <c r="B318" s="185" t="s">
        <v>299</v>
      </c>
      <c r="C318" s="186" t="s">
        <v>300</v>
      </c>
      <c r="D318" s="187" t="s">
        <v>201</v>
      </c>
      <c r="E318" s="188">
        <v>1</v>
      </c>
      <c r="F318" s="188">
        <v>0</v>
      </c>
      <c r="G318" s="189">
        <f>E318*F318</f>
        <v>0</v>
      </c>
      <c r="O318" s="183">
        <v>2</v>
      </c>
      <c r="AA318" s="155">
        <v>1</v>
      </c>
      <c r="AB318" s="155">
        <v>7</v>
      </c>
      <c r="AC318" s="155">
        <v>7</v>
      </c>
      <c r="AZ318" s="155">
        <v>2</v>
      </c>
      <c r="BA318" s="155">
        <f>IF(AZ318=1,G318,0)</f>
        <v>0</v>
      </c>
      <c r="BB318" s="155">
        <f>IF(AZ318=2,G318,0)</f>
        <v>0</v>
      </c>
      <c r="BC318" s="155">
        <f>IF(AZ318=3,G318,0)</f>
        <v>0</v>
      </c>
      <c r="BD318" s="155">
        <f>IF(AZ318=4,G318,0)</f>
        <v>0</v>
      </c>
      <c r="BE318" s="155">
        <f>IF(AZ318=5,G318,0)</f>
        <v>0</v>
      </c>
      <c r="CA318" s="190">
        <v>1</v>
      </c>
      <c r="CB318" s="190">
        <v>7</v>
      </c>
      <c r="CZ318" s="155">
        <v>0</v>
      </c>
    </row>
    <row r="319" spans="1:15" ht="12.75" customHeight="1">
      <c r="A319" s="191"/>
      <c r="B319" s="192"/>
      <c r="C319" s="193" t="s">
        <v>290</v>
      </c>
      <c r="D319" s="193"/>
      <c r="E319" s="194">
        <v>0</v>
      </c>
      <c r="F319" s="195"/>
      <c r="G319" s="196"/>
      <c r="M319" s="197" t="s">
        <v>290</v>
      </c>
      <c r="O319" s="183"/>
    </row>
    <row r="320" spans="1:15" ht="12.75" customHeight="1">
      <c r="A320" s="191"/>
      <c r="B320" s="192"/>
      <c r="C320" s="193" t="s">
        <v>255</v>
      </c>
      <c r="D320" s="193"/>
      <c r="E320" s="194">
        <v>0</v>
      </c>
      <c r="F320" s="195"/>
      <c r="G320" s="196"/>
      <c r="M320" s="197" t="s">
        <v>255</v>
      </c>
      <c r="O320" s="183"/>
    </row>
    <row r="321" spans="1:15" ht="12.75" customHeight="1">
      <c r="A321" s="191"/>
      <c r="B321" s="192"/>
      <c r="C321" s="193" t="s">
        <v>204</v>
      </c>
      <c r="D321" s="193"/>
      <c r="E321" s="194">
        <v>0</v>
      </c>
      <c r="F321" s="195"/>
      <c r="G321" s="196"/>
      <c r="M321" s="197" t="s">
        <v>204</v>
      </c>
      <c r="O321" s="183"/>
    </row>
    <row r="322" spans="1:15" ht="12.75" customHeight="1">
      <c r="A322" s="191"/>
      <c r="B322" s="192"/>
      <c r="C322" s="193" t="s">
        <v>205</v>
      </c>
      <c r="D322" s="193"/>
      <c r="E322" s="194">
        <v>0</v>
      </c>
      <c r="F322" s="195"/>
      <c r="G322" s="196"/>
      <c r="M322" s="197" t="s">
        <v>205</v>
      </c>
      <c r="O322" s="183"/>
    </row>
    <row r="323" spans="1:15" ht="12.75" customHeight="1">
      <c r="A323" s="191"/>
      <c r="B323" s="192"/>
      <c r="C323" s="193" t="s">
        <v>206</v>
      </c>
      <c r="D323" s="193"/>
      <c r="E323" s="194">
        <v>0</v>
      </c>
      <c r="F323" s="195"/>
      <c r="G323" s="196"/>
      <c r="M323" s="197" t="s">
        <v>206</v>
      </c>
      <c r="O323" s="183"/>
    </row>
    <row r="324" spans="1:15" ht="12.75" customHeight="1">
      <c r="A324" s="191"/>
      <c r="B324" s="192"/>
      <c r="C324" s="193" t="s">
        <v>256</v>
      </c>
      <c r="D324" s="193"/>
      <c r="E324" s="194">
        <v>0</v>
      </c>
      <c r="F324" s="195"/>
      <c r="G324" s="196"/>
      <c r="M324" s="197" t="s">
        <v>256</v>
      </c>
      <c r="O324" s="183"/>
    </row>
    <row r="325" spans="1:15" ht="12.75" customHeight="1">
      <c r="A325" s="191"/>
      <c r="B325" s="192"/>
      <c r="C325" s="193" t="s">
        <v>247</v>
      </c>
      <c r="D325" s="193"/>
      <c r="E325" s="194">
        <v>0</v>
      </c>
      <c r="F325" s="195"/>
      <c r="G325" s="196"/>
      <c r="M325" s="197" t="s">
        <v>247</v>
      </c>
      <c r="O325" s="183"/>
    </row>
    <row r="326" spans="1:15" ht="12.75" customHeight="1">
      <c r="A326" s="191"/>
      <c r="B326" s="192"/>
      <c r="C326" s="193" t="s">
        <v>209</v>
      </c>
      <c r="D326" s="193"/>
      <c r="E326" s="194">
        <v>0</v>
      </c>
      <c r="F326" s="195"/>
      <c r="G326" s="196"/>
      <c r="M326" s="197" t="s">
        <v>209</v>
      </c>
      <c r="O326" s="183"/>
    </row>
    <row r="327" spans="1:15" ht="12.75" customHeight="1">
      <c r="A327" s="191"/>
      <c r="B327" s="192"/>
      <c r="C327" s="193" t="s">
        <v>210</v>
      </c>
      <c r="D327" s="193"/>
      <c r="E327" s="194">
        <v>0</v>
      </c>
      <c r="F327" s="195"/>
      <c r="G327" s="196"/>
      <c r="M327" s="197" t="s">
        <v>210</v>
      </c>
      <c r="O327" s="183"/>
    </row>
    <row r="328" spans="1:15" ht="12.75" customHeight="1">
      <c r="A328" s="191"/>
      <c r="B328" s="192"/>
      <c r="C328" s="193" t="s">
        <v>211</v>
      </c>
      <c r="D328" s="193"/>
      <c r="E328" s="194">
        <v>0</v>
      </c>
      <c r="F328" s="195"/>
      <c r="G328" s="196"/>
      <c r="M328" s="197" t="s">
        <v>211</v>
      </c>
      <c r="O328" s="183"/>
    </row>
    <row r="329" spans="1:15" ht="12.75" customHeight="1">
      <c r="A329" s="191"/>
      <c r="B329" s="192"/>
      <c r="C329" s="193" t="s">
        <v>212</v>
      </c>
      <c r="D329" s="193"/>
      <c r="E329" s="194">
        <v>0</v>
      </c>
      <c r="F329" s="195"/>
      <c r="G329" s="196"/>
      <c r="M329" s="197" t="s">
        <v>212</v>
      </c>
      <c r="O329" s="183"/>
    </row>
    <row r="330" spans="1:15" ht="12.75" customHeight="1">
      <c r="A330" s="191"/>
      <c r="B330" s="192"/>
      <c r="C330" s="193" t="s">
        <v>213</v>
      </c>
      <c r="D330" s="193"/>
      <c r="E330" s="194">
        <v>1</v>
      </c>
      <c r="F330" s="195"/>
      <c r="G330" s="196"/>
      <c r="M330" s="197" t="s">
        <v>213</v>
      </c>
      <c r="O330" s="183"/>
    </row>
    <row r="331" spans="1:104" ht="12.75">
      <c r="A331" s="184">
        <v>28</v>
      </c>
      <c r="B331" s="185" t="s">
        <v>301</v>
      </c>
      <c r="C331" s="186" t="s">
        <v>302</v>
      </c>
      <c r="D331" s="187" t="s">
        <v>201</v>
      </c>
      <c r="E331" s="188">
        <v>1</v>
      </c>
      <c r="F331" s="188">
        <v>0</v>
      </c>
      <c r="G331" s="189">
        <f>E331*F331</f>
        <v>0</v>
      </c>
      <c r="O331" s="183">
        <v>2</v>
      </c>
      <c r="AA331" s="155">
        <v>1</v>
      </c>
      <c r="AB331" s="155">
        <v>7</v>
      </c>
      <c r="AC331" s="155">
        <v>7</v>
      </c>
      <c r="AZ331" s="155">
        <v>2</v>
      </c>
      <c r="BA331" s="155">
        <f>IF(AZ331=1,G331,0)</f>
        <v>0</v>
      </c>
      <c r="BB331" s="155">
        <f>IF(AZ331=2,G331,0)</f>
        <v>0</v>
      </c>
      <c r="BC331" s="155">
        <f>IF(AZ331=3,G331,0)</f>
        <v>0</v>
      </c>
      <c r="BD331" s="155">
        <f>IF(AZ331=4,G331,0)</f>
        <v>0</v>
      </c>
      <c r="BE331" s="155">
        <f>IF(AZ331=5,G331,0)</f>
        <v>0</v>
      </c>
      <c r="CA331" s="190">
        <v>1</v>
      </c>
      <c r="CB331" s="190">
        <v>7</v>
      </c>
      <c r="CZ331" s="155">
        <v>0</v>
      </c>
    </row>
    <row r="332" spans="1:15" ht="12.75" customHeight="1">
      <c r="A332" s="191"/>
      <c r="B332" s="192"/>
      <c r="C332" s="193" t="s">
        <v>303</v>
      </c>
      <c r="D332" s="193"/>
      <c r="E332" s="194">
        <v>0</v>
      </c>
      <c r="F332" s="195"/>
      <c r="G332" s="196"/>
      <c r="M332" s="197" t="s">
        <v>303</v>
      </c>
      <c r="O332" s="183"/>
    </row>
    <row r="333" spans="1:15" ht="12.75" customHeight="1">
      <c r="A333" s="191"/>
      <c r="B333" s="192"/>
      <c r="C333" s="193" t="s">
        <v>255</v>
      </c>
      <c r="D333" s="193"/>
      <c r="E333" s="194">
        <v>0</v>
      </c>
      <c r="F333" s="195"/>
      <c r="G333" s="196"/>
      <c r="M333" s="197" t="s">
        <v>255</v>
      </c>
      <c r="O333" s="183"/>
    </row>
    <row r="334" spans="1:15" ht="12.75" customHeight="1">
      <c r="A334" s="191"/>
      <c r="B334" s="192"/>
      <c r="C334" s="193" t="s">
        <v>204</v>
      </c>
      <c r="D334" s="193"/>
      <c r="E334" s="194">
        <v>0</v>
      </c>
      <c r="F334" s="195"/>
      <c r="G334" s="196"/>
      <c r="M334" s="197" t="s">
        <v>204</v>
      </c>
      <c r="O334" s="183"/>
    </row>
    <row r="335" spans="1:15" ht="22.5" customHeight="1">
      <c r="A335" s="191"/>
      <c r="B335" s="192"/>
      <c r="C335" s="193" t="s">
        <v>205</v>
      </c>
      <c r="D335" s="193"/>
      <c r="E335" s="194">
        <v>0</v>
      </c>
      <c r="F335" s="195"/>
      <c r="G335" s="196"/>
      <c r="M335" s="197" t="s">
        <v>205</v>
      </c>
      <c r="O335" s="183"/>
    </row>
    <row r="336" spans="1:15" ht="12.75" customHeight="1">
      <c r="A336" s="191"/>
      <c r="B336" s="192"/>
      <c r="C336" s="193" t="s">
        <v>206</v>
      </c>
      <c r="D336" s="193"/>
      <c r="E336" s="194">
        <v>0</v>
      </c>
      <c r="F336" s="195"/>
      <c r="G336" s="196"/>
      <c r="M336" s="197" t="s">
        <v>206</v>
      </c>
      <c r="O336" s="183"/>
    </row>
    <row r="337" spans="1:15" ht="12.75" customHeight="1">
      <c r="A337" s="191"/>
      <c r="B337" s="192"/>
      <c r="C337" s="193" t="s">
        <v>256</v>
      </c>
      <c r="D337" s="193"/>
      <c r="E337" s="194">
        <v>0</v>
      </c>
      <c r="F337" s="195"/>
      <c r="G337" s="196"/>
      <c r="M337" s="197" t="s">
        <v>256</v>
      </c>
      <c r="O337" s="183"/>
    </row>
    <row r="338" spans="1:15" ht="12.75" customHeight="1">
      <c r="A338" s="191"/>
      <c r="B338" s="192"/>
      <c r="C338" s="193" t="s">
        <v>247</v>
      </c>
      <c r="D338" s="193"/>
      <c r="E338" s="194">
        <v>0</v>
      </c>
      <c r="F338" s="195"/>
      <c r="G338" s="196"/>
      <c r="M338" s="197" t="s">
        <v>247</v>
      </c>
      <c r="O338" s="183"/>
    </row>
    <row r="339" spans="1:15" ht="12.75" customHeight="1">
      <c r="A339" s="191"/>
      <c r="B339" s="192"/>
      <c r="C339" s="193" t="s">
        <v>283</v>
      </c>
      <c r="D339" s="193"/>
      <c r="E339" s="194">
        <v>0</v>
      </c>
      <c r="F339" s="195"/>
      <c r="G339" s="196"/>
      <c r="M339" s="197" t="s">
        <v>283</v>
      </c>
      <c r="O339" s="183"/>
    </row>
    <row r="340" spans="1:15" ht="12.75" customHeight="1">
      <c r="A340" s="191"/>
      <c r="B340" s="192"/>
      <c r="C340" s="193" t="s">
        <v>211</v>
      </c>
      <c r="D340" s="193"/>
      <c r="E340" s="194">
        <v>0</v>
      </c>
      <c r="F340" s="195"/>
      <c r="G340" s="196"/>
      <c r="M340" s="197" t="s">
        <v>211</v>
      </c>
      <c r="O340" s="183"/>
    </row>
    <row r="341" spans="1:15" ht="22.5" customHeight="1">
      <c r="A341" s="191"/>
      <c r="B341" s="192"/>
      <c r="C341" s="193" t="s">
        <v>304</v>
      </c>
      <c r="D341" s="193"/>
      <c r="E341" s="194">
        <v>0</v>
      </c>
      <c r="F341" s="195"/>
      <c r="G341" s="196"/>
      <c r="M341" s="197" t="s">
        <v>304</v>
      </c>
      <c r="O341" s="183"/>
    </row>
    <row r="342" spans="1:15" ht="12.75" customHeight="1">
      <c r="A342" s="191"/>
      <c r="B342" s="192"/>
      <c r="C342" s="193" t="s">
        <v>213</v>
      </c>
      <c r="D342" s="193"/>
      <c r="E342" s="194">
        <v>1</v>
      </c>
      <c r="F342" s="195"/>
      <c r="G342" s="196"/>
      <c r="M342" s="197" t="s">
        <v>213</v>
      </c>
      <c r="O342" s="183"/>
    </row>
    <row r="343" spans="1:104" ht="12.75">
      <c r="A343" s="184">
        <v>29</v>
      </c>
      <c r="B343" s="185" t="s">
        <v>305</v>
      </c>
      <c r="C343" s="186" t="s">
        <v>306</v>
      </c>
      <c r="D343" s="187" t="s">
        <v>201</v>
      </c>
      <c r="E343" s="188">
        <v>1</v>
      </c>
      <c r="F343" s="188">
        <v>0</v>
      </c>
      <c r="G343" s="189">
        <f>E343*F343</f>
        <v>0</v>
      </c>
      <c r="O343" s="183">
        <v>2</v>
      </c>
      <c r="AA343" s="155">
        <v>1</v>
      </c>
      <c r="AB343" s="155">
        <v>7</v>
      </c>
      <c r="AC343" s="155">
        <v>7</v>
      </c>
      <c r="AZ343" s="155">
        <v>2</v>
      </c>
      <c r="BA343" s="155">
        <f>IF(AZ343=1,G343,0)</f>
        <v>0</v>
      </c>
      <c r="BB343" s="155">
        <f>IF(AZ343=2,G343,0)</f>
        <v>0</v>
      </c>
      <c r="BC343" s="155">
        <f>IF(AZ343=3,G343,0)</f>
        <v>0</v>
      </c>
      <c r="BD343" s="155">
        <f>IF(AZ343=4,G343,0)</f>
        <v>0</v>
      </c>
      <c r="BE343" s="155">
        <f>IF(AZ343=5,G343,0)</f>
        <v>0</v>
      </c>
      <c r="CA343" s="190">
        <v>1</v>
      </c>
      <c r="CB343" s="190">
        <v>7</v>
      </c>
      <c r="CZ343" s="155">
        <v>0</v>
      </c>
    </row>
    <row r="344" spans="1:15" ht="12.75" customHeight="1">
      <c r="A344" s="191"/>
      <c r="B344" s="192"/>
      <c r="C344" s="193" t="s">
        <v>307</v>
      </c>
      <c r="D344" s="193"/>
      <c r="E344" s="194">
        <v>0</v>
      </c>
      <c r="F344" s="195"/>
      <c r="G344" s="196"/>
      <c r="M344" s="197" t="s">
        <v>307</v>
      </c>
      <c r="O344" s="183"/>
    </row>
    <row r="345" spans="1:15" ht="12.75" customHeight="1">
      <c r="A345" s="191"/>
      <c r="B345" s="192"/>
      <c r="C345" s="193" t="s">
        <v>255</v>
      </c>
      <c r="D345" s="193"/>
      <c r="E345" s="194">
        <v>0</v>
      </c>
      <c r="F345" s="195"/>
      <c r="G345" s="196"/>
      <c r="M345" s="197" t="s">
        <v>255</v>
      </c>
      <c r="O345" s="183"/>
    </row>
    <row r="346" spans="1:15" ht="12.75" customHeight="1">
      <c r="A346" s="191"/>
      <c r="B346" s="192"/>
      <c r="C346" s="193" t="s">
        <v>204</v>
      </c>
      <c r="D346" s="193"/>
      <c r="E346" s="194">
        <v>0</v>
      </c>
      <c r="F346" s="195"/>
      <c r="G346" s="196"/>
      <c r="M346" s="197" t="s">
        <v>204</v>
      </c>
      <c r="O346" s="183"/>
    </row>
    <row r="347" spans="1:15" ht="12.75" customHeight="1">
      <c r="A347" s="191"/>
      <c r="B347" s="192"/>
      <c r="C347" s="193" t="s">
        <v>205</v>
      </c>
      <c r="D347" s="193"/>
      <c r="E347" s="194">
        <v>0</v>
      </c>
      <c r="F347" s="195"/>
      <c r="G347" s="196"/>
      <c r="M347" s="197" t="s">
        <v>205</v>
      </c>
      <c r="O347" s="183"/>
    </row>
    <row r="348" spans="1:15" ht="12.75" customHeight="1">
      <c r="A348" s="191"/>
      <c r="B348" s="192"/>
      <c r="C348" s="193" t="s">
        <v>206</v>
      </c>
      <c r="D348" s="193"/>
      <c r="E348" s="194">
        <v>0</v>
      </c>
      <c r="F348" s="195"/>
      <c r="G348" s="196"/>
      <c r="M348" s="197" t="s">
        <v>206</v>
      </c>
      <c r="O348" s="183"/>
    </row>
    <row r="349" spans="1:15" ht="12.75" customHeight="1">
      <c r="A349" s="191"/>
      <c r="B349" s="192"/>
      <c r="C349" s="193" t="s">
        <v>256</v>
      </c>
      <c r="D349" s="193"/>
      <c r="E349" s="194">
        <v>0</v>
      </c>
      <c r="F349" s="195"/>
      <c r="G349" s="196"/>
      <c r="M349" s="197" t="s">
        <v>256</v>
      </c>
      <c r="O349" s="183"/>
    </row>
    <row r="350" spans="1:15" ht="12.75" customHeight="1">
      <c r="A350" s="191"/>
      <c r="B350" s="192"/>
      <c r="C350" s="193" t="s">
        <v>247</v>
      </c>
      <c r="D350" s="193"/>
      <c r="E350" s="194">
        <v>0</v>
      </c>
      <c r="F350" s="195"/>
      <c r="G350" s="196"/>
      <c r="M350" s="197" t="s">
        <v>247</v>
      </c>
      <c r="O350" s="183"/>
    </row>
    <row r="351" spans="1:15" ht="12.75" customHeight="1">
      <c r="A351" s="191"/>
      <c r="B351" s="192"/>
      <c r="C351" s="193" t="s">
        <v>283</v>
      </c>
      <c r="D351" s="193"/>
      <c r="E351" s="194">
        <v>0</v>
      </c>
      <c r="F351" s="195"/>
      <c r="G351" s="196"/>
      <c r="M351" s="197" t="s">
        <v>283</v>
      </c>
      <c r="O351" s="183"/>
    </row>
    <row r="352" spans="1:15" ht="12.75" customHeight="1">
      <c r="A352" s="191"/>
      <c r="B352" s="192"/>
      <c r="C352" s="193" t="s">
        <v>211</v>
      </c>
      <c r="D352" s="193"/>
      <c r="E352" s="194">
        <v>0</v>
      </c>
      <c r="F352" s="195"/>
      <c r="G352" s="196"/>
      <c r="M352" s="197" t="s">
        <v>211</v>
      </c>
      <c r="O352" s="183"/>
    </row>
    <row r="353" spans="1:15" ht="12.75" customHeight="1">
      <c r="A353" s="191"/>
      <c r="B353" s="192"/>
      <c r="C353" s="193" t="s">
        <v>304</v>
      </c>
      <c r="D353" s="193"/>
      <c r="E353" s="194">
        <v>0</v>
      </c>
      <c r="F353" s="195"/>
      <c r="G353" s="196"/>
      <c r="M353" s="197" t="s">
        <v>304</v>
      </c>
      <c r="O353" s="183"/>
    </row>
    <row r="354" spans="1:15" ht="12.75" customHeight="1">
      <c r="A354" s="191"/>
      <c r="B354" s="192"/>
      <c r="C354" s="193" t="s">
        <v>213</v>
      </c>
      <c r="D354" s="193"/>
      <c r="E354" s="194">
        <v>1</v>
      </c>
      <c r="F354" s="195"/>
      <c r="G354" s="196"/>
      <c r="M354" s="197" t="s">
        <v>213</v>
      </c>
      <c r="O354" s="183"/>
    </row>
    <row r="355" spans="1:15" ht="22.5" customHeight="1">
      <c r="A355" s="191"/>
      <c r="B355" s="192"/>
      <c r="C355" s="193" t="s">
        <v>308</v>
      </c>
      <c r="D355" s="193"/>
      <c r="E355" s="194">
        <v>0</v>
      </c>
      <c r="F355" s="195"/>
      <c r="G355" s="196"/>
      <c r="M355" s="197" t="s">
        <v>308</v>
      </c>
      <c r="O355" s="183"/>
    </row>
    <row r="356" spans="1:104" ht="12.75">
      <c r="A356" s="184">
        <v>30</v>
      </c>
      <c r="B356" s="185" t="s">
        <v>309</v>
      </c>
      <c r="C356" s="186" t="s">
        <v>310</v>
      </c>
      <c r="D356" s="187" t="s">
        <v>201</v>
      </c>
      <c r="E356" s="188">
        <v>1</v>
      </c>
      <c r="F356" s="188">
        <v>0</v>
      </c>
      <c r="G356" s="189">
        <f>E356*F356</f>
        <v>0</v>
      </c>
      <c r="O356" s="183">
        <v>2</v>
      </c>
      <c r="AA356" s="155">
        <v>1</v>
      </c>
      <c r="AB356" s="155">
        <v>7</v>
      </c>
      <c r="AC356" s="155">
        <v>7</v>
      </c>
      <c r="AZ356" s="155">
        <v>2</v>
      </c>
      <c r="BA356" s="155">
        <f>IF(AZ356=1,G356,0)</f>
        <v>0</v>
      </c>
      <c r="BB356" s="155">
        <f>IF(AZ356=2,G356,0)</f>
        <v>0</v>
      </c>
      <c r="BC356" s="155">
        <f>IF(AZ356=3,G356,0)</f>
        <v>0</v>
      </c>
      <c r="BD356" s="155">
        <f>IF(AZ356=4,G356,0)</f>
        <v>0</v>
      </c>
      <c r="BE356" s="155">
        <f>IF(AZ356=5,G356,0)</f>
        <v>0</v>
      </c>
      <c r="CA356" s="190">
        <v>1</v>
      </c>
      <c r="CB356" s="190">
        <v>7</v>
      </c>
      <c r="CZ356" s="155">
        <v>0</v>
      </c>
    </row>
    <row r="357" spans="1:15" ht="12.75" customHeight="1">
      <c r="A357" s="191"/>
      <c r="B357" s="192"/>
      <c r="C357" s="193" t="s">
        <v>271</v>
      </c>
      <c r="D357" s="193"/>
      <c r="E357" s="194">
        <v>0</v>
      </c>
      <c r="F357" s="195"/>
      <c r="G357" s="196"/>
      <c r="M357" s="197" t="s">
        <v>271</v>
      </c>
      <c r="O357" s="183"/>
    </row>
    <row r="358" spans="1:15" ht="12.75" customHeight="1">
      <c r="A358" s="191"/>
      <c r="B358" s="192"/>
      <c r="C358" s="193" t="s">
        <v>255</v>
      </c>
      <c r="D358" s="193"/>
      <c r="E358" s="194">
        <v>0</v>
      </c>
      <c r="F358" s="195"/>
      <c r="G358" s="196"/>
      <c r="M358" s="197" t="s">
        <v>255</v>
      </c>
      <c r="O358" s="183"/>
    </row>
    <row r="359" spans="1:15" ht="12.75" customHeight="1">
      <c r="A359" s="191"/>
      <c r="B359" s="192"/>
      <c r="C359" s="193" t="s">
        <v>311</v>
      </c>
      <c r="D359" s="193"/>
      <c r="E359" s="194">
        <v>0</v>
      </c>
      <c r="F359" s="195"/>
      <c r="G359" s="196"/>
      <c r="M359" s="197" t="s">
        <v>311</v>
      </c>
      <c r="O359" s="183"/>
    </row>
    <row r="360" spans="1:15" ht="12.75" customHeight="1">
      <c r="A360" s="191"/>
      <c r="B360" s="192"/>
      <c r="C360" s="193" t="s">
        <v>205</v>
      </c>
      <c r="D360" s="193"/>
      <c r="E360" s="194">
        <v>0</v>
      </c>
      <c r="F360" s="195"/>
      <c r="G360" s="196"/>
      <c r="M360" s="197" t="s">
        <v>205</v>
      </c>
      <c r="O360" s="183"/>
    </row>
    <row r="361" spans="1:15" ht="12.75" customHeight="1">
      <c r="A361" s="191"/>
      <c r="B361" s="192"/>
      <c r="C361" s="193" t="s">
        <v>206</v>
      </c>
      <c r="D361" s="193"/>
      <c r="E361" s="194">
        <v>0</v>
      </c>
      <c r="F361" s="195"/>
      <c r="G361" s="196"/>
      <c r="M361" s="197" t="s">
        <v>206</v>
      </c>
      <c r="O361" s="183"/>
    </row>
    <row r="362" spans="1:15" ht="12.75" customHeight="1">
      <c r="A362" s="191"/>
      <c r="B362" s="192"/>
      <c r="C362" s="193" t="s">
        <v>256</v>
      </c>
      <c r="D362" s="193"/>
      <c r="E362" s="194">
        <v>0</v>
      </c>
      <c r="F362" s="195"/>
      <c r="G362" s="196"/>
      <c r="M362" s="197" t="s">
        <v>256</v>
      </c>
      <c r="O362" s="183"/>
    </row>
    <row r="363" spans="1:15" ht="12.75" customHeight="1">
      <c r="A363" s="191"/>
      <c r="B363" s="192"/>
      <c r="C363" s="193" t="s">
        <v>247</v>
      </c>
      <c r="D363" s="193"/>
      <c r="E363" s="194">
        <v>0</v>
      </c>
      <c r="F363" s="195"/>
      <c r="G363" s="196"/>
      <c r="M363" s="197" t="s">
        <v>247</v>
      </c>
      <c r="O363" s="183"/>
    </row>
    <row r="364" spans="1:15" ht="12.75" customHeight="1">
      <c r="A364" s="191"/>
      <c r="B364" s="192"/>
      <c r="C364" s="193" t="s">
        <v>283</v>
      </c>
      <c r="D364" s="193"/>
      <c r="E364" s="194">
        <v>0</v>
      </c>
      <c r="F364" s="195"/>
      <c r="G364" s="196"/>
      <c r="M364" s="197" t="s">
        <v>283</v>
      </c>
      <c r="O364" s="183"/>
    </row>
    <row r="365" spans="1:15" ht="12.75" customHeight="1">
      <c r="A365" s="191"/>
      <c r="B365" s="192"/>
      <c r="C365" s="193" t="s">
        <v>211</v>
      </c>
      <c r="D365" s="193"/>
      <c r="E365" s="194">
        <v>0</v>
      </c>
      <c r="F365" s="195"/>
      <c r="G365" s="196"/>
      <c r="M365" s="197" t="s">
        <v>211</v>
      </c>
      <c r="O365" s="183"/>
    </row>
    <row r="366" spans="1:15" ht="12.75" customHeight="1">
      <c r="A366" s="191"/>
      <c r="B366" s="192"/>
      <c r="C366" s="193" t="s">
        <v>304</v>
      </c>
      <c r="D366" s="193"/>
      <c r="E366" s="194">
        <v>0</v>
      </c>
      <c r="F366" s="195"/>
      <c r="G366" s="196"/>
      <c r="M366" s="197" t="s">
        <v>304</v>
      </c>
      <c r="O366" s="183"/>
    </row>
    <row r="367" spans="1:15" ht="12.75" customHeight="1">
      <c r="A367" s="191"/>
      <c r="B367" s="192"/>
      <c r="C367" s="193" t="s">
        <v>213</v>
      </c>
      <c r="D367" s="193"/>
      <c r="E367" s="194">
        <v>1</v>
      </c>
      <c r="F367" s="195"/>
      <c r="G367" s="196"/>
      <c r="M367" s="197" t="s">
        <v>213</v>
      </c>
      <c r="O367" s="183"/>
    </row>
    <row r="368" spans="1:104" ht="12.75">
      <c r="A368" s="184">
        <v>31</v>
      </c>
      <c r="B368" s="185" t="s">
        <v>312</v>
      </c>
      <c r="C368" s="186" t="s">
        <v>313</v>
      </c>
      <c r="D368" s="187" t="s">
        <v>201</v>
      </c>
      <c r="E368" s="188">
        <v>1</v>
      </c>
      <c r="F368" s="188">
        <v>0</v>
      </c>
      <c r="G368" s="189">
        <f>E368*F368</f>
        <v>0</v>
      </c>
      <c r="O368" s="183">
        <v>2</v>
      </c>
      <c r="AA368" s="155">
        <v>1</v>
      </c>
      <c r="AB368" s="155">
        <v>7</v>
      </c>
      <c r="AC368" s="155">
        <v>7</v>
      </c>
      <c r="AZ368" s="155">
        <v>2</v>
      </c>
      <c r="BA368" s="155">
        <f>IF(AZ368=1,G368,0)</f>
        <v>0</v>
      </c>
      <c r="BB368" s="155">
        <f>IF(AZ368=2,G368,0)</f>
        <v>0</v>
      </c>
      <c r="BC368" s="155">
        <f>IF(AZ368=3,G368,0)</f>
        <v>0</v>
      </c>
      <c r="BD368" s="155">
        <f>IF(AZ368=4,G368,0)</f>
        <v>0</v>
      </c>
      <c r="BE368" s="155">
        <f>IF(AZ368=5,G368,0)</f>
        <v>0</v>
      </c>
      <c r="CA368" s="190">
        <v>1</v>
      </c>
      <c r="CB368" s="190">
        <v>7</v>
      </c>
      <c r="CZ368" s="155">
        <v>0</v>
      </c>
    </row>
    <row r="369" spans="1:15" ht="12.75" customHeight="1">
      <c r="A369" s="191"/>
      <c r="B369" s="192"/>
      <c r="C369" s="193" t="s">
        <v>314</v>
      </c>
      <c r="D369" s="193"/>
      <c r="E369" s="194">
        <v>0</v>
      </c>
      <c r="F369" s="195"/>
      <c r="G369" s="196"/>
      <c r="M369" s="197" t="s">
        <v>314</v>
      </c>
      <c r="O369" s="183"/>
    </row>
    <row r="370" spans="1:15" ht="12.75" customHeight="1">
      <c r="A370" s="191"/>
      <c r="B370" s="192"/>
      <c r="C370" s="193" t="s">
        <v>255</v>
      </c>
      <c r="D370" s="193"/>
      <c r="E370" s="194">
        <v>0</v>
      </c>
      <c r="F370" s="195"/>
      <c r="G370" s="196"/>
      <c r="M370" s="197" t="s">
        <v>255</v>
      </c>
      <c r="O370" s="183"/>
    </row>
    <row r="371" spans="1:15" ht="12.75" customHeight="1">
      <c r="A371" s="191"/>
      <c r="B371" s="192"/>
      <c r="C371" s="193" t="s">
        <v>204</v>
      </c>
      <c r="D371" s="193"/>
      <c r="E371" s="194">
        <v>0</v>
      </c>
      <c r="F371" s="195"/>
      <c r="G371" s="196"/>
      <c r="M371" s="197" t="s">
        <v>204</v>
      </c>
      <c r="O371" s="183"/>
    </row>
    <row r="372" spans="1:15" ht="12.75" customHeight="1">
      <c r="A372" s="191"/>
      <c r="B372" s="192"/>
      <c r="C372" s="193" t="s">
        <v>205</v>
      </c>
      <c r="D372" s="193"/>
      <c r="E372" s="194">
        <v>0</v>
      </c>
      <c r="F372" s="195"/>
      <c r="G372" s="196"/>
      <c r="M372" s="197" t="s">
        <v>205</v>
      </c>
      <c r="O372" s="183"/>
    </row>
    <row r="373" spans="1:15" ht="12.75" customHeight="1">
      <c r="A373" s="191"/>
      <c r="B373" s="192"/>
      <c r="C373" s="193" t="s">
        <v>206</v>
      </c>
      <c r="D373" s="193"/>
      <c r="E373" s="194">
        <v>0</v>
      </c>
      <c r="F373" s="195"/>
      <c r="G373" s="196"/>
      <c r="M373" s="197" t="s">
        <v>206</v>
      </c>
      <c r="O373" s="183"/>
    </row>
    <row r="374" spans="1:15" ht="12.75" customHeight="1">
      <c r="A374" s="191"/>
      <c r="B374" s="192"/>
      <c r="C374" s="193" t="s">
        <v>256</v>
      </c>
      <c r="D374" s="193"/>
      <c r="E374" s="194">
        <v>0</v>
      </c>
      <c r="F374" s="195"/>
      <c r="G374" s="196"/>
      <c r="M374" s="197" t="s">
        <v>256</v>
      </c>
      <c r="O374" s="183"/>
    </row>
    <row r="375" spans="1:15" ht="12.75" customHeight="1">
      <c r="A375" s="191"/>
      <c r="B375" s="192"/>
      <c r="C375" s="193" t="s">
        <v>247</v>
      </c>
      <c r="D375" s="193"/>
      <c r="E375" s="194">
        <v>0</v>
      </c>
      <c r="F375" s="195"/>
      <c r="G375" s="196"/>
      <c r="M375" s="197" t="s">
        <v>247</v>
      </c>
      <c r="O375" s="183"/>
    </row>
    <row r="376" spans="1:15" ht="12.75" customHeight="1">
      <c r="A376" s="191"/>
      <c r="B376" s="192"/>
      <c r="C376" s="193" t="s">
        <v>209</v>
      </c>
      <c r="D376" s="193"/>
      <c r="E376" s="194">
        <v>0</v>
      </c>
      <c r="F376" s="195"/>
      <c r="G376" s="196"/>
      <c r="M376" s="197" t="s">
        <v>209</v>
      </c>
      <c r="O376" s="183"/>
    </row>
    <row r="377" spans="1:15" ht="12.75" customHeight="1">
      <c r="A377" s="191"/>
      <c r="B377" s="192"/>
      <c r="C377" s="193" t="s">
        <v>210</v>
      </c>
      <c r="D377" s="193"/>
      <c r="E377" s="194">
        <v>0</v>
      </c>
      <c r="F377" s="195"/>
      <c r="G377" s="196"/>
      <c r="M377" s="197" t="s">
        <v>210</v>
      </c>
      <c r="O377" s="183"/>
    </row>
    <row r="378" spans="1:15" ht="12.75" customHeight="1">
      <c r="A378" s="191"/>
      <c r="B378" s="192"/>
      <c r="C378" s="193" t="s">
        <v>211</v>
      </c>
      <c r="D378" s="193"/>
      <c r="E378" s="194">
        <v>0</v>
      </c>
      <c r="F378" s="195"/>
      <c r="G378" s="196"/>
      <c r="M378" s="197" t="s">
        <v>211</v>
      </c>
      <c r="O378" s="183"/>
    </row>
    <row r="379" spans="1:15" ht="12.75" customHeight="1">
      <c r="A379" s="191"/>
      <c r="B379" s="192"/>
      <c r="C379" s="193" t="s">
        <v>304</v>
      </c>
      <c r="D379" s="193"/>
      <c r="E379" s="194">
        <v>0</v>
      </c>
      <c r="F379" s="195"/>
      <c r="G379" s="196"/>
      <c r="M379" s="197" t="s">
        <v>304</v>
      </c>
      <c r="O379" s="183"/>
    </row>
    <row r="380" spans="1:15" ht="12.75" customHeight="1">
      <c r="A380" s="191"/>
      <c r="B380" s="192"/>
      <c r="C380" s="193" t="s">
        <v>213</v>
      </c>
      <c r="D380" s="193"/>
      <c r="E380" s="194">
        <v>1</v>
      </c>
      <c r="F380" s="195"/>
      <c r="G380" s="196"/>
      <c r="M380" s="197" t="s">
        <v>213</v>
      </c>
      <c r="O380" s="183"/>
    </row>
    <row r="381" spans="1:15" ht="22.5" customHeight="1">
      <c r="A381" s="191"/>
      <c r="B381" s="192"/>
      <c r="C381" s="193" t="s">
        <v>308</v>
      </c>
      <c r="D381" s="193"/>
      <c r="E381" s="194">
        <v>0</v>
      </c>
      <c r="F381" s="195"/>
      <c r="G381" s="196"/>
      <c r="M381" s="197" t="s">
        <v>308</v>
      </c>
      <c r="O381" s="183"/>
    </row>
    <row r="382" spans="1:104" ht="12.75">
      <c r="A382" s="184">
        <v>32</v>
      </c>
      <c r="B382" s="185" t="s">
        <v>315</v>
      </c>
      <c r="C382" s="186" t="s">
        <v>316</v>
      </c>
      <c r="D382" s="187" t="s">
        <v>201</v>
      </c>
      <c r="E382" s="188">
        <v>1</v>
      </c>
      <c r="F382" s="188">
        <v>0</v>
      </c>
      <c r="G382" s="189">
        <f>E382*F382</f>
        <v>0</v>
      </c>
      <c r="O382" s="183">
        <v>2</v>
      </c>
      <c r="AA382" s="155">
        <v>1</v>
      </c>
      <c r="AB382" s="155">
        <v>7</v>
      </c>
      <c r="AC382" s="155">
        <v>7</v>
      </c>
      <c r="AZ382" s="155">
        <v>2</v>
      </c>
      <c r="BA382" s="155">
        <f>IF(AZ382=1,G382,0)</f>
        <v>0</v>
      </c>
      <c r="BB382" s="155">
        <f>IF(AZ382=2,G382,0)</f>
        <v>0</v>
      </c>
      <c r="BC382" s="155">
        <f>IF(AZ382=3,G382,0)</f>
        <v>0</v>
      </c>
      <c r="BD382" s="155">
        <f>IF(AZ382=4,G382,0)</f>
        <v>0</v>
      </c>
      <c r="BE382" s="155">
        <f>IF(AZ382=5,G382,0)</f>
        <v>0</v>
      </c>
      <c r="CA382" s="190">
        <v>1</v>
      </c>
      <c r="CB382" s="190">
        <v>7</v>
      </c>
      <c r="CZ382" s="155">
        <v>0</v>
      </c>
    </row>
    <row r="383" spans="1:15" ht="12.75" customHeight="1">
      <c r="A383" s="191"/>
      <c r="B383" s="192"/>
      <c r="C383" s="193" t="s">
        <v>290</v>
      </c>
      <c r="D383" s="193"/>
      <c r="E383" s="194">
        <v>0</v>
      </c>
      <c r="F383" s="195"/>
      <c r="G383" s="196"/>
      <c r="M383" s="197" t="s">
        <v>290</v>
      </c>
      <c r="O383" s="183"/>
    </row>
    <row r="384" spans="1:15" ht="12.75" customHeight="1">
      <c r="A384" s="191"/>
      <c r="B384" s="192"/>
      <c r="C384" s="193" t="s">
        <v>255</v>
      </c>
      <c r="D384" s="193"/>
      <c r="E384" s="194">
        <v>0</v>
      </c>
      <c r="F384" s="195"/>
      <c r="G384" s="196"/>
      <c r="M384" s="197" t="s">
        <v>255</v>
      </c>
      <c r="O384" s="183"/>
    </row>
    <row r="385" spans="1:15" ht="12.75" customHeight="1">
      <c r="A385" s="191"/>
      <c r="B385" s="192"/>
      <c r="C385" s="193" t="s">
        <v>204</v>
      </c>
      <c r="D385" s="193"/>
      <c r="E385" s="194">
        <v>0</v>
      </c>
      <c r="F385" s="195"/>
      <c r="G385" s="196"/>
      <c r="M385" s="197" t="s">
        <v>204</v>
      </c>
      <c r="O385" s="183"/>
    </row>
    <row r="386" spans="1:15" ht="12.75" customHeight="1">
      <c r="A386" s="191"/>
      <c r="B386" s="192"/>
      <c r="C386" s="193" t="s">
        <v>205</v>
      </c>
      <c r="D386" s="193"/>
      <c r="E386" s="194">
        <v>0</v>
      </c>
      <c r="F386" s="195"/>
      <c r="G386" s="196"/>
      <c r="M386" s="197" t="s">
        <v>205</v>
      </c>
      <c r="O386" s="183"/>
    </row>
    <row r="387" spans="1:15" ht="12.75" customHeight="1">
      <c r="A387" s="191"/>
      <c r="B387" s="192"/>
      <c r="C387" s="193" t="s">
        <v>206</v>
      </c>
      <c r="D387" s="193"/>
      <c r="E387" s="194">
        <v>0</v>
      </c>
      <c r="F387" s="195"/>
      <c r="G387" s="196"/>
      <c r="M387" s="197" t="s">
        <v>206</v>
      </c>
      <c r="O387" s="183"/>
    </row>
    <row r="388" spans="1:15" ht="12.75" customHeight="1">
      <c r="A388" s="191"/>
      <c r="B388" s="192"/>
      <c r="C388" s="193" t="s">
        <v>256</v>
      </c>
      <c r="D388" s="193"/>
      <c r="E388" s="194">
        <v>0</v>
      </c>
      <c r="F388" s="195"/>
      <c r="G388" s="196"/>
      <c r="M388" s="197" t="s">
        <v>256</v>
      </c>
      <c r="O388" s="183"/>
    </row>
    <row r="389" spans="1:15" ht="12.75" customHeight="1">
      <c r="A389" s="191"/>
      <c r="B389" s="192"/>
      <c r="C389" s="193" t="s">
        <v>247</v>
      </c>
      <c r="D389" s="193"/>
      <c r="E389" s="194">
        <v>0</v>
      </c>
      <c r="F389" s="195"/>
      <c r="G389" s="196"/>
      <c r="M389" s="197" t="s">
        <v>247</v>
      </c>
      <c r="O389" s="183"/>
    </row>
    <row r="390" spans="1:15" ht="12.75" customHeight="1">
      <c r="A390" s="191"/>
      <c r="B390" s="192"/>
      <c r="C390" s="193" t="s">
        <v>209</v>
      </c>
      <c r="D390" s="193"/>
      <c r="E390" s="194">
        <v>0</v>
      </c>
      <c r="F390" s="195"/>
      <c r="G390" s="196"/>
      <c r="M390" s="197" t="s">
        <v>209</v>
      </c>
      <c r="O390" s="183"/>
    </row>
    <row r="391" spans="1:15" ht="12.75" customHeight="1">
      <c r="A391" s="191"/>
      <c r="B391" s="192"/>
      <c r="C391" s="193" t="s">
        <v>210</v>
      </c>
      <c r="D391" s="193"/>
      <c r="E391" s="194">
        <v>0</v>
      </c>
      <c r="F391" s="195"/>
      <c r="G391" s="196"/>
      <c r="M391" s="197" t="s">
        <v>210</v>
      </c>
      <c r="O391" s="183"/>
    </row>
    <row r="392" spans="1:15" ht="12.75" customHeight="1">
      <c r="A392" s="191"/>
      <c r="B392" s="192"/>
      <c r="C392" s="193" t="s">
        <v>211</v>
      </c>
      <c r="D392" s="193"/>
      <c r="E392" s="194">
        <v>0</v>
      </c>
      <c r="F392" s="195"/>
      <c r="G392" s="196"/>
      <c r="M392" s="197" t="s">
        <v>211</v>
      </c>
      <c r="O392" s="183"/>
    </row>
    <row r="393" spans="1:15" ht="12.75" customHeight="1">
      <c r="A393" s="191"/>
      <c r="B393" s="192"/>
      <c r="C393" s="193" t="s">
        <v>304</v>
      </c>
      <c r="D393" s="193"/>
      <c r="E393" s="194">
        <v>0</v>
      </c>
      <c r="F393" s="195"/>
      <c r="G393" s="196"/>
      <c r="M393" s="197" t="s">
        <v>304</v>
      </c>
      <c r="O393" s="183"/>
    </row>
    <row r="394" spans="1:15" ht="12.75" customHeight="1">
      <c r="A394" s="191"/>
      <c r="B394" s="192"/>
      <c r="C394" s="193" t="s">
        <v>213</v>
      </c>
      <c r="D394" s="193"/>
      <c r="E394" s="194">
        <v>1</v>
      </c>
      <c r="F394" s="195"/>
      <c r="G394" s="196"/>
      <c r="M394" s="197" t="s">
        <v>213</v>
      </c>
      <c r="O394" s="183"/>
    </row>
    <row r="395" spans="1:104" ht="12.75">
      <c r="A395" s="184">
        <v>33</v>
      </c>
      <c r="B395" s="185" t="s">
        <v>317</v>
      </c>
      <c r="C395" s="186" t="s">
        <v>318</v>
      </c>
      <c r="D395" s="187" t="s">
        <v>201</v>
      </c>
      <c r="E395" s="188">
        <v>1</v>
      </c>
      <c r="F395" s="188">
        <v>0</v>
      </c>
      <c r="G395" s="189">
        <f>E395*F395</f>
        <v>0</v>
      </c>
      <c r="O395" s="183">
        <v>2</v>
      </c>
      <c r="AA395" s="155">
        <v>1</v>
      </c>
      <c r="AB395" s="155">
        <v>7</v>
      </c>
      <c r="AC395" s="155">
        <v>7</v>
      </c>
      <c r="AZ395" s="155">
        <v>2</v>
      </c>
      <c r="BA395" s="155">
        <f>IF(AZ395=1,G395,0)</f>
        <v>0</v>
      </c>
      <c r="BB395" s="155">
        <f>IF(AZ395=2,G395,0)</f>
        <v>0</v>
      </c>
      <c r="BC395" s="155">
        <f>IF(AZ395=3,G395,0)</f>
        <v>0</v>
      </c>
      <c r="BD395" s="155">
        <f>IF(AZ395=4,G395,0)</f>
        <v>0</v>
      </c>
      <c r="BE395" s="155">
        <f>IF(AZ395=5,G395,0)</f>
        <v>0</v>
      </c>
      <c r="CA395" s="190">
        <v>1</v>
      </c>
      <c r="CB395" s="190">
        <v>7</v>
      </c>
      <c r="CZ395" s="155">
        <v>0</v>
      </c>
    </row>
    <row r="396" spans="1:15" ht="12.75" customHeight="1">
      <c r="A396" s="191"/>
      <c r="B396" s="192"/>
      <c r="C396" s="193" t="s">
        <v>319</v>
      </c>
      <c r="D396" s="193"/>
      <c r="E396" s="194">
        <v>0</v>
      </c>
      <c r="F396" s="195"/>
      <c r="G396" s="196"/>
      <c r="M396" s="197" t="s">
        <v>319</v>
      </c>
      <c r="O396" s="183"/>
    </row>
    <row r="397" spans="1:15" ht="12.75" customHeight="1">
      <c r="A397" s="191"/>
      <c r="B397" s="192"/>
      <c r="C397" s="193" t="s">
        <v>255</v>
      </c>
      <c r="D397" s="193"/>
      <c r="E397" s="194">
        <v>0</v>
      </c>
      <c r="F397" s="195"/>
      <c r="G397" s="196"/>
      <c r="M397" s="197" t="s">
        <v>255</v>
      </c>
      <c r="O397" s="183"/>
    </row>
    <row r="398" spans="1:15" ht="12.75" customHeight="1">
      <c r="A398" s="191"/>
      <c r="B398" s="192"/>
      <c r="C398" s="193" t="s">
        <v>267</v>
      </c>
      <c r="D398" s="193"/>
      <c r="E398" s="194">
        <v>0</v>
      </c>
      <c r="F398" s="195"/>
      <c r="G398" s="196"/>
      <c r="M398" s="197" t="s">
        <v>267</v>
      </c>
      <c r="O398" s="183"/>
    </row>
    <row r="399" spans="1:15" ht="12.75" customHeight="1">
      <c r="A399" s="191"/>
      <c r="B399" s="192"/>
      <c r="C399" s="193" t="s">
        <v>205</v>
      </c>
      <c r="D399" s="193"/>
      <c r="E399" s="194">
        <v>0</v>
      </c>
      <c r="F399" s="195"/>
      <c r="G399" s="196"/>
      <c r="M399" s="197" t="s">
        <v>205</v>
      </c>
      <c r="O399" s="183"/>
    </row>
    <row r="400" spans="1:15" ht="12.75" customHeight="1">
      <c r="A400" s="191"/>
      <c r="B400" s="192"/>
      <c r="C400" s="193" t="s">
        <v>206</v>
      </c>
      <c r="D400" s="193"/>
      <c r="E400" s="194">
        <v>0</v>
      </c>
      <c r="F400" s="195"/>
      <c r="G400" s="196"/>
      <c r="M400" s="197" t="s">
        <v>206</v>
      </c>
      <c r="O400" s="183"/>
    </row>
    <row r="401" spans="1:15" ht="12.75" customHeight="1">
      <c r="A401" s="191"/>
      <c r="B401" s="192"/>
      <c r="C401" s="193" t="s">
        <v>207</v>
      </c>
      <c r="D401" s="193"/>
      <c r="E401" s="194">
        <v>0</v>
      </c>
      <c r="F401" s="195"/>
      <c r="G401" s="196"/>
      <c r="M401" s="197" t="s">
        <v>207</v>
      </c>
      <c r="O401" s="183"/>
    </row>
    <row r="402" spans="1:15" ht="12.75" customHeight="1">
      <c r="A402" s="191"/>
      <c r="B402" s="192"/>
      <c r="C402" s="193" t="s">
        <v>247</v>
      </c>
      <c r="D402" s="193"/>
      <c r="E402" s="194">
        <v>0</v>
      </c>
      <c r="F402" s="195"/>
      <c r="G402" s="196"/>
      <c r="M402" s="197" t="s">
        <v>247</v>
      </c>
      <c r="O402" s="183"/>
    </row>
    <row r="403" spans="1:15" ht="12.75" customHeight="1">
      <c r="A403" s="191"/>
      <c r="B403" s="192"/>
      <c r="C403" s="193" t="s">
        <v>209</v>
      </c>
      <c r="D403" s="193"/>
      <c r="E403" s="194">
        <v>0</v>
      </c>
      <c r="F403" s="195"/>
      <c r="G403" s="196"/>
      <c r="M403" s="197" t="s">
        <v>209</v>
      </c>
      <c r="O403" s="183"/>
    </row>
    <row r="404" spans="1:15" ht="12.75" customHeight="1">
      <c r="A404" s="191"/>
      <c r="B404" s="192"/>
      <c r="C404" s="193" t="s">
        <v>210</v>
      </c>
      <c r="D404" s="193"/>
      <c r="E404" s="194">
        <v>0</v>
      </c>
      <c r="F404" s="195"/>
      <c r="G404" s="196"/>
      <c r="M404" s="197" t="s">
        <v>210</v>
      </c>
      <c r="O404" s="183"/>
    </row>
    <row r="405" spans="1:15" ht="12.75" customHeight="1">
      <c r="A405" s="191"/>
      <c r="B405" s="192"/>
      <c r="C405" s="193" t="s">
        <v>211</v>
      </c>
      <c r="D405" s="193"/>
      <c r="E405" s="194">
        <v>0</v>
      </c>
      <c r="F405" s="195"/>
      <c r="G405" s="196"/>
      <c r="M405" s="197" t="s">
        <v>211</v>
      </c>
      <c r="O405" s="183"/>
    </row>
    <row r="406" spans="1:15" ht="22.5" customHeight="1">
      <c r="A406" s="191"/>
      <c r="B406" s="192"/>
      <c r="C406" s="193" t="s">
        <v>304</v>
      </c>
      <c r="D406" s="193"/>
      <c r="E406" s="194">
        <v>0</v>
      </c>
      <c r="F406" s="195"/>
      <c r="G406" s="196"/>
      <c r="M406" s="197" t="s">
        <v>304</v>
      </c>
      <c r="O406" s="183"/>
    </row>
    <row r="407" spans="1:15" ht="12.75" customHeight="1">
      <c r="A407" s="191"/>
      <c r="B407" s="192"/>
      <c r="C407" s="193" t="s">
        <v>213</v>
      </c>
      <c r="D407" s="193"/>
      <c r="E407" s="194">
        <v>1</v>
      </c>
      <c r="F407" s="195"/>
      <c r="G407" s="196"/>
      <c r="M407" s="197" t="s">
        <v>213</v>
      </c>
      <c r="O407" s="183"/>
    </row>
    <row r="408" spans="1:104" ht="12.75">
      <c r="A408" s="184">
        <v>34</v>
      </c>
      <c r="B408" s="185" t="s">
        <v>320</v>
      </c>
      <c r="C408" s="186" t="s">
        <v>321</v>
      </c>
      <c r="D408" s="187" t="s">
        <v>201</v>
      </c>
      <c r="E408" s="188">
        <v>1</v>
      </c>
      <c r="F408" s="188">
        <v>0</v>
      </c>
      <c r="G408" s="189">
        <f>E408*F408</f>
        <v>0</v>
      </c>
      <c r="O408" s="183">
        <v>2</v>
      </c>
      <c r="AA408" s="155">
        <v>1</v>
      </c>
      <c r="AB408" s="155">
        <v>7</v>
      </c>
      <c r="AC408" s="155">
        <v>7</v>
      </c>
      <c r="AZ408" s="155">
        <v>2</v>
      </c>
      <c r="BA408" s="155">
        <f>IF(AZ408=1,G408,0)</f>
        <v>0</v>
      </c>
      <c r="BB408" s="155">
        <f>IF(AZ408=2,G408,0)</f>
        <v>0</v>
      </c>
      <c r="BC408" s="155">
        <f>IF(AZ408=3,G408,0)</f>
        <v>0</v>
      </c>
      <c r="BD408" s="155">
        <f>IF(AZ408=4,G408,0)</f>
        <v>0</v>
      </c>
      <c r="BE408" s="155">
        <f>IF(AZ408=5,G408,0)</f>
        <v>0</v>
      </c>
      <c r="CA408" s="190">
        <v>1</v>
      </c>
      <c r="CB408" s="190">
        <v>7</v>
      </c>
      <c r="CZ408" s="155">
        <v>0</v>
      </c>
    </row>
    <row r="409" spans="1:15" ht="12.75" customHeight="1">
      <c r="A409" s="191"/>
      <c r="B409" s="192"/>
      <c r="C409" s="193" t="s">
        <v>322</v>
      </c>
      <c r="D409" s="193"/>
      <c r="E409" s="194">
        <v>0</v>
      </c>
      <c r="F409" s="195"/>
      <c r="G409" s="196"/>
      <c r="M409" s="197" t="s">
        <v>322</v>
      </c>
      <c r="O409" s="183"/>
    </row>
    <row r="410" spans="1:15" ht="12.75" customHeight="1">
      <c r="A410" s="191"/>
      <c r="B410" s="192"/>
      <c r="C410" s="193" t="s">
        <v>323</v>
      </c>
      <c r="D410" s="193"/>
      <c r="E410" s="194">
        <v>0</v>
      </c>
      <c r="F410" s="195"/>
      <c r="G410" s="196"/>
      <c r="M410" s="197" t="s">
        <v>323</v>
      </c>
      <c r="O410" s="183"/>
    </row>
    <row r="411" spans="1:15" ht="12.75" customHeight="1">
      <c r="A411" s="191"/>
      <c r="B411" s="192"/>
      <c r="C411" s="193" t="s">
        <v>324</v>
      </c>
      <c r="D411" s="193"/>
      <c r="E411" s="194">
        <v>0</v>
      </c>
      <c r="F411" s="195"/>
      <c r="G411" s="196"/>
      <c r="M411" s="197" t="s">
        <v>324</v>
      </c>
      <c r="O411" s="183"/>
    </row>
    <row r="412" spans="1:15" ht="12.75" customHeight="1">
      <c r="A412" s="191"/>
      <c r="B412" s="192"/>
      <c r="C412" s="193" t="s">
        <v>325</v>
      </c>
      <c r="D412" s="193"/>
      <c r="E412" s="194">
        <v>0</v>
      </c>
      <c r="F412" s="195"/>
      <c r="G412" s="196"/>
      <c r="M412" s="197" t="s">
        <v>325</v>
      </c>
      <c r="O412" s="183"/>
    </row>
    <row r="413" spans="1:15" ht="12.75" customHeight="1">
      <c r="A413" s="191"/>
      <c r="B413" s="192"/>
      <c r="C413" s="193" t="s">
        <v>326</v>
      </c>
      <c r="D413" s="193"/>
      <c r="E413" s="194">
        <v>0</v>
      </c>
      <c r="F413" s="195"/>
      <c r="G413" s="196"/>
      <c r="M413" s="197" t="s">
        <v>326</v>
      </c>
      <c r="O413" s="183"/>
    </row>
    <row r="414" spans="1:15" ht="12.75" customHeight="1">
      <c r="A414" s="191"/>
      <c r="B414" s="192"/>
      <c r="C414" s="193" t="s">
        <v>327</v>
      </c>
      <c r="D414" s="193"/>
      <c r="E414" s="194">
        <v>0</v>
      </c>
      <c r="F414" s="195"/>
      <c r="G414" s="196"/>
      <c r="M414" s="197" t="s">
        <v>327</v>
      </c>
      <c r="O414" s="183"/>
    </row>
    <row r="415" spans="1:15" ht="12.75" customHeight="1">
      <c r="A415" s="191"/>
      <c r="B415" s="192"/>
      <c r="C415" s="193" t="s">
        <v>328</v>
      </c>
      <c r="D415" s="193"/>
      <c r="E415" s="194">
        <v>0</v>
      </c>
      <c r="F415" s="195"/>
      <c r="G415" s="196"/>
      <c r="M415" s="197" t="s">
        <v>328</v>
      </c>
      <c r="O415" s="183"/>
    </row>
    <row r="416" spans="1:15" ht="12.75" customHeight="1">
      <c r="A416" s="191"/>
      <c r="B416" s="192"/>
      <c r="C416" s="193" t="s">
        <v>329</v>
      </c>
      <c r="D416" s="193"/>
      <c r="E416" s="194">
        <v>0</v>
      </c>
      <c r="F416" s="195"/>
      <c r="G416" s="196"/>
      <c r="M416" s="197" t="s">
        <v>329</v>
      </c>
      <c r="O416" s="183"/>
    </row>
    <row r="417" spans="1:15" ht="12.75" customHeight="1">
      <c r="A417" s="191"/>
      <c r="B417" s="192"/>
      <c r="C417" s="193" t="s">
        <v>330</v>
      </c>
      <c r="D417" s="193"/>
      <c r="E417" s="194">
        <v>0</v>
      </c>
      <c r="F417" s="195"/>
      <c r="G417" s="196"/>
      <c r="M417" s="197" t="s">
        <v>330</v>
      </c>
      <c r="O417" s="183"/>
    </row>
    <row r="418" spans="1:15" ht="12.75" customHeight="1">
      <c r="A418" s="191"/>
      <c r="B418" s="192"/>
      <c r="C418" s="193" t="s">
        <v>331</v>
      </c>
      <c r="D418" s="193"/>
      <c r="E418" s="194">
        <v>0</v>
      </c>
      <c r="F418" s="195"/>
      <c r="G418" s="196"/>
      <c r="M418" s="197" t="s">
        <v>331</v>
      </c>
      <c r="O418" s="183"/>
    </row>
    <row r="419" spans="1:15" ht="12.75" customHeight="1">
      <c r="A419" s="191"/>
      <c r="B419" s="192"/>
      <c r="C419" s="193" t="s">
        <v>332</v>
      </c>
      <c r="D419" s="193"/>
      <c r="E419" s="194">
        <v>0</v>
      </c>
      <c r="F419" s="195"/>
      <c r="G419" s="196"/>
      <c r="M419" s="197" t="s">
        <v>332</v>
      </c>
      <c r="O419" s="183"/>
    </row>
    <row r="420" spans="1:15" ht="12.75" customHeight="1">
      <c r="A420" s="191"/>
      <c r="B420" s="192"/>
      <c r="C420" s="193" t="s">
        <v>272</v>
      </c>
      <c r="D420" s="193"/>
      <c r="E420" s="194">
        <v>0</v>
      </c>
      <c r="F420" s="195"/>
      <c r="G420" s="196"/>
      <c r="M420" s="197" t="s">
        <v>272</v>
      </c>
      <c r="O420" s="183"/>
    </row>
    <row r="421" spans="1:15" ht="12.75" customHeight="1">
      <c r="A421" s="191"/>
      <c r="B421" s="192"/>
      <c r="C421" s="193" t="s">
        <v>283</v>
      </c>
      <c r="D421" s="193"/>
      <c r="E421" s="194">
        <v>0</v>
      </c>
      <c r="F421" s="195"/>
      <c r="G421" s="196"/>
      <c r="M421" s="197" t="s">
        <v>283</v>
      </c>
      <c r="O421" s="183"/>
    </row>
    <row r="422" spans="1:15" ht="12.75" customHeight="1">
      <c r="A422" s="191"/>
      <c r="B422" s="192"/>
      <c r="C422" s="193" t="s">
        <v>213</v>
      </c>
      <c r="D422" s="193"/>
      <c r="E422" s="194">
        <v>1</v>
      </c>
      <c r="F422" s="195"/>
      <c r="G422" s="196"/>
      <c r="M422" s="197" t="s">
        <v>213</v>
      </c>
      <c r="O422" s="183"/>
    </row>
    <row r="423" spans="1:104" ht="12.75">
      <c r="A423" s="184">
        <v>35</v>
      </c>
      <c r="B423" s="185" t="s">
        <v>333</v>
      </c>
      <c r="C423" s="186" t="s">
        <v>334</v>
      </c>
      <c r="D423" s="187" t="s">
        <v>201</v>
      </c>
      <c r="E423" s="188">
        <v>1</v>
      </c>
      <c r="F423" s="188">
        <v>0</v>
      </c>
      <c r="G423" s="189">
        <f>E423*F423</f>
        <v>0</v>
      </c>
      <c r="O423" s="183">
        <v>2</v>
      </c>
      <c r="AA423" s="155">
        <v>1</v>
      </c>
      <c r="AB423" s="155">
        <v>7</v>
      </c>
      <c r="AC423" s="155">
        <v>7</v>
      </c>
      <c r="AZ423" s="155">
        <v>2</v>
      </c>
      <c r="BA423" s="155">
        <f>IF(AZ423=1,G423,0)</f>
        <v>0</v>
      </c>
      <c r="BB423" s="155">
        <f>IF(AZ423=2,G423,0)</f>
        <v>0</v>
      </c>
      <c r="BC423" s="155">
        <f>IF(AZ423=3,G423,0)</f>
        <v>0</v>
      </c>
      <c r="BD423" s="155">
        <f>IF(AZ423=4,G423,0)</f>
        <v>0</v>
      </c>
      <c r="BE423" s="155">
        <f>IF(AZ423=5,G423,0)</f>
        <v>0</v>
      </c>
      <c r="CA423" s="190">
        <v>1</v>
      </c>
      <c r="CB423" s="190">
        <v>7</v>
      </c>
      <c r="CZ423" s="155">
        <v>0</v>
      </c>
    </row>
    <row r="424" spans="1:15" ht="22.5" customHeight="1">
      <c r="A424" s="191"/>
      <c r="B424" s="192"/>
      <c r="C424" s="193" t="s">
        <v>335</v>
      </c>
      <c r="D424" s="193"/>
      <c r="E424" s="194">
        <v>0</v>
      </c>
      <c r="F424" s="195"/>
      <c r="G424" s="196"/>
      <c r="M424" s="197" t="s">
        <v>335</v>
      </c>
      <c r="O424" s="183"/>
    </row>
    <row r="425" spans="1:15" ht="22.5" customHeight="1">
      <c r="A425" s="191"/>
      <c r="B425" s="192"/>
      <c r="C425" s="193" t="s">
        <v>336</v>
      </c>
      <c r="D425" s="193"/>
      <c r="E425" s="194">
        <v>0</v>
      </c>
      <c r="F425" s="195"/>
      <c r="G425" s="196"/>
      <c r="M425" s="197" t="s">
        <v>336</v>
      </c>
      <c r="O425" s="183"/>
    </row>
    <row r="426" spans="1:15" ht="22.5" customHeight="1">
      <c r="A426" s="191"/>
      <c r="B426" s="192"/>
      <c r="C426" s="193" t="s">
        <v>337</v>
      </c>
      <c r="D426" s="193"/>
      <c r="E426" s="194">
        <v>0</v>
      </c>
      <c r="F426" s="195"/>
      <c r="G426" s="196"/>
      <c r="M426" s="197" t="s">
        <v>337</v>
      </c>
      <c r="O426" s="183"/>
    </row>
    <row r="427" spans="1:15" ht="22.5" customHeight="1">
      <c r="A427" s="191"/>
      <c r="B427" s="192"/>
      <c r="C427" s="193" t="s">
        <v>338</v>
      </c>
      <c r="D427" s="193"/>
      <c r="E427" s="194">
        <v>0</v>
      </c>
      <c r="F427" s="195"/>
      <c r="G427" s="196"/>
      <c r="M427" s="197" t="s">
        <v>338</v>
      </c>
      <c r="O427" s="183"/>
    </row>
    <row r="428" spans="1:15" ht="12.75" customHeight="1">
      <c r="A428" s="191"/>
      <c r="B428" s="192"/>
      <c r="C428" s="193" t="s">
        <v>339</v>
      </c>
      <c r="D428" s="193"/>
      <c r="E428" s="194">
        <v>0</v>
      </c>
      <c r="F428" s="195"/>
      <c r="G428" s="196"/>
      <c r="M428" s="197" t="s">
        <v>339</v>
      </c>
      <c r="O428" s="183"/>
    </row>
    <row r="429" spans="1:15" ht="12.75" customHeight="1">
      <c r="A429" s="191"/>
      <c r="B429" s="192"/>
      <c r="C429" s="193" t="s">
        <v>340</v>
      </c>
      <c r="D429" s="193"/>
      <c r="E429" s="194">
        <v>0</v>
      </c>
      <c r="F429" s="195"/>
      <c r="G429" s="196"/>
      <c r="M429" s="197" t="s">
        <v>340</v>
      </c>
      <c r="O429" s="183"/>
    </row>
    <row r="430" spans="1:15" ht="22.5" customHeight="1">
      <c r="A430" s="191"/>
      <c r="B430" s="192"/>
      <c r="C430" s="193" t="s">
        <v>205</v>
      </c>
      <c r="D430" s="193"/>
      <c r="E430" s="194">
        <v>0</v>
      </c>
      <c r="F430" s="195"/>
      <c r="G430" s="196"/>
      <c r="M430" s="197" t="s">
        <v>205</v>
      </c>
      <c r="O430" s="183"/>
    </row>
    <row r="431" spans="1:15" ht="12.75" customHeight="1">
      <c r="A431" s="191"/>
      <c r="B431" s="192"/>
      <c r="C431" s="193" t="s">
        <v>206</v>
      </c>
      <c r="D431" s="193"/>
      <c r="E431" s="194">
        <v>0</v>
      </c>
      <c r="F431" s="195"/>
      <c r="G431" s="196"/>
      <c r="M431" s="197" t="s">
        <v>206</v>
      </c>
      <c r="O431" s="183"/>
    </row>
    <row r="432" spans="1:15" ht="22.5" customHeight="1">
      <c r="A432" s="191"/>
      <c r="B432" s="192"/>
      <c r="C432" s="193" t="s">
        <v>341</v>
      </c>
      <c r="D432" s="193"/>
      <c r="E432" s="194">
        <v>0</v>
      </c>
      <c r="F432" s="195"/>
      <c r="G432" s="196"/>
      <c r="M432" s="197" t="s">
        <v>341</v>
      </c>
      <c r="O432" s="183"/>
    </row>
    <row r="433" spans="1:15" ht="12.75" customHeight="1">
      <c r="A433" s="191"/>
      <c r="B433" s="192"/>
      <c r="C433" s="193" t="s">
        <v>342</v>
      </c>
      <c r="D433" s="193"/>
      <c r="E433" s="194">
        <v>0</v>
      </c>
      <c r="F433" s="195"/>
      <c r="G433" s="196"/>
      <c r="M433" s="197" t="s">
        <v>342</v>
      </c>
      <c r="O433" s="183"/>
    </row>
    <row r="434" spans="1:15" ht="12.75" customHeight="1">
      <c r="A434" s="191"/>
      <c r="B434" s="192"/>
      <c r="C434" s="193" t="s">
        <v>343</v>
      </c>
      <c r="D434" s="193"/>
      <c r="E434" s="194">
        <v>0</v>
      </c>
      <c r="F434" s="195"/>
      <c r="G434" s="196"/>
      <c r="M434" s="197" t="s">
        <v>343</v>
      </c>
      <c r="O434" s="183"/>
    </row>
    <row r="435" spans="1:15" ht="12.75" customHeight="1">
      <c r="A435" s="191"/>
      <c r="B435" s="192"/>
      <c r="C435" s="193" t="s">
        <v>344</v>
      </c>
      <c r="D435" s="193"/>
      <c r="E435" s="194">
        <v>0</v>
      </c>
      <c r="F435" s="195"/>
      <c r="G435" s="196"/>
      <c r="M435" s="197" t="s">
        <v>344</v>
      </c>
      <c r="O435" s="183"/>
    </row>
    <row r="436" spans="1:15" ht="12.75" customHeight="1">
      <c r="A436" s="191"/>
      <c r="B436" s="192"/>
      <c r="C436" s="193" t="s">
        <v>283</v>
      </c>
      <c r="D436" s="193"/>
      <c r="E436" s="194">
        <v>0</v>
      </c>
      <c r="F436" s="195"/>
      <c r="G436" s="196"/>
      <c r="M436" s="197" t="s">
        <v>283</v>
      </c>
      <c r="O436" s="183"/>
    </row>
    <row r="437" spans="1:15" ht="12.75" customHeight="1">
      <c r="A437" s="191"/>
      <c r="B437" s="192"/>
      <c r="C437" s="193" t="s">
        <v>345</v>
      </c>
      <c r="D437" s="193"/>
      <c r="E437" s="194">
        <v>0</v>
      </c>
      <c r="F437" s="195"/>
      <c r="G437" s="196"/>
      <c r="M437" s="197" t="s">
        <v>345</v>
      </c>
      <c r="O437" s="183"/>
    </row>
    <row r="438" spans="1:15" ht="12.75" customHeight="1">
      <c r="A438" s="191"/>
      <c r="B438" s="192"/>
      <c r="C438" s="193" t="s">
        <v>346</v>
      </c>
      <c r="D438" s="193"/>
      <c r="E438" s="194">
        <v>0</v>
      </c>
      <c r="F438" s="195"/>
      <c r="G438" s="196"/>
      <c r="M438" s="197" t="s">
        <v>346</v>
      </c>
      <c r="O438" s="183"/>
    </row>
    <row r="439" spans="1:15" ht="12.75" customHeight="1">
      <c r="A439" s="191"/>
      <c r="B439" s="192"/>
      <c r="C439" s="193" t="s">
        <v>347</v>
      </c>
      <c r="D439" s="193"/>
      <c r="E439" s="194">
        <v>0</v>
      </c>
      <c r="F439" s="195"/>
      <c r="G439" s="196"/>
      <c r="M439" s="197" t="s">
        <v>347</v>
      </c>
      <c r="O439" s="183"/>
    </row>
    <row r="440" spans="1:15" ht="12.75" customHeight="1">
      <c r="A440" s="191"/>
      <c r="B440" s="192"/>
      <c r="C440" s="193" t="s">
        <v>348</v>
      </c>
      <c r="D440" s="193"/>
      <c r="E440" s="194">
        <v>0</v>
      </c>
      <c r="F440" s="195"/>
      <c r="G440" s="196"/>
      <c r="M440" s="197" t="s">
        <v>348</v>
      </c>
      <c r="O440" s="183"/>
    </row>
    <row r="441" spans="1:15" ht="12.75" customHeight="1">
      <c r="A441" s="191"/>
      <c r="B441" s="192"/>
      <c r="C441" s="193" t="s">
        <v>349</v>
      </c>
      <c r="D441" s="193"/>
      <c r="E441" s="194">
        <v>0</v>
      </c>
      <c r="F441" s="195"/>
      <c r="G441" s="196"/>
      <c r="M441" s="197" t="s">
        <v>349</v>
      </c>
      <c r="O441" s="183"/>
    </row>
    <row r="442" spans="1:15" ht="12.75" customHeight="1">
      <c r="A442" s="191"/>
      <c r="B442" s="192"/>
      <c r="C442" s="193" t="s">
        <v>211</v>
      </c>
      <c r="D442" s="193"/>
      <c r="E442" s="194">
        <v>0</v>
      </c>
      <c r="F442" s="195"/>
      <c r="G442" s="196"/>
      <c r="M442" s="197" t="s">
        <v>211</v>
      </c>
      <c r="O442" s="183"/>
    </row>
    <row r="443" spans="1:15" ht="12.75" customHeight="1">
      <c r="A443" s="191"/>
      <c r="B443" s="192"/>
      <c r="C443" s="193" t="s">
        <v>304</v>
      </c>
      <c r="D443" s="193"/>
      <c r="E443" s="194">
        <v>0</v>
      </c>
      <c r="F443" s="195"/>
      <c r="G443" s="196"/>
      <c r="M443" s="197" t="s">
        <v>304</v>
      </c>
      <c r="O443" s="183"/>
    </row>
    <row r="444" spans="1:15" ht="12.75" customHeight="1">
      <c r="A444" s="191"/>
      <c r="B444" s="192"/>
      <c r="C444" s="193" t="s">
        <v>213</v>
      </c>
      <c r="D444" s="193"/>
      <c r="E444" s="194">
        <v>1</v>
      </c>
      <c r="F444" s="195"/>
      <c r="G444" s="196"/>
      <c r="M444" s="197" t="s">
        <v>213</v>
      </c>
      <c r="O444" s="183"/>
    </row>
    <row r="445" spans="1:15" ht="12.75" customHeight="1">
      <c r="A445" s="191"/>
      <c r="B445" s="192"/>
      <c r="C445" s="193" t="s">
        <v>350</v>
      </c>
      <c r="D445" s="193"/>
      <c r="E445" s="194">
        <v>0</v>
      </c>
      <c r="F445" s="195"/>
      <c r="G445" s="196"/>
      <c r="M445" s="197" t="s">
        <v>350</v>
      </c>
      <c r="O445" s="183"/>
    </row>
    <row r="446" spans="1:104" ht="12.75">
      <c r="A446" s="184">
        <v>36</v>
      </c>
      <c r="B446" s="185" t="s">
        <v>351</v>
      </c>
      <c r="C446" s="186" t="s">
        <v>352</v>
      </c>
      <c r="D446" s="187" t="s">
        <v>201</v>
      </c>
      <c r="E446" s="188">
        <v>1</v>
      </c>
      <c r="F446" s="188">
        <v>0</v>
      </c>
      <c r="G446" s="189">
        <f>E446*F446</f>
        <v>0</v>
      </c>
      <c r="O446" s="183">
        <v>2</v>
      </c>
      <c r="AA446" s="155">
        <v>1</v>
      </c>
      <c r="AB446" s="155">
        <v>7</v>
      </c>
      <c r="AC446" s="155">
        <v>7</v>
      </c>
      <c r="AZ446" s="155">
        <v>2</v>
      </c>
      <c r="BA446" s="155">
        <f>IF(AZ446=1,G446,0)</f>
        <v>0</v>
      </c>
      <c r="BB446" s="155">
        <f>IF(AZ446=2,G446,0)</f>
        <v>0</v>
      </c>
      <c r="BC446" s="155">
        <f>IF(AZ446=3,G446,0)</f>
        <v>0</v>
      </c>
      <c r="BD446" s="155">
        <f>IF(AZ446=4,G446,0)</f>
        <v>0</v>
      </c>
      <c r="BE446" s="155">
        <f>IF(AZ446=5,G446,0)</f>
        <v>0</v>
      </c>
      <c r="CA446" s="190">
        <v>1</v>
      </c>
      <c r="CB446" s="190">
        <v>7</v>
      </c>
      <c r="CZ446" s="155">
        <v>0</v>
      </c>
    </row>
    <row r="447" spans="1:15" ht="12.75" customHeight="1">
      <c r="A447" s="191"/>
      <c r="B447" s="192"/>
      <c r="C447" s="193" t="s">
        <v>353</v>
      </c>
      <c r="D447" s="193"/>
      <c r="E447" s="194">
        <v>0</v>
      </c>
      <c r="F447" s="195"/>
      <c r="G447" s="196"/>
      <c r="M447" s="197" t="s">
        <v>353</v>
      </c>
      <c r="O447" s="183"/>
    </row>
    <row r="448" spans="1:15" ht="12.75" customHeight="1">
      <c r="A448" s="191"/>
      <c r="B448" s="192"/>
      <c r="C448" s="193" t="s">
        <v>354</v>
      </c>
      <c r="D448" s="193"/>
      <c r="E448" s="194">
        <v>0</v>
      </c>
      <c r="F448" s="195"/>
      <c r="G448" s="196"/>
      <c r="M448" s="197" t="s">
        <v>354</v>
      </c>
      <c r="O448" s="183"/>
    </row>
    <row r="449" spans="1:15" ht="12.75" customHeight="1">
      <c r="A449" s="191"/>
      <c r="B449" s="192"/>
      <c r="C449" s="193" t="s">
        <v>355</v>
      </c>
      <c r="D449" s="193"/>
      <c r="E449" s="194">
        <v>0</v>
      </c>
      <c r="F449" s="195"/>
      <c r="G449" s="196"/>
      <c r="M449" s="197" t="s">
        <v>355</v>
      </c>
      <c r="O449" s="183"/>
    </row>
    <row r="450" spans="1:15" ht="12.75" customHeight="1">
      <c r="A450" s="191"/>
      <c r="B450" s="192"/>
      <c r="C450" s="193" t="s">
        <v>339</v>
      </c>
      <c r="D450" s="193"/>
      <c r="E450" s="194">
        <v>0</v>
      </c>
      <c r="F450" s="195"/>
      <c r="G450" s="196"/>
      <c r="M450" s="197" t="s">
        <v>339</v>
      </c>
      <c r="O450" s="183"/>
    </row>
    <row r="451" spans="1:15" ht="12.75" customHeight="1">
      <c r="A451" s="191"/>
      <c r="B451" s="192"/>
      <c r="C451" s="193" t="s">
        <v>205</v>
      </c>
      <c r="D451" s="193"/>
      <c r="E451" s="194">
        <v>0</v>
      </c>
      <c r="F451" s="195"/>
      <c r="G451" s="196"/>
      <c r="M451" s="197" t="s">
        <v>205</v>
      </c>
      <c r="O451" s="183"/>
    </row>
    <row r="452" spans="1:15" ht="12.75" customHeight="1">
      <c r="A452" s="191"/>
      <c r="B452" s="192"/>
      <c r="C452" s="193" t="s">
        <v>206</v>
      </c>
      <c r="D452" s="193"/>
      <c r="E452" s="194">
        <v>0</v>
      </c>
      <c r="F452" s="195"/>
      <c r="G452" s="196"/>
      <c r="M452" s="197" t="s">
        <v>206</v>
      </c>
      <c r="O452" s="183"/>
    </row>
    <row r="453" spans="1:15" ht="12.75" customHeight="1">
      <c r="A453" s="191"/>
      <c r="B453" s="192"/>
      <c r="C453" s="193" t="s">
        <v>356</v>
      </c>
      <c r="D453" s="193"/>
      <c r="E453" s="194">
        <v>0</v>
      </c>
      <c r="F453" s="195"/>
      <c r="G453" s="196"/>
      <c r="M453" s="197" t="s">
        <v>356</v>
      </c>
      <c r="O453" s="183"/>
    </row>
    <row r="454" spans="1:15" ht="12.75" customHeight="1">
      <c r="A454" s="191"/>
      <c r="B454" s="192"/>
      <c r="C454" s="193" t="s">
        <v>213</v>
      </c>
      <c r="D454" s="193"/>
      <c r="E454" s="194">
        <v>1</v>
      </c>
      <c r="F454" s="195"/>
      <c r="G454" s="196"/>
      <c r="M454" s="197" t="s">
        <v>213</v>
      </c>
      <c r="O454" s="183"/>
    </row>
    <row r="455" spans="1:104" ht="12.75">
      <c r="A455" s="184">
        <v>37</v>
      </c>
      <c r="B455" s="185" t="s">
        <v>357</v>
      </c>
      <c r="C455" s="186" t="s">
        <v>358</v>
      </c>
      <c r="D455" s="187" t="s">
        <v>201</v>
      </c>
      <c r="E455" s="188">
        <v>63</v>
      </c>
      <c r="F455" s="188">
        <v>0</v>
      </c>
      <c r="G455" s="189">
        <f>E455*F455</f>
        <v>0</v>
      </c>
      <c r="O455" s="183">
        <v>2</v>
      </c>
      <c r="AA455" s="155">
        <v>1</v>
      </c>
      <c r="AB455" s="155">
        <v>7</v>
      </c>
      <c r="AC455" s="155">
        <v>7</v>
      </c>
      <c r="AZ455" s="155">
        <v>2</v>
      </c>
      <c r="BA455" s="155">
        <f>IF(AZ455=1,G455,0)</f>
        <v>0</v>
      </c>
      <c r="BB455" s="155">
        <f>IF(AZ455=2,G455,0)</f>
        <v>0</v>
      </c>
      <c r="BC455" s="155">
        <f>IF(AZ455=3,G455,0)</f>
        <v>0</v>
      </c>
      <c r="BD455" s="155">
        <f>IF(AZ455=4,G455,0)</f>
        <v>0</v>
      </c>
      <c r="BE455" s="155">
        <f>IF(AZ455=5,G455,0)</f>
        <v>0</v>
      </c>
      <c r="CA455" s="190">
        <v>1</v>
      </c>
      <c r="CB455" s="190">
        <v>7</v>
      </c>
      <c r="CZ455" s="155">
        <v>0</v>
      </c>
    </row>
    <row r="456" spans="1:15" ht="12.75" customHeight="1">
      <c r="A456" s="191"/>
      <c r="B456" s="192"/>
      <c r="C456" s="193" t="s">
        <v>359</v>
      </c>
      <c r="D456" s="193"/>
      <c r="E456" s="194">
        <v>0</v>
      </c>
      <c r="F456" s="195"/>
      <c r="G456" s="196"/>
      <c r="M456" s="197" t="s">
        <v>359</v>
      </c>
      <c r="O456" s="183"/>
    </row>
    <row r="457" spans="1:15" ht="12.75" customHeight="1">
      <c r="A457" s="191"/>
      <c r="B457" s="192"/>
      <c r="C457" s="193" t="s">
        <v>360</v>
      </c>
      <c r="D457" s="193"/>
      <c r="E457" s="194">
        <v>0</v>
      </c>
      <c r="F457" s="195"/>
      <c r="G457" s="196"/>
      <c r="M457" s="197" t="s">
        <v>360</v>
      </c>
      <c r="O457" s="183"/>
    </row>
    <row r="458" spans="1:15" ht="12.75" customHeight="1">
      <c r="A458" s="191"/>
      <c r="B458" s="192"/>
      <c r="C458" s="193" t="s">
        <v>361</v>
      </c>
      <c r="D458" s="193"/>
      <c r="E458" s="194">
        <v>0</v>
      </c>
      <c r="F458" s="195"/>
      <c r="G458" s="196"/>
      <c r="M458" s="197" t="s">
        <v>361</v>
      </c>
      <c r="O458" s="183"/>
    </row>
    <row r="459" spans="1:15" ht="12.75" customHeight="1">
      <c r="A459" s="191"/>
      <c r="B459" s="192"/>
      <c r="C459" s="193" t="s">
        <v>362</v>
      </c>
      <c r="D459" s="193"/>
      <c r="E459" s="194">
        <v>63</v>
      </c>
      <c r="F459" s="195"/>
      <c r="G459" s="196"/>
      <c r="M459" s="197" t="s">
        <v>362</v>
      </c>
      <c r="O459" s="183"/>
    </row>
    <row r="460" spans="1:104" ht="12.75">
      <c r="A460" s="184">
        <v>38</v>
      </c>
      <c r="B460" s="185" t="s">
        <v>363</v>
      </c>
      <c r="C460" s="186" t="s">
        <v>364</v>
      </c>
      <c r="D460" s="187" t="s">
        <v>93</v>
      </c>
      <c r="E460" s="188">
        <v>87.832</v>
      </c>
      <c r="F460" s="188">
        <v>0</v>
      </c>
      <c r="G460" s="189">
        <f>E460*F460</f>
        <v>0</v>
      </c>
      <c r="O460" s="183">
        <v>2</v>
      </c>
      <c r="AA460" s="155">
        <v>1</v>
      </c>
      <c r="AB460" s="155">
        <v>7</v>
      </c>
      <c r="AC460" s="155">
        <v>7</v>
      </c>
      <c r="AZ460" s="155">
        <v>2</v>
      </c>
      <c r="BA460" s="155">
        <f>IF(AZ460=1,G460,0)</f>
        <v>0</v>
      </c>
      <c r="BB460" s="155">
        <f>IF(AZ460=2,G460,0)</f>
        <v>0</v>
      </c>
      <c r="BC460" s="155">
        <f>IF(AZ460=3,G460,0)</f>
        <v>0</v>
      </c>
      <c r="BD460" s="155">
        <f>IF(AZ460=4,G460,0)</f>
        <v>0</v>
      </c>
      <c r="BE460" s="155">
        <f>IF(AZ460=5,G460,0)</f>
        <v>0</v>
      </c>
      <c r="CA460" s="190">
        <v>1</v>
      </c>
      <c r="CB460" s="190">
        <v>7</v>
      </c>
      <c r="CZ460" s="155">
        <v>0</v>
      </c>
    </row>
    <row r="461" spans="1:15" ht="12.75" customHeight="1">
      <c r="A461" s="191"/>
      <c r="B461" s="192"/>
      <c r="C461" s="193" t="s">
        <v>365</v>
      </c>
      <c r="D461" s="193"/>
      <c r="E461" s="194">
        <v>23.82</v>
      </c>
      <c r="F461" s="195"/>
      <c r="G461" s="196"/>
      <c r="M461" s="197" t="s">
        <v>365</v>
      </c>
      <c r="O461" s="183"/>
    </row>
    <row r="462" spans="1:15" ht="12.75" customHeight="1">
      <c r="A462" s="191"/>
      <c r="B462" s="192"/>
      <c r="C462" s="193" t="s">
        <v>366</v>
      </c>
      <c r="D462" s="193"/>
      <c r="E462" s="194">
        <v>7.532</v>
      </c>
      <c r="F462" s="195"/>
      <c r="G462" s="196"/>
      <c r="M462" s="197" t="s">
        <v>366</v>
      </c>
      <c r="O462" s="183"/>
    </row>
    <row r="463" spans="1:15" ht="12.75" customHeight="1">
      <c r="A463" s="191"/>
      <c r="B463" s="192"/>
      <c r="C463" s="193" t="s">
        <v>367</v>
      </c>
      <c r="D463" s="193"/>
      <c r="E463" s="194">
        <v>21.18</v>
      </c>
      <c r="F463" s="195"/>
      <c r="G463" s="196"/>
      <c r="M463" s="197" t="s">
        <v>367</v>
      </c>
      <c r="O463" s="183"/>
    </row>
    <row r="464" spans="1:15" ht="12.75" customHeight="1">
      <c r="A464" s="191"/>
      <c r="B464" s="192"/>
      <c r="C464" s="193" t="s">
        <v>368</v>
      </c>
      <c r="D464" s="193"/>
      <c r="E464" s="194">
        <v>35.3</v>
      </c>
      <c r="F464" s="195"/>
      <c r="G464" s="196"/>
      <c r="M464" s="197" t="s">
        <v>368</v>
      </c>
      <c r="O464" s="183"/>
    </row>
    <row r="465" spans="1:15" ht="12.75" customHeight="1">
      <c r="A465" s="191"/>
      <c r="B465" s="192"/>
      <c r="C465" s="193" t="s">
        <v>369</v>
      </c>
      <c r="D465" s="193"/>
      <c r="E465" s="194">
        <v>0</v>
      </c>
      <c r="F465" s="195"/>
      <c r="G465" s="196"/>
      <c r="M465" s="197" t="s">
        <v>369</v>
      </c>
      <c r="O465" s="183"/>
    </row>
    <row r="466" spans="1:104" ht="12.75">
      <c r="A466" s="184">
        <v>39</v>
      </c>
      <c r="B466" s="185" t="s">
        <v>370</v>
      </c>
      <c r="C466" s="186" t="s">
        <v>371</v>
      </c>
      <c r="D466" s="187" t="s">
        <v>99</v>
      </c>
      <c r="E466" s="188">
        <v>2</v>
      </c>
      <c r="F466" s="188">
        <v>0</v>
      </c>
      <c r="G466" s="189">
        <f>E466*F466</f>
        <v>0</v>
      </c>
      <c r="O466" s="183">
        <v>2</v>
      </c>
      <c r="AA466" s="155">
        <v>1</v>
      </c>
      <c r="AB466" s="155">
        <v>7</v>
      </c>
      <c r="AC466" s="155">
        <v>7</v>
      </c>
      <c r="AZ466" s="155">
        <v>2</v>
      </c>
      <c r="BA466" s="155">
        <f>IF(AZ466=1,G466,0)</f>
        <v>0</v>
      </c>
      <c r="BB466" s="155">
        <f>IF(AZ466=2,G466,0)</f>
        <v>0</v>
      </c>
      <c r="BC466" s="155">
        <f>IF(AZ466=3,G466,0)</f>
        <v>0</v>
      </c>
      <c r="BD466" s="155">
        <f>IF(AZ466=4,G466,0)</f>
        <v>0</v>
      </c>
      <c r="BE466" s="155">
        <f>IF(AZ466=5,G466,0)</f>
        <v>0</v>
      </c>
      <c r="CA466" s="190">
        <v>1</v>
      </c>
      <c r="CB466" s="190">
        <v>7</v>
      </c>
      <c r="CZ466" s="155">
        <v>0</v>
      </c>
    </row>
    <row r="467" spans="1:104" ht="12.75">
      <c r="A467" s="184">
        <v>40</v>
      </c>
      <c r="B467" s="185" t="s">
        <v>372</v>
      </c>
      <c r="C467" s="186" t="s">
        <v>373</v>
      </c>
      <c r="D467" s="187" t="s">
        <v>99</v>
      </c>
      <c r="E467" s="188">
        <v>19</v>
      </c>
      <c r="F467" s="188">
        <v>0</v>
      </c>
      <c r="G467" s="189">
        <f>E467*F467</f>
        <v>0</v>
      </c>
      <c r="O467" s="183">
        <v>2</v>
      </c>
      <c r="AA467" s="155">
        <v>1</v>
      </c>
      <c r="AB467" s="155">
        <v>7</v>
      </c>
      <c r="AC467" s="155">
        <v>7</v>
      </c>
      <c r="AZ467" s="155">
        <v>2</v>
      </c>
      <c r="BA467" s="155">
        <f>IF(AZ467=1,G467,0)</f>
        <v>0</v>
      </c>
      <c r="BB467" s="155">
        <f>IF(AZ467=2,G467,0)</f>
        <v>0</v>
      </c>
      <c r="BC467" s="155">
        <f>IF(AZ467=3,G467,0)</f>
        <v>0</v>
      </c>
      <c r="BD467" s="155">
        <f>IF(AZ467=4,G467,0)</f>
        <v>0</v>
      </c>
      <c r="BE467" s="155">
        <f>IF(AZ467=5,G467,0)</f>
        <v>0</v>
      </c>
      <c r="CA467" s="190">
        <v>1</v>
      </c>
      <c r="CB467" s="190">
        <v>7</v>
      </c>
      <c r="CZ467" s="155">
        <v>0</v>
      </c>
    </row>
    <row r="468" spans="1:104" ht="12.75">
      <c r="A468" s="184">
        <v>41</v>
      </c>
      <c r="B468" s="185" t="s">
        <v>374</v>
      </c>
      <c r="C468" s="186" t="s">
        <v>375</v>
      </c>
      <c r="D468" s="187" t="s">
        <v>99</v>
      </c>
      <c r="E468" s="188">
        <v>2</v>
      </c>
      <c r="F468" s="188">
        <v>0</v>
      </c>
      <c r="G468" s="189">
        <f>E468*F468</f>
        <v>0</v>
      </c>
      <c r="O468" s="183">
        <v>2</v>
      </c>
      <c r="AA468" s="155">
        <v>1</v>
      </c>
      <c r="AB468" s="155">
        <v>7</v>
      </c>
      <c r="AC468" s="155">
        <v>7</v>
      </c>
      <c r="AZ468" s="155">
        <v>2</v>
      </c>
      <c r="BA468" s="155">
        <f>IF(AZ468=1,G468,0)</f>
        <v>0</v>
      </c>
      <c r="BB468" s="155">
        <f>IF(AZ468=2,G468,0)</f>
        <v>0</v>
      </c>
      <c r="BC468" s="155">
        <f>IF(AZ468=3,G468,0)</f>
        <v>0</v>
      </c>
      <c r="BD468" s="155">
        <f>IF(AZ468=4,G468,0)</f>
        <v>0</v>
      </c>
      <c r="BE468" s="155">
        <f>IF(AZ468=5,G468,0)</f>
        <v>0</v>
      </c>
      <c r="CA468" s="190">
        <v>1</v>
      </c>
      <c r="CB468" s="190">
        <v>7</v>
      </c>
      <c r="CZ468" s="155">
        <v>0</v>
      </c>
    </row>
    <row r="469" spans="1:104" ht="12.75">
      <c r="A469" s="184">
        <v>42</v>
      </c>
      <c r="B469" s="185" t="s">
        <v>376</v>
      </c>
      <c r="C469" s="186" t="s">
        <v>377</v>
      </c>
      <c r="D469" s="187" t="s">
        <v>99</v>
      </c>
      <c r="E469" s="188">
        <v>15</v>
      </c>
      <c r="F469" s="188">
        <v>0</v>
      </c>
      <c r="G469" s="189">
        <f>E469*F469</f>
        <v>0</v>
      </c>
      <c r="O469" s="183">
        <v>2</v>
      </c>
      <c r="AA469" s="155">
        <v>1</v>
      </c>
      <c r="AB469" s="155">
        <v>7</v>
      </c>
      <c r="AC469" s="155">
        <v>7</v>
      </c>
      <c r="AZ469" s="155">
        <v>2</v>
      </c>
      <c r="BA469" s="155">
        <f>IF(AZ469=1,G469,0)</f>
        <v>0</v>
      </c>
      <c r="BB469" s="155">
        <f>IF(AZ469=2,G469,0)</f>
        <v>0</v>
      </c>
      <c r="BC469" s="155">
        <f>IF(AZ469=3,G469,0)</f>
        <v>0</v>
      </c>
      <c r="BD469" s="155">
        <f>IF(AZ469=4,G469,0)</f>
        <v>0</v>
      </c>
      <c r="BE469" s="155">
        <f>IF(AZ469=5,G469,0)</f>
        <v>0</v>
      </c>
      <c r="CA469" s="190">
        <v>1</v>
      </c>
      <c r="CB469" s="190">
        <v>7</v>
      </c>
      <c r="CZ469" s="155">
        <v>0</v>
      </c>
    </row>
    <row r="470" spans="1:104" ht="12.75">
      <c r="A470" s="184">
        <v>43</v>
      </c>
      <c r="B470" s="185" t="s">
        <v>378</v>
      </c>
      <c r="C470" s="186" t="s">
        <v>379</v>
      </c>
      <c r="D470" s="187" t="s">
        <v>99</v>
      </c>
      <c r="E470" s="188">
        <v>21</v>
      </c>
      <c r="F470" s="188">
        <v>0</v>
      </c>
      <c r="G470" s="189">
        <f>E470*F470</f>
        <v>0</v>
      </c>
      <c r="O470" s="183">
        <v>2</v>
      </c>
      <c r="AA470" s="155">
        <v>1</v>
      </c>
      <c r="AB470" s="155">
        <v>7</v>
      </c>
      <c r="AC470" s="155">
        <v>7</v>
      </c>
      <c r="AZ470" s="155">
        <v>2</v>
      </c>
      <c r="BA470" s="155">
        <f>IF(AZ470=1,G470,0)</f>
        <v>0</v>
      </c>
      <c r="BB470" s="155">
        <f>IF(AZ470=2,G470,0)</f>
        <v>0</v>
      </c>
      <c r="BC470" s="155">
        <f>IF(AZ470=3,G470,0)</f>
        <v>0</v>
      </c>
      <c r="BD470" s="155">
        <f>IF(AZ470=4,G470,0)</f>
        <v>0</v>
      </c>
      <c r="BE470" s="155">
        <f>IF(AZ470=5,G470,0)</f>
        <v>0</v>
      </c>
      <c r="CA470" s="190">
        <v>1</v>
      </c>
      <c r="CB470" s="190">
        <v>7</v>
      </c>
      <c r="CZ470" s="155">
        <v>0</v>
      </c>
    </row>
    <row r="471" spans="1:15" ht="12.75" customHeight="1">
      <c r="A471" s="191"/>
      <c r="B471" s="192"/>
      <c r="C471" s="193" t="s">
        <v>380</v>
      </c>
      <c r="D471" s="193"/>
      <c r="E471" s="194">
        <v>21</v>
      </c>
      <c r="F471" s="195"/>
      <c r="G471" s="196"/>
      <c r="M471" s="197" t="s">
        <v>380</v>
      </c>
      <c r="O471" s="183"/>
    </row>
    <row r="472" spans="1:15" ht="12.75" customHeight="1">
      <c r="A472" s="191"/>
      <c r="B472" s="192"/>
      <c r="C472" s="193" t="s">
        <v>381</v>
      </c>
      <c r="D472" s="193"/>
      <c r="E472" s="194">
        <v>0</v>
      </c>
      <c r="F472" s="195"/>
      <c r="G472" s="196"/>
      <c r="M472" s="197" t="s">
        <v>381</v>
      </c>
      <c r="O472" s="183"/>
    </row>
    <row r="473" spans="1:104" ht="12.75">
      <c r="A473" s="184">
        <v>44</v>
      </c>
      <c r="B473" s="185" t="s">
        <v>382</v>
      </c>
      <c r="C473" s="186" t="s">
        <v>383</v>
      </c>
      <c r="D473" s="187" t="s">
        <v>99</v>
      </c>
      <c r="E473" s="188">
        <v>15</v>
      </c>
      <c r="F473" s="188">
        <v>0</v>
      </c>
      <c r="G473" s="189">
        <f>E473*F473</f>
        <v>0</v>
      </c>
      <c r="O473" s="183">
        <v>2</v>
      </c>
      <c r="AA473" s="155">
        <v>1</v>
      </c>
      <c r="AB473" s="155">
        <v>7</v>
      </c>
      <c r="AC473" s="155">
        <v>7</v>
      </c>
      <c r="AZ473" s="155">
        <v>2</v>
      </c>
      <c r="BA473" s="155">
        <f>IF(AZ473=1,G473,0)</f>
        <v>0</v>
      </c>
      <c r="BB473" s="155">
        <f>IF(AZ473=2,G473,0)</f>
        <v>0</v>
      </c>
      <c r="BC473" s="155">
        <f>IF(AZ473=3,G473,0)</f>
        <v>0</v>
      </c>
      <c r="BD473" s="155">
        <f>IF(AZ473=4,G473,0)</f>
        <v>0</v>
      </c>
      <c r="BE473" s="155">
        <f>IF(AZ473=5,G473,0)</f>
        <v>0</v>
      </c>
      <c r="CA473" s="190">
        <v>1</v>
      </c>
      <c r="CB473" s="190">
        <v>7</v>
      </c>
      <c r="CZ473" s="155">
        <v>0</v>
      </c>
    </row>
    <row r="474" spans="1:104" ht="12.75">
      <c r="A474" s="184">
        <v>45</v>
      </c>
      <c r="B474" s="185" t="s">
        <v>384</v>
      </c>
      <c r="C474" s="186" t="s">
        <v>385</v>
      </c>
      <c r="D474" s="187" t="s">
        <v>93</v>
      </c>
      <c r="E474" s="188">
        <v>96.6152</v>
      </c>
      <c r="F474" s="188">
        <v>0</v>
      </c>
      <c r="G474" s="189">
        <f>E474*F474</f>
        <v>0</v>
      </c>
      <c r="O474" s="183">
        <v>2</v>
      </c>
      <c r="AA474" s="155">
        <v>3</v>
      </c>
      <c r="AB474" s="155">
        <v>7</v>
      </c>
      <c r="AC474" s="155">
        <v>60715132</v>
      </c>
      <c r="AZ474" s="155">
        <v>2</v>
      </c>
      <c r="BA474" s="155">
        <f>IF(AZ474=1,G474,0)</f>
        <v>0</v>
      </c>
      <c r="BB474" s="155">
        <f>IF(AZ474=2,G474,0)</f>
        <v>0</v>
      </c>
      <c r="BC474" s="155">
        <f>IF(AZ474=3,G474,0)</f>
        <v>0</v>
      </c>
      <c r="BD474" s="155">
        <f>IF(AZ474=4,G474,0)</f>
        <v>0</v>
      </c>
      <c r="BE474" s="155">
        <f>IF(AZ474=5,G474,0)</f>
        <v>0</v>
      </c>
      <c r="CA474" s="190">
        <v>3</v>
      </c>
      <c r="CB474" s="190">
        <v>7</v>
      </c>
      <c r="CZ474" s="155">
        <v>0</v>
      </c>
    </row>
    <row r="475" spans="1:15" ht="12.75" customHeight="1">
      <c r="A475" s="191"/>
      <c r="B475" s="192"/>
      <c r="C475" s="193" t="s">
        <v>386</v>
      </c>
      <c r="D475" s="193"/>
      <c r="E475" s="194">
        <v>0</v>
      </c>
      <c r="F475" s="195"/>
      <c r="G475" s="196"/>
      <c r="M475" s="197" t="s">
        <v>386</v>
      </c>
      <c r="O475" s="183"/>
    </row>
    <row r="476" spans="1:15" ht="12.75" customHeight="1">
      <c r="A476" s="191"/>
      <c r="B476" s="192"/>
      <c r="C476" s="193" t="s">
        <v>387</v>
      </c>
      <c r="D476" s="193"/>
      <c r="E476" s="194">
        <v>26.202</v>
      </c>
      <c r="F476" s="195"/>
      <c r="G476" s="196"/>
      <c r="M476" s="197" t="s">
        <v>387</v>
      </c>
      <c r="O476" s="183"/>
    </row>
    <row r="477" spans="1:15" ht="12.75" customHeight="1">
      <c r="A477" s="191"/>
      <c r="B477" s="192"/>
      <c r="C477" s="193" t="s">
        <v>388</v>
      </c>
      <c r="D477" s="193"/>
      <c r="E477" s="194">
        <v>8.2852</v>
      </c>
      <c r="F477" s="195"/>
      <c r="G477" s="196"/>
      <c r="M477" s="197" t="s">
        <v>388</v>
      </c>
      <c r="O477" s="183"/>
    </row>
    <row r="478" spans="1:15" ht="12.75" customHeight="1">
      <c r="A478" s="191"/>
      <c r="B478" s="192"/>
      <c r="C478" s="193" t="s">
        <v>389</v>
      </c>
      <c r="D478" s="193"/>
      <c r="E478" s="194">
        <v>23.298</v>
      </c>
      <c r="F478" s="195"/>
      <c r="G478" s="196"/>
      <c r="M478" s="197" t="s">
        <v>389</v>
      </c>
      <c r="O478" s="183"/>
    </row>
    <row r="479" spans="1:15" ht="22.5" customHeight="1">
      <c r="A479" s="191"/>
      <c r="B479" s="192"/>
      <c r="C479" s="193" t="s">
        <v>390</v>
      </c>
      <c r="D479" s="193"/>
      <c r="E479" s="194">
        <v>38.83</v>
      </c>
      <c r="F479" s="195"/>
      <c r="G479" s="196"/>
      <c r="M479" s="197" t="s">
        <v>390</v>
      </c>
      <c r="O479" s="183"/>
    </row>
    <row r="480" spans="1:104" ht="12.75">
      <c r="A480" s="184">
        <v>46</v>
      </c>
      <c r="B480" s="185" t="s">
        <v>391</v>
      </c>
      <c r="C480" s="186" t="s">
        <v>392</v>
      </c>
      <c r="D480" s="187" t="s">
        <v>68</v>
      </c>
      <c r="E480" s="188"/>
      <c r="F480" s="188">
        <v>0</v>
      </c>
      <c r="G480" s="189">
        <f>E480*F480</f>
        <v>0</v>
      </c>
      <c r="O480" s="183">
        <v>2</v>
      </c>
      <c r="AA480" s="155">
        <v>7</v>
      </c>
      <c r="AB480" s="155">
        <v>1002</v>
      </c>
      <c r="AC480" s="155">
        <v>5</v>
      </c>
      <c r="AZ480" s="155">
        <v>2</v>
      </c>
      <c r="BA480" s="155">
        <f>IF(AZ480=1,G480,0)</f>
        <v>0</v>
      </c>
      <c r="BB480" s="155">
        <f>IF(AZ480=2,G480,0)</f>
        <v>0</v>
      </c>
      <c r="BC480" s="155">
        <f>IF(AZ480=3,G480,0)</f>
        <v>0</v>
      </c>
      <c r="BD480" s="155">
        <f>IF(AZ480=4,G480,0)</f>
        <v>0</v>
      </c>
      <c r="BE480" s="155">
        <f>IF(AZ480=5,G480,0)</f>
        <v>0</v>
      </c>
      <c r="CA480" s="190">
        <v>7</v>
      </c>
      <c r="CB480" s="190">
        <v>1002</v>
      </c>
      <c r="CZ480" s="155">
        <v>0</v>
      </c>
    </row>
    <row r="481" spans="1:57" ht="12.75">
      <c r="A481" s="198"/>
      <c r="B481" s="199" t="s">
        <v>116</v>
      </c>
      <c r="C481" s="200" t="str">
        <f>CONCATENATE(B73," ",C73)</f>
        <v>766 Konstrukce truhlářské</v>
      </c>
      <c r="D481" s="201"/>
      <c r="E481" s="202"/>
      <c r="F481" s="203"/>
      <c r="G481" s="204">
        <f>SUM(G73:G480)</f>
        <v>0</v>
      </c>
      <c r="O481" s="183">
        <v>4</v>
      </c>
      <c r="BA481" s="205">
        <f>SUM(BA73:BA480)</f>
        <v>0</v>
      </c>
      <c r="BB481" s="205">
        <f>SUM(BB73:BB480)</f>
        <v>0</v>
      </c>
      <c r="BC481" s="205">
        <f>SUM(BC73:BC480)</f>
        <v>0</v>
      </c>
      <c r="BD481" s="205">
        <f>SUM(BD73:BD480)</f>
        <v>0</v>
      </c>
      <c r="BE481" s="205">
        <f>SUM(BE73:BE480)</f>
        <v>0</v>
      </c>
    </row>
    <row r="482" spans="1:15" ht="12.75">
      <c r="A482" s="176" t="s">
        <v>88</v>
      </c>
      <c r="B482" s="177" t="s">
        <v>393</v>
      </c>
      <c r="C482" s="178" t="s">
        <v>394</v>
      </c>
      <c r="D482" s="179"/>
      <c r="E482" s="180"/>
      <c r="F482" s="180"/>
      <c r="G482" s="181"/>
      <c r="H482" s="182"/>
      <c r="I482" s="182"/>
      <c r="O482" s="183">
        <v>1</v>
      </c>
    </row>
    <row r="483" spans="1:104" ht="12.75">
      <c r="A483" s="184">
        <v>47</v>
      </c>
      <c r="B483" s="185" t="s">
        <v>395</v>
      </c>
      <c r="C483" s="186" t="s">
        <v>396</v>
      </c>
      <c r="D483" s="187" t="s">
        <v>397</v>
      </c>
      <c r="E483" s="188">
        <v>20</v>
      </c>
      <c r="F483" s="188">
        <v>0</v>
      </c>
      <c r="G483" s="189">
        <f>E483*F483</f>
        <v>0</v>
      </c>
      <c r="O483" s="183">
        <v>2</v>
      </c>
      <c r="AA483" s="155">
        <v>1</v>
      </c>
      <c r="AB483" s="155">
        <v>7</v>
      </c>
      <c r="AC483" s="155">
        <v>7</v>
      </c>
      <c r="AZ483" s="155">
        <v>2</v>
      </c>
      <c r="BA483" s="155">
        <f>IF(AZ483=1,G483,0)</f>
        <v>0</v>
      </c>
      <c r="BB483" s="155">
        <f>IF(AZ483=2,G483,0)</f>
        <v>0</v>
      </c>
      <c r="BC483" s="155">
        <f>IF(AZ483=3,G483,0)</f>
        <v>0</v>
      </c>
      <c r="BD483" s="155">
        <f>IF(AZ483=4,G483,0)</f>
        <v>0</v>
      </c>
      <c r="BE483" s="155">
        <f>IF(AZ483=5,G483,0)</f>
        <v>0</v>
      </c>
      <c r="CA483" s="190">
        <v>1</v>
      </c>
      <c r="CB483" s="190">
        <v>7</v>
      </c>
      <c r="CZ483" s="155">
        <v>0</v>
      </c>
    </row>
    <row r="484" spans="1:15" ht="12.75" customHeight="1">
      <c r="A484" s="191"/>
      <c r="B484" s="192"/>
      <c r="C484" s="193" t="s">
        <v>398</v>
      </c>
      <c r="D484" s="193"/>
      <c r="E484" s="194">
        <v>20</v>
      </c>
      <c r="F484" s="195"/>
      <c r="G484" s="196"/>
      <c r="M484" s="197" t="s">
        <v>398</v>
      </c>
      <c r="O484" s="183"/>
    </row>
    <row r="485" spans="1:57" ht="12.75">
      <c r="A485" s="198"/>
      <c r="B485" s="199" t="s">
        <v>116</v>
      </c>
      <c r="C485" s="200" t="str">
        <f>CONCATENATE(B482," ",C482)</f>
        <v>767 Konstrukce zámečnické</v>
      </c>
      <c r="D485" s="201"/>
      <c r="E485" s="202"/>
      <c r="F485" s="203"/>
      <c r="G485" s="204">
        <f>SUM(G482:G484)</f>
        <v>0</v>
      </c>
      <c r="O485" s="183">
        <v>4</v>
      </c>
      <c r="BA485" s="205">
        <f>SUM(BA482:BA484)</f>
        <v>0</v>
      </c>
      <c r="BB485" s="205">
        <f>SUM(BB482:BB484)</f>
        <v>0</v>
      </c>
      <c r="BC485" s="205">
        <f>SUM(BC482:BC484)</f>
        <v>0</v>
      </c>
      <c r="BD485" s="205">
        <f>SUM(BD482:BD484)</f>
        <v>0</v>
      </c>
      <c r="BE485" s="205">
        <f>SUM(BE482:BE484)</f>
        <v>0</v>
      </c>
    </row>
    <row r="486" spans="1:15" ht="12.75">
      <c r="A486" s="176" t="s">
        <v>88</v>
      </c>
      <c r="B486" s="177" t="s">
        <v>399</v>
      </c>
      <c r="C486" s="178" t="s">
        <v>400</v>
      </c>
      <c r="D486" s="179"/>
      <c r="E486" s="180"/>
      <c r="F486" s="180"/>
      <c r="G486" s="181"/>
      <c r="H486" s="182"/>
      <c r="I486" s="182"/>
      <c r="O486" s="183">
        <v>1</v>
      </c>
    </row>
    <row r="487" spans="1:104" ht="12.75">
      <c r="A487" s="184">
        <v>48</v>
      </c>
      <c r="B487" s="185" t="s">
        <v>401</v>
      </c>
      <c r="C487" s="186" t="s">
        <v>402</v>
      </c>
      <c r="D487" s="187" t="s">
        <v>99</v>
      </c>
      <c r="E487" s="188">
        <v>15</v>
      </c>
      <c r="F487" s="188">
        <v>0</v>
      </c>
      <c r="G487" s="189">
        <f>E487*F487</f>
        <v>0</v>
      </c>
      <c r="O487" s="183">
        <v>2</v>
      </c>
      <c r="AA487" s="155">
        <v>1</v>
      </c>
      <c r="AB487" s="155">
        <v>7</v>
      </c>
      <c r="AC487" s="155">
        <v>7</v>
      </c>
      <c r="AZ487" s="155">
        <v>2</v>
      </c>
      <c r="BA487" s="155">
        <f>IF(AZ487=1,G487,0)</f>
        <v>0</v>
      </c>
      <c r="BB487" s="155">
        <f>IF(AZ487=2,G487,0)</f>
        <v>0</v>
      </c>
      <c r="BC487" s="155">
        <f>IF(AZ487=3,G487,0)</f>
        <v>0</v>
      </c>
      <c r="BD487" s="155">
        <f>IF(AZ487=4,G487,0)</f>
        <v>0</v>
      </c>
      <c r="BE487" s="155">
        <f>IF(AZ487=5,G487,0)</f>
        <v>0</v>
      </c>
      <c r="CA487" s="190">
        <v>1</v>
      </c>
      <c r="CB487" s="190">
        <v>7</v>
      </c>
      <c r="CZ487" s="155">
        <v>0</v>
      </c>
    </row>
    <row r="488" spans="1:15" ht="12.75" customHeight="1">
      <c r="A488" s="191"/>
      <c r="B488" s="192"/>
      <c r="C488" s="193" t="s">
        <v>403</v>
      </c>
      <c r="D488" s="193"/>
      <c r="E488" s="194">
        <v>15</v>
      </c>
      <c r="F488" s="195"/>
      <c r="G488" s="196"/>
      <c r="M488" s="197" t="s">
        <v>403</v>
      </c>
      <c r="O488" s="183"/>
    </row>
    <row r="489" spans="1:57" ht="12.75">
      <c r="A489" s="198"/>
      <c r="B489" s="199" t="s">
        <v>116</v>
      </c>
      <c r="C489" s="200" t="str">
        <f>CONCATENATE(B486," ",C486)</f>
        <v>776 Podlahy povlakové</v>
      </c>
      <c r="D489" s="201"/>
      <c r="E489" s="202"/>
      <c r="F489" s="203"/>
      <c r="G489" s="204">
        <f>SUM(G486:G488)</f>
        <v>0</v>
      </c>
      <c r="O489" s="183">
        <v>4</v>
      </c>
      <c r="BA489" s="205">
        <f>SUM(BA486:BA488)</f>
        <v>0</v>
      </c>
      <c r="BB489" s="205">
        <f>SUM(BB486:BB488)</f>
        <v>0</v>
      </c>
      <c r="BC489" s="205">
        <f>SUM(BC486:BC488)</f>
        <v>0</v>
      </c>
      <c r="BD489" s="205">
        <f>SUM(BD486:BD488)</f>
        <v>0</v>
      </c>
      <c r="BE489" s="205">
        <f>SUM(BE486:BE488)</f>
        <v>0</v>
      </c>
    </row>
    <row r="490" spans="1:15" ht="12.75">
      <c r="A490" s="176" t="s">
        <v>88</v>
      </c>
      <c r="B490" s="177" t="s">
        <v>404</v>
      </c>
      <c r="C490" s="178" t="s">
        <v>405</v>
      </c>
      <c r="D490" s="179"/>
      <c r="E490" s="180"/>
      <c r="F490" s="180"/>
      <c r="G490" s="181"/>
      <c r="H490" s="182"/>
      <c r="I490" s="182"/>
      <c r="O490" s="183">
        <v>1</v>
      </c>
    </row>
    <row r="491" spans="1:104" ht="12.75">
      <c r="A491" s="184">
        <v>49</v>
      </c>
      <c r="B491" s="185" t="s">
        <v>406</v>
      </c>
      <c r="C491" s="186" t="s">
        <v>407</v>
      </c>
      <c r="D491" s="187" t="s">
        <v>93</v>
      </c>
      <c r="E491" s="188">
        <v>83.053</v>
      </c>
      <c r="F491" s="188">
        <v>0</v>
      </c>
      <c r="G491" s="189">
        <f>E491*F491</f>
        <v>0</v>
      </c>
      <c r="O491" s="183">
        <v>2</v>
      </c>
      <c r="AA491" s="155">
        <v>1</v>
      </c>
      <c r="AB491" s="155">
        <v>7</v>
      </c>
      <c r="AC491" s="155">
        <v>7</v>
      </c>
      <c r="AZ491" s="155">
        <v>2</v>
      </c>
      <c r="BA491" s="155">
        <f>IF(AZ491=1,G491,0)</f>
        <v>0</v>
      </c>
      <c r="BB491" s="155">
        <f>IF(AZ491=2,G491,0)</f>
        <v>0</v>
      </c>
      <c r="BC491" s="155">
        <f>IF(AZ491=3,G491,0)</f>
        <v>0</v>
      </c>
      <c r="BD491" s="155">
        <f>IF(AZ491=4,G491,0)</f>
        <v>0</v>
      </c>
      <c r="BE491" s="155">
        <f>IF(AZ491=5,G491,0)</f>
        <v>0</v>
      </c>
      <c r="CA491" s="190">
        <v>1</v>
      </c>
      <c r="CB491" s="190">
        <v>7</v>
      </c>
      <c r="CZ491" s="155">
        <v>0</v>
      </c>
    </row>
    <row r="492" spans="1:15" ht="12.75" customHeight="1">
      <c r="A492" s="191"/>
      <c r="B492" s="192"/>
      <c r="C492" s="193" t="s">
        <v>408</v>
      </c>
      <c r="D492" s="193"/>
      <c r="E492" s="194">
        <v>0</v>
      </c>
      <c r="F492" s="195"/>
      <c r="G492" s="196"/>
      <c r="M492" s="197" t="s">
        <v>408</v>
      </c>
      <c r="O492" s="183"/>
    </row>
    <row r="493" spans="1:15" ht="12.75" customHeight="1">
      <c r="A493" s="191"/>
      <c r="B493" s="192"/>
      <c r="C493" s="193" t="s">
        <v>409</v>
      </c>
      <c r="D493" s="193"/>
      <c r="E493" s="194">
        <v>74.333</v>
      </c>
      <c r="F493" s="195"/>
      <c r="G493" s="196"/>
      <c r="M493" s="197" t="s">
        <v>409</v>
      </c>
      <c r="O493" s="183"/>
    </row>
    <row r="494" spans="1:15" ht="12.75" customHeight="1">
      <c r="A494" s="191"/>
      <c r="B494" s="192"/>
      <c r="C494" s="193" t="s">
        <v>410</v>
      </c>
      <c r="D494" s="193"/>
      <c r="E494" s="194">
        <v>8.72</v>
      </c>
      <c r="F494" s="195"/>
      <c r="G494" s="196"/>
      <c r="M494" s="197" t="s">
        <v>410</v>
      </c>
      <c r="O494" s="183"/>
    </row>
    <row r="495" spans="1:15" ht="12.75" customHeight="1">
      <c r="A495" s="191"/>
      <c r="B495" s="192"/>
      <c r="C495" s="193" t="s">
        <v>411</v>
      </c>
      <c r="D495" s="193"/>
      <c r="E495" s="194">
        <v>0</v>
      </c>
      <c r="F495" s="195"/>
      <c r="G495" s="196"/>
      <c r="M495" s="197" t="s">
        <v>411</v>
      </c>
      <c r="O495" s="183"/>
    </row>
    <row r="496" spans="1:104" ht="12.75">
      <c r="A496" s="184">
        <v>50</v>
      </c>
      <c r="B496" s="185" t="s">
        <v>412</v>
      </c>
      <c r="C496" s="186" t="s">
        <v>413</v>
      </c>
      <c r="D496" s="187" t="s">
        <v>93</v>
      </c>
      <c r="E496" s="188">
        <v>74.333</v>
      </c>
      <c r="F496" s="188">
        <v>0</v>
      </c>
      <c r="G496" s="189">
        <f>E496*F496</f>
        <v>0</v>
      </c>
      <c r="O496" s="183">
        <v>2</v>
      </c>
      <c r="AA496" s="155">
        <v>1</v>
      </c>
      <c r="AB496" s="155">
        <v>7</v>
      </c>
      <c r="AC496" s="155">
        <v>7</v>
      </c>
      <c r="AZ496" s="155">
        <v>2</v>
      </c>
      <c r="BA496" s="155">
        <f>IF(AZ496=1,G496,0)</f>
        <v>0</v>
      </c>
      <c r="BB496" s="155">
        <f>IF(AZ496=2,G496,0)</f>
        <v>0</v>
      </c>
      <c r="BC496" s="155">
        <f>IF(AZ496=3,G496,0)</f>
        <v>0</v>
      </c>
      <c r="BD496" s="155">
        <f>IF(AZ496=4,G496,0)</f>
        <v>0</v>
      </c>
      <c r="BE496" s="155">
        <f>IF(AZ496=5,G496,0)</f>
        <v>0</v>
      </c>
      <c r="CA496" s="190">
        <v>1</v>
      </c>
      <c r="CB496" s="190">
        <v>7</v>
      </c>
      <c r="CZ496" s="155">
        <v>0</v>
      </c>
    </row>
    <row r="497" spans="1:15" ht="22.5" customHeight="1">
      <c r="A497" s="191"/>
      <c r="B497" s="192"/>
      <c r="C497" s="193" t="s">
        <v>414</v>
      </c>
      <c r="D497" s="193"/>
      <c r="E497" s="194">
        <v>74.333</v>
      </c>
      <c r="F497" s="195"/>
      <c r="G497" s="196"/>
      <c r="M497" s="197" t="s">
        <v>414</v>
      </c>
      <c r="O497" s="183"/>
    </row>
    <row r="498" spans="1:104" ht="12.75">
      <c r="A498" s="184">
        <v>51</v>
      </c>
      <c r="B498" s="185" t="s">
        <v>415</v>
      </c>
      <c r="C498" s="186" t="s">
        <v>416</v>
      </c>
      <c r="D498" s="187" t="s">
        <v>93</v>
      </c>
      <c r="E498" s="188">
        <v>2.12</v>
      </c>
      <c r="F498" s="188">
        <v>0</v>
      </c>
      <c r="G498" s="189">
        <f>E498*F498</f>
        <v>0</v>
      </c>
      <c r="O498" s="183">
        <v>2</v>
      </c>
      <c r="AA498" s="155">
        <v>1</v>
      </c>
      <c r="AB498" s="155">
        <v>7</v>
      </c>
      <c r="AC498" s="155">
        <v>7</v>
      </c>
      <c r="AZ498" s="155">
        <v>2</v>
      </c>
      <c r="BA498" s="155">
        <f>IF(AZ498=1,G498,0)</f>
        <v>0</v>
      </c>
      <c r="BB498" s="155">
        <f>IF(AZ498=2,G498,0)</f>
        <v>0</v>
      </c>
      <c r="BC498" s="155">
        <f>IF(AZ498=3,G498,0)</f>
        <v>0</v>
      </c>
      <c r="BD498" s="155">
        <f>IF(AZ498=4,G498,0)</f>
        <v>0</v>
      </c>
      <c r="BE498" s="155">
        <f>IF(AZ498=5,G498,0)</f>
        <v>0</v>
      </c>
      <c r="CA498" s="190">
        <v>1</v>
      </c>
      <c r="CB498" s="190">
        <v>7</v>
      </c>
      <c r="CZ498" s="155">
        <v>0</v>
      </c>
    </row>
    <row r="499" spans="1:15" ht="12.75" customHeight="1">
      <c r="A499" s="191"/>
      <c r="B499" s="192"/>
      <c r="C499" s="193" t="s">
        <v>417</v>
      </c>
      <c r="D499" s="193"/>
      <c r="E499" s="194">
        <v>2.12</v>
      </c>
      <c r="F499" s="195"/>
      <c r="G499" s="196"/>
      <c r="M499" s="197" t="s">
        <v>417</v>
      </c>
      <c r="O499" s="183"/>
    </row>
    <row r="500" spans="1:104" ht="12.75">
      <c r="A500" s="184">
        <v>52</v>
      </c>
      <c r="B500" s="185" t="s">
        <v>418</v>
      </c>
      <c r="C500" s="186" t="s">
        <v>419</v>
      </c>
      <c r="D500" s="187" t="s">
        <v>93</v>
      </c>
      <c r="E500" s="188">
        <v>2.12</v>
      </c>
      <c r="F500" s="188">
        <v>0</v>
      </c>
      <c r="G500" s="189">
        <f>E500*F500</f>
        <v>0</v>
      </c>
      <c r="O500" s="183">
        <v>2</v>
      </c>
      <c r="AA500" s="155">
        <v>1</v>
      </c>
      <c r="AB500" s="155">
        <v>7</v>
      </c>
      <c r="AC500" s="155">
        <v>7</v>
      </c>
      <c r="AZ500" s="155">
        <v>2</v>
      </c>
      <c r="BA500" s="155">
        <f>IF(AZ500=1,G500,0)</f>
        <v>0</v>
      </c>
      <c r="BB500" s="155">
        <f>IF(AZ500=2,G500,0)</f>
        <v>0</v>
      </c>
      <c r="BC500" s="155">
        <f>IF(AZ500=3,G500,0)</f>
        <v>0</v>
      </c>
      <c r="BD500" s="155">
        <f>IF(AZ500=4,G500,0)</f>
        <v>0</v>
      </c>
      <c r="BE500" s="155">
        <f>IF(AZ500=5,G500,0)</f>
        <v>0</v>
      </c>
      <c r="CA500" s="190">
        <v>1</v>
      </c>
      <c r="CB500" s="190">
        <v>7</v>
      </c>
      <c r="CZ500" s="155">
        <v>0</v>
      </c>
    </row>
    <row r="501" spans="1:104" ht="12.75">
      <c r="A501" s="184">
        <v>53</v>
      </c>
      <c r="B501" s="185" t="s">
        <v>420</v>
      </c>
      <c r="C501" s="186" t="s">
        <v>421</v>
      </c>
      <c r="D501" s="187" t="s">
        <v>93</v>
      </c>
      <c r="E501" s="188">
        <v>2.12</v>
      </c>
      <c r="F501" s="188">
        <v>0</v>
      </c>
      <c r="G501" s="189">
        <f>E501*F501</f>
        <v>0</v>
      </c>
      <c r="O501" s="183">
        <v>2</v>
      </c>
      <c r="AA501" s="155">
        <v>1</v>
      </c>
      <c r="AB501" s="155">
        <v>7</v>
      </c>
      <c r="AC501" s="155">
        <v>7</v>
      </c>
      <c r="AZ501" s="155">
        <v>2</v>
      </c>
      <c r="BA501" s="155">
        <f>IF(AZ501=1,G501,0)</f>
        <v>0</v>
      </c>
      <c r="BB501" s="155">
        <f>IF(AZ501=2,G501,0)</f>
        <v>0</v>
      </c>
      <c r="BC501" s="155">
        <f>IF(AZ501=3,G501,0)</f>
        <v>0</v>
      </c>
      <c r="BD501" s="155">
        <f>IF(AZ501=4,G501,0)</f>
        <v>0</v>
      </c>
      <c r="BE501" s="155">
        <f>IF(AZ501=5,G501,0)</f>
        <v>0</v>
      </c>
      <c r="CA501" s="190">
        <v>1</v>
      </c>
      <c r="CB501" s="190">
        <v>7</v>
      </c>
      <c r="CZ501" s="155">
        <v>0</v>
      </c>
    </row>
    <row r="502" spans="1:57" ht="12.75">
      <c r="A502" s="198"/>
      <c r="B502" s="199" t="s">
        <v>116</v>
      </c>
      <c r="C502" s="200" t="str">
        <f>CONCATENATE(B490," ",C490)</f>
        <v>783 Nátěry</v>
      </c>
      <c r="D502" s="201"/>
      <c r="E502" s="202"/>
      <c r="F502" s="203"/>
      <c r="G502" s="204">
        <f>SUM(G490:G501)</f>
        <v>0</v>
      </c>
      <c r="O502" s="183">
        <v>4</v>
      </c>
      <c r="BA502" s="205">
        <f>SUM(BA490:BA501)</f>
        <v>0</v>
      </c>
      <c r="BB502" s="205">
        <f>SUM(BB490:BB501)</f>
        <v>0</v>
      </c>
      <c r="BC502" s="205">
        <f>SUM(BC490:BC501)</f>
        <v>0</v>
      </c>
      <c r="BD502" s="205">
        <f>SUM(BD490:BD501)</f>
        <v>0</v>
      </c>
      <c r="BE502" s="205">
        <f>SUM(BE490:BE501)</f>
        <v>0</v>
      </c>
    </row>
    <row r="503" spans="1:15" ht="12.75">
      <c r="A503" s="176" t="s">
        <v>88</v>
      </c>
      <c r="B503" s="177" t="s">
        <v>422</v>
      </c>
      <c r="C503" s="178" t="s">
        <v>423</v>
      </c>
      <c r="D503" s="179"/>
      <c r="E503" s="180"/>
      <c r="F503" s="180"/>
      <c r="G503" s="181"/>
      <c r="H503" s="182"/>
      <c r="I503" s="182"/>
      <c r="O503" s="183">
        <v>1</v>
      </c>
    </row>
    <row r="504" spans="1:104" ht="12.75">
      <c r="A504" s="184">
        <v>54</v>
      </c>
      <c r="B504" s="185" t="s">
        <v>424</v>
      </c>
      <c r="C504" s="186" t="s">
        <v>425</v>
      </c>
      <c r="D504" s="187" t="s">
        <v>93</v>
      </c>
      <c r="E504" s="188">
        <v>446.76</v>
      </c>
      <c r="F504" s="188">
        <v>0</v>
      </c>
      <c r="G504" s="189">
        <f>E504*F504</f>
        <v>0</v>
      </c>
      <c r="O504" s="183">
        <v>2</v>
      </c>
      <c r="AA504" s="155">
        <v>1</v>
      </c>
      <c r="AB504" s="155">
        <v>7</v>
      </c>
      <c r="AC504" s="155">
        <v>7</v>
      </c>
      <c r="AZ504" s="155">
        <v>2</v>
      </c>
      <c r="BA504" s="155">
        <f>IF(AZ504=1,G504,0)</f>
        <v>0</v>
      </c>
      <c r="BB504" s="155">
        <f>IF(AZ504=2,G504,0)</f>
        <v>0</v>
      </c>
      <c r="BC504" s="155">
        <f>IF(AZ504=3,G504,0)</f>
        <v>0</v>
      </c>
      <c r="BD504" s="155">
        <f>IF(AZ504=4,G504,0)</f>
        <v>0</v>
      </c>
      <c r="BE504" s="155">
        <f>IF(AZ504=5,G504,0)</f>
        <v>0</v>
      </c>
      <c r="CA504" s="190">
        <v>1</v>
      </c>
      <c r="CB504" s="190">
        <v>7</v>
      </c>
      <c r="CZ504" s="155">
        <v>0</v>
      </c>
    </row>
    <row r="505" spans="1:15" ht="12.75" customHeight="1">
      <c r="A505" s="191"/>
      <c r="B505" s="192"/>
      <c r="C505" s="193" t="s">
        <v>426</v>
      </c>
      <c r="D505" s="193"/>
      <c r="E505" s="194">
        <v>0</v>
      </c>
      <c r="F505" s="195"/>
      <c r="G505" s="196"/>
      <c r="M505" s="197" t="s">
        <v>426</v>
      </c>
      <c r="O505" s="183"/>
    </row>
    <row r="506" spans="1:15" ht="12.75" customHeight="1">
      <c r="A506" s="191"/>
      <c r="B506" s="192"/>
      <c r="C506" s="193" t="s">
        <v>427</v>
      </c>
      <c r="D506" s="193"/>
      <c r="E506" s="194">
        <v>145.8</v>
      </c>
      <c r="F506" s="195"/>
      <c r="G506" s="196"/>
      <c r="M506" s="197" t="s">
        <v>427</v>
      </c>
      <c r="O506" s="183"/>
    </row>
    <row r="507" spans="1:15" ht="12.75" customHeight="1">
      <c r="A507" s="191"/>
      <c r="B507" s="192"/>
      <c r="C507" s="193" t="s">
        <v>428</v>
      </c>
      <c r="D507" s="193"/>
      <c r="E507" s="194">
        <v>144.72</v>
      </c>
      <c r="F507" s="195"/>
      <c r="G507" s="196"/>
      <c r="M507" s="197" t="s">
        <v>428</v>
      </c>
      <c r="O507" s="183"/>
    </row>
    <row r="508" spans="1:15" ht="12.75" customHeight="1">
      <c r="A508" s="191"/>
      <c r="B508" s="192"/>
      <c r="C508" s="193" t="s">
        <v>429</v>
      </c>
      <c r="D508" s="193"/>
      <c r="E508" s="194">
        <v>156.24</v>
      </c>
      <c r="F508" s="195"/>
      <c r="G508" s="196"/>
      <c r="M508" s="197" t="s">
        <v>429</v>
      </c>
      <c r="O508" s="183"/>
    </row>
    <row r="509" spans="1:104" ht="12.75">
      <c r="A509" s="184">
        <v>55</v>
      </c>
      <c r="B509" s="185" t="s">
        <v>430</v>
      </c>
      <c r="C509" s="186" t="s">
        <v>431</v>
      </c>
      <c r="D509" s="187" t="s">
        <v>93</v>
      </c>
      <c r="E509" s="188">
        <v>446.76</v>
      </c>
      <c r="F509" s="188">
        <v>0</v>
      </c>
      <c r="G509" s="189">
        <f>E509*F509</f>
        <v>0</v>
      </c>
      <c r="O509" s="183">
        <v>2</v>
      </c>
      <c r="AA509" s="155">
        <v>1</v>
      </c>
      <c r="AB509" s="155">
        <v>7</v>
      </c>
      <c r="AC509" s="155">
        <v>7</v>
      </c>
      <c r="AZ509" s="155">
        <v>2</v>
      </c>
      <c r="BA509" s="155">
        <f>IF(AZ509=1,G509,0)</f>
        <v>0</v>
      </c>
      <c r="BB509" s="155">
        <f>IF(AZ509=2,G509,0)</f>
        <v>0</v>
      </c>
      <c r="BC509" s="155">
        <f>IF(AZ509=3,G509,0)</f>
        <v>0</v>
      </c>
      <c r="BD509" s="155">
        <f>IF(AZ509=4,G509,0)</f>
        <v>0</v>
      </c>
      <c r="BE509" s="155">
        <f>IF(AZ509=5,G509,0)</f>
        <v>0</v>
      </c>
      <c r="CA509" s="190">
        <v>1</v>
      </c>
      <c r="CB509" s="190">
        <v>7</v>
      </c>
      <c r="CZ509" s="155">
        <v>0</v>
      </c>
    </row>
    <row r="510" spans="1:57" ht="12.75">
      <c r="A510" s="198"/>
      <c r="B510" s="199" t="s">
        <v>116</v>
      </c>
      <c r="C510" s="200" t="str">
        <f>CONCATENATE(B503," ",C503)</f>
        <v>784 Malby</v>
      </c>
      <c r="D510" s="201"/>
      <c r="E510" s="202"/>
      <c r="F510" s="203"/>
      <c r="G510" s="204">
        <f>SUM(G503:G509)</f>
        <v>0</v>
      </c>
      <c r="O510" s="183">
        <v>4</v>
      </c>
      <c r="BA510" s="205">
        <f>SUM(BA503:BA509)</f>
        <v>0</v>
      </c>
      <c r="BB510" s="205">
        <f>SUM(BB503:BB509)</f>
        <v>0</v>
      </c>
      <c r="BC510" s="205">
        <f>SUM(BC503:BC509)</f>
        <v>0</v>
      </c>
      <c r="BD510" s="205">
        <f>SUM(BD503:BD509)</f>
        <v>0</v>
      </c>
      <c r="BE510" s="205">
        <f>SUM(BE503:BE509)</f>
        <v>0</v>
      </c>
    </row>
    <row r="511" spans="1:15" ht="12.75">
      <c r="A511" s="176" t="s">
        <v>88</v>
      </c>
      <c r="B511" s="177" t="s">
        <v>432</v>
      </c>
      <c r="C511" s="178" t="s">
        <v>433</v>
      </c>
      <c r="D511" s="179"/>
      <c r="E511" s="180"/>
      <c r="F511" s="180"/>
      <c r="G511" s="181"/>
      <c r="H511" s="182"/>
      <c r="I511" s="182"/>
      <c r="O511" s="183">
        <v>1</v>
      </c>
    </row>
    <row r="512" spans="1:104" ht="12.75">
      <c r="A512" s="184">
        <v>56</v>
      </c>
      <c r="B512" s="185" t="s">
        <v>434</v>
      </c>
      <c r="C512" s="186" t="s">
        <v>435</v>
      </c>
      <c r="D512" s="187" t="s">
        <v>171</v>
      </c>
      <c r="E512" s="188">
        <v>1.4159</v>
      </c>
      <c r="F512" s="188">
        <v>0</v>
      </c>
      <c r="G512" s="189">
        <f>E512*F512</f>
        <v>0</v>
      </c>
      <c r="O512" s="183">
        <v>2</v>
      </c>
      <c r="AA512" s="155">
        <v>1</v>
      </c>
      <c r="AB512" s="155">
        <v>3</v>
      </c>
      <c r="AC512" s="155">
        <v>3</v>
      </c>
      <c r="AZ512" s="155">
        <v>1</v>
      </c>
      <c r="BA512" s="155">
        <f>IF(AZ512=1,G512,0)</f>
        <v>0</v>
      </c>
      <c r="BB512" s="155">
        <f>IF(AZ512=2,G512,0)</f>
        <v>0</v>
      </c>
      <c r="BC512" s="155">
        <f>IF(AZ512=3,G512,0)</f>
        <v>0</v>
      </c>
      <c r="BD512" s="155">
        <f>IF(AZ512=4,G512,0)</f>
        <v>0</v>
      </c>
      <c r="BE512" s="155">
        <f>IF(AZ512=5,G512,0)</f>
        <v>0</v>
      </c>
      <c r="CA512" s="190">
        <v>1</v>
      </c>
      <c r="CB512" s="190">
        <v>3</v>
      </c>
      <c r="CZ512" s="155">
        <v>0</v>
      </c>
    </row>
    <row r="513" spans="1:104" ht="12.75">
      <c r="A513" s="184">
        <v>57</v>
      </c>
      <c r="B513" s="185" t="s">
        <v>436</v>
      </c>
      <c r="C513" s="186" t="s">
        <v>437</v>
      </c>
      <c r="D513" s="187" t="s">
        <v>171</v>
      </c>
      <c r="E513" s="188">
        <v>0.6827000000000001</v>
      </c>
      <c r="F513" s="188">
        <v>0</v>
      </c>
      <c r="G513" s="189">
        <f>E513*F513</f>
        <v>0</v>
      </c>
      <c r="O513" s="183">
        <v>2</v>
      </c>
      <c r="AA513" s="155">
        <v>1</v>
      </c>
      <c r="AB513" s="155">
        <v>3</v>
      </c>
      <c r="AC513" s="155">
        <v>3</v>
      </c>
      <c r="AZ513" s="155">
        <v>1</v>
      </c>
      <c r="BA513" s="155">
        <f>IF(AZ513=1,G513,0)</f>
        <v>0</v>
      </c>
      <c r="BB513" s="155">
        <f>IF(AZ513=2,G513,0)</f>
        <v>0</v>
      </c>
      <c r="BC513" s="155">
        <f>IF(AZ513=3,G513,0)</f>
        <v>0</v>
      </c>
      <c r="BD513" s="155">
        <f>IF(AZ513=4,G513,0)</f>
        <v>0</v>
      </c>
      <c r="BE513" s="155">
        <f>IF(AZ513=5,G513,0)</f>
        <v>0</v>
      </c>
      <c r="CA513" s="190">
        <v>1</v>
      </c>
      <c r="CB513" s="190">
        <v>3</v>
      </c>
      <c r="CZ513" s="155">
        <v>0</v>
      </c>
    </row>
    <row r="514" spans="1:104" ht="12.75">
      <c r="A514" s="184">
        <v>58</v>
      </c>
      <c r="B514" s="185" t="s">
        <v>438</v>
      </c>
      <c r="C514" s="186" t="s">
        <v>439</v>
      </c>
      <c r="D514" s="187" t="s">
        <v>171</v>
      </c>
      <c r="E514" s="188">
        <v>2.125479</v>
      </c>
      <c r="F514" s="188">
        <v>0</v>
      </c>
      <c r="G514" s="189">
        <f>E514*F514</f>
        <v>0</v>
      </c>
      <c r="O514" s="183">
        <v>2</v>
      </c>
      <c r="AA514" s="155">
        <v>8</v>
      </c>
      <c r="AB514" s="155">
        <v>0</v>
      </c>
      <c r="AC514" s="155">
        <v>3</v>
      </c>
      <c r="AZ514" s="155">
        <v>1</v>
      </c>
      <c r="BA514" s="155">
        <f>IF(AZ514=1,G514,0)</f>
        <v>0</v>
      </c>
      <c r="BB514" s="155">
        <f>IF(AZ514=2,G514,0)</f>
        <v>0</v>
      </c>
      <c r="BC514" s="155">
        <f>IF(AZ514=3,G514,0)</f>
        <v>0</v>
      </c>
      <c r="BD514" s="155">
        <f>IF(AZ514=4,G514,0)</f>
        <v>0</v>
      </c>
      <c r="BE514" s="155">
        <f>IF(AZ514=5,G514,0)</f>
        <v>0</v>
      </c>
      <c r="CA514" s="190">
        <v>8</v>
      </c>
      <c r="CB514" s="190">
        <v>0</v>
      </c>
      <c r="CZ514" s="155">
        <v>0</v>
      </c>
    </row>
    <row r="515" spans="1:104" ht="12.75">
      <c r="A515" s="184">
        <v>59</v>
      </c>
      <c r="B515" s="185" t="s">
        <v>440</v>
      </c>
      <c r="C515" s="186" t="s">
        <v>441</v>
      </c>
      <c r="D515" s="187" t="s">
        <v>171</v>
      </c>
      <c r="E515" s="188">
        <v>2.125479</v>
      </c>
      <c r="F515" s="188">
        <v>0</v>
      </c>
      <c r="G515" s="189">
        <f>E515*F515</f>
        <v>0</v>
      </c>
      <c r="O515" s="183">
        <v>2</v>
      </c>
      <c r="AA515" s="155">
        <v>8</v>
      </c>
      <c r="AB515" s="155">
        <v>0</v>
      </c>
      <c r="AC515" s="155">
        <v>3</v>
      </c>
      <c r="AZ515" s="155">
        <v>1</v>
      </c>
      <c r="BA515" s="155">
        <f>IF(AZ515=1,G515,0)</f>
        <v>0</v>
      </c>
      <c r="BB515" s="155">
        <f>IF(AZ515=2,G515,0)</f>
        <v>0</v>
      </c>
      <c r="BC515" s="155">
        <f>IF(AZ515=3,G515,0)</f>
        <v>0</v>
      </c>
      <c r="BD515" s="155">
        <f>IF(AZ515=4,G515,0)</f>
        <v>0</v>
      </c>
      <c r="BE515" s="155">
        <f>IF(AZ515=5,G515,0)</f>
        <v>0</v>
      </c>
      <c r="CA515" s="190">
        <v>8</v>
      </c>
      <c r="CB515" s="190">
        <v>0</v>
      </c>
      <c r="CZ515" s="155">
        <v>0</v>
      </c>
    </row>
    <row r="516" spans="1:104" ht="12.75">
      <c r="A516" s="184">
        <v>60</v>
      </c>
      <c r="B516" s="185" t="s">
        <v>442</v>
      </c>
      <c r="C516" s="186" t="s">
        <v>443</v>
      </c>
      <c r="D516" s="187" t="s">
        <v>171</v>
      </c>
      <c r="E516" s="188">
        <v>2.125479</v>
      </c>
      <c r="F516" s="188">
        <v>0</v>
      </c>
      <c r="G516" s="189">
        <f>E516*F516</f>
        <v>0</v>
      </c>
      <c r="O516" s="183">
        <v>2</v>
      </c>
      <c r="AA516" s="155">
        <v>8</v>
      </c>
      <c r="AB516" s="155">
        <v>0</v>
      </c>
      <c r="AC516" s="155">
        <v>3</v>
      </c>
      <c r="AZ516" s="155">
        <v>1</v>
      </c>
      <c r="BA516" s="155">
        <f>IF(AZ516=1,G516,0)</f>
        <v>0</v>
      </c>
      <c r="BB516" s="155">
        <f>IF(AZ516=2,G516,0)</f>
        <v>0</v>
      </c>
      <c r="BC516" s="155">
        <f>IF(AZ516=3,G516,0)</f>
        <v>0</v>
      </c>
      <c r="BD516" s="155">
        <f>IF(AZ516=4,G516,0)</f>
        <v>0</v>
      </c>
      <c r="BE516" s="155">
        <f>IF(AZ516=5,G516,0)</f>
        <v>0</v>
      </c>
      <c r="CA516" s="190">
        <v>8</v>
      </c>
      <c r="CB516" s="190">
        <v>0</v>
      </c>
      <c r="CZ516" s="155">
        <v>0</v>
      </c>
    </row>
    <row r="517" spans="1:104" ht="12.75">
      <c r="A517" s="184">
        <v>61</v>
      </c>
      <c r="B517" s="185" t="s">
        <v>444</v>
      </c>
      <c r="C517" s="186" t="s">
        <v>445</v>
      </c>
      <c r="D517" s="187" t="s">
        <v>171</v>
      </c>
      <c r="E517" s="188">
        <v>2.125479</v>
      </c>
      <c r="F517" s="188">
        <v>0</v>
      </c>
      <c r="G517" s="189">
        <f>E517*F517</f>
        <v>0</v>
      </c>
      <c r="O517" s="183">
        <v>2</v>
      </c>
      <c r="AA517" s="155">
        <v>8</v>
      </c>
      <c r="AB517" s="155">
        <v>0</v>
      </c>
      <c r="AC517" s="155">
        <v>3</v>
      </c>
      <c r="AZ517" s="155">
        <v>1</v>
      </c>
      <c r="BA517" s="155">
        <f>IF(AZ517=1,G517,0)</f>
        <v>0</v>
      </c>
      <c r="BB517" s="155">
        <f>IF(AZ517=2,G517,0)</f>
        <v>0</v>
      </c>
      <c r="BC517" s="155">
        <f>IF(AZ517=3,G517,0)</f>
        <v>0</v>
      </c>
      <c r="BD517" s="155">
        <f>IF(AZ517=4,G517,0)</f>
        <v>0</v>
      </c>
      <c r="BE517" s="155">
        <f>IF(AZ517=5,G517,0)</f>
        <v>0</v>
      </c>
      <c r="CA517" s="190">
        <v>8</v>
      </c>
      <c r="CB517" s="190">
        <v>0</v>
      </c>
      <c r="CZ517" s="155">
        <v>0</v>
      </c>
    </row>
    <row r="518" spans="1:104" ht="12.75">
      <c r="A518" s="184">
        <v>62</v>
      </c>
      <c r="B518" s="185" t="s">
        <v>446</v>
      </c>
      <c r="C518" s="186" t="s">
        <v>447</v>
      </c>
      <c r="D518" s="187" t="s">
        <v>171</v>
      </c>
      <c r="E518" s="188">
        <v>2.125479</v>
      </c>
      <c r="F518" s="188">
        <v>0</v>
      </c>
      <c r="G518" s="189">
        <f>E518*F518</f>
        <v>0</v>
      </c>
      <c r="O518" s="183">
        <v>2</v>
      </c>
      <c r="AA518" s="155">
        <v>8</v>
      </c>
      <c r="AB518" s="155">
        <v>0</v>
      </c>
      <c r="AC518" s="155">
        <v>3</v>
      </c>
      <c r="AZ518" s="155">
        <v>1</v>
      </c>
      <c r="BA518" s="155">
        <f>IF(AZ518=1,G518,0)</f>
        <v>0</v>
      </c>
      <c r="BB518" s="155">
        <f>IF(AZ518=2,G518,0)</f>
        <v>0</v>
      </c>
      <c r="BC518" s="155">
        <f>IF(AZ518=3,G518,0)</f>
        <v>0</v>
      </c>
      <c r="BD518" s="155">
        <f>IF(AZ518=4,G518,0)</f>
        <v>0</v>
      </c>
      <c r="BE518" s="155">
        <f>IF(AZ518=5,G518,0)</f>
        <v>0</v>
      </c>
      <c r="CA518" s="190">
        <v>8</v>
      </c>
      <c r="CB518" s="190">
        <v>0</v>
      </c>
      <c r="CZ518" s="155">
        <v>0</v>
      </c>
    </row>
    <row r="519" spans="1:104" ht="12.75">
      <c r="A519" s="184">
        <v>63</v>
      </c>
      <c r="B519" s="185" t="s">
        <v>448</v>
      </c>
      <c r="C519" s="186" t="s">
        <v>449</v>
      </c>
      <c r="D519" s="187" t="s">
        <v>171</v>
      </c>
      <c r="E519" s="188">
        <v>2.125479</v>
      </c>
      <c r="F519" s="188">
        <v>0</v>
      </c>
      <c r="G519" s="189">
        <f>E519*F519</f>
        <v>0</v>
      </c>
      <c r="O519" s="183">
        <v>2</v>
      </c>
      <c r="AA519" s="155">
        <v>8</v>
      </c>
      <c r="AB519" s="155">
        <v>0</v>
      </c>
      <c r="AC519" s="155">
        <v>3</v>
      </c>
      <c r="AZ519" s="155">
        <v>1</v>
      </c>
      <c r="BA519" s="155">
        <f>IF(AZ519=1,G519,0)</f>
        <v>0</v>
      </c>
      <c r="BB519" s="155">
        <f>IF(AZ519=2,G519,0)</f>
        <v>0</v>
      </c>
      <c r="BC519" s="155">
        <f>IF(AZ519=3,G519,0)</f>
        <v>0</v>
      </c>
      <c r="BD519" s="155">
        <f>IF(AZ519=4,G519,0)</f>
        <v>0</v>
      </c>
      <c r="BE519" s="155">
        <f>IF(AZ519=5,G519,0)</f>
        <v>0</v>
      </c>
      <c r="CA519" s="190">
        <v>8</v>
      </c>
      <c r="CB519" s="190">
        <v>0</v>
      </c>
      <c r="CZ519" s="155">
        <v>0</v>
      </c>
    </row>
    <row r="520" spans="1:57" ht="12.75">
      <c r="A520" s="198"/>
      <c r="B520" s="199" t="s">
        <v>116</v>
      </c>
      <c r="C520" s="200" t="str">
        <f>CONCATENATE(B511," ",C511)</f>
        <v>D96 Přesuny suti a vybouraných hmot</v>
      </c>
      <c r="D520" s="201"/>
      <c r="E520" s="202"/>
      <c r="F520" s="203"/>
      <c r="G520" s="204">
        <f>SUM(G511:G519)</f>
        <v>0</v>
      </c>
      <c r="O520" s="183">
        <v>4</v>
      </c>
      <c r="BA520" s="205">
        <f>SUM(BA511:BA519)</f>
        <v>0</v>
      </c>
      <c r="BB520" s="205">
        <f>SUM(BB511:BB519)</f>
        <v>0</v>
      </c>
      <c r="BC520" s="205">
        <f>SUM(BC511:BC519)</f>
        <v>0</v>
      </c>
      <c r="BD520" s="205">
        <f>SUM(BD511:BD519)</f>
        <v>0</v>
      </c>
      <c r="BE520" s="205">
        <f>SUM(BE511:BE519)</f>
        <v>0</v>
      </c>
    </row>
    <row r="521" s="155" customFormat="1" ht="12.75"/>
    <row r="522" s="155" customFormat="1" ht="12.75"/>
    <row r="523" s="155" customFormat="1" ht="12.75"/>
    <row r="524" s="155" customFormat="1" ht="12.75"/>
    <row r="525" s="155" customFormat="1" ht="12.75"/>
    <row r="526" s="155" customFormat="1" ht="12.75"/>
    <row r="527" s="155" customFormat="1" ht="12.75"/>
    <row r="528" s="155" customFormat="1" ht="12.75"/>
    <row r="529" s="155" customFormat="1" ht="12.75"/>
    <row r="530" s="155" customFormat="1" ht="12.75"/>
    <row r="531" s="155" customFormat="1" ht="12.75"/>
    <row r="532" s="155" customFormat="1" ht="12.75"/>
    <row r="533" s="155" customFormat="1" ht="12.75"/>
    <row r="534" s="155" customFormat="1" ht="12.75"/>
    <row r="535" s="155" customFormat="1" ht="12.75"/>
    <row r="536" s="155" customFormat="1" ht="12.75"/>
    <row r="537" s="155" customFormat="1" ht="12.75"/>
    <row r="538" s="155" customFormat="1" ht="12.75"/>
    <row r="539" s="155" customFormat="1" ht="12.75"/>
    <row r="540" s="155" customFormat="1" ht="12.75"/>
    <row r="541" s="155" customFormat="1" ht="12.75"/>
    <row r="542" s="155" customFormat="1" ht="12.75"/>
    <row r="543" s="155" customFormat="1" ht="12.75"/>
    <row r="544" spans="1:7" ht="12.75">
      <c r="A544" s="206"/>
      <c r="B544" s="206"/>
      <c r="C544" s="206"/>
      <c r="D544" s="206"/>
      <c r="E544" s="206"/>
      <c r="F544" s="206"/>
      <c r="G544" s="206"/>
    </row>
    <row r="545" spans="1:7" ht="12.75">
      <c r="A545" s="206"/>
      <c r="B545" s="206"/>
      <c r="C545" s="206"/>
      <c r="D545" s="206"/>
      <c r="E545" s="206"/>
      <c r="F545" s="206"/>
      <c r="G545" s="206"/>
    </row>
    <row r="546" spans="1:7" ht="12.75">
      <c r="A546" s="206"/>
      <c r="B546" s="206"/>
      <c r="C546" s="206"/>
      <c r="D546" s="206"/>
      <c r="E546" s="206"/>
      <c r="F546" s="206"/>
      <c r="G546" s="206"/>
    </row>
    <row r="547" spans="1:7" ht="12.75">
      <c r="A547" s="206"/>
      <c r="B547" s="206"/>
      <c r="C547" s="206"/>
      <c r="D547" s="206"/>
      <c r="E547" s="206"/>
      <c r="F547" s="206"/>
      <c r="G547" s="206"/>
    </row>
    <row r="548" s="155" customFormat="1" ht="12.75"/>
    <row r="549" s="155" customFormat="1" ht="12.75"/>
    <row r="550" s="155" customFormat="1" ht="12.75"/>
    <row r="551" s="155" customFormat="1" ht="12.75"/>
    <row r="552" s="155" customFormat="1" ht="12.75"/>
    <row r="553" s="155" customFormat="1" ht="12.75"/>
    <row r="554" s="155" customFormat="1" ht="12.75"/>
    <row r="555" s="155" customFormat="1" ht="12.75"/>
    <row r="556" s="155" customFormat="1" ht="12.75"/>
    <row r="557" s="155" customFormat="1" ht="12.75"/>
    <row r="558" s="155" customFormat="1" ht="12.75"/>
    <row r="559" s="155" customFormat="1" ht="12.75"/>
    <row r="560" s="155" customFormat="1" ht="12.75"/>
    <row r="561" s="155" customFormat="1" ht="12.75"/>
    <row r="562" s="155" customFormat="1" ht="12.75"/>
    <row r="563" s="155" customFormat="1" ht="12.75"/>
    <row r="564" s="155" customFormat="1" ht="12.75"/>
    <row r="565" s="155" customFormat="1" ht="12.75"/>
    <row r="566" s="155" customFormat="1" ht="12.75"/>
    <row r="567" s="155" customFormat="1" ht="12.75"/>
    <row r="568" s="155" customFormat="1" ht="12.75"/>
    <row r="569" s="155" customFormat="1" ht="12.75"/>
    <row r="570" s="155" customFormat="1" ht="12.75"/>
    <row r="571" s="155" customFormat="1" ht="12.75"/>
    <row r="572" s="155" customFormat="1" ht="12.75"/>
    <row r="573" s="155" customFormat="1" ht="12.75"/>
    <row r="574" s="155" customFormat="1" ht="12.75"/>
    <row r="575" s="155" customFormat="1" ht="12.75"/>
    <row r="576" s="155" customFormat="1" ht="12.75"/>
    <row r="577" s="155" customFormat="1" ht="12.75"/>
    <row r="578" s="155" customFormat="1" ht="12.75"/>
    <row r="579" spans="1:2" ht="12.75">
      <c r="A579" s="207"/>
      <c r="B579" s="207"/>
    </row>
    <row r="580" spans="1:7" ht="12.75">
      <c r="A580" s="206"/>
      <c r="B580" s="206"/>
      <c r="C580" s="208"/>
      <c r="D580" s="208"/>
      <c r="E580" s="209"/>
      <c r="F580" s="208"/>
      <c r="G580" s="210"/>
    </row>
    <row r="581" spans="1:7" ht="12.75">
      <c r="A581" s="211"/>
      <c r="B581" s="211"/>
      <c r="C581" s="206"/>
      <c r="D581" s="206"/>
      <c r="E581" s="212"/>
      <c r="F581" s="206"/>
      <c r="G581" s="206"/>
    </row>
    <row r="582" spans="1:7" ht="12.75">
      <c r="A582" s="206"/>
      <c r="B582" s="206"/>
      <c r="C582" s="206"/>
      <c r="D582" s="206"/>
      <c r="E582" s="212"/>
      <c r="F582" s="206"/>
      <c r="G582" s="206"/>
    </row>
    <row r="583" spans="1:7" ht="12.75">
      <c r="A583" s="206"/>
      <c r="B583" s="206"/>
      <c r="C583" s="206"/>
      <c r="D583" s="206"/>
      <c r="E583" s="212"/>
      <c r="F583" s="206"/>
      <c r="G583" s="206"/>
    </row>
    <row r="584" spans="1:7" ht="12.75">
      <c r="A584" s="206"/>
      <c r="B584" s="206"/>
      <c r="C584" s="206"/>
      <c r="D584" s="206"/>
      <c r="E584" s="212"/>
      <c r="F584" s="206"/>
      <c r="G584" s="206"/>
    </row>
    <row r="585" spans="1:7" ht="12.75">
      <c r="A585" s="206"/>
      <c r="B585" s="206"/>
      <c r="C585" s="206"/>
      <c r="D585" s="206"/>
      <c r="E585" s="212"/>
      <c r="F585" s="206"/>
      <c r="G585" s="206"/>
    </row>
    <row r="586" spans="1:7" ht="12.75">
      <c r="A586" s="206"/>
      <c r="B586" s="206"/>
      <c r="C586" s="206"/>
      <c r="D586" s="206"/>
      <c r="E586" s="212"/>
      <c r="F586" s="206"/>
      <c r="G586" s="206"/>
    </row>
    <row r="587" spans="1:7" ht="12.75">
      <c r="A587" s="206"/>
      <c r="B587" s="206"/>
      <c r="C587" s="206"/>
      <c r="D587" s="206"/>
      <c r="E587" s="212"/>
      <c r="F587" s="206"/>
      <c r="G587" s="206"/>
    </row>
    <row r="588" spans="1:7" ht="12.75">
      <c r="A588" s="206"/>
      <c r="B588" s="206"/>
      <c r="C588" s="206"/>
      <c r="D588" s="206"/>
      <c r="E588" s="212"/>
      <c r="F588" s="206"/>
      <c r="G588" s="206"/>
    </row>
    <row r="589" spans="1:7" ht="12.75">
      <c r="A589" s="206"/>
      <c r="B589" s="206"/>
      <c r="C589" s="206"/>
      <c r="D589" s="206"/>
      <c r="E589" s="212"/>
      <c r="F589" s="206"/>
      <c r="G589" s="206"/>
    </row>
    <row r="590" spans="1:7" ht="12.75">
      <c r="A590" s="206"/>
      <c r="B590" s="206"/>
      <c r="C590" s="206"/>
      <c r="D590" s="206"/>
      <c r="E590" s="212"/>
      <c r="F590" s="206"/>
      <c r="G590" s="206"/>
    </row>
    <row r="591" spans="1:7" ht="12.75">
      <c r="A591" s="206"/>
      <c r="B591" s="206"/>
      <c r="C591" s="206"/>
      <c r="D591" s="206"/>
      <c r="E591" s="212"/>
      <c r="F591" s="206"/>
      <c r="G591" s="206"/>
    </row>
    <row r="592" spans="1:7" ht="12.75">
      <c r="A592" s="206"/>
      <c r="B592" s="206"/>
      <c r="C592" s="206"/>
      <c r="D592" s="206"/>
      <c r="E592" s="212"/>
      <c r="F592" s="206"/>
      <c r="G592" s="206"/>
    </row>
    <row r="593" spans="1:7" ht="12.75">
      <c r="A593" s="206"/>
      <c r="B593" s="206"/>
      <c r="C593" s="206"/>
      <c r="D593" s="206"/>
      <c r="E593" s="212"/>
      <c r="F593" s="206"/>
      <c r="G593" s="206"/>
    </row>
  </sheetData>
  <sheetProtection selectLockedCells="1" selectUnlockedCells="1"/>
  <mergeCells count="429">
    <mergeCell ref="A1:G1"/>
    <mergeCell ref="A3:B3"/>
    <mergeCell ref="A4:B4"/>
    <mergeCell ref="E4:G4"/>
    <mergeCell ref="C9:D9"/>
    <mergeCell ref="C10:D10"/>
    <mergeCell ref="C11:D11"/>
    <mergeCell ref="C13:D1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51:D51"/>
    <mergeCell ref="C52:D52"/>
    <mergeCell ref="C53:D53"/>
    <mergeCell ref="C54:D54"/>
    <mergeCell ref="C58:D58"/>
    <mergeCell ref="C60:D60"/>
    <mergeCell ref="C61:D61"/>
    <mergeCell ref="C62:D62"/>
    <mergeCell ref="C64:D64"/>
    <mergeCell ref="C68:D68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6:D456"/>
    <mergeCell ref="C457:D457"/>
    <mergeCell ref="C458:D458"/>
    <mergeCell ref="C459:D459"/>
    <mergeCell ref="C461:D461"/>
    <mergeCell ref="C462:D462"/>
    <mergeCell ref="C463:D463"/>
    <mergeCell ref="C464:D464"/>
    <mergeCell ref="C465:D465"/>
    <mergeCell ref="C471:D471"/>
    <mergeCell ref="C472:D472"/>
    <mergeCell ref="C475:D475"/>
    <mergeCell ref="C476:D476"/>
    <mergeCell ref="C477:D477"/>
    <mergeCell ref="C478:D478"/>
    <mergeCell ref="C479:D479"/>
    <mergeCell ref="C484:D484"/>
    <mergeCell ref="C488:D488"/>
    <mergeCell ref="C492:D492"/>
    <mergeCell ref="C493:D493"/>
    <mergeCell ref="C494:D494"/>
    <mergeCell ref="C495:D495"/>
    <mergeCell ref="C497:D497"/>
    <mergeCell ref="C499:D499"/>
    <mergeCell ref="C505:D505"/>
    <mergeCell ref="C506:D506"/>
    <mergeCell ref="C507:D507"/>
    <mergeCell ref="C508:D508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BUILDpower,  © RTS, a.s.&amp;RStrana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