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akazky_2016\SKM\Rekonstrukce_bloku_A3\VÝKAZY VÝMĚR\"/>
    </mc:Choice>
  </mc:AlternateContent>
  <bookViews>
    <workbookView xWindow="0" yWindow="0" windowWidth="19200" windowHeight="11160" activeTab="3"/>
  </bookViews>
  <sheets>
    <sheet name="Krycí list" sheetId="3" r:id="rId1"/>
    <sheet name="Přehled položek" sheetId="4" r:id="rId2"/>
    <sheet name="Elektroinstalace 4 lůžka" sheetId="2" r:id="rId3"/>
    <sheet name="RS 2" sheetId="1" r:id="rId4"/>
  </sheets>
  <externalReferences>
    <externalReference r:id="rId5"/>
  </externalReferences>
  <definedNames>
    <definedName name="PocetMJ">'[1]Krycí list'!$G$6</definedName>
    <definedName name="Projektant">'[1]Krycí list'!$C$8</definedName>
    <definedName name="SazbaDPH1">'[1]Krycí list'!$C$31</definedName>
    <definedName name="SazbaDPH2">'[1]Krycí list'!$C$33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D20" i="4"/>
  <c r="D11" i="4"/>
  <c r="C11" i="4"/>
  <c r="E13" i="4" s="1"/>
  <c r="G33" i="1"/>
  <c r="G26" i="1"/>
  <c r="G25" i="1"/>
  <c r="G24" i="1"/>
  <c r="G23" i="1"/>
  <c r="G22" i="1"/>
  <c r="G15" i="1"/>
  <c r="G14" i="1"/>
  <c r="G13" i="1"/>
  <c r="G12" i="1"/>
  <c r="G11" i="1"/>
  <c r="G10" i="1"/>
  <c r="G7" i="1"/>
  <c r="G59" i="2"/>
  <c r="G99" i="2"/>
  <c r="G92" i="2"/>
  <c r="G91" i="2"/>
  <c r="G90" i="2"/>
  <c r="G89" i="2"/>
  <c r="G88" i="2"/>
  <c r="G87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58" i="2"/>
  <c r="G57" i="2"/>
  <c r="G56" i="2"/>
  <c r="G55" i="2"/>
  <c r="G54" i="2"/>
  <c r="G53" i="2"/>
  <c r="G50" i="2"/>
  <c r="G49" i="2"/>
  <c r="G48" i="2"/>
  <c r="G41" i="2"/>
  <c r="G40" i="2"/>
  <c r="G39" i="2"/>
  <c r="G38" i="2"/>
  <c r="G35" i="2"/>
  <c r="G34" i="2"/>
  <c r="G33" i="2"/>
  <c r="G32" i="2"/>
  <c r="G29" i="2"/>
  <c r="G28" i="2"/>
  <c r="G27" i="2"/>
  <c r="G26" i="2"/>
  <c r="G25" i="2"/>
  <c r="G22" i="2"/>
  <c r="G21" i="2"/>
  <c r="G20" i="2"/>
  <c r="G19" i="2"/>
  <c r="G18" i="2"/>
  <c r="G17" i="2"/>
  <c r="G14" i="2"/>
  <c r="G8" i="2"/>
  <c r="G9" i="2"/>
  <c r="G10" i="2"/>
  <c r="G11" i="2"/>
  <c r="G7" i="2"/>
  <c r="E14" i="4"/>
  <c r="E20" i="4" l="1"/>
  <c r="F20" i="4" s="1"/>
  <c r="C34" i="3"/>
  <c r="F34" i="3" s="1"/>
  <c r="C32" i="3"/>
  <c r="C20" i="3"/>
  <c r="C23" i="3" s="1"/>
  <c r="C24" i="3" s="1"/>
  <c r="F31" i="3" s="1"/>
  <c r="C9" i="3"/>
  <c r="G7" i="3"/>
  <c r="G100" i="2"/>
  <c r="G101" i="2" s="1"/>
  <c r="G93" i="2"/>
  <c r="G85" i="2"/>
  <c r="G60" i="2"/>
  <c r="G51" i="2"/>
  <c r="G42" i="2"/>
  <c r="G36" i="2"/>
  <c r="G30" i="2"/>
  <c r="G23" i="2"/>
  <c r="G15" i="2"/>
  <c r="G12" i="2"/>
  <c r="G34" i="1"/>
  <c r="G35" i="1" s="1"/>
  <c r="G27" i="1"/>
  <c r="G28" i="1" s="1"/>
  <c r="G16" i="1"/>
  <c r="G8" i="1"/>
  <c r="G17" i="1" l="1"/>
  <c r="G37" i="1" s="1"/>
  <c r="G94" i="2"/>
  <c r="G43" i="2"/>
  <c r="F13" i="4"/>
  <c r="E27" i="4"/>
  <c r="F27" i="4" s="1"/>
  <c r="F14" i="4"/>
  <c r="F32" i="3"/>
  <c r="F35" i="3" s="1"/>
  <c r="G103" i="2" l="1"/>
</calcChain>
</file>

<file path=xl/sharedStrings.xml><?xml version="1.0" encoding="utf-8"?>
<sst xmlns="http://schemas.openxmlformats.org/spreadsheetml/2006/main" count="388" uniqueCount="174">
  <si>
    <t>Položkový rozpočet: Rozpočet celkový</t>
  </si>
  <si>
    <t>Název nabídky:</t>
  </si>
  <si>
    <t>RS2</t>
  </si>
  <si>
    <t>Materiál</t>
  </si>
  <si>
    <t>p.č.</t>
  </si>
  <si>
    <t>číslo položky</t>
  </si>
  <si>
    <t>název položky</t>
  </si>
  <si>
    <t>mj.</t>
  </si>
  <si>
    <t>množství</t>
  </si>
  <si>
    <t>cena za m.j.</t>
  </si>
  <si>
    <t>cena celkem</t>
  </si>
  <si>
    <t>Komponenty TEHALIT</t>
  </si>
  <si>
    <t>Nástěnná rozv. 18 mod., plastová</t>
  </si>
  <si>
    <t>ks</t>
  </si>
  <si>
    <t>Celkem za :</t>
  </si>
  <si>
    <t>Přístrojová náplň</t>
  </si>
  <si>
    <t>S 201 M-B 10 </t>
  </si>
  <si>
    <t>Jistič, řada S200M (Icn=10kA),char.B,1pól,In=10A</t>
  </si>
  <si>
    <t>S 201 M-B 16 </t>
  </si>
  <si>
    <t>Jistič, řada S200M (Icn=10kA),char.B,1pól,In=16A</t>
  </si>
  <si>
    <t>S 201 M-B 25 </t>
  </si>
  <si>
    <t>Jistič, řada S200M (Icn=10kA),char.B,1pól,In=25A</t>
  </si>
  <si>
    <t>Pr. chránič s nadpr.ochr. 2p., 20A/B, 0,03A</t>
  </si>
  <si>
    <t>ŘADOVÁ SVORKA RSA 2,5</t>
  </si>
  <si>
    <t>ŘADOVÁ SVORKA RSA 4</t>
  </si>
  <si>
    <t>Montáž (CPV 453 100 00-3)</t>
  </si>
  <si>
    <t>Montáž přístrojů</t>
  </si>
  <si>
    <t>Montáž jističe 1-pól.</t>
  </si>
  <si>
    <t>Kompletace rozvaděče (hod)</t>
  </si>
  <si>
    <t>hod</t>
  </si>
  <si>
    <t>Montáž chrániče</t>
  </si>
  <si>
    <t>Pomocný materiál,prořez</t>
  </si>
  <si>
    <t>Pomocný materiál ...% z ceny přístrojové náplně</t>
  </si>
  <si>
    <t>%</t>
  </si>
  <si>
    <t>Cenová kalkulace celkem bez DPH:</t>
  </si>
  <si>
    <t>Elektroinstalace - 4 lůžka</t>
  </si>
  <si>
    <t>Instalační krabice (CPV 284 220 00-6)</t>
  </si>
  <si>
    <t>KO KRABICE KU 68 - 1902</t>
  </si>
  <si>
    <t>KS</t>
  </si>
  <si>
    <t>Instalační žlaby</t>
  </si>
  <si>
    <t>KO LISTA LHD 20 X 20 2m</t>
  </si>
  <si>
    <t>Svítidla (CPV 315 000 00-1)</t>
  </si>
  <si>
    <t>svítidlo interové bytové dvouzdrojové</t>
  </si>
  <si>
    <t>Svítidlo interové bytové dvouzdrojové IP 44</t>
  </si>
  <si>
    <t>svítidlo koupelnové nad zrcadlo</t>
  </si>
  <si>
    <t>svítidlo průmyslové 2x26W/IP 54</t>
  </si>
  <si>
    <t>svítidlo žárovkové nástěnné interierové</t>
  </si>
  <si>
    <t>Zářivkové kuchyňské svítidlo, 18W</t>
  </si>
  <si>
    <t>Vodiče (CPV 313 000 00-9)</t>
  </si>
  <si>
    <t>KABEL CYKY 2A X 1.5</t>
  </si>
  <si>
    <t>m</t>
  </si>
  <si>
    <t>KABEL CYKY 3A X 1.5</t>
  </si>
  <si>
    <t>KABEL CYKY 3C x 1.5</t>
  </si>
  <si>
    <t>KABEL CYKY 3C x 2.5</t>
  </si>
  <si>
    <t>VODIC HO7 V-U 4 ZL/Z (CY)</t>
  </si>
  <si>
    <t>Vypínače (CPV 312 120 00-5)</t>
  </si>
  <si>
    <t>Vypínač pod omítku řazení 01 barva - bílá</t>
  </si>
  <si>
    <t>Tlačítko s orientační dounavkou barva - bílá</t>
  </si>
  <si>
    <t>Vypínač č. 01 (komplet) IP44</t>
  </si>
  <si>
    <t>1 K</t>
  </si>
  <si>
    <t>Vypínač pod omítku řazení 06 barva - bílá</t>
  </si>
  <si>
    <t>Zásuvky (CPV 312 241 00-3)</t>
  </si>
  <si>
    <t>Zásuvka dvojnásobná, 230V (komplet) barva -bílá</t>
  </si>
  <si>
    <t>Přístrojový dvojrámeček</t>
  </si>
  <si>
    <t>Zásuvka jednonásobná, 230V (komplet) barva - bílá</t>
  </si>
  <si>
    <t>Zásuvka jednonásobná, 230V, barva bílá IP54</t>
  </si>
  <si>
    <t>Demontáže</t>
  </si>
  <si>
    <t>210810053 </t>
  </si>
  <si>
    <t>Demontáž pevně uloženého kabelu do 4x6mm</t>
  </si>
  <si>
    <t>210201039 </t>
  </si>
  <si>
    <t>Demontáž stávající elektroinstalace</t>
  </si>
  <si>
    <t>210010023 </t>
  </si>
  <si>
    <t>Demontáž stávajícího rozvaděče</t>
  </si>
  <si>
    <t>Hodinové zúčtovací sazby</t>
  </si>
  <si>
    <t>Koordinace s profesemi</t>
  </si>
  <si>
    <t>Napojení ovládání centrální VZT jednotky</t>
  </si>
  <si>
    <t>Pomocné práce,kompletace</t>
  </si>
  <si>
    <t>Pospojování vodovodních baterií,místní pospojování</t>
  </si>
  <si>
    <t>Převzetí pracoviště</t>
  </si>
  <si>
    <t>Řezání drážek</t>
  </si>
  <si>
    <t>Výchozí revize s vypracováním revizní zprávy</t>
  </si>
  <si>
    <t>Montáže</t>
  </si>
  <si>
    <t>215012240 </t>
  </si>
  <si>
    <t>Montáž plastové instalační lišty</t>
  </si>
  <si>
    <t>210010331 </t>
  </si>
  <si>
    <t>Montáž přístrojové krabice bez zapojení</t>
  </si>
  <si>
    <t>Montáž svítidla - zářivkové přisazené s nouzovým modulem</t>
  </si>
  <si>
    <t>210203002 </t>
  </si>
  <si>
    <t>Montáž svítidla interierového</t>
  </si>
  <si>
    <t>210810042 </t>
  </si>
  <si>
    <t>Položení kabelu pevně</t>
  </si>
  <si>
    <t>210800117 </t>
  </si>
  <si>
    <t>Položení kabelu pod omítku</t>
  </si>
  <si>
    <t>210100002 </t>
  </si>
  <si>
    <t>Ukončení 1 vodiče v rozvaděči vč.zap.a konc.do 6mm2</t>
  </si>
  <si>
    <t>210110001 </t>
  </si>
  <si>
    <t>Zapojení spínače nástěnného prostř. obyč. 1-pólový - řazení 1</t>
  </si>
  <si>
    <t>Zapojení vypínače zapuštěného</t>
  </si>
  <si>
    <t>210111012 </t>
  </si>
  <si>
    <t>Zapojení zásuvky polozap./zapuštěné 10/16A 250V 2P+Z</t>
  </si>
  <si>
    <t>Stavební práce</t>
  </si>
  <si>
    <t>97303-1616 </t>
  </si>
  <si>
    <t>Sekání zdi cihlové, kapsy-krab.&lt;100x100x50mm</t>
  </si>
  <si>
    <t>97408-2212 </t>
  </si>
  <si>
    <t>Vysekání rýhy do stěny, omítka-cem.š.do 30mm</t>
  </si>
  <si>
    <t>prořez vodičů 20% z ceny kabelů</t>
  </si>
  <si>
    <t>POLOŽKOVÝ ROZPOČET</t>
  </si>
  <si>
    <t>Rozpočet</t>
  </si>
  <si>
    <t>0</t>
  </si>
  <si>
    <t xml:space="preserve">JKSO </t>
  </si>
  <si>
    <t>Objekt</t>
  </si>
  <si>
    <t>Rekonstrukce ubytovacích buněk kolejí A3</t>
  </si>
  <si>
    <t xml:space="preserve">SKP </t>
  </si>
  <si>
    <t>Měrná jednotka</t>
  </si>
  <si>
    <t>Stavba</t>
  </si>
  <si>
    <t>Brno, Vinařská, blok A3</t>
  </si>
  <si>
    <t>Počet jednotek</t>
  </si>
  <si>
    <t xml:space="preserve">Část </t>
  </si>
  <si>
    <t>ELEKTROINSTALACE</t>
  </si>
  <si>
    <t>Náklady na m.j.</t>
  </si>
  <si>
    <t>Projektant</t>
  </si>
  <si>
    <t>Ing. Zdeněk ILLEK</t>
  </si>
  <si>
    <t>Typ rozpočtu</t>
  </si>
  <si>
    <t>Zpracovatel projektu</t>
  </si>
  <si>
    <t>Objednatel</t>
  </si>
  <si>
    <t>Dodavatel</t>
  </si>
  <si>
    <t xml:space="preserve">Zakázkové číslo </t>
  </si>
  <si>
    <t>2 0079 301-4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</si>
  <si>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</si>
  <si>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</si>
  <si>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</si>
  <si>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</si>
  <si>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</si>
  <si>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</si>
  <si>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</si>
  <si>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</si>
  <si>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</si>
  <si>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</si>
  <si>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M materiál celkem</t>
  </si>
  <si>
    <t>N</t>
  </si>
  <si>
    <t>M dodávky celkem</t>
  </si>
  <si>
    <t>ZRN celkem</t>
  </si>
  <si>
    <t>HZS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</si>
  <si>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</si>
  <si>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</si>
  <si>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</si>
  <si>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</si>
  <si>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</si>
  <si>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</si>
  <si>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</si>
  <si>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</si>
  <si>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</si>
  <si>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</si>
  <si>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</si>
  <si>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</si>
  <si>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</si>
  <si>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</si>
  <si>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</si>
  <si>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</si>
  <si>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Koleje Vinařská</t>
  </si>
  <si>
    <t>MATERIÁL A MONTÁŽ</t>
  </si>
  <si>
    <t>cena bez DPH</t>
  </si>
  <si>
    <t>cena včetně DPH</t>
  </si>
  <si>
    <t>materiál bez DPH</t>
  </si>
  <si>
    <t>montáž bez DPH</t>
  </si>
  <si>
    <t xml:space="preserve">     1 buňka</t>
  </si>
  <si>
    <t>Elektroinstalace - buňka 4 lůžka</t>
  </si>
  <si>
    <t>MONTÁŽ CELKEM</t>
  </si>
  <si>
    <t>MATERIÁL CELKEM</t>
  </si>
  <si>
    <t>DODÁVKA</t>
  </si>
  <si>
    <t>počet ks</t>
  </si>
  <si>
    <t>cena za ks</t>
  </si>
  <si>
    <t>Rozvaděč RS2</t>
  </si>
  <si>
    <t>DODÁVKA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</si>
</sst>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dd/mm/yy"/>
    <numFmt numFmtId="166" formatCode="0.0"/>
    <numFmt numFmtId="167" formatCode="#,##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3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b/>
      <i/>
      <sz val="11"/>
      <color theme="3"/>
      <name val="Calibri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.0500000000000007"/>
      <color indexed="8"/>
      <name val="Times New Roman"/>
      <family val="1"/>
      <charset val="238"/>
    </font>
    <font>
      <i/>
      <sz val="11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7" fillId="0" borderId="0"/>
    <xf numFmtId="0" fontId="17" fillId="0" borderId="0"/>
    <xf numFmtId="44" fontId="25" fillId="0" borderId="0" applyFont="0" applyFill="0" applyBorder="0" applyAlignment="0" applyProtection="0"/>
  </cellStyleXfs>
  <cellXfs count="188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6" fillId="5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3" fontId="8" fillId="3" borderId="2" xfId="0" applyNumberFormat="1" applyFont="1" applyFill="1" applyBorder="1" applyAlignment="1">
      <alignment horizontal="right" vertical="center"/>
    </xf>
    <xf numFmtId="164" fontId="8" fillId="3" borderId="2" xfId="1" applyNumberFormat="1" applyFont="1" applyFill="1" applyBorder="1" applyAlignment="1" applyProtection="1">
      <alignment horizontal="right" vertical="center"/>
      <protection locked="0"/>
    </xf>
    <xf numFmtId="164" fontId="8" fillId="3" borderId="2" xfId="1" applyNumberFormat="1" applyFont="1" applyFill="1" applyBorder="1" applyAlignment="1" applyProtection="1">
      <alignment horizontal="right" vertical="center"/>
      <protection hidden="1"/>
    </xf>
    <xf numFmtId="0" fontId="9" fillId="6" borderId="2" xfId="0" applyFont="1" applyFill="1" applyBorder="1" applyAlignment="1">
      <alignment horizontal="left" vertical="top"/>
    </xf>
    <xf numFmtId="42" fontId="9" fillId="6" borderId="2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left" vertical="top"/>
    </xf>
    <xf numFmtId="42" fontId="10" fillId="4" borderId="2" xfId="0" applyNumberFormat="1" applyFont="1" applyFill="1" applyBorder="1" applyAlignment="1">
      <alignment horizontal="left" vertical="center" wrapText="1"/>
    </xf>
    <xf numFmtId="42" fontId="2" fillId="2" borderId="2" xfId="0" applyNumberFormat="1" applyFont="1" applyFill="1" applyBorder="1" applyAlignment="1">
      <alignment horizontal="right" vertical="center"/>
    </xf>
    <xf numFmtId="0" fontId="12" fillId="0" borderId="6" xfId="2" applyFont="1" applyBorder="1" applyAlignment="1">
      <alignment horizontal="centerContinuous" vertical="top"/>
    </xf>
    <xf numFmtId="0" fontId="13" fillId="0" borderId="6" xfId="2" applyFont="1" applyBorder="1" applyAlignment="1">
      <alignment horizontal="centerContinuous"/>
    </xf>
    <xf numFmtId="0" fontId="11" fillId="0" borderId="0" xfId="2"/>
    <xf numFmtId="0" fontId="14" fillId="7" borderId="7" xfId="2" applyFont="1" applyFill="1" applyBorder="1" applyAlignment="1">
      <alignment horizontal="left"/>
    </xf>
    <xf numFmtId="0" fontId="15" fillId="7" borderId="8" xfId="2" applyFont="1" applyFill="1" applyBorder="1" applyAlignment="1">
      <alignment horizontal="centerContinuous"/>
    </xf>
    <xf numFmtId="49" fontId="16" fillId="7" borderId="9" xfId="2" applyNumberFormat="1" applyFont="1" applyFill="1" applyBorder="1" applyAlignment="1">
      <alignment horizontal="left"/>
    </xf>
    <xf numFmtId="49" fontId="15" fillId="7" borderId="8" xfId="2" applyNumberFormat="1" applyFont="1" applyFill="1" applyBorder="1" applyAlignment="1">
      <alignment horizontal="centerContinuous"/>
    </xf>
    <xf numFmtId="0" fontId="15" fillId="0" borderId="10" xfId="2" applyFont="1" applyBorder="1"/>
    <xf numFmtId="49" fontId="15" fillId="0" borderId="11" xfId="2" applyNumberFormat="1" applyFont="1" applyBorder="1" applyAlignment="1">
      <alignment horizontal="left"/>
    </xf>
    <xf numFmtId="0" fontId="13" fillId="0" borderId="12" xfId="2" applyFont="1" applyBorder="1"/>
    <xf numFmtId="0" fontId="15" fillId="0" borderId="13" xfId="2" applyFont="1" applyBorder="1"/>
    <xf numFmtId="49" fontId="15" fillId="0" borderId="14" xfId="2" applyNumberFormat="1" applyFont="1" applyBorder="1"/>
    <xf numFmtId="49" fontId="15" fillId="0" borderId="13" xfId="2" applyNumberFormat="1" applyFont="1" applyBorder="1"/>
    <xf numFmtId="0" fontId="15" fillId="0" borderId="2" xfId="2" applyFont="1" applyBorder="1"/>
    <xf numFmtId="0" fontId="15" fillId="0" borderId="15" xfId="2" applyFont="1" applyBorder="1" applyAlignment="1">
      <alignment horizontal="left"/>
    </xf>
    <xf numFmtId="0" fontId="14" fillId="0" borderId="12" xfId="2" applyFont="1" applyBorder="1"/>
    <xf numFmtId="49" fontId="15" fillId="0" borderId="15" xfId="2" applyNumberFormat="1" applyFont="1" applyBorder="1" applyAlignment="1">
      <alignment horizontal="left"/>
    </xf>
    <xf numFmtId="49" fontId="14" fillId="7" borderId="12" xfId="2" applyNumberFormat="1" applyFont="1" applyFill="1" applyBorder="1"/>
    <xf numFmtId="49" fontId="13" fillId="7" borderId="13" xfId="2" applyNumberFormat="1" applyFont="1" applyFill="1" applyBorder="1"/>
    <xf numFmtId="49" fontId="14" fillId="7" borderId="14" xfId="2" applyNumberFormat="1" applyFont="1" applyFill="1" applyBorder="1"/>
    <xf numFmtId="49" fontId="13" fillId="7" borderId="14" xfId="2" applyNumberFormat="1" applyFont="1" applyFill="1" applyBorder="1"/>
    <xf numFmtId="49" fontId="15" fillId="0" borderId="14" xfId="3" applyNumberFormat="1" applyFont="1" applyBorder="1"/>
    <xf numFmtId="0" fontId="15" fillId="0" borderId="2" xfId="2" applyFont="1" applyFill="1" applyBorder="1"/>
    <xf numFmtId="3" fontId="15" fillId="0" borderId="15" xfId="2" applyNumberFormat="1" applyFont="1" applyBorder="1" applyAlignment="1">
      <alignment horizontal="left"/>
    </xf>
    <xf numFmtId="0" fontId="11" fillId="0" borderId="0" xfId="2" applyFill="1"/>
    <xf numFmtId="49" fontId="14" fillId="7" borderId="16" xfId="2" applyNumberFormat="1" applyFont="1" applyFill="1" applyBorder="1"/>
    <xf numFmtId="49" fontId="13" fillId="7" borderId="17" xfId="2" applyNumberFormat="1" applyFont="1" applyFill="1" applyBorder="1"/>
    <xf numFmtId="49" fontId="14" fillId="7" borderId="0" xfId="2" applyNumberFormat="1" applyFont="1" applyFill="1" applyBorder="1"/>
    <xf numFmtId="49" fontId="13" fillId="7" borderId="0" xfId="2" applyNumberFormat="1" applyFont="1" applyFill="1" applyBorder="1"/>
    <xf numFmtId="49" fontId="15" fillId="0" borderId="2" xfId="2" applyNumberFormat="1" applyFont="1" applyBorder="1" applyAlignment="1">
      <alignment horizontal="left"/>
    </xf>
    <xf numFmtId="0" fontId="15" fillId="0" borderId="18" xfId="2" applyFont="1" applyBorder="1"/>
    <xf numFmtId="0" fontId="15" fillId="0" borderId="2" xfId="2" applyNumberFormat="1" applyFont="1" applyBorder="1"/>
    <xf numFmtId="0" fontId="15" fillId="0" borderId="20" xfId="2" applyNumberFormat="1" applyFont="1" applyBorder="1" applyAlignment="1">
      <alignment horizontal="left"/>
    </xf>
    <xf numFmtId="0" fontId="11" fillId="0" borderId="0" xfId="2" applyNumberFormat="1" applyBorder="1"/>
    <xf numFmtId="0" fontId="11" fillId="0" borderId="0" xfId="2" applyNumberFormat="1"/>
    <xf numFmtId="0" fontId="15" fillId="0" borderId="20" xfId="2" applyFont="1" applyBorder="1" applyAlignment="1">
      <alignment horizontal="left"/>
    </xf>
    <xf numFmtId="0" fontId="11" fillId="0" borderId="0" xfId="2" applyBorder="1"/>
    <xf numFmtId="0" fontId="15" fillId="0" borderId="2" xfId="2" applyFont="1" applyFill="1" applyBorder="1" applyAlignment="1"/>
    <xf numFmtId="0" fontId="15" fillId="0" borderId="20" xfId="2" applyFont="1" applyFill="1" applyBorder="1" applyAlignment="1"/>
    <xf numFmtId="0" fontId="11" fillId="0" borderId="0" xfId="2" applyFont="1" applyFill="1" applyBorder="1" applyAlignment="1"/>
    <xf numFmtId="0" fontId="15" fillId="0" borderId="2" xfId="2" applyFont="1" applyBorder="1" applyAlignment="1"/>
    <xf numFmtId="0" fontId="15" fillId="0" borderId="20" xfId="2" applyFont="1" applyBorder="1" applyAlignment="1"/>
    <xf numFmtId="3" fontId="11" fillId="0" borderId="0" xfId="2" applyNumberFormat="1"/>
    <xf numFmtId="0" fontId="15" fillId="0" borderId="12" xfId="2" applyFont="1" applyBorder="1"/>
    <xf numFmtId="0" fontId="15" fillId="0" borderId="10" xfId="2" applyFont="1" applyBorder="1" applyAlignment="1">
      <alignment horizontal="left"/>
    </xf>
    <xf numFmtId="0" fontId="15" fillId="0" borderId="21" xfId="2" applyFont="1" applyBorder="1" applyAlignment="1">
      <alignment horizontal="left"/>
    </xf>
    <xf numFmtId="0" fontId="12" fillId="0" borderId="22" xfId="2" applyFont="1" applyBorder="1" applyAlignment="1">
      <alignment horizontal="centerContinuous" vertical="center"/>
    </xf>
    <xf numFmtId="0" fontId="18" fillId="0" borderId="23" xfId="2" applyFont="1" applyBorder="1" applyAlignment="1">
      <alignment horizontal="centerContinuous" vertical="center"/>
    </xf>
    <xf numFmtId="0" fontId="13" fillId="0" borderId="23" xfId="2" applyFont="1" applyBorder="1" applyAlignment="1">
      <alignment horizontal="centerContinuous" vertical="center"/>
    </xf>
    <xf numFmtId="0" fontId="13" fillId="0" borderId="24" xfId="2" applyFont="1" applyBorder="1" applyAlignment="1">
      <alignment horizontal="centerContinuous" vertical="center"/>
    </xf>
    <xf numFmtId="0" fontId="14" fillId="7" borderId="25" xfId="2" applyFont="1" applyFill="1" applyBorder="1" applyAlignment="1">
      <alignment horizontal="left"/>
    </xf>
    <xf numFmtId="0" fontId="13" fillId="7" borderId="26" xfId="2" applyFont="1" applyFill="1" applyBorder="1" applyAlignment="1">
      <alignment horizontal="left"/>
    </xf>
    <xf numFmtId="0" fontId="13" fillId="7" borderId="27" xfId="2" applyFont="1" applyFill="1" applyBorder="1" applyAlignment="1">
      <alignment horizontal="centerContinuous"/>
    </xf>
    <xf numFmtId="0" fontId="14" fillId="7" borderId="26" xfId="2" applyFont="1" applyFill="1" applyBorder="1" applyAlignment="1">
      <alignment horizontal="centerContinuous"/>
    </xf>
    <xf numFmtId="0" fontId="13" fillId="7" borderId="26" xfId="2" applyFont="1" applyFill="1" applyBorder="1" applyAlignment="1">
      <alignment horizontal="centerContinuous"/>
    </xf>
    <xf numFmtId="0" fontId="13" fillId="0" borderId="28" xfId="2" applyFont="1" applyBorder="1"/>
    <xf numFmtId="0" fontId="13" fillId="0" borderId="29" xfId="2" applyFont="1" applyBorder="1"/>
    <xf numFmtId="3" fontId="13" fillId="0" borderId="11" xfId="2" applyNumberFormat="1" applyFont="1" applyBorder="1"/>
    <xf numFmtId="0" fontId="13" fillId="0" borderId="7" xfId="2" applyFont="1" applyBorder="1"/>
    <xf numFmtId="3" fontId="13" fillId="0" borderId="9" xfId="2" applyNumberFormat="1" applyFont="1" applyBorder="1"/>
    <xf numFmtId="0" fontId="13" fillId="0" borderId="8" xfId="2" applyFont="1" applyBorder="1"/>
    <xf numFmtId="3" fontId="13" fillId="0" borderId="14" xfId="2" applyNumberFormat="1" applyFont="1" applyBorder="1"/>
    <xf numFmtId="0" fontId="13" fillId="0" borderId="13" xfId="2" applyFont="1" applyBorder="1"/>
    <xf numFmtId="3" fontId="13" fillId="0" borderId="0" xfId="2" applyNumberFormat="1" applyFont="1" applyBorder="1"/>
    <xf numFmtId="0" fontId="13" fillId="0" borderId="30" xfId="2" applyFont="1" applyBorder="1"/>
    <xf numFmtId="0" fontId="13" fillId="0" borderId="29" xfId="2" applyFont="1" applyBorder="1" applyAlignment="1">
      <alignment shrinkToFit="1"/>
    </xf>
    <xf numFmtId="3" fontId="11" fillId="0" borderId="0" xfId="2" applyNumberFormat="1" applyBorder="1"/>
    <xf numFmtId="0" fontId="13" fillId="0" borderId="31" xfId="2" applyFont="1" applyBorder="1"/>
    <xf numFmtId="0" fontId="13" fillId="0" borderId="16" xfId="2" applyFont="1" applyBorder="1"/>
    <xf numFmtId="0" fontId="13" fillId="0" borderId="0" xfId="2" applyFont="1" applyBorder="1"/>
    <xf numFmtId="3" fontId="13" fillId="0" borderId="34" xfId="2" applyNumberFormat="1" applyFont="1" applyBorder="1"/>
    <xf numFmtId="0" fontId="13" fillId="0" borderId="32" xfId="2" applyFont="1" applyBorder="1"/>
    <xf numFmtId="3" fontId="13" fillId="0" borderId="35" xfId="2" applyNumberFormat="1" applyFont="1" applyBorder="1"/>
    <xf numFmtId="0" fontId="13" fillId="0" borderId="33" xfId="2" applyFont="1" applyBorder="1"/>
    <xf numFmtId="0" fontId="14" fillId="7" borderId="7" xfId="2" applyFont="1" applyFill="1" applyBorder="1"/>
    <xf numFmtId="0" fontId="14" fillId="7" borderId="9" xfId="2" applyFont="1" applyFill="1" applyBorder="1"/>
    <xf numFmtId="0" fontId="14" fillId="7" borderId="8" xfId="2" applyFont="1" applyFill="1" applyBorder="1"/>
    <xf numFmtId="0" fontId="14" fillId="7" borderId="36" xfId="2" applyFont="1" applyFill="1" applyBorder="1"/>
    <xf numFmtId="0" fontId="14" fillId="7" borderId="37" xfId="2" applyFont="1" applyFill="1" applyBorder="1"/>
    <xf numFmtId="0" fontId="13" fillId="0" borderId="17" xfId="2" applyFont="1" applyBorder="1"/>
    <xf numFmtId="0" fontId="13" fillId="0" borderId="0" xfId="2" applyFont="1"/>
    <xf numFmtId="0" fontId="13" fillId="0" borderId="38" xfId="2" applyFont="1" applyBorder="1"/>
    <xf numFmtId="0" fontId="13" fillId="0" borderId="39" xfId="2" applyFont="1" applyBorder="1"/>
    <xf numFmtId="0" fontId="13" fillId="0" borderId="0" xfId="2" applyFont="1" applyBorder="1" applyAlignment="1">
      <alignment horizontal="right"/>
    </xf>
    <xf numFmtId="165" fontId="13" fillId="0" borderId="0" xfId="2" applyNumberFormat="1" applyFont="1" applyBorder="1"/>
    <xf numFmtId="0" fontId="13" fillId="0" borderId="0" xfId="2" applyFont="1" applyFill="1" applyBorder="1"/>
    <xf numFmtId="0" fontId="13" fillId="0" borderId="40" xfId="2" applyFont="1" applyBorder="1"/>
    <xf numFmtId="0" fontId="13" fillId="0" borderId="41" xfId="2" applyFont="1" applyBorder="1"/>
    <xf numFmtId="0" fontId="13" fillId="0" borderId="42" xfId="2" applyFont="1" applyBorder="1"/>
    <xf numFmtId="0" fontId="13" fillId="0" borderId="4" xfId="2" applyFont="1" applyBorder="1"/>
    <xf numFmtId="166" fontId="13" fillId="0" borderId="5" xfId="2" applyNumberFormat="1" applyFont="1" applyBorder="1" applyAlignment="1">
      <alignment horizontal="right"/>
    </xf>
    <xf numFmtId="0" fontId="13" fillId="0" borderId="5" xfId="2" applyFont="1" applyBorder="1"/>
    <xf numFmtId="0" fontId="13" fillId="0" borderId="14" xfId="2" applyFont="1" applyBorder="1"/>
    <xf numFmtId="166" fontId="13" fillId="0" borderId="13" xfId="2" applyNumberFormat="1" applyFont="1" applyBorder="1" applyAlignment="1">
      <alignment horizontal="right"/>
    </xf>
    <xf numFmtId="0" fontId="18" fillId="7" borderId="32" xfId="2" applyFont="1" applyFill="1" applyBorder="1"/>
    <xf numFmtId="0" fontId="18" fillId="7" borderId="35" xfId="2" applyFont="1" applyFill="1" applyBorder="1"/>
    <xf numFmtId="0" fontId="18" fillId="7" borderId="33" xfId="2" applyFont="1" applyFill="1" applyBorder="1"/>
    <xf numFmtId="0" fontId="19" fillId="0" borderId="0" xfId="2" applyFont="1"/>
    <xf numFmtId="0" fontId="11" fillId="0" borderId="0" xfId="2" applyAlignment="1"/>
    <xf numFmtId="0" fontId="11" fillId="0" borderId="0" xfId="2" applyAlignment="1">
      <alignment vertical="justify"/>
    </xf>
    <xf numFmtId="0" fontId="17" fillId="0" borderId="0" xfId="4" applyBorder="1"/>
    <xf numFmtId="0" fontId="17" fillId="0" borderId="0" xfId="4"/>
    <xf numFmtId="0" fontId="24" fillId="0" borderId="2" xfId="4" applyFont="1" applyBorder="1" applyAlignment="1">
      <alignment horizontal="center" wrapText="1"/>
    </xf>
    <xf numFmtId="0" fontId="24" fillId="0" borderId="2" xfId="4" applyFont="1" applyBorder="1" applyAlignment="1">
      <alignment horizontal="center"/>
    </xf>
    <xf numFmtId="2" fontId="24" fillId="0" borderId="2" xfId="4" applyNumberFormat="1" applyFont="1" applyBorder="1" applyAlignment="1">
      <alignment horizontal="right"/>
    </xf>
    <xf numFmtId="0" fontId="24" fillId="0" borderId="2" xfId="4" applyFont="1" applyBorder="1" applyAlignment="1">
      <alignment horizontal="left" wrapText="1"/>
    </xf>
    <xf numFmtId="44" fontId="24" fillId="0" borderId="2" xfId="1" applyFont="1" applyBorder="1" applyAlignment="1">
      <alignment horizontal="left" wrapText="1"/>
    </xf>
    <xf numFmtId="164" fontId="23" fillId="0" borderId="2" xfId="5" applyNumberFormat="1" applyFont="1" applyBorder="1" applyAlignment="1">
      <alignment horizontal="right"/>
    </xf>
    <xf numFmtId="44" fontId="17" fillId="0" borderId="0" xfId="4" applyNumberFormat="1" applyBorder="1"/>
    <xf numFmtId="42" fontId="24" fillId="0" borderId="2" xfId="1" applyNumberFormat="1" applyFont="1" applyBorder="1" applyAlignment="1">
      <alignment horizontal="left" wrapText="1"/>
    </xf>
    <xf numFmtId="44" fontId="24" fillId="0" borderId="2" xfId="1" applyFont="1" applyBorder="1" applyAlignment="1">
      <alignment horizontal="center" wrapText="1"/>
    </xf>
    <xf numFmtId="164" fontId="24" fillId="0" borderId="2" xfId="5" applyNumberFormat="1" applyFont="1" applyBorder="1" applyAlignment="1">
      <alignment horizontal="right"/>
    </xf>
    <xf numFmtId="44" fontId="17" fillId="0" borderId="0" xfId="4" applyNumberFormat="1"/>
    <xf numFmtId="164" fontId="23" fillId="5" borderId="2" xfId="5" applyNumberFormat="1" applyFont="1" applyFill="1" applyBorder="1" applyAlignment="1">
      <alignment horizontal="right"/>
    </xf>
    <xf numFmtId="164" fontId="17" fillId="0" borderId="0" xfId="4" applyNumberFormat="1"/>
    <xf numFmtId="0" fontId="19" fillId="0" borderId="2" xfId="4" applyFont="1" applyBorder="1" applyAlignment="1">
      <alignment horizontal="center" wrapText="1"/>
    </xf>
    <xf numFmtId="0" fontId="26" fillId="0" borderId="2" xfId="4" applyFont="1" applyBorder="1" applyAlignment="1">
      <alignment horizontal="center" wrapText="1"/>
    </xf>
    <xf numFmtId="0" fontId="23" fillId="0" borderId="2" xfId="4" applyFont="1" applyBorder="1" applyAlignment="1">
      <alignment wrapText="1"/>
    </xf>
    <xf numFmtId="0" fontId="23" fillId="0" borderId="2" xfId="4" applyFont="1" applyBorder="1" applyAlignment="1">
      <alignment horizontal="center"/>
    </xf>
    <xf numFmtId="0" fontId="17" fillId="0" borderId="2" xfId="4" applyBorder="1"/>
    <xf numFmtId="0" fontId="24" fillId="0" borderId="2" xfId="4" applyFont="1" applyBorder="1"/>
    <xf numFmtId="0" fontId="24" fillId="0" borderId="2" xfId="4" applyFont="1" applyFill="1" applyBorder="1" applyAlignment="1">
      <alignment horizontal="center"/>
    </xf>
    <xf numFmtId="2" fontId="17" fillId="0" borderId="0" xfId="4" applyNumberFormat="1" applyBorder="1" applyAlignment="1">
      <alignment horizontal="right"/>
    </xf>
    <xf numFmtId="2" fontId="17" fillId="0" borderId="0" xfId="4" applyNumberFormat="1" applyFill="1" applyBorder="1" applyAlignment="1">
      <alignment horizontal="right"/>
    </xf>
    <xf numFmtId="0" fontId="24" fillId="0" borderId="2" xfId="4" applyFont="1" applyFill="1" applyBorder="1"/>
    <xf numFmtId="0" fontId="17" fillId="0" borderId="2" xfId="4" applyBorder="1" applyAlignment="1">
      <alignment horizontal="center"/>
    </xf>
    <xf numFmtId="42" fontId="17" fillId="0" borderId="2" xfId="4" applyNumberFormat="1" applyBorder="1"/>
    <xf numFmtId="0" fontId="24" fillId="0" borderId="2" xfId="4" applyFont="1" applyFill="1" applyBorder="1" applyAlignment="1">
      <alignment wrapText="1"/>
    </xf>
    <xf numFmtId="0" fontId="17" fillId="0" borderId="0" xfId="4" applyFont="1" applyBorder="1"/>
    <xf numFmtId="0" fontId="17" fillId="0" borderId="0" xfId="4" applyFont="1"/>
    <xf numFmtId="2" fontId="17" fillId="0" borderId="0" xfId="4" applyNumberFormat="1" applyFont="1" applyBorder="1" applyAlignment="1">
      <alignment horizontal="right"/>
    </xf>
    <xf numFmtId="44" fontId="24" fillId="0" borderId="2" xfId="4" applyNumberFormat="1" applyFont="1" applyBorder="1" applyAlignment="1">
      <alignment horizontal="right"/>
    </xf>
    <xf numFmtId="9" fontId="24" fillId="0" borderId="2" xfId="4" applyNumberFormat="1" applyFont="1" applyBorder="1" applyAlignment="1">
      <alignment horizontal="center"/>
    </xf>
    <xf numFmtId="0" fontId="24" fillId="0" borderId="2" xfId="4" applyFont="1" applyBorder="1" applyAlignment="1">
      <alignment horizontal="right"/>
    </xf>
    <xf numFmtId="0" fontId="17" fillId="0" borderId="0" xfId="4" applyAlignment="1">
      <alignment horizontal="center"/>
    </xf>
    <xf numFmtId="0" fontId="17" fillId="0" borderId="0" xfId="4" applyBorder="1" applyAlignment="1">
      <alignment horizontal="center"/>
    </xf>
    <xf numFmtId="0" fontId="11" fillId="0" borderId="0" xfId="2" applyAlignment="1">
      <alignment horizontal="left" wrapText="1"/>
    </xf>
    <xf numFmtId="167" fontId="13" fillId="0" borderId="19" xfId="2" applyNumberFormat="1" applyFont="1" applyBorder="1" applyAlignment="1">
      <alignment horizontal="right" indent="2"/>
    </xf>
    <xf numFmtId="167" fontId="13" fillId="0" borderId="20" xfId="2" applyNumberFormat="1" applyFont="1" applyBorder="1" applyAlignment="1">
      <alignment horizontal="right" indent="2"/>
    </xf>
    <xf numFmtId="167" fontId="18" fillId="7" borderId="43" xfId="2" applyNumberFormat="1" applyFont="1" applyFill="1" applyBorder="1" applyAlignment="1">
      <alignment horizontal="right" indent="2"/>
    </xf>
    <xf numFmtId="167" fontId="18" fillId="7" borderId="44" xfId="2" applyNumberFormat="1" applyFont="1" applyFill="1" applyBorder="1" applyAlignment="1">
      <alignment horizontal="right" indent="2"/>
    </xf>
    <xf numFmtId="0" fontId="20" fillId="0" borderId="0" xfId="2" applyFont="1" applyAlignment="1">
      <alignment horizontal="left" vertical="top" wrapText="1"/>
    </xf>
    <xf numFmtId="0" fontId="15" fillId="0" borderId="2" xfId="2" applyFont="1" applyBorder="1" applyAlignment="1">
      <alignment horizontal="left"/>
    </xf>
    <xf numFmtId="0" fontId="15" fillId="0" borderId="19" xfId="2" applyFont="1" applyBorder="1" applyAlignment="1">
      <alignment horizontal="left"/>
    </xf>
    <xf numFmtId="0" fontId="13" fillId="0" borderId="32" xfId="2" applyFont="1" applyBorder="1" applyAlignment="1">
      <alignment horizontal="center" shrinkToFit="1"/>
    </xf>
    <xf numFmtId="0" fontId="13" fillId="0" borderId="33" xfId="2" applyFont="1" applyBorder="1" applyAlignment="1">
      <alignment horizontal="center" shrinkToFit="1"/>
    </xf>
    <xf numFmtId="0" fontId="19" fillId="5" borderId="2" xfId="4" applyFont="1" applyFill="1" applyBorder="1" applyAlignment="1">
      <alignment horizontal="left" wrapText="1"/>
    </xf>
    <xf numFmtId="0" fontId="19" fillId="0" borderId="2" xfId="4" applyFont="1" applyBorder="1" applyAlignment="1">
      <alignment horizontal="center" wrapText="1"/>
    </xf>
    <xf numFmtId="0" fontId="19" fillId="5" borderId="2" xfId="4" applyFont="1" applyFill="1" applyBorder="1" applyAlignment="1">
      <alignment horizontal="left"/>
    </xf>
    <xf numFmtId="0" fontId="24" fillId="0" borderId="2" xfId="4" applyFont="1" applyBorder="1" applyAlignment="1">
      <alignment horizontal="center"/>
    </xf>
    <xf numFmtId="0" fontId="21" fillId="0" borderId="45" xfId="4" applyFont="1" applyBorder="1" applyAlignment="1">
      <alignment horizontal="center"/>
    </xf>
    <xf numFmtId="0" fontId="0" fillId="0" borderId="46" xfId="0" applyBorder="1" applyAlignment="1"/>
    <xf numFmtId="0" fontId="0" fillId="0" borderId="47" xfId="0" applyBorder="1" applyAlignment="1"/>
    <xf numFmtId="0" fontId="21" fillId="0" borderId="18" xfId="4" applyFont="1" applyBorder="1" applyAlignment="1">
      <alignment horizontal="center" wrapText="1"/>
    </xf>
    <xf numFmtId="0" fontId="22" fillId="0" borderId="2" xfId="0" applyFont="1" applyBorder="1" applyAlignment="1"/>
    <xf numFmtId="0" fontId="22" fillId="0" borderId="15" xfId="0" applyFont="1" applyBorder="1" applyAlignment="1"/>
    <xf numFmtId="0" fontId="0" fillId="0" borderId="2" xfId="0" applyBorder="1" applyAlignment="1"/>
    <xf numFmtId="0" fontId="0" fillId="0" borderId="15" xfId="0" applyBorder="1" applyAlignment="1"/>
    <xf numFmtId="0" fontId="23" fillId="8" borderId="18" xfId="4" applyFont="1" applyFill="1" applyBorder="1" applyAlignment="1"/>
    <xf numFmtId="0" fontId="19" fillId="0" borderId="2" xfId="4" applyFont="1" applyBorder="1" applyAlignment="1">
      <alignment horizontal="center"/>
    </xf>
    <xf numFmtId="0" fontId="23" fillId="0" borderId="2" xfId="4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2" fontId="4" fillId="2" borderId="2" xfId="0" applyNumberFormat="1" applyFont="1" applyFill="1" applyBorder="1" applyAlignment="1">
      <alignment horizontal="right" vertical="center"/>
    </xf>
  </cellXfs>
  <cellStyles count="6">
    <cellStyle name="Měna" xfId="1" builtinId="4"/>
    <cellStyle name="Měna 2" xfId="5"/>
    <cellStyle name="Normální" xfId="0" builtinId="0"/>
    <cellStyle name="Normální 2" xfId="3"/>
    <cellStyle name="Normální 2 2" xfId="2"/>
    <cellStyle name="normální_P1 rozpoče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ZAKAZKY\%23rozprac\ACR%20POLICKA%20-%20RADAR\_PROFESE\D-IO04%20-%20ROZVODY%20NN+VO\opraveno%20dle%20pripominek\ROZPO&#268;ET\IO%2004%20ROZPO&#268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řehled položek"/>
      <sheetName val="VENKOVNÍ ROZVODY"/>
    </sheetNames>
    <sheetDataSet>
      <sheetData sheetId="0" refreshError="1">
        <row r="6">
          <cell r="G6">
            <v>0</v>
          </cell>
        </row>
        <row r="8">
          <cell r="C8" t="str">
            <v>Ing. Zdeněk ILLEK</v>
          </cell>
        </row>
        <row r="31">
          <cell r="C31">
            <v>21</v>
          </cell>
        </row>
        <row r="33">
          <cell r="C3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6"/>
  <sheetViews>
    <sheetView topLeftCell="A4" workbookViewId="0">
      <selection activeCell="C20" sqref="C20"/>
    </sheetView>
  </sheetViews>
  <sheetFormatPr defaultRowHeight="12.75" x14ac:dyDescent="0.2"/>
  <cols>
    <col min="1" max="1" width="2" style="16" customWidth="1"/>
    <col min="2" max="2" width="16.5703125" style="16" bestFit="1" customWidth="1"/>
    <col min="3" max="3" width="15.85546875" style="16" customWidth="1"/>
    <col min="4" max="4" width="14.5703125" style="16" customWidth="1"/>
    <col min="5" max="5" width="13.5703125" style="16" customWidth="1"/>
    <col min="6" max="6" width="16.5703125" style="16" customWidth="1"/>
    <col min="7" max="7" width="15.28515625" style="16" customWidth="1"/>
    <col min="8" max="16384" width="9.140625" style="16"/>
  </cols>
  <sheetData>
    <row r="1" spans="1:57" ht="24.75" customHeight="1" thickBot="1" x14ac:dyDescent="0.25">
      <c r="A1" s="14" t="s">
        <v>106</v>
      </c>
      <c r="B1" s="15"/>
      <c r="C1" s="15"/>
      <c r="D1" s="15"/>
      <c r="E1" s="15"/>
      <c r="F1" s="15"/>
      <c r="G1" s="15"/>
    </row>
    <row r="2" spans="1:57" ht="12.75" customHeight="1" x14ac:dyDescent="0.2">
      <c r="A2" s="17" t="s">
        <v>107</v>
      </c>
      <c r="B2" s="18"/>
      <c r="C2" s="19" t="s">
        <v>108</v>
      </c>
      <c r="D2" s="19"/>
      <c r="E2" s="20"/>
      <c r="F2" s="21" t="s">
        <v>109</v>
      </c>
      <c r="G2" s="22"/>
    </row>
    <row r="3" spans="1:57" ht="3" hidden="1" customHeight="1" x14ac:dyDescent="0.2">
      <c r="A3" s="23"/>
      <c r="B3" s="24"/>
      <c r="C3" s="25"/>
      <c r="D3" s="25"/>
      <c r="E3" s="26"/>
      <c r="F3" s="27"/>
      <c r="G3" s="28"/>
    </row>
    <row r="4" spans="1:57" ht="12" customHeight="1" x14ac:dyDescent="0.2">
      <c r="A4" s="29" t="s">
        <v>110</v>
      </c>
      <c r="B4" s="24"/>
      <c r="C4" s="25" t="s">
        <v>111</v>
      </c>
      <c r="D4" s="25"/>
      <c r="E4" s="26"/>
      <c r="F4" s="27" t="s">
        <v>112</v>
      </c>
      <c r="G4" s="30"/>
    </row>
    <row r="5" spans="1:57" ht="12.95" customHeight="1" x14ac:dyDescent="0.2">
      <c r="A5" s="31"/>
      <c r="B5" s="32"/>
      <c r="C5" s="33"/>
      <c r="D5" s="34"/>
      <c r="E5" s="32"/>
      <c r="F5" s="27" t="s">
        <v>113</v>
      </c>
      <c r="G5" s="28"/>
    </row>
    <row r="6" spans="1:57" ht="12.95" customHeight="1" x14ac:dyDescent="0.2">
      <c r="A6" s="29" t="s">
        <v>114</v>
      </c>
      <c r="B6" s="24"/>
      <c r="C6" s="35" t="s">
        <v>115</v>
      </c>
      <c r="D6" s="25"/>
      <c r="E6" s="26"/>
      <c r="F6" s="36" t="s">
        <v>116</v>
      </c>
      <c r="G6" s="37">
        <v>0</v>
      </c>
      <c r="O6" s="38"/>
    </row>
    <row r="7" spans="1:57" ht="12.95" customHeight="1" x14ac:dyDescent="0.2">
      <c r="A7" s="39" t="s">
        <v>117</v>
      </c>
      <c r="B7" s="40"/>
      <c r="C7" s="41" t="s">
        <v>118</v>
      </c>
      <c r="D7" s="42"/>
      <c r="E7" s="42"/>
      <c r="F7" s="43" t="s">
        <v>119</v>
      </c>
      <c r="G7" s="37">
        <f>IF(PocetMJ=0,,ROUND((F31+F33)/PocetMJ,1))</f>
        <v>0</v>
      </c>
    </row>
    <row r="8" spans="1:57" x14ac:dyDescent="0.2">
      <c r="A8" s="44" t="s">
        <v>120</v>
      </c>
      <c r="B8" s="27"/>
      <c r="C8" s="156" t="s">
        <v>121</v>
      </c>
      <c r="D8" s="156"/>
      <c r="E8" s="157"/>
      <c r="F8" s="45" t="s">
        <v>122</v>
      </c>
      <c r="G8" s="46"/>
      <c r="H8" s="47"/>
      <c r="I8" s="48"/>
    </row>
    <row r="9" spans="1:57" x14ac:dyDescent="0.2">
      <c r="A9" s="44" t="s">
        <v>123</v>
      </c>
      <c r="B9" s="27"/>
      <c r="C9" s="156" t="str">
        <f>Projektant</f>
        <v>Ing. Zdeněk ILLEK</v>
      </c>
      <c r="D9" s="156"/>
      <c r="E9" s="157"/>
      <c r="F9" s="27"/>
      <c r="G9" s="49"/>
      <c r="H9" s="50"/>
    </row>
    <row r="10" spans="1:57" x14ac:dyDescent="0.2">
      <c r="A10" s="44" t="s">
        <v>124</v>
      </c>
      <c r="B10" s="27"/>
      <c r="C10" s="156"/>
      <c r="D10" s="156"/>
      <c r="E10" s="156"/>
      <c r="F10" s="51"/>
      <c r="G10" s="52"/>
      <c r="H10" s="53"/>
    </row>
    <row r="11" spans="1:57" ht="13.5" customHeight="1" x14ac:dyDescent="0.2">
      <c r="A11" s="44" t="s">
        <v>125</v>
      </c>
      <c r="B11" s="27"/>
      <c r="C11" s="156"/>
      <c r="D11" s="156"/>
      <c r="E11" s="156"/>
      <c r="F11" s="54" t="s">
        <v>126</v>
      </c>
      <c r="G11" s="55" t="s">
        <v>127</v>
      </c>
      <c r="H11" s="50"/>
      <c r="BA11" s="56"/>
      <c r="BB11" s="56"/>
      <c r="BC11" s="56"/>
      <c r="BD11" s="56"/>
      <c r="BE11" s="56"/>
    </row>
    <row r="12" spans="1:57" ht="12.75" customHeight="1" x14ac:dyDescent="0.2">
      <c r="A12" s="57" t="s">
        <v>128</v>
      </c>
      <c r="B12" s="24"/>
      <c r="C12" s="156"/>
      <c r="D12" s="156"/>
      <c r="E12" s="156"/>
      <c r="F12" s="58" t="s">
        <v>129</v>
      </c>
      <c r="G12" s="59"/>
      <c r="H12" s="50"/>
    </row>
    <row r="13" spans="1:57" ht="28.5" customHeight="1" thickBot="1" x14ac:dyDescent="0.25">
      <c r="A13" s="60" t="s">
        <v>130</v>
      </c>
      <c r="B13" s="61"/>
      <c r="C13" s="61"/>
      <c r="D13" s="61"/>
      <c r="E13" s="62"/>
      <c r="F13" s="62"/>
      <c r="G13" s="63"/>
      <c r="H13" s="50"/>
    </row>
    <row r="14" spans="1:57" ht="17.25" customHeight="1" thickBot="1" x14ac:dyDescent="0.25">
      <c r="A14" s="64" t="s">
        <v>131</v>
      </c>
      <c r="B14" s="65"/>
      <c r="C14" s="66"/>
      <c r="D14" s="67" t="s">
        <v>132</v>
      </c>
      <c r="E14" s="68"/>
      <c r="F14" s="68"/>
      <c r="G14" s="66"/>
    </row>
    <row r="15" spans="1:57" ht="15.95" customHeight="1" x14ac:dyDescent="0.2">
      <c r="A15" s="69"/>
      <c r="B15" s="70" t="s">
        <v>133</v>
      </c>
      <c r="C15" s="71"/>
      <c r="D15" s="72"/>
      <c r="E15" s="73"/>
      <c r="F15" s="74"/>
      <c r="G15" s="71"/>
    </row>
    <row r="16" spans="1:57" ht="15.95" customHeight="1" x14ac:dyDescent="0.2">
      <c r="A16" s="69" t="s">
        <v>134</v>
      </c>
      <c r="B16" s="70" t="s">
        <v>135</v>
      </c>
      <c r="C16" s="71"/>
      <c r="D16" s="23"/>
      <c r="E16" s="75"/>
      <c r="F16" s="76"/>
      <c r="G16" s="71"/>
    </row>
    <row r="17" spans="1:14" ht="15.95" customHeight="1" x14ac:dyDescent="0.2">
      <c r="A17" s="69" t="s">
        <v>136</v>
      </c>
      <c r="B17" s="70" t="s">
        <v>137</v>
      </c>
      <c r="C17" s="71">
        <f>'Přehled položek'!D11</f>
        <v>21415</v>
      </c>
      <c r="D17" s="23"/>
      <c r="E17" s="75"/>
      <c r="F17" s="76"/>
      <c r="G17" s="71"/>
      <c r="I17" s="50"/>
      <c r="J17" s="77"/>
      <c r="K17" s="50"/>
      <c r="L17" s="50"/>
      <c r="M17" s="50"/>
      <c r="N17" s="50"/>
    </row>
    <row r="18" spans="1:14" ht="15.95" customHeight="1" x14ac:dyDescent="0.2">
      <c r="A18" s="69"/>
      <c r="B18" s="70" t="s">
        <v>138</v>
      </c>
      <c r="C18" s="71">
        <f>'Přehled položek'!C11</f>
        <v>14194</v>
      </c>
      <c r="D18" s="23"/>
      <c r="E18" s="75"/>
      <c r="F18" s="76"/>
      <c r="G18" s="71"/>
      <c r="I18" s="50"/>
      <c r="J18" s="77"/>
      <c r="K18" s="50"/>
      <c r="L18" s="50"/>
      <c r="M18" s="50"/>
      <c r="N18" s="50"/>
    </row>
    <row r="19" spans="1:14" ht="15.95" customHeight="1" x14ac:dyDescent="0.2">
      <c r="A19" s="78" t="s">
        <v>139</v>
      </c>
      <c r="B19" s="79" t="s">
        <v>140</v>
      </c>
      <c r="C19" s="71">
        <f>'Přehled položek'!E20</f>
        <v>4743</v>
      </c>
      <c r="D19" s="23"/>
      <c r="E19" s="75"/>
      <c r="F19" s="76"/>
      <c r="G19" s="71"/>
      <c r="I19" s="50"/>
      <c r="J19" s="80"/>
      <c r="K19" s="50"/>
      <c r="L19" s="50"/>
      <c r="M19" s="50"/>
      <c r="N19" s="50"/>
    </row>
    <row r="20" spans="1:14" ht="15.95" customHeight="1" x14ac:dyDescent="0.2">
      <c r="A20" s="81" t="s">
        <v>141</v>
      </c>
      <c r="B20" s="70"/>
      <c r="C20" s="71">
        <f>SUM(C15:C19)</f>
        <v>40352</v>
      </c>
      <c r="D20" s="23"/>
      <c r="E20" s="75"/>
      <c r="F20" s="76"/>
      <c r="G20" s="71"/>
      <c r="I20" s="50"/>
      <c r="J20" s="50"/>
      <c r="K20" s="50"/>
      <c r="L20" s="50"/>
      <c r="M20" s="50"/>
      <c r="N20" s="50"/>
    </row>
    <row r="21" spans="1:14" ht="15.95" customHeight="1" x14ac:dyDescent="0.2">
      <c r="A21" s="81"/>
      <c r="B21" s="70"/>
      <c r="C21" s="71"/>
      <c r="D21" s="23"/>
      <c r="E21" s="75"/>
      <c r="F21" s="76"/>
      <c r="G21" s="71"/>
      <c r="I21" s="50"/>
      <c r="J21" s="50"/>
      <c r="K21" s="50"/>
      <c r="L21" s="50"/>
      <c r="M21" s="50"/>
      <c r="N21" s="50"/>
    </row>
    <row r="22" spans="1:14" ht="15.95" customHeight="1" x14ac:dyDescent="0.2">
      <c r="A22" s="81" t="s">
        <v>142</v>
      </c>
      <c r="B22" s="70"/>
      <c r="C22" s="71"/>
      <c r="D22" s="23"/>
      <c r="E22" s="75"/>
      <c r="F22" s="76"/>
      <c r="G22" s="71"/>
      <c r="I22" s="50"/>
      <c r="J22" s="50"/>
      <c r="K22" s="50"/>
      <c r="L22" s="77"/>
      <c r="M22" s="50"/>
      <c r="N22" s="50"/>
    </row>
    <row r="23" spans="1:14" ht="15.95" customHeight="1" x14ac:dyDescent="0.2">
      <c r="A23" s="82" t="s">
        <v>143</v>
      </c>
      <c r="B23" s="83"/>
      <c r="C23" s="71">
        <f>C20+C22</f>
        <v>40352</v>
      </c>
      <c r="D23" s="23"/>
      <c r="E23" s="75"/>
      <c r="F23" s="76"/>
      <c r="G23" s="71"/>
      <c r="I23" s="50"/>
      <c r="J23" s="50"/>
      <c r="K23" s="50"/>
      <c r="L23" s="77"/>
      <c r="M23" s="50"/>
      <c r="N23" s="50"/>
    </row>
    <row r="24" spans="1:14" ht="15.95" customHeight="1" thickBot="1" x14ac:dyDescent="0.25">
      <c r="A24" s="158" t="s">
        <v>144</v>
      </c>
      <c r="B24" s="159"/>
      <c r="C24" s="84">
        <f>C23+G24</f>
        <v>40352</v>
      </c>
      <c r="D24" s="85"/>
      <c r="E24" s="86"/>
      <c r="F24" s="87"/>
      <c r="G24" s="71"/>
      <c r="I24" s="50"/>
      <c r="J24" s="50"/>
      <c r="K24" s="50"/>
      <c r="L24" s="80"/>
      <c r="M24" s="50"/>
      <c r="N24" s="50"/>
    </row>
    <row r="25" spans="1:14" x14ac:dyDescent="0.2">
      <c r="A25" s="88" t="s">
        <v>145</v>
      </c>
      <c r="B25" s="89"/>
      <c r="C25" s="90"/>
      <c r="D25" s="89" t="s">
        <v>146</v>
      </c>
      <c r="E25" s="89"/>
      <c r="F25" s="91" t="s">
        <v>147</v>
      </c>
      <c r="G25" s="92"/>
      <c r="I25" s="50"/>
      <c r="J25" s="50"/>
      <c r="K25" s="50"/>
      <c r="L25" s="50"/>
      <c r="M25" s="50"/>
      <c r="N25" s="50"/>
    </row>
    <row r="26" spans="1:14" x14ac:dyDescent="0.2">
      <c r="A26" s="82" t="s">
        <v>148</v>
      </c>
      <c r="B26" s="83"/>
      <c r="C26" s="93"/>
      <c r="D26" s="83" t="s">
        <v>148</v>
      </c>
      <c r="E26" s="94"/>
      <c r="F26" s="95" t="s">
        <v>148</v>
      </c>
      <c r="G26" s="96"/>
      <c r="I26" s="50"/>
      <c r="J26" s="50"/>
      <c r="K26" s="50"/>
      <c r="L26" s="50"/>
      <c r="M26" s="50"/>
      <c r="N26" s="50"/>
    </row>
    <row r="27" spans="1:14" ht="37.5" customHeight="1" x14ac:dyDescent="0.2">
      <c r="A27" s="82" t="s">
        <v>149</v>
      </c>
      <c r="B27" s="97"/>
      <c r="C27" s="93"/>
      <c r="D27" s="83" t="s">
        <v>149</v>
      </c>
      <c r="E27" s="94"/>
      <c r="F27" s="95" t="s">
        <v>149</v>
      </c>
      <c r="G27" s="96"/>
      <c r="I27" s="50"/>
      <c r="J27" s="50"/>
      <c r="K27" s="50"/>
      <c r="L27" s="50"/>
      <c r="M27" s="50"/>
      <c r="N27" s="50"/>
    </row>
    <row r="28" spans="1:14" x14ac:dyDescent="0.2">
      <c r="A28" s="82"/>
      <c r="B28" s="98"/>
      <c r="C28" s="93"/>
      <c r="D28" s="83"/>
      <c r="E28" s="94"/>
      <c r="F28" s="95"/>
      <c r="G28" s="96"/>
    </row>
    <row r="29" spans="1:14" x14ac:dyDescent="0.2">
      <c r="A29" s="82" t="s">
        <v>150</v>
      </c>
      <c r="B29" s="83"/>
      <c r="C29" s="93"/>
      <c r="D29" s="95" t="s">
        <v>151</v>
      </c>
      <c r="E29" s="93"/>
      <c r="F29" s="99" t="s">
        <v>151</v>
      </c>
      <c r="G29" s="96"/>
    </row>
    <row r="30" spans="1:14" ht="69" customHeight="1" x14ac:dyDescent="0.2">
      <c r="A30" s="82"/>
      <c r="B30" s="83"/>
      <c r="C30" s="100"/>
      <c r="D30" s="101"/>
      <c r="E30" s="100"/>
      <c r="F30" s="83"/>
      <c r="G30" s="96"/>
    </row>
    <row r="31" spans="1:14" x14ac:dyDescent="0.2">
      <c r="A31" s="102" t="s">
        <v>152</v>
      </c>
      <c r="B31" s="103"/>
      <c r="C31" s="104">
        <v>21</v>
      </c>
      <c r="D31" s="103" t="s">
        <v>153</v>
      </c>
      <c r="E31" s="105"/>
      <c r="F31" s="151">
        <f>C24-F33</f>
        <v>40352</v>
      </c>
      <c r="G31" s="152"/>
    </row>
    <row r="32" spans="1:14" x14ac:dyDescent="0.2">
      <c r="A32" s="102" t="s">
        <v>154</v>
      </c>
      <c r="B32" s="103"/>
      <c r="C32" s="104">
        <f>SazbaDPH1</f>
        <v>21</v>
      </c>
      <c r="D32" s="103" t="s">
        <v>155</v>
      </c>
      <c r="E32" s="105"/>
      <c r="F32" s="151">
        <f>ROUND(PRODUCT(F31,C32/100),0)</f>
        <v>8474</v>
      </c>
      <c r="G32" s="152"/>
    </row>
    <row r="33" spans="1:8" x14ac:dyDescent="0.2">
      <c r="A33" s="102" t="s">
        <v>152</v>
      </c>
      <c r="B33" s="103"/>
      <c r="C33" s="104">
        <v>0</v>
      </c>
      <c r="D33" s="103" t="s">
        <v>155</v>
      </c>
      <c r="E33" s="105"/>
      <c r="F33" s="151">
        <v>0</v>
      </c>
      <c r="G33" s="152"/>
    </row>
    <row r="34" spans="1:8" x14ac:dyDescent="0.2">
      <c r="A34" s="102" t="s">
        <v>154</v>
      </c>
      <c r="B34" s="106"/>
      <c r="C34" s="107">
        <f>SazbaDPH2</f>
        <v>0</v>
      </c>
      <c r="D34" s="103" t="s">
        <v>155</v>
      </c>
      <c r="E34" s="76"/>
      <c r="F34" s="151">
        <f>ROUND(PRODUCT(F33,C34/100),0)</f>
        <v>0</v>
      </c>
      <c r="G34" s="152"/>
    </row>
    <row r="35" spans="1:8" s="111" customFormat="1" ht="19.5" customHeight="1" thickBot="1" x14ac:dyDescent="0.3">
      <c r="A35" s="108" t="s">
        <v>156</v>
      </c>
      <c r="B35" s="109"/>
      <c r="C35" s="109"/>
      <c r="D35" s="109"/>
      <c r="E35" s="110"/>
      <c r="F35" s="153">
        <f>ROUND(SUM(F31:F34),0)</f>
        <v>48826</v>
      </c>
      <c r="G35" s="154"/>
    </row>
    <row r="37" spans="1:8" x14ac:dyDescent="0.2">
      <c r="A37" s="112" t="s">
        <v>157</v>
      </c>
      <c r="B37" s="112"/>
      <c r="C37" s="112"/>
      <c r="D37" s="112"/>
      <c r="E37" s="112"/>
      <c r="F37" s="112"/>
      <c r="G37" s="112"/>
      <c r="H37" s="16" t="s">
        <v>158</v>
      </c>
    </row>
    <row r="38" spans="1:8" ht="14.25" customHeight="1" x14ac:dyDescent="0.2">
      <c r="A38" s="112"/>
      <c r="B38" s="155"/>
      <c r="C38" s="155"/>
      <c r="D38" s="155"/>
      <c r="E38" s="155"/>
      <c r="F38" s="155"/>
      <c r="G38" s="155"/>
      <c r="H38" s="16" t="s">
        <v>158</v>
      </c>
    </row>
    <row r="39" spans="1:8" ht="12.75" customHeight="1" x14ac:dyDescent="0.2">
      <c r="A39" s="113"/>
      <c r="B39" s="155"/>
      <c r="C39" s="155"/>
      <c r="D39" s="155"/>
      <c r="E39" s="155"/>
      <c r="F39" s="155"/>
      <c r="G39" s="155"/>
      <c r="H39" s="16" t="s">
        <v>158</v>
      </c>
    </row>
    <row r="40" spans="1:8" x14ac:dyDescent="0.2">
      <c r="A40" s="113"/>
      <c r="B40" s="155"/>
      <c r="C40" s="155"/>
      <c r="D40" s="155"/>
      <c r="E40" s="155"/>
      <c r="F40" s="155"/>
      <c r="G40" s="155"/>
      <c r="H40" s="16" t="s">
        <v>158</v>
      </c>
    </row>
    <row r="41" spans="1:8" x14ac:dyDescent="0.2">
      <c r="A41" s="113"/>
      <c r="B41" s="155"/>
      <c r="C41" s="155"/>
      <c r="D41" s="155"/>
      <c r="E41" s="155"/>
      <c r="F41" s="155"/>
      <c r="G41" s="155"/>
      <c r="H41" s="16" t="s">
        <v>158</v>
      </c>
    </row>
    <row r="42" spans="1:8" x14ac:dyDescent="0.2">
      <c r="A42" s="113"/>
      <c r="B42" s="155"/>
      <c r="C42" s="155"/>
      <c r="D42" s="155"/>
      <c r="E42" s="155"/>
      <c r="F42" s="155"/>
      <c r="G42" s="155"/>
      <c r="H42" s="16" t="s">
        <v>158</v>
      </c>
    </row>
    <row r="43" spans="1:8" x14ac:dyDescent="0.2">
      <c r="A43" s="113"/>
      <c r="B43" s="155"/>
      <c r="C43" s="155"/>
      <c r="D43" s="155"/>
      <c r="E43" s="155"/>
      <c r="F43" s="155"/>
      <c r="G43" s="155"/>
      <c r="H43" s="16" t="s">
        <v>158</v>
      </c>
    </row>
    <row r="44" spans="1:8" x14ac:dyDescent="0.2">
      <c r="A44" s="113"/>
      <c r="B44" s="155"/>
      <c r="C44" s="155"/>
      <c r="D44" s="155"/>
      <c r="E44" s="155"/>
      <c r="F44" s="155"/>
      <c r="G44" s="155"/>
      <c r="H44" s="16" t="s">
        <v>158</v>
      </c>
    </row>
    <row r="45" spans="1:8" x14ac:dyDescent="0.2">
      <c r="A45" s="113"/>
      <c r="B45" s="155"/>
      <c r="C45" s="155"/>
      <c r="D45" s="155"/>
      <c r="E45" s="155"/>
      <c r="F45" s="155"/>
      <c r="G45" s="155"/>
      <c r="H45" s="16" t="s">
        <v>158</v>
      </c>
    </row>
    <row r="46" spans="1:8" ht="0.75" customHeight="1" x14ac:dyDescent="0.2">
      <c r="A46" s="113"/>
      <c r="B46" s="155"/>
      <c r="C46" s="155"/>
      <c r="D46" s="155"/>
      <c r="E46" s="155"/>
      <c r="F46" s="155"/>
      <c r="G46" s="155"/>
      <c r="H46" s="16" t="s">
        <v>158</v>
      </c>
    </row>
    <row r="47" spans="1:8" x14ac:dyDescent="0.2">
      <c r="B47" s="150"/>
      <c r="C47" s="150"/>
      <c r="D47" s="150"/>
      <c r="E47" s="150"/>
      <c r="F47" s="150"/>
      <c r="G47" s="150"/>
    </row>
    <row r="48" spans="1:8" x14ac:dyDescent="0.2">
      <c r="B48" s="150"/>
      <c r="C48" s="150"/>
      <c r="D48" s="150"/>
      <c r="E48" s="150"/>
      <c r="F48" s="150"/>
      <c r="G48" s="150"/>
    </row>
    <row r="49" spans="2:7" x14ac:dyDescent="0.2">
      <c r="B49" s="150"/>
      <c r="C49" s="150"/>
      <c r="D49" s="150"/>
      <c r="E49" s="150"/>
      <c r="F49" s="150"/>
      <c r="G49" s="150"/>
    </row>
    <row r="50" spans="2:7" x14ac:dyDescent="0.2">
      <c r="B50" s="150"/>
      <c r="C50" s="150"/>
      <c r="D50" s="150"/>
      <c r="E50" s="150"/>
      <c r="F50" s="150"/>
      <c r="G50" s="150"/>
    </row>
    <row r="51" spans="2:7" x14ac:dyDescent="0.2">
      <c r="B51" s="150"/>
      <c r="C51" s="150"/>
      <c r="D51" s="150"/>
      <c r="E51" s="150"/>
      <c r="F51" s="150"/>
      <c r="G51" s="150"/>
    </row>
    <row r="52" spans="2:7" x14ac:dyDescent="0.2">
      <c r="B52" s="150"/>
      <c r="C52" s="150"/>
      <c r="D52" s="150"/>
      <c r="E52" s="150"/>
      <c r="F52" s="150"/>
      <c r="G52" s="150"/>
    </row>
    <row r="53" spans="2:7" x14ac:dyDescent="0.2">
      <c r="B53" s="150"/>
      <c r="C53" s="150"/>
      <c r="D53" s="150"/>
      <c r="E53" s="150"/>
      <c r="F53" s="150"/>
      <c r="G53" s="150"/>
    </row>
    <row r="54" spans="2:7" x14ac:dyDescent="0.2">
      <c r="B54" s="150"/>
      <c r="C54" s="150"/>
      <c r="D54" s="150"/>
      <c r="E54" s="150"/>
      <c r="F54" s="150"/>
      <c r="G54" s="150"/>
    </row>
    <row r="55" spans="2:7" x14ac:dyDescent="0.2">
      <c r="B55" s="150"/>
      <c r="C55" s="150"/>
      <c r="D55" s="150"/>
      <c r="E55" s="150"/>
      <c r="F55" s="150"/>
      <c r="G55" s="150"/>
    </row>
    <row r="56" spans="2:7" x14ac:dyDescent="0.2">
      <c r="B56" s="150"/>
      <c r="C56" s="150"/>
      <c r="D56" s="150"/>
      <c r="E56" s="150"/>
      <c r="F56" s="150"/>
      <c r="G56" s="150"/>
    </row>
  </sheetData>
  <mergeCells count="22">
    <mergeCell ref="B38:G46"/>
    <mergeCell ref="C8:E8"/>
    <mergeCell ref="C9:E9"/>
    <mergeCell ref="C10:E10"/>
    <mergeCell ref="C11:E11"/>
    <mergeCell ref="C12:E12"/>
    <mergeCell ref="A24:B24"/>
    <mergeCell ref="F31:G31"/>
    <mergeCell ref="F32:G32"/>
    <mergeCell ref="F33:G33"/>
    <mergeCell ref="F34:G34"/>
    <mergeCell ref="F35:G35"/>
    <mergeCell ref="B53:G53"/>
    <mergeCell ref="B54:G54"/>
    <mergeCell ref="B55:G55"/>
    <mergeCell ref="B56:G56"/>
    <mergeCell ref="B47:G47"/>
    <mergeCell ref="B48:G48"/>
    <mergeCell ref="B49:G49"/>
    <mergeCell ref="B50:G50"/>
    <mergeCell ref="B51:G51"/>
    <mergeCell ref="B52:G52"/>
  </mergeCells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H18" sqref="H18"/>
    </sheetView>
  </sheetViews>
  <sheetFormatPr defaultRowHeight="12.75" x14ac:dyDescent="0.2"/>
  <cols>
    <col min="1" max="1" width="30.42578125" style="115" customWidth="1"/>
    <col min="2" max="2" width="1.85546875" style="115" hidden="1" customWidth="1"/>
    <col min="3" max="3" width="14.7109375" style="148" customWidth="1"/>
    <col min="4" max="4" width="15.140625" style="148" customWidth="1"/>
    <col min="5" max="5" width="13.42578125" style="115" customWidth="1"/>
    <col min="6" max="6" width="12.42578125" style="115" customWidth="1"/>
    <col min="7" max="7" width="9.140625" style="115"/>
    <col min="8" max="8" width="13.28515625" style="115" bestFit="1" customWidth="1"/>
    <col min="9" max="9" width="14.28515625" style="115" bestFit="1" customWidth="1"/>
    <col min="10" max="10" width="18.7109375" style="115" customWidth="1"/>
    <col min="11" max="11" width="13.28515625" style="115" bestFit="1" customWidth="1"/>
    <col min="12" max="12" width="15.85546875" style="115" bestFit="1" customWidth="1"/>
    <col min="13" max="16384" width="9.140625" style="115"/>
  </cols>
  <sheetData>
    <row r="1" spans="1:12" ht="27" customHeight="1" x14ac:dyDescent="0.3">
      <c r="A1" s="164"/>
      <c r="B1" s="165"/>
      <c r="C1" s="165"/>
      <c r="D1" s="165"/>
      <c r="E1" s="165"/>
      <c r="F1" s="166"/>
      <c r="G1" s="114"/>
    </row>
    <row r="2" spans="1:12" ht="39" customHeight="1" x14ac:dyDescent="0.3">
      <c r="A2" s="167" t="s">
        <v>159</v>
      </c>
      <c r="B2" s="168"/>
      <c r="C2" s="168"/>
      <c r="D2" s="168"/>
      <c r="E2" s="168"/>
      <c r="F2" s="169"/>
      <c r="G2" s="114"/>
    </row>
    <row r="3" spans="1:12" ht="24" customHeight="1" x14ac:dyDescent="0.3">
      <c r="A3" s="167"/>
      <c r="B3" s="170"/>
      <c r="C3" s="170"/>
      <c r="D3" s="170"/>
      <c r="E3" s="170"/>
      <c r="F3" s="171"/>
      <c r="G3" s="114"/>
    </row>
    <row r="4" spans="1:12" ht="15" x14ac:dyDescent="0.25">
      <c r="A4" s="172"/>
      <c r="B4" s="170"/>
      <c r="C4" s="170"/>
      <c r="D4" s="170"/>
      <c r="E4" s="170"/>
      <c r="F4" s="171"/>
      <c r="G4" s="114"/>
    </row>
    <row r="5" spans="1:12" ht="29.25" x14ac:dyDescent="0.25">
      <c r="A5" s="173" t="s">
        <v>160</v>
      </c>
      <c r="B5" s="173"/>
      <c r="C5" s="173"/>
      <c r="D5" s="173"/>
      <c r="E5" s="116" t="s">
        <v>161</v>
      </c>
      <c r="F5" s="116" t="s">
        <v>162</v>
      </c>
      <c r="G5" s="114"/>
      <c r="I5" s="114"/>
      <c r="J5" s="114"/>
      <c r="K5" s="114"/>
    </row>
    <row r="6" spans="1:12" ht="15" x14ac:dyDescent="0.25">
      <c r="A6" s="174"/>
      <c r="B6" s="174"/>
      <c r="C6" s="174"/>
      <c r="D6" s="174"/>
      <c r="E6" s="117"/>
      <c r="F6" s="118"/>
      <c r="G6" s="114"/>
      <c r="I6" s="114"/>
      <c r="J6" s="114"/>
      <c r="K6" s="114"/>
    </row>
    <row r="7" spans="1:12" ht="29.25" x14ac:dyDescent="0.25">
      <c r="A7" s="119"/>
      <c r="B7" s="119"/>
      <c r="C7" s="120" t="s">
        <v>163</v>
      </c>
      <c r="D7" s="119" t="s">
        <v>164</v>
      </c>
      <c r="E7" s="121"/>
      <c r="F7" s="121"/>
      <c r="G7" s="114"/>
      <c r="I7" s="122"/>
      <c r="J7" s="114"/>
      <c r="K7" s="114"/>
    </row>
    <row r="8" spans="1:12" ht="15" x14ac:dyDescent="0.25">
      <c r="A8" s="119"/>
      <c r="B8" s="119"/>
      <c r="C8" s="120"/>
      <c r="D8" s="119"/>
      <c r="E8" s="121"/>
      <c r="F8" s="121"/>
      <c r="G8" s="114"/>
      <c r="I8" s="122"/>
      <c r="J8" s="114"/>
      <c r="K8" s="114"/>
    </row>
    <row r="9" spans="1:12" ht="15" x14ac:dyDescent="0.25">
      <c r="A9" s="119"/>
      <c r="B9" s="116"/>
      <c r="C9" s="124"/>
      <c r="D9" s="124"/>
      <c r="E9" s="125"/>
      <c r="F9" s="121"/>
      <c r="G9" s="114"/>
    </row>
    <row r="10" spans="1:12" ht="15" x14ac:dyDescent="0.25">
      <c r="A10" s="119" t="s">
        <v>166</v>
      </c>
      <c r="B10" s="116"/>
      <c r="C10" s="124"/>
      <c r="D10" s="124"/>
      <c r="E10" s="125"/>
      <c r="F10" s="121"/>
      <c r="G10" s="114"/>
      <c r="I10" s="122"/>
      <c r="J10" s="114"/>
      <c r="K10" s="114"/>
    </row>
    <row r="11" spans="1:12" ht="15" x14ac:dyDescent="0.25">
      <c r="A11" s="119" t="s">
        <v>165</v>
      </c>
      <c r="B11" s="116"/>
      <c r="C11" s="124">
        <f>'Elektroinstalace 4 lůžka'!G43+'Elektroinstalace 4 lůžka'!G101</f>
        <v>14194</v>
      </c>
      <c r="D11" s="124">
        <f>'Elektroinstalace 4 lůžka'!G94</f>
        <v>21415</v>
      </c>
      <c r="E11" s="125"/>
      <c r="F11" s="121"/>
      <c r="G11" s="114"/>
      <c r="I11" s="122"/>
      <c r="J11" s="114"/>
      <c r="K11" s="122"/>
      <c r="L11" s="126"/>
    </row>
    <row r="12" spans="1:12" ht="15" x14ac:dyDescent="0.25">
      <c r="A12" s="119"/>
      <c r="B12" s="116"/>
      <c r="C12" s="124"/>
      <c r="D12" s="124"/>
      <c r="E12" s="125"/>
      <c r="F12" s="121"/>
      <c r="G12" s="114"/>
      <c r="I12" s="122"/>
      <c r="J12" s="114"/>
      <c r="K12" s="114"/>
      <c r="L12" s="126"/>
    </row>
    <row r="13" spans="1:12" ht="15.75" x14ac:dyDescent="0.25">
      <c r="A13" s="160" t="s">
        <v>167</v>
      </c>
      <c r="B13" s="160"/>
      <c r="C13" s="160"/>
      <c r="D13" s="160"/>
      <c r="E13" s="127">
        <f>C11</f>
        <v>14194</v>
      </c>
      <c r="F13" s="127">
        <f>E13*1.21</f>
        <v>17174.739999999998</v>
      </c>
      <c r="G13" s="114"/>
      <c r="H13" s="128"/>
      <c r="I13" s="122"/>
      <c r="J13" s="114"/>
      <c r="K13" s="114"/>
    </row>
    <row r="14" spans="1:12" ht="15.75" x14ac:dyDescent="0.25">
      <c r="A14" s="160" t="s">
        <v>168</v>
      </c>
      <c r="B14" s="160"/>
      <c r="C14" s="160"/>
      <c r="D14" s="160"/>
      <c r="E14" s="127">
        <f>D11</f>
        <v>21415</v>
      </c>
      <c r="F14" s="127">
        <f>E14*1.21</f>
        <v>25912.149999999998</v>
      </c>
      <c r="G14" s="114"/>
      <c r="I14" s="122"/>
      <c r="J14" s="114"/>
      <c r="K14" s="114"/>
    </row>
    <row r="15" spans="1:12" ht="15.75" x14ac:dyDescent="0.25">
      <c r="A15" s="129"/>
      <c r="B15" s="129"/>
      <c r="C15" s="129"/>
      <c r="D15" s="129"/>
      <c r="E15" s="121"/>
      <c r="F15" s="121"/>
      <c r="G15" s="114"/>
      <c r="I15" s="122"/>
      <c r="J15" s="114"/>
      <c r="K15" s="114"/>
    </row>
    <row r="16" spans="1:12" ht="15" x14ac:dyDescent="0.25">
      <c r="A16" s="130"/>
      <c r="B16" s="130"/>
      <c r="C16" s="130"/>
      <c r="D16" s="130"/>
      <c r="E16" s="121"/>
      <c r="F16" s="121"/>
      <c r="G16" s="114"/>
      <c r="I16" s="122"/>
      <c r="J16" s="114"/>
      <c r="K16" s="114"/>
    </row>
    <row r="17" spans="1:12" ht="15.75" x14ac:dyDescent="0.25">
      <c r="A17" s="161" t="s">
        <v>169</v>
      </c>
      <c r="B17" s="161"/>
      <c r="C17" s="161"/>
      <c r="D17" s="161"/>
      <c r="E17" s="121"/>
      <c r="F17" s="121"/>
      <c r="G17" s="114"/>
      <c r="I17" s="122"/>
      <c r="J17" s="114"/>
      <c r="K17" s="114"/>
    </row>
    <row r="18" spans="1:12" ht="15" x14ac:dyDescent="0.25">
      <c r="A18" s="131"/>
      <c r="B18" s="132"/>
      <c r="C18" s="132" t="s">
        <v>170</v>
      </c>
      <c r="D18" s="132" t="s">
        <v>171</v>
      </c>
      <c r="E18" s="121"/>
      <c r="F18" s="121"/>
      <c r="G18" s="114"/>
      <c r="I18" s="122"/>
      <c r="J18" s="114"/>
      <c r="K18" s="114"/>
    </row>
    <row r="19" spans="1:12" ht="14.25" x14ac:dyDescent="0.2">
      <c r="A19" s="133"/>
      <c r="B19" s="117"/>
      <c r="C19" s="117"/>
      <c r="D19" s="117"/>
      <c r="E19" s="125"/>
      <c r="F19" s="125"/>
      <c r="G19" s="114"/>
      <c r="I19" s="122"/>
      <c r="J19" s="114"/>
      <c r="K19" s="114"/>
    </row>
    <row r="20" spans="1:12" ht="14.25" x14ac:dyDescent="0.2">
      <c r="A20" s="134" t="s">
        <v>172</v>
      </c>
      <c r="B20" s="135"/>
      <c r="C20" s="117">
        <v>1</v>
      </c>
      <c r="D20" s="123">
        <f>'RS 2'!G37</f>
        <v>4743</v>
      </c>
      <c r="E20" s="123">
        <f t="shared" ref="E20" si="0">C20*D20</f>
        <v>4743</v>
      </c>
      <c r="F20" s="123">
        <f t="shared" ref="F20" si="1">E20*1.21</f>
        <v>5739.03</v>
      </c>
      <c r="G20" s="114"/>
      <c r="J20" s="137"/>
      <c r="K20" s="114"/>
      <c r="L20" s="114"/>
    </row>
    <row r="21" spans="1:12" ht="14.25" x14ac:dyDescent="0.2">
      <c r="A21" s="134"/>
      <c r="B21" s="133"/>
      <c r="C21" s="117"/>
      <c r="D21" s="123"/>
      <c r="E21" s="123"/>
      <c r="F21" s="123"/>
      <c r="G21" s="114"/>
      <c r="J21" s="137"/>
      <c r="K21" s="114"/>
      <c r="L21" s="114"/>
    </row>
    <row r="22" spans="1:12" ht="14.25" x14ac:dyDescent="0.2">
      <c r="A22" s="134"/>
      <c r="B22" s="133"/>
      <c r="C22" s="117"/>
      <c r="D22" s="123"/>
      <c r="E22" s="123"/>
      <c r="F22" s="123"/>
      <c r="G22" s="114"/>
      <c r="J22" s="137"/>
      <c r="K22" s="114"/>
      <c r="L22" s="114"/>
    </row>
    <row r="23" spans="1:12" ht="14.25" x14ac:dyDescent="0.2">
      <c r="A23" s="138"/>
      <c r="B23" s="133"/>
      <c r="C23" s="139"/>
      <c r="D23" s="139"/>
      <c r="E23" s="140"/>
      <c r="F23" s="133"/>
      <c r="G23" s="114"/>
      <c r="J23" s="137"/>
      <c r="K23" s="114"/>
      <c r="L23" s="114"/>
    </row>
    <row r="24" spans="1:12" ht="14.25" x14ac:dyDescent="0.2">
      <c r="A24" s="138"/>
      <c r="B24" s="133"/>
      <c r="C24" s="139"/>
      <c r="D24" s="139"/>
      <c r="E24" s="140"/>
      <c r="F24" s="133"/>
      <c r="G24" s="114"/>
      <c r="J24" s="137"/>
      <c r="K24" s="114"/>
      <c r="L24" s="114"/>
    </row>
    <row r="25" spans="1:12" ht="14.25" x14ac:dyDescent="0.2">
      <c r="A25" s="138"/>
      <c r="B25" s="133"/>
      <c r="C25" s="139"/>
      <c r="D25" s="139"/>
      <c r="E25" s="140"/>
      <c r="F25" s="133"/>
      <c r="G25" s="114"/>
      <c r="J25" s="137"/>
      <c r="K25" s="114"/>
      <c r="L25" s="114"/>
    </row>
    <row r="26" spans="1:12" ht="14.25" x14ac:dyDescent="0.2">
      <c r="A26" s="141"/>
      <c r="B26" s="133"/>
      <c r="C26" s="139"/>
      <c r="D26" s="139"/>
      <c r="E26" s="125"/>
      <c r="F26" s="125"/>
      <c r="G26" s="114"/>
      <c r="J26" s="136"/>
      <c r="K26" s="114"/>
      <c r="L26" s="114"/>
    </row>
    <row r="27" spans="1:12" s="143" customFormat="1" ht="15.75" x14ac:dyDescent="0.25">
      <c r="A27" s="162" t="s">
        <v>173</v>
      </c>
      <c r="B27" s="162"/>
      <c r="C27" s="162"/>
      <c r="D27" s="162"/>
      <c r="E27" s="127">
        <f>SUM(E20:E26)</f>
        <v>4743</v>
      </c>
      <c r="F27" s="127">
        <f>E27*1.21</f>
        <v>5739.03</v>
      </c>
      <c r="G27" s="142"/>
      <c r="J27" s="144"/>
      <c r="K27" s="142"/>
      <c r="L27" s="142"/>
    </row>
    <row r="28" spans="1:12" ht="14.25" x14ac:dyDescent="0.2">
      <c r="A28" s="163"/>
      <c r="B28" s="163"/>
      <c r="C28" s="163"/>
      <c r="D28" s="163"/>
      <c r="E28" s="117"/>
      <c r="F28" s="145"/>
      <c r="G28" s="114"/>
      <c r="J28" s="136"/>
      <c r="K28" s="114"/>
      <c r="L28" s="114"/>
    </row>
    <row r="29" spans="1:12" ht="12" customHeight="1" x14ac:dyDescent="0.2">
      <c r="A29" s="163"/>
      <c r="B29" s="163"/>
      <c r="C29" s="163"/>
      <c r="D29" s="163"/>
      <c r="E29" s="146"/>
      <c r="F29" s="147"/>
      <c r="G29" s="114"/>
    </row>
    <row r="30" spans="1:12" x14ac:dyDescent="0.2">
      <c r="J30" s="114"/>
    </row>
    <row r="31" spans="1:12" x14ac:dyDescent="0.2">
      <c r="A31" s="114"/>
      <c r="B31" s="114"/>
      <c r="C31" s="149"/>
      <c r="D31" s="149"/>
      <c r="E31" s="114"/>
      <c r="F31" s="114"/>
    </row>
    <row r="32" spans="1:12" x14ac:dyDescent="0.2">
      <c r="A32" s="114"/>
      <c r="B32" s="114"/>
      <c r="C32" s="149"/>
      <c r="D32" s="149"/>
      <c r="E32" s="114"/>
      <c r="F32" s="114"/>
    </row>
    <row r="33" spans="1:6" x14ac:dyDescent="0.2">
      <c r="A33" s="114"/>
      <c r="B33" s="114"/>
      <c r="C33" s="149"/>
      <c r="D33" s="149"/>
      <c r="E33" s="114"/>
      <c r="F33" s="114"/>
    </row>
    <row r="34" spans="1:6" x14ac:dyDescent="0.2">
      <c r="A34" s="114"/>
      <c r="B34" s="114"/>
      <c r="C34" s="149"/>
      <c r="D34" s="149"/>
      <c r="E34" s="114"/>
      <c r="F34" s="114"/>
    </row>
    <row r="35" spans="1:6" x14ac:dyDescent="0.2">
      <c r="A35" s="114"/>
      <c r="B35" s="114"/>
      <c r="C35" s="149"/>
      <c r="D35" s="149"/>
      <c r="E35" s="114"/>
      <c r="F35" s="114"/>
    </row>
    <row r="36" spans="1:6" x14ac:dyDescent="0.2">
      <c r="A36" s="114"/>
      <c r="B36" s="114"/>
      <c r="C36" s="149"/>
      <c r="D36" s="149"/>
      <c r="E36" s="114"/>
      <c r="F36" s="114"/>
    </row>
    <row r="37" spans="1:6" x14ac:dyDescent="0.2">
      <c r="A37" s="114"/>
      <c r="B37" s="114"/>
      <c r="C37" s="149"/>
      <c r="D37" s="149"/>
      <c r="E37" s="114"/>
      <c r="F37" s="114"/>
    </row>
    <row r="38" spans="1:6" x14ac:dyDescent="0.2">
      <c r="A38" s="114"/>
      <c r="B38" s="114"/>
      <c r="C38" s="149"/>
      <c r="D38" s="149"/>
      <c r="E38" s="114"/>
      <c r="F38" s="114"/>
    </row>
    <row r="39" spans="1:6" x14ac:dyDescent="0.2">
      <c r="A39" s="114"/>
      <c r="B39" s="114"/>
      <c r="C39" s="149"/>
      <c r="D39" s="149"/>
      <c r="E39" s="114"/>
      <c r="F39" s="114"/>
    </row>
    <row r="40" spans="1:6" x14ac:dyDescent="0.2">
      <c r="A40" s="114"/>
      <c r="B40" s="114"/>
      <c r="C40" s="149"/>
      <c r="D40" s="149"/>
      <c r="E40" s="114"/>
      <c r="F40" s="114"/>
    </row>
    <row r="41" spans="1:6" x14ac:dyDescent="0.2">
      <c r="A41" s="114"/>
      <c r="B41" s="114"/>
      <c r="C41" s="149"/>
      <c r="D41" s="149"/>
      <c r="E41" s="114"/>
      <c r="F41" s="114"/>
    </row>
    <row r="42" spans="1:6" x14ac:dyDescent="0.2">
      <c r="A42" s="114"/>
      <c r="B42" s="114"/>
      <c r="C42" s="149"/>
      <c r="D42" s="149"/>
      <c r="E42" s="114"/>
      <c r="F42" s="114"/>
    </row>
    <row r="43" spans="1:6" x14ac:dyDescent="0.2">
      <c r="A43" s="114"/>
      <c r="B43" s="114"/>
      <c r="C43" s="149"/>
      <c r="D43" s="149"/>
      <c r="E43" s="114"/>
      <c r="F43" s="114"/>
    </row>
    <row r="44" spans="1:6" x14ac:dyDescent="0.2">
      <c r="A44" s="114"/>
      <c r="B44" s="114"/>
      <c r="C44" s="149"/>
      <c r="D44" s="149"/>
      <c r="E44" s="114"/>
      <c r="F44" s="114"/>
    </row>
    <row r="45" spans="1:6" x14ac:dyDescent="0.2">
      <c r="A45" s="114"/>
      <c r="B45" s="114"/>
      <c r="C45" s="149"/>
      <c r="D45" s="149"/>
      <c r="E45" s="114"/>
      <c r="F45" s="114"/>
    </row>
    <row r="46" spans="1:6" x14ac:dyDescent="0.2">
      <c r="A46" s="114"/>
      <c r="B46" s="114"/>
      <c r="C46" s="149"/>
      <c r="D46" s="149"/>
      <c r="E46" s="114"/>
      <c r="F46" s="114"/>
    </row>
    <row r="47" spans="1:6" x14ac:dyDescent="0.2">
      <c r="A47" s="114"/>
      <c r="B47" s="114"/>
      <c r="C47" s="149"/>
      <c r="D47" s="149"/>
      <c r="E47" s="114"/>
      <c r="F47" s="114"/>
    </row>
    <row r="48" spans="1:6" x14ac:dyDescent="0.2">
      <c r="A48" s="114"/>
      <c r="B48" s="114"/>
      <c r="C48" s="149"/>
      <c r="D48" s="149"/>
      <c r="E48" s="114"/>
      <c r="F48" s="114"/>
    </row>
    <row r="49" spans="1:6" x14ac:dyDescent="0.2">
      <c r="A49" s="114"/>
      <c r="B49" s="114"/>
      <c r="C49" s="149"/>
      <c r="D49" s="149"/>
      <c r="E49" s="114"/>
      <c r="F49" s="114"/>
    </row>
    <row r="50" spans="1:6" x14ac:dyDescent="0.2">
      <c r="A50" s="114"/>
      <c r="B50" s="114"/>
      <c r="C50" s="149"/>
      <c r="D50" s="149"/>
      <c r="E50" s="114"/>
      <c r="F50" s="114"/>
    </row>
    <row r="51" spans="1:6" x14ac:dyDescent="0.2">
      <c r="A51" s="114"/>
      <c r="B51" s="114"/>
      <c r="C51" s="149"/>
      <c r="D51" s="149"/>
      <c r="E51" s="114"/>
      <c r="F51" s="114"/>
    </row>
    <row r="52" spans="1:6" x14ac:dyDescent="0.2">
      <c r="A52" s="114"/>
      <c r="B52" s="114"/>
      <c r="C52" s="149"/>
      <c r="D52" s="149"/>
      <c r="E52" s="114"/>
      <c r="F52" s="114"/>
    </row>
    <row r="53" spans="1:6" x14ac:dyDescent="0.2">
      <c r="A53" s="114"/>
      <c r="B53" s="114"/>
      <c r="C53" s="149"/>
      <c r="D53" s="149"/>
      <c r="E53" s="114"/>
      <c r="F53" s="114"/>
    </row>
    <row r="54" spans="1:6" x14ac:dyDescent="0.2">
      <c r="A54" s="114"/>
      <c r="B54" s="114"/>
      <c r="C54" s="149"/>
      <c r="D54" s="149"/>
      <c r="E54" s="114"/>
      <c r="F54" s="114"/>
    </row>
    <row r="55" spans="1:6" x14ac:dyDescent="0.2">
      <c r="A55" s="114"/>
      <c r="B55" s="114"/>
      <c r="C55" s="149"/>
      <c r="D55" s="149"/>
      <c r="E55" s="114"/>
      <c r="F55" s="114"/>
    </row>
    <row r="56" spans="1:6" x14ac:dyDescent="0.2">
      <c r="A56" s="114"/>
      <c r="B56" s="114"/>
      <c r="C56" s="149"/>
      <c r="D56" s="149"/>
      <c r="E56" s="114"/>
      <c r="F56" s="114"/>
    </row>
    <row r="57" spans="1:6" x14ac:dyDescent="0.2">
      <c r="A57" s="114"/>
      <c r="B57" s="114"/>
      <c r="C57" s="149"/>
      <c r="D57" s="149"/>
      <c r="E57" s="114"/>
      <c r="F57" s="114"/>
    </row>
    <row r="58" spans="1:6" x14ac:dyDescent="0.2">
      <c r="A58" s="114"/>
      <c r="B58" s="114"/>
      <c r="C58" s="149"/>
      <c r="D58" s="149"/>
      <c r="E58" s="114"/>
      <c r="F58" s="114"/>
    </row>
    <row r="59" spans="1:6" x14ac:dyDescent="0.2">
      <c r="A59" s="114"/>
      <c r="B59" s="114"/>
      <c r="C59" s="149"/>
      <c r="D59" s="149"/>
      <c r="E59" s="114"/>
      <c r="F59" s="114"/>
    </row>
    <row r="60" spans="1:6" x14ac:dyDescent="0.2">
      <c r="A60" s="114"/>
      <c r="B60" s="114"/>
      <c r="C60" s="149"/>
      <c r="D60" s="149"/>
      <c r="E60" s="114"/>
      <c r="F60" s="114"/>
    </row>
    <row r="61" spans="1:6" x14ac:dyDescent="0.2">
      <c r="A61" s="114"/>
      <c r="B61" s="114"/>
      <c r="C61" s="149"/>
      <c r="D61" s="149"/>
      <c r="E61" s="114"/>
      <c r="F61" s="114"/>
    </row>
  </sheetData>
  <mergeCells count="12">
    <mergeCell ref="A29:D29"/>
    <mergeCell ref="A1:F1"/>
    <mergeCell ref="A2:F2"/>
    <mergeCell ref="A3:F3"/>
    <mergeCell ref="A4:F4"/>
    <mergeCell ref="A5:D5"/>
    <mergeCell ref="A6:D6"/>
    <mergeCell ref="A13:D13"/>
    <mergeCell ref="A14:D14"/>
    <mergeCell ref="A17:D17"/>
    <mergeCell ref="A27:D27"/>
    <mergeCell ref="A28:D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opLeftCell="A52" workbookViewId="0">
      <selection activeCell="N89" sqref="N89"/>
    </sheetView>
  </sheetViews>
  <sheetFormatPr defaultRowHeight="14.25" x14ac:dyDescent="0.2"/>
  <cols>
    <col min="1" max="1" width="4.85546875" style="2" customWidth="1"/>
    <col min="2" max="2" width="8.85546875" style="2" customWidth="1"/>
    <col min="3" max="3" width="32.28515625" style="2" customWidth="1"/>
    <col min="4" max="4" width="4.5703125" style="2" customWidth="1"/>
    <col min="5" max="5" width="5.7109375" style="2" customWidth="1"/>
    <col min="6" max="6" width="9.28515625" style="2" customWidth="1"/>
    <col min="7" max="7" width="11.42578125" style="2" customWidth="1"/>
    <col min="8" max="9" width="1.7109375" style="2" customWidth="1"/>
    <col min="10" max="10" width="5.7109375" style="2" customWidth="1"/>
    <col min="11" max="11" width="9" style="2" bestFit="1" customWidth="1"/>
    <col min="12" max="16384" width="9.140625" style="2"/>
  </cols>
  <sheetData>
    <row r="1" spans="1:11" ht="24.95" customHeight="1" x14ac:dyDescent="0.2">
      <c r="A1" s="184">
        <v>14391</v>
      </c>
      <c r="B1" s="184"/>
      <c r="C1" s="184" t="s">
        <v>0</v>
      </c>
      <c r="D1" s="184"/>
      <c r="E1" s="184"/>
      <c r="F1" s="184"/>
      <c r="G1" s="184"/>
      <c r="H1" s="1"/>
      <c r="I1" s="1"/>
      <c r="J1" s="1"/>
      <c r="K1" s="1"/>
    </row>
    <row r="2" spans="1:11" ht="24.95" customHeight="1" x14ac:dyDescent="0.2">
      <c r="A2" s="185" t="s">
        <v>1</v>
      </c>
      <c r="B2" s="185"/>
      <c r="C2" s="186" t="s">
        <v>35</v>
      </c>
      <c r="D2" s="186"/>
      <c r="E2" s="186"/>
      <c r="F2" s="186"/>
      <c r="G2" s="186"/>
      <c r="H2" s="1"/>
      <c r="I2" s="1"/>
      <c r="J2" s="1"/>
      <c r="K2" s="1"/>
    </row>
    <row r="3" spans="1:11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x14ac:dyDescent="0.2">
      <c r="A4" s="181"/>
      <c r="B4" s="182"/>
      <c r="C4" s="182" t="s">
        <v>3</v>
      </c>
      <c r="D4" s="182"/>
      <c r="E4" s="182"/>
      <c r="F4" s="182"/>
      <c r="G4" s="183"/>
      <c r="H4" s="1"/>
      <c r="I4" s="1"/>
      <c r="J4" s="1"/>
      <c r="K4" s="1"/>
    </row>
    <row r="5" spans="1:11" ht="15" x14ac:dyDescent="0.2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1"/>
      <c r="I5" s="1"/>
      <c r="J5" s="1"/>
      <c r="K5" s="1"/>
    </row>
    <row r="6" spans="1:11" ht="15" x14ac:dyDescent="0.2">
      <c r="A6" s="175"/>
      <c r="B6" s="175"/>
      <c r="C6" s="176" t="s">
        <v>36</v>
      </c>
      <c r="D6" s="176"/>
      <c r="E6" s="176"/>
      <c r="F6" s="176"/>
      <c r="G6" s="176"/>
      <c r="H6" s="1"/>
      <c r="I6" s="1"/>
      <c r="J6" s="1"/>
      <c r="K6" s="1"/>
    </row>
    <row r="7" spans="1:11" ht="15" x14ac:dyDescent="0.2">
      <c r="A7" s="4">
        <v>67</v>
      </c>
      <c r="B7" s="5"/>
      <c r="C7" s="5" t="s">
        <v>37</v>
      </c>
      <c r="D7" s="4" t="s">
        <v>38</v>
      </c>
      <c r="E7" s="6">
        <v>4</v>
      </c>
      <c r="F7" s="7">
        <v>38</v>
      </c>
      <c r="G7" s="8">
        <f>E7*F7</f>
        <v>152</v>
      </c>
      <c r="H7" s="1"/>
      <c r="I7" s="1"/>
    </row>
    <row r="8" spans="1:11" ht="15" x14ac:dyDescent="0.2">
      <c r="A8" s="4">
        <v>68</v>
      </c>
      <c r="B8" s="5"/>
      <c r="C8" s="5" t="s">
        <v>37</v>
      </c>
      <c r="D8" s="4" t="s">
        <v>38</v>
      </c>
      <c r="E8" s="6">
        <v>2</v>
      </c>
      <c r="F8" s="7">
        <v>38</v>
      </c>
      <c r="G8" s="8">
        <f t="shared" ref="G8:G11" si="0">E8*F8</f>
        <v>76</v>
      </c>
      <c r="H8" s="1"/>
      <c r="I8" s="1"/>
    </row>
    <row r="9" spans="1:11" ht="15" x14ac:dyDescent="0.2">
      <c r="A9" s="4">
        <v>69</v>
      </c>
      <c r="B9" s="5"/>
      <c r="C9" s="5" t="s">
        <v>37</v>
      </c>
      <c r="D9" s="4" t="s">
        <v>38</v>
      </c>
      <c r="E9" s="6">
        <v>5</v>
      </c>
      <c r="F9" s="7">
        <v>38</v>
      </c>
      <c r="G9" s="8">
        <f t="shared" si="0"/>
        <v>190</v>
      </c>
      <c r="H9" s="1"/>
      <c r="I9" s="1"/>
    </row>
    <row r="10" spans="1:11" ht="15" x14ac:dyDescent="0.2">
      <c r="A10" s="4">
        <v>70</v>
      </c>
      <c r="B10" s="5"/>
      <c r="C10" s="5" t="s">
        <v>37</v>
      </c>
      <c r="D10" s="4" t="s">
        <v>38</v>
      </c>
      <c r="E10" s="6">
        <v>3</v>
      </c>
      <c r="F10" s="7">
        <v>38</v>
      </c>
      <c r="G10" s="8">
        <f t="shared" si="0"/>
        <v>114</v>
      </c>
      <c r="H10" s="1"/>
      <c r="I10" s="1"/>
    </row>
    <row r="11" spans="1:11" ht="15" x14ac:dyDescent="0.2">
      <c r="A11" s="4">
        <v>71</v>
      </c>
      <c r="B11" s="5"/>
      <c r="C11" s="5" t="s">
        <v>37</v>
      </c>
      <c r="D11" s="4" t="s">
        <v>38</v>
      </c>
      <c r="E11" s="6">
        <v>3</v>
      </c>
      <c r="F11" s="7">
        <v>38</v>
      </c>
      <c r="G11" s="8">
        <f t="shared" si="0"/>
        <v>114</v>
      </c>
      <c r="H11" s="1"/>
      <c r="I11" s="1"/>
    </row>
    <row r="12" spans="1:11" ht="15" x14ac:dyDescent="0.2">
      <c r="A12" s="9"/>
      <c r="B12" s="9" t="s">
        <v>14</v>
      </c>
      <c r="C12" s="177" t="s">
        <v>36</v>
      </c>
      <c r="D12" s="178"/>
      <c r="E12" s="178"/>
      <c r="F12" s="178"/>
      <c r="G12" s="10">
        <f>SUM(G7:G11)</f>
        <v>646</v>
      </c>
      <c r="H12" s="1"/>
      <c r="I12" s="1"/>
      <c r="J12" s="1"/>
      <c r="K12" s="1"/>
    </row>
    <row r="13" spans="1:11" ht="15" x14ac:dyDescent="0.2">
      <c r="A13" s="175"/>
      <c r="B13" s="175"/>
      <c r="C13" s="176" t="s">
        <v>39</v>
      </c>
      <c r="D13" s="176"/>
      <c r="E13" s="176"/>
      <c r="F13" s="176"/>
      <c r="G13" s="176"/>
      <c r="H13" s="1"/>
      <c r="I13" s="1"/>
      <c r="J13" s="1"/>
      <c r="K13" s="1"/>
    </row>
    <row r="14" spans="1:11" ht="15" x14ac:dyDescent="0.2">
      <c r="A14" s="4">
        <v>72</v>
      </c>
      <c r="B14" s="5"/>
      <c r="C14" s="5" t="s">
        <v>40</v>
      </c>
      <c r="D14" s="4" t="s">
        <v>13</v>
      </c>
      <c r="E14" s="6">
        <v>20</v>
      </c>
      <c r="F14" s="7">
        <v>46</v>
      </c>
      <c r="G14" s="8">
        <f>E14*F14</f>
        <v>920</v>
      </c>
      <c r="H14" s="1"/>
      <c r="I14" s="1"/>
    </row>
    <row r="15" spans="1:11" ht="15" x14ac:dyDescent="0.2">
      <c r="A15" s="9"/>
      <c r="B15" s="9" t="s">
        <v>14</v>
      </c>
      <c r="C15" s="177" t="s">
        <v>39</v>
      </c>
      <c r="D15" s="178"/>
      <c r="E15" s="178"/>
      <c r="F15" s="178"/>
      <c r="G15" s="10">
        <f>SUM(G14:G14)</f>
        <v>920</v>
      </c>
      <c r="H15" s="1"/>
      <c r="I15" s="1"/>
      <c r="J15" s="1"/>
      <c r="K15" s="1"/>
    </row>
    <row r="16" spans="1:11" ht="15" x14ac:dyDescent="0.2">
      <c r="A16" s="175"/>
      <c r="B16" s="175"/>
      <c r="C16" s="176" t="s">
        <v>41</v>
      </c>
      <c r="D16" s="176"/>
      <c r="E16" s="176"/>
      <c r="F16" s="176"/>
      <c r="G16" s="176"/>
      <c r="H16" s="1"/>
      <c r="I16" s="1"/>
      <c r="J16" s="1"/>
      <c r="K16" s="1"/>
    </row>
    <row r="17" spans="1:11" ht="15" x14ac:dyDescent="0.2">
      <c r="A17" s="4">
        <v>73</v>
      </c>
      <c r="B17" s="5"/>
      <c r="C17" s="5" t="s">
        <v>42</v>
      </c>
      <c r="D17" s="4" t="s">
        <v>13</v>
      </c>
      <c r="E17" s="6">
        <v>1</v>
      </c>
      <c r="F17" s="7">
        <v>730</v>
      </c>
      <c r="G17" s="8">
        <f t="shared" ref="G17:G22" si="1">E17*F17</f>
        <v>730</v>
      </c>
      <c r="H17" s="1"/>
      <c r="I17" s="1"/>
    </row>
    <row r="18" spans="1:11" ht="15" x14ac:dyDescent="0.2">
      <c r="A18" s="4">
        <v>74</v>
      </c>
      <c r="B18" s="5"/>
      <c r="C18" s="5" t="s">
        <v>43</v>
      </c>
      <c r="D18" s="4" t="s">
        <v>13</v>
      </c>
      <c r="E18" s="6">
        <v>1</v>
      </c>
      <c r="F18" s="7">
        <v>1030</v>
      </c>
      <c r="G18" s="8">
        <f t="shared" si="1"/>
        <v>1030</v>
      </c>
      <c r="H18" s="1"/>
      <c r="I18" s="1"/>
    </row>
    <row r="19" spans="1:11" ht="15" x14ac:dyDescent="0.2">
      <c r="A19" s="4">
        <v>75</v>
      </c>
      <c r="B19" s="5"/>
      <c r="C19" s="5" t="s">
        <v>44</v>
      </c>
      <c r="D19" s="4" t="s">
        <v>13</v>
      </c>
      <c r="E19" s="6">
        <v>1</v>
      </c>
      <c r="F19" s="7">
        <v>1190</v>
      </c>
      <c r="G19" s="8">
        <f t="shared" si="1"/>
        <v>1190</v>
      </c>
      <c r="H19" s="1"/>
      <c r="I19" s="1"/>
    </row>
    <row r="20" spans="1:11" ht="15" x14ac:dyDescent="0.2">
      <c r="A20" s="4">
        <v>76</v>
      </c>
      <c r="B20" s="5"/>
      <c r="C20" s="5" t="s">
        <v>45</v>
      </c>
      <c r="D20" s="4" t="s">
        <v>13</v>
      </c>
      <c r="E20" s="6">
        <v>2</v>
      </c>
      <c r="F20" s="7">
        <v>830</v>
      </c>
      <c r="G20" s="8">
        <f t="shared" si="1"/>
        <v>1660</v>
      </c>
      <c r="H20" s="1"/>
      <c r="I20" s="1"/>
    </row>
    <row r="21" spans="1:11" ht="15" x14ac:dyDescent="0.2">
      <c r="A21" s="4">
        <v>77</v>
      </c>
      <c r="B21" s="5"/>
      <c r="C21" s="5" t="s">
        <v>46</v>
      </c>
      <c r="D21" s="4" t="s">
        <v>13</v>
      </c>
      <c r="E21" s="6">
        <v>2</v>
      </c>
      <c r="F21" s="7">
        <v>530</v>
      </c>
      <c r="G21" s="8">
        <f t="shared" si="1"/>
        <v>1060</v>
      </c>
      <c r="H21" s="1"/>
      <c r="I21" s="1"/>
    </row>
    <row r="22" spans="1:11" ht="15" x14ac:dyDescent="0.2">
      <c r="A22" s="4">
        <v>78</v>
      </c>
      <c r="B22" s="5"/>
      <c r="C22" s="5" t="s">
        <v>47</v>
      </c>
      <c r="D22" s="4" t="s">
        <v>13</v>
      </c>
      <c r="E22" s="6">
        <v>1</v>
      </c>
      <c r="F22" s="7">
        <v>710</v>
      </c>
      <c r="G22" s="8">
        <f t="shared" si="1"/>
        <v>710</v>
      </c>
      <c r="H22" s="1"/>
      <c r="I22" s="1"/>
    </row>
    <row r="23" spans="1:11" ht="15" x14ac:dyDescent="0.2">
      <c r="A23" s="9"/>
      <c r="B23" s="9" t="s">
        <v>14</v>
      </c>
      <c r="C23" s="177" t="s">
        <v>41</v>
      </c>
      <c r="D23" s="178"/>
      <c r="E23" s="178"/>
      <c r="F23" s="178"/>
      <c r="G23" s="10">
        <f>SUM(G17:G22)</f>
        <v>6380</v>
      </c>
      <c r="H23" s="1"/>
      <c r="I23" s="1"/>
      <c r="J23" s="1"/>
      <c r="K23" s="1"/>
    </row>
    <row r="24" spans="1:11" ht="15" x14ac:dyDescent="0.2">
      <c r="A24" s="175"/>
      <c r="B24" s="175"/>
      <c r="C24" s="176" t="s">
        <v>48</v>
      </c>
      <c r="D24" s="176"/>
      <c r="E24" s="176"/>
      <c r="F24" s="176"/>
      <c r="G24" s="176"/>
      <c r="H24" s="1"/>
      <c r="I24" s="1"/>
      <c r="J24" s="1"/>
      <c r="K24" s="1"/>
    </row>
    <row r="25" spans="1:11" ht="15" x14ac:dyDescent="0.2">
      <c r="A25" s="4">
        <v>79</v>
      </c>
      <c r="B25" s="5"/>
      <c r="C25" s="5" t="s">
        <v>49</v>
      </c>
      <c r="D25" s="4" t="s">
        <v>50</v>
      </c>
      <c r="E25" s="6">
        <v>10</v>
      </c>
      <c r="F25" s="7">
        <v>10</v>
      </c>
      <c r="G25" s="8">
        <f t="shared" ref="G25:G29" si="2">E25*F25</f>
        <v>100</v>
      </c>
      <c r="H25" s="1"/>
      <c r="I25" s="1"/>
    </row>
    <row r="26" spans="1:11" ht="15" x14ac:dyDescent="0.2">
      <c r="A26" s="4">
        <v>80</v>
      </c>
      <c r="B26" s="5"/>
      <c r="C26" s="5" t="s">
        <v>51</v>
      </c>
      <c r="D26" s="4" t="s">
        <v>50</v>
      </c>
      <c r="E26" s="6">
        <v>20</v>
      </c>
      <c r="F26" s="7">
        <v>12</v>
      </c>
      <c r="G26" s="8">
        <f t="shared" si="2"/>
        <v>240</v>
      </c>
      <c r="H26" s="1"/>
      <c r="I26" s="1"/>
    </row>
    <row r="27" spans="1:11" ht="15" x14ac:dyDescent="0.2">
      <c r="A27" s="4">
        <v>81</v>
      </c>
      <c r="B27" s="5"/>
      <c r="C27" s="5" t="s">
        <v>52</v>
      </c>
      <c r="D27" s="4" t="s">
        <v>50</v>
      </c>
      <c r="E27" s="6">
        <v>65</v>
      </c>
      <c r="F27" s="7">
        <v>14</v>
      </c>
      <c r="G27" s="8">
        <f t="shared" si="2"/>
        <v>910</v>
      </c>
      <c r="H27" s="1"/>
      <c r="I27" s="1"/>
    </row>
    <row r="28" spans="1:11" ht="15" x14ac:dyDescent="0.2">
      <c r="A28" s="4">
        <v>82</v>
      </c>
      <c r="B28" s="5"/>
      <c r="C28" s="5" t="s">
        <v>53</v>
      </c>
      <c r="D28" s="4" t="s">
        <v>50</v>
      </c>
      <c r="E28" s="6">
        <v>100</v>
      </c>
      <c r="F28" s="7">
        <v>17</v>
      </c>
      <c r="G28" s="8">
        <f t="shared" si="2"/>
        <v>1700</v>
      </c>
      <c r="H28" s="1"/>
      <c r="I28" s="1"/>
    </row>
    <row r="29" spans="1:11" ht="15" x14ac:dyDescent="0.2">
      <c r="A29" s="4">
        <v>83</v>
      </c>
      <c r="B29" s="5"/>
      <c r="C29" s="5" t="s">
        <v>54</v>
      </c>
      <c r="D29" s="4" t="s">
        <v>50</v>
      </c>
      <c r="E29" s="6">
        <v>25</v>
      </c>
      <c r="F29" s="7">
        <v>8</v>
      </c>
      <c r="G29" s="8">
        <f t="shared" si="2"/>
        <v>200</v>
      </c>
      <c r="H29" s="1"/>
      <c r="I29" s="1"/>
    </row>
    <row r="30" spans="1:11" ht="15" x14ac:dyDescent="0.2">
      <c r="A30" s="9"/>
      <c r="B30" s="9" t="s">
        <v>14</v>
      </c>
      <c r="C30" s="177" t="s">
        <v>48</v>
      </c>
      <c r="D30" s="178"/>
      <c r="E30" s="178"/>
      <c r="F30" s="178"/>
      <c r="G30" s="10">
        <f>SUM(G25:G29)</f>
        <v>3150</v>
      </c>
      <c r="H30" s="1"/>
      <c r="I30" s="1"/>
      <c r="J30" s="1"/>
      <c r="K30" s="1"/>
    </row>
    <row r="31" spans="1:11" ht="15" x14ac:dyDescent="0.2">
      <c r="A31" s="175"/>
      <c r="B31" s="175"/>
      <c r="C31" s="176" t="s">
        <v>55</v>
      </c>
      <c r="D31" s="176"/>
      <c r="E31" s="176"/>
      <c r="F31" s="176"/>
      <c r="G31" s="176"/>
      <c r="H31" s="1"/>
      <c r="I31" s="1"/>
      <c r="J31" s="1"/>
      <c r="K31" s="1"/>
    </row>
    <row r="32" spans="1:11" ht="15" x14ac:dyDescent="0.2">
      <c r="A32" s="4">
        <v>84</v>
      </c>
      <c r="B32" s="5"/>
      <c r="C32" s="5" t="s">
        <v>56</v>
      </c>
      <c r="D32" s="4" t="s">
        <v>13</v>
      </c>
      <c r="E32" s="6">
        <v>2</v>
      </c>
      <c r="F32" s="7">
        <v>110</v>
      </c>
      <c r="G32" s="8">
        <f t="shared" ref="G32:G35" si="3">E32*F32</f>
        <v>220</v>
      </c>
      <c r="H32" s="1"/>
      <c r="I32" s="1"/>
    </row>
    <row r="33" spans="1:11" ht="15" x14ac:dyDescent="0.2">
      <c r="A33" s="4">
        <v>85</v>
      </c>
      <c r="B33" s="5"/>
      <c r="C33" s="5" t="s">
        <v>57</v>
      </c>
      <c r="D33" s="4" t="s">
        <v>13</v>
      </c>
      <c r="E33" s="6">
        <v>1</v>
      </c>
      <c r="F33" s="7">
        <v>138</v>
      </c>
      <c r="G33" s="8">
        <f t="shared" si="3"/>
        <v>138</v>
      </c>
      <c r="H33" s="1"/>
      <c r="I33" s="1"/>
    </row>
    <row r="34" spans="1:11" ht="15" x14ac:dyDescent="0.2">
      <c r="A34" s="4">
        <v>86</v>
      </c>
      <c r="B34" s="5"/>
      <c r="C34" s="5" t="s">
        <v>58</v>
      </c>
      <c r="D34" s="4" t="s">
        <v>59</v>
      </c>
      <c r="E34" s="6">
        <v>4</v>
      </c>
      <c r="F34" s="7">
        <v>130</v>
      </c>
      <c r="G34" s="8">
        <f t="shared" si="3"/>
        <v>520</v>
      </c>
      <c r="H34" s="1"/>
      <c r="I34" s="1"/>
    </row>
    <row r="35" spans="1:11" ht="15" x14ac:dyDescent="0.2">
      <c r="A35" s="4">
        <v>87</v>
      </c>
      <c r="B35" s="5"/>
      <c r="C35" s="5" t="s">
        <v>60</v>
      </c>
      <c r="D35" s="4" t="s">
        <v>13</v>
      </c>
      <c r="E35" s="6">
        <v>2</v>
      </c>
      <c r="F35" s="7">
        <v>110</v>
      </c>
      <c r="G35" s="8">
        <f t="shared" si="3"/>
        <v>220</v>
      </c>
      <c r="H35" s="1"/>
      <c r="I35" s="1"/>
    </row>
    <row r="36" spans="1:11" ht="15" x14ac:dyDescent="0.2">
      <c r="A36" s="9"/>
      <c r="B36" s="9" t="s">
        <v>14</v>
      </c>
      <c r="C36" s="177" t="s">
        <v>55</v>
      </c>
      <c r="D36" s="178"/>
      <c r="E36" s="178"/>
      <c r="F36" s="178"/>
      <c r="G36" s="10">
        <f>SUM(G32:G35)</f>
        <v>1098</v>
      </c>
      <c r="H36" s="1"/>
      <c r="I36" s="1"/>
      <c r="J36" s="1"/>
      <c r="K36" s="1"/>
    </row>
    <row r="37" spans="1:11" ht="15" x14ac:dyDescent="0.2">
      <c r="A37" s="175"/>
      <c r="B37" s="175"/>
      <c r="C37" s="176" t="s">
        <v>61</v>
      </c>
      <c r="D37" s="176"/>
      <c r="E37" s="176"/>
      <c r="F37" s="176"/>
      <c r="G37" s="176"/>
      <c r="H37" s="1"/>
      <c r="I37" s="1"/>
      <c r="J37" s="1"/>
      <c r="K37" s="1"/>
    </row>
    <row r="38" spans="1:11" ht="15" x14ac:dyDescent="0.2">
      <c r="A38" s="4">
        <v>88</v>
      </c>
      <c r="B38" s="5"/>
      <c r="C38" s="5" t="s">
        <v>62</v>
      </c>
      <c r="D38" s="4" t="s">
        <v>13</v>
      </c>
      <c r="E38" s="6">
        <v>4</v>
      </c>
      <c r="F38" s="7">
        <v>115</v>
      </c>
      <c r="G38" s="8">
        <f t="shared" ref="G38:G41" si="4">E38*F38</f>
        <v>460</v>
      </c>
      <c r="H38" s="1"/>
      <c r="I38" s="1"/>
    </row>
    <row r="39" spans="1:11" ht="15" x14ac:dyDescent="0.2">
      <c r="A39" s="4">
        <v>89</v>
      </c>
      <c r="B39" s="5"/>
      <c r="C39" s="5" t="s">
        <v>63</v>
      </c>
      <c r="D39" s="4" t="s">
        <v>13</v>
      </c>
      <c r="E39" s="6">
        <v>1</v>
      </c>
      <c r="F39" s="7">
        <v>15</v>
      </c>
      <c r="G39" s="8">
        <f t="shared" si="4"/>
        <v>15</v>
      </c>
      <c r="H39" s="1"/>
      <c r="I39" s="1"/>
    </row>
    <row r="40" spans="1:11" ht="15" x14ac:dyDescent="0.2">
      <c r="A40" s="4">
        <v>90</v>
      </c>
      <c r="B40" s="5"/>
      <c r="C40" s="5" t="s">
        <v>64</v>
      </c>
      <c r="D40" s="4" t="s">
        <v>13</v>
      </c>
      <c r="E40" s="6">
        <v>5</v>
      </c>
      <c r="F40" s="7">
        <v>105</v>
      </c>
      <c r="G40" s="8">
        <f t="shared" si="4"/>
        <v>525</v>
      </c>
      <c r="H40" s="1"/>
      <c r="I40" s="1"/>
    </row>
    <row r="41" spans="1:11" ht="15" x14ac:dyDescent="0.2">
      <c r="A41" s="4">
        <v>91</v>
      </c>
      <c r="B41" s="5"/>
      <c r="C41" s="5" t="s">
        <v>65</v>
      </c>
      <c r="D41" s="4" t="s">
        <v>13</v>
      </c>
      <c r="E41" s="6">
        <v>3</v>
      </c>
      <c r="F41" s="7">
        <v>120</v>
      </c>
      <c r="G41" s="8">
        <f t="shared" si="4"/>
        <v>360</v>
      </c>
      <c r="H41" s="1"/>
      <c r="I41" s="1"/>
    </row>
    <row r="42" spans="1:11" ht="15" x14ac:dyDescent="0.2">
      <c r="A42" s="9"/>
      <c r="B42" s="9" t="s">
        <v>14</v>
      </c>
      <c r="C42" s="177" t="s">
        <v>61</v>
      </c>
      <c r="D42" s="178"/>
      <c r="E42" s="178"/>
      <c r="F42" s="178"/>
      <c r="G42" s="10">
        <f>SUM(G38:G41)</f>
        <v>1360</v>
      </c>
      <c r="H42" s="1"/>
      <c r="I42" s="1"/>
      <c r="J42" s="1"/>
      <c r="K42" s="1"/>
    </row>
    <row r="43" spans="1:11" ht="15" x14ac:dyDescent="0.2">
      <c r="A43" s="11"/>
      <c r="B43" s="11" t="s">
        <v>14</v>
      </c>
      <c r="C43" s="179" t="s">
        <v>3</v>
      </c>
      <c r="D43" s="178"/>
      <c r="E43" s="178"/>
      <c r="F43" s="178"/>
      <c r="G43" s="12">
        <f>+G12+G15+G23+G30+G36+G42</f>
        <v>13554</v>
      </c>
      <c r="H43" s="1"/>
      <c r="I43" s="1"/>
      <c r="J43" s="1"/>
      <c r="K43" s="1"/>
    </row>
    <row r="44" spans="1:11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" x14ac:dyDescent="0.2">
      <c r="A45" s="181"/>
      <c r="B45" s="182"/>
      <c r="C45" s="182" t="s">
        <v>25</v>
      </c>
      <c r="D45" s="182"/>
      <c r="E45" s="182"/>
      <c r="F45" s="182"/>
      <c r="G45" s="183"/>
      <c r="H45" s="1"/>
      <c r="I45" s="1"/>
      <c r="J45" s="1"/>
      <c r="K45" s="1"/>
    </row>
    <row r="46" spans="1:11" ht="15" x14ac:dyDescent="0.2">
      <c r="A46" s="3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1"/>
      <c r="I46" s="1"/>
      <c r="J46" s="1"/>
      <c r="K46" s="1"/>
    </row>
    <row r="47" spans="1:11" ht="15" x14ac:dyDescent="0.2">
      <c r="A47" s="175"/>
      <c r="B47" s="175"/>
      <c r="C47" s="176" t="s">
        <v>66</v>
      </c>
      <c r="D47" s="176"/>
      <c r="E47" s="176"/>
      <c r="F47" s="176"/>
      <c r="G47" s="176"/>
      <c r="H47" s="1"/>
      <c r="I47" s="1"/>
      <c r="J47" s="1"/>
      <c r="K47" s="1"/>
    </row>
    <row r="48" spans="1:11" ht="15" x14ac:dyDescent="0.2">
      <c r="A48" s="4">
        <v>92</v>
      </c>
      <c r="B48" s="5" t="s">
        <v>67</v>
      </c>
      <c r="C48" s="5" t="s">
        <v>68</v>
      </c>
      <c r="D48" s="4" t="s">
        <v>50</v>
      </c>
      <c r="E48" s="6">
        <v>80</v>
      </c>
      <c r="F48" s="7">
        <v>13</v>
      </c>
      <c r="G48" s="8">
        <f t="shared" ref="G48:G50" si="5">E48*F48</f>
        <v>1040</v>
      </c>
      <c r="H48" s="1"/>
      <c r="I48" s="1"/>
    </row>
    <row r="49" spans="1:11" ht="15" x14ac:dyDescent="0.2">
      <c r="A49" s="4">
        <v>93</v>
      </c>
      <c r="B49" s="5" t="s">
        <v>69</v>
      </c>
      <c r="C49" s="5" t="s">
        <v>70</v>
      </c>
      <c r="D49" s="4" t="s">
        <v>29</v>
      </c>
      <c r="E49" s="6">
        <v>8</v>
      </c>
      <c r="F49" s="7">
        <v>180</v>
      </c>
      <c r="G49" s="8">
        <f t="shared" si="5"/>
        <v>1440</v>
      </c>
      <c r="H49" s="1"/>
      <c r="I49" s="1"/>
    </row>
    <row r="50" spans="1:11" ht="15" x14ac:dyDescent="0.2">
      <c r="A50" s="4">
        <v>94</v>
      </c>
      <c r="B50" s="5" t="s">
        <v>71</v>
      </c>
      <c r="C50" s="5" t="s">
        <v>72</v>
      </c>
      <c r="D50" s="4" t="s">
        <v>13</v>
      </c>
      <c r="E50" s="6">
        <v>1</v>
      </c>
      <c r="F50" s="7">
        <v>110</v>
      </c>
      <c r="G50" s="8">
        <f t="shared" si="5"/>
        <v>110</v>
      </c>
      <c r="H50" s="1"/>
      <c r="I50" s="1"/>
    </row>
    <row r="51" spans="1:11" ht="15" x14ac:dyDescent="0.2">
      <c r="A51" s="9"/>
      <c r="B51" s="9" t="s">
        <v>14</v>
      </c>
      <c r="C51" s="177" t="s">
        <v>66</v>
      </c>
      <c r="D51" s="178"/>
      <c r="E51" s="178"/>
      <c r="F51" s="178"/>
      <c r="G51" s="10">
        <f>SUM(G48:G50)</f>
        <v>2590</v>
      </c>
      <c r="H51" s="1"/>
      <c r="I51" s="1"/>
      <c r="J51" s="1"/>
      <c r="K51" s="1"/>
    </row>
    <row r="52" spans="1:11" ht="15" x14ac:dyDescent="0.2">
      <c r="A52" s="175"/>
      <c r="B52" s="175"/>
      <c r="C52" s="176" t="s">
        <v>73</v>
      </c>
      <c r="D52" s="176"/>
      <c r="E52" s="176"/>
      <c r="F52" s="176"/>
      <c r="G52" s="176"/>
      <c r="H52" s="1"/>
      <c r="I52" s="1"/>
      <c r="J52" s="1"/>
      <c r="K52" s="1"/>
    </row>
    <row r="53" spans="1:11" ht="15" x14ac:dyDescent="0.2">
      <c r="A53" s="4">
        <v>95</v>
      </c>
      <c r="B53" s="5"/>
      <c r="C53" s="5" t="s">
        <v>74</v>
      </c>
      <c r="D53" s="4" t="s">
        <v>29</v>
      </c>
      <c r="E53" s="6">
        <v>3</v>
      </c>
      <c r="F53" s="7">
        <v>180</v>
      </c>
      <c r="G53" s="8">
        <f t="shared" ref="G53:G59" si="6">E53*F53</f>
        <v>540</v>
      </c>
      <c r="H53" s="1"/>
      <c r="I53" s="1"/>
    </row>
    <row r="54" spans="1:11" ht="15" x14ac:dyDescent="0.2">
      <c r="A54" s="4">
        <v>96</v>
      </c>
      <c r="B54" s="5"/>
      <c r="C54" s="5" t="s">
        <v>75</v>
      </c>
      <c r="D54" s="4" t="s">
        <v>29</v>
      </c>
      <c r="E54" s="6">
        <v>3</v>
      </c>
      <c r="F54" s="7">
        <v>220</v>
      </c>
      <c r="G54" s="8">
        <f t="shared" si="6"/>
        <v>660</v>
      </c>
      <c r="H54" s="1"/>
      <c r="I54" s="1"/>
    </row>
    <row r="55" spans="1:11" ht="15" x14ac:dyDescent="0.2">
      <c r="A55" s="4">
        <v>97</v>
      </c>
      <c r="B55" s="5"/>
      <c r="C55" s="5" t="s">
        <v>76</v>
      </c>
      <c r="D55" s="4" t="s">
        <v>29</v>
      </c>
      <c r="E55" s="6">
        <v>4</v>
      </c>
      <c r="F55" s="7">
        <v>180</v>
      </c>
      <c r="G55" s="8">
        <f t="shared" si="6"/>
        <v>720</v>
      </c>
      <c r="H55" s="1"/>
      <c r="I55" s="1"/>
    </row>
    <row r="56" spans="1:11" ht="15" x14ac:dyDescent="0.2">
      <c r="A56" s="4">
        <v>98</v>
      </c>
      <c r="B56" s="5"/>
      <c r="C56" s="5" t="s">
        <v>77</v>
      </c>
      <c r="D56" s="4" t="s">
        <v>29</v>
      </c>
      <c r="E56" s="6">
        <v>1</v>
      </c>
      <c r="F56" s="7">
        <v>220</v>
      </c>
      <c r="G56" s="8">
        <f t="shared" si="6"/>
        <v>220</v>
      </c>
      <c r="H56" s="1"/>
      <c r="I56" s="1"/>
    </row>
    <row r="57" spans="1:11" ht="15" x14ac:dyDescent="0.2">
      <c r="A57" s="4">
        <v>99</v>
      </c>
      <c r="B57" s="5"/>
      <c r="C57" s="5" t="s">
        <v>78</v>
      </c>
      <c r="D57" s="4" t="s">
        <v>29</v>
      </c>
      <c r="E57" s="6">
        <v>2</v>
      </c>
      <c r="F57" s="7">
        <v>180</v>
      </c>
      <c r="G57" s="8">
        <f t="shared" si="6"/>
        <v>360</v>
      </c>
      <c r="H57" s="1"/>
      <c r="I57" s="1"/>
    </row>
    <row r="58" spans="1:11" ht="15" x14ac:dyDescent="0.2">
      <c r="A58" s="4">
        <v>100</v>
      </c>
      <c r="B58" s="5"/>
      <c r="C58" s="5" t="s">
        <v>79</v>
      </c>
      <c r="D58" s="4" t="s">
        <v>29</v>
      </c>
      <c r="E58" s="6">
        <v>8</v>
      </c>
      <c r="F58" s="7">
        <v>180</v>
      </c>
      <c r="G58" s="8">
        <f t="shared" si="6"/>
        <v>1440</v>
      </c>
      <c r="H58" s="1"/>
      <c r="I58" s="1"/>
    </row>
    <row r="59" spans="1:11" ht="15" x14ac:dyDescent="0.2">
      <c r="A59" s="4">
        <v>101</v>
      </c>
      <c r="B59" s="5"/>
      <c r="C59" s="5" t="s">
        <v>80</v>
      </c>
      <c r="D59" s="4" t="s">
        <v>29</v>
      </c>
      <c r="E59" s="6">
        <v>4</v>
      </c>
      <c r="F59" s="7">
        <v>300</v>
      </c>
      <c r="G59" s="8">
        <f t="shared" si="6"/>
        <v>1200</v>
      </c>
      <c r="H59" s="1"/>
      <c r="I59" s="1"/>
    </row>
    <row r="60" spans="1:11" ht="15" x14ac:dyDescent="0.2">
      <c r="A60" s="9"/>
      <c r="B60" s="9" t="s">
        <v>14</v>
      </c>
      <c r="C60" s="177" t="s">
        <v>73</v>
      </c>
      <c r="D60" s="178"/>
      <c r="E60" s="178"/>
      <c r="F60" s="178"/>
      <c r="G60" s="10">
        <f>SUM(G53:G59)</f>
        <v>5140</v>
      </c>
      <c r="H60" s="1"/>
      <c r="I60" s="1"/>
      <c r="J60" s="1"/>
      <c r="K60" s="1"/>
    </row>
    <row r="61" spans="1:11" ht="15" x14ac:dyDescent="0.2">
      <c r="A61" s="175"/>
      <c r="B61" s="175"/>
      <c r="C61" s="176" t="s">
        <v>81</v>
      </c>
      <c r="D61" s="176"/>
      <c r="E61" s="176"/>
      <c r="F61" s="176"/>
      <c r="G61" s="176"/>
      <c r="H61" s="1"/>
      <c r="I61" s="1"/>
      <c r="J61" s="1"/>
      <c r="K61" s="1"/>
    </row>
    <row r="62" spans="1:11" ht="15" x14ac:dyDescent="0.2">
      <c r="A62" s="4">
        <v>102</v>
      </c>
      <c r="B62" s="5" t="s">
        <v>82</v>
      </c>
      <c r="C62" s="5" t="s">
        <v>83</v>
      </c>
      <c r="D62" s="4" t="s">
        <v>50</v>
      </c>
      <c r="E62" s="6">
        <v>40</v>
      </c>
      <c r="F62" s="7">
        <v>30</v>
      </c>
      <c r="G62" s="8">
        <f t="shared" ref="G62:G84" si="7">E62*F62</f>
        <v>1200</v>
      </c>
      <c r="H62" s="1"/>
      <c r="I62" s="1"/>
    </row>
    <row r="63" spans="1:11" ht="15" x14ac:dyDescent="0.2">
      <c r="A63" s="4">
        <v>103</v>
      </c>
      <c r="B63" s="5" t="s">
        <v>84</v>
      </c>
      <c r="C63" s="5" t="s">
        <v>85</v>
      </c>
      <c r="D63" s="4" t="s">
        <v>13</v>
      </c>
      <c r="E63" s="6">
        <v>3</v>
      </c>
      <c r="F63" s="7">
        <v>34</v>
      </c>
      <c r="G63" s="8">
        <f t="shared" si="7"/>
        <v>102</v>
      </c>
      <c r="H63" s="1"/>
      <c r="I63" s="1"/>
    </row>
    <row r="64" spans="1:11" ht="15" x14ac:dyDescent="0.2">
      <c r="A64" s="4">
        <v>104</v>
      </c>
      <c r="B64" s="5" t="s">
        <v>84</v>
      </c>
      <c r="C64" s="5" t="s">
        <v>85</v>
      </c>
      <c r="D64" s="4" t="s">
        <v>13</v>
      </c>
      <c r="E64" s="6">
        <v>3</v>
      </c>
      <c r="F64" s="7">
        <v>34</v>
      </c>
      <c r="G64" s="8">
        <f t="shared" si="7"/>
        <v>102</v>
      </c>
      <c r="H64" s="1"/>
      <c r="I64" s="1"/>
    </row>
    <row r="65" spans="1:9" ht="15" x14ac:dyDescent="0.2">
      <c r="A65" s="4">
        <v>105</v>
      </c>
      <c r="B65" s="5" t="s">
        <v>84</v>
      </c>
      <c r="C65" s="5" t="s">
        <v>85</v>
      </c>
      <c r="D65" s="4" t="s">
        <v>13</v>
      </c>
      <c r="E65" s="6">
        <v>4</v>
      </c>
      <c r="F65" s="7">
        <v>34</v>
      </c>
      <c r="G65" s="8">
        <f t="shared" si="7"/>
        <v>136</v>
      </c>
      <c r="H65" s="1"/>
      <c r="I65" s="1"/>
    </row>
    <row r="66" spans="1:9" ht="15" x14ac:dyDescent="0.2">
      <c r="A66" s="4">
        <v>106</v>
      </c>
      <c r="B66" s="5" t="s">
        <v>84</v>
      </c>
      <c r="C66" s="5" t="s">
        <v>85</v>
      </c>
      <c r="D66" s="4" t="s">
        <v>13</v>
      </c>
      <c r="E66" s="6">
        <v>2</v>
      </c>
      <c r="F66" s="7">
        <v>34</v>
      </c>
      <c r="G66" s="8">
        <f t="shared" si="7"/>
        <v>68</v>
      </c>
      <c r="H66" s="1"/>
      <c r="I66" s="1"/>
    </row>
    <row r="67" spans="1:9" ht="15" x14ac:dyDescent="0.2">
      <c r="A67" s="4">
        <v>107</v>
      </c>
      <c r="B67" s="5" t="s">
        <v>84</v>
      </c>
      <c r="C67" s="5" t="s">
        <v>85</v>
      </c>
      <c r="D67" s="4" t="s">
        <v>13</v>
      </c>
      <c r="E67" s="6">
        <v>5</v>
      </c>
      <c r="F67" s="7">
        <v>34</v>
      </c>
      <c r="G67" s="8">
        <f t="shared" si="7"/>
        <v>170</v>
      </c>
      <c r="H67" s="1"/>
      <c r="I67" s="1"/>
    </row>
    <row r="68" spans="1:9" ht="15" x14ac:dyDescent="0.2">
      <c r="A68" s="4">
        <v>108</v>
      </c>
      <c r="B68" s="5" t="s">
        <v>69</v>
      </c>
      <c r="C68" s="5" t="s">
        <v>86</v>
      </c>
      <c r="D68" s="4" t="s">
        <v>13</v>
      </c>
      <c r="E68" s="6">
        <v>1</v>
      </c>
      <c r="F68" s="7">
        <v>180</v>
      </c>
      <c r="G68" s="8">
        <f t="shared" si="7"/>
        <v>180</v>
      </c>
      <c r="H68" s="1"/>
      <c r="I68" s="1"/>
    </row>
    <row r="69" spans="1:9" ht="15" x14ac:dyDescent="0.2">
      <c r="A69" s="4">
        <v>109</v>
      </c>
      <c r="B69" s="5" t="s">
        <v>87</v>
      </c>
      <c r="C69" s="5" t="s">
        <v>88</v>
      </c>
      <c r="D69" s="4" t="s">
        <v>13</v>
      </c>
      <c r="E69" s="6">
        <v>1</v>
      </c>
      <c r="F69" s="7">
        <v>180</v>
      </c>
      <c r="G69" s="8">
        <f t="shared" si="7"/>
        <v>180</v>
      </c>
      <c r="H69" s="1"/>
      <c r="I69" s="1"/>
    </row>
    <row r="70" spans="1:9" ht="15" x14ac:dyDescent="0.2">
      <c r="A70" s="4">
        <v>110</v>
      </c>
      <c r="B70" s="5" t="s">
        <v>87</v>
      </c>
      <c r="C70" s="5" t="s">
        <v>88</v>
      </c>
      <c r="D70" s="4" t="s">
        <v>13</v>
      </c>
      <c r="E70" s="6">
        <v>1</v>
      </c>
      <c r="F70" s="7">
        <v>160</v>
      </c>
      <c r="G70" s="8">
        <f t="shared" si="7"/>
        <v>160</v>
      </c>
      <c r="H70" s="1"/>
      <c r="I70" s="1"/>
    </row>
    <row r="71" spans="1:9" ht="15" x14ac:dyDescent="0.2">
      <c r="A71" s="4">
        <v>111</v>
      </c>
      <c r="B71" s="5" t="s">
        <v>87</v>
      </c>
      <c r="C71" s="5" t="s">
        <v>88</v>
      </c>
      <c r="D71" s="4" t="s">
        <v>13</v>
      </c>
      <c r="E71" s="6">
        <v>2</v>
      </c>
      <c r="F71" s="7">
        <v>160</v>
      </c>
      <c r="G71" s="8">
        <f t="shared" si="7"/>
        <v>320</v>
      </c>
      <c r="H71" s="1"/>
      <c r="I71" s="1"/>
    </row>
    <row r="72" spans="1:9" ht="15" x14ac:dyDescent="0.2">
      <c r="A72" s="4">
        <v>112</v>
      </c>
      <c r="B72" s="5" t="s">
        <v>87</v>
      </c>
      <c r="C72" s="5" t="s">
        <v>88</v>
      </c>
      <c r="D72" s="4" t="s">
        <v>13</v>
      </c>
      <c r="E72" s="6">
        <v>1</v>
      </c>
      <c r="F72" s="7">
        <v>160</v>
      </c>
      <c r="G72" s="8">
        <f t="shared" si="7"/>
        <v>160</v>
      </c>
      <c r="H72" s="1"/>
      <c r="I72" s="1"/>
    </row>
    <row r="73" spans="1:9" ht="15" x14ac:dyDescent="0.2">
      <c r="A73" s="4">
        <v>113</v>
      </c>
      <c r="B73" s="5" t="s">
        <v>87</v>
      </c>
      <c r="C73" s="5" t="s">
        <v>88</v>
      </c>
      <c r="D73" s="4" t="s">
        <v>13</v>
      </c>
      <c r="E73" s="6">
        <v>2</v>
      </c>
      <c r="F73" s="7">
        <v>160</v>
      </c>
      <c r="G73" s="8">
        <f t="shared" si="7"/>
        <v>320</v>
      </c>
      <c r="H73" s="1"/>
      <c r="I73" s="1"/>
    </row>
    <row r="74" spans="1:9" ht="15" x14ac:dyDescent="0.2">
      <c r="A74" s="4">
        <v>114</v>
      </c>
      <c r="B74" s="5" t="s">
        <v>89</v>
      </c>
      <c r="C74" s="5" t="s">
        <v>90</v>
      </c>
      <c r="D74" s="4" t="s">
        <v>50</v>
      </c>
      <c r="E74" s="6">
        <v>30</v>
      </c>
      <c r="F74" s="7">
        <v>22</v>
      </c>
      <c r="G74" s="8">
        <f t="shared" si="7"/>
        <v>660</v>
      </c>
      <c r="H74" s="1"/>
      <c r="I74" s="1"/>
    </row>
    <row r="75" spans="1:9" ht="15" x14ac:dyDescent="0.2">
      <c r="A75" s="4">
        <v>115</v>
      </c>
      <c r="B75" s="5" t="s">
        <v>91</v>
      </c>
      <c r="C75" s="5" t="s">
        <v>92</v>
      </c>
      <c r="D75" s="4" t="s">
        <v>50</v>
      </c>
      <c r="E75" s="6">
        <v>65</v>
      </c>
      <c r="F75" s="7">
        <v>22</v>
      </c>
      <c r="G75" s="8">
        <f t="shared" si="7"/>
        <v>1430</v>
      </c>
      <c r="H75" s="1"/>
      <c r="I75" s="1"/>
    </row>
    <row r="76" spans="1:9" ht="15" x14ac:dyDescent="0.2">
      <c r="A76" s="4">
        <v>116</v>
      </c>
      <c r="B76" s="5" t="s">
        <v>91</v>
      </c>
      <c r="C76" s="5" t="s">
        <v>92</v>
      </c>
      <c r="D76" s="4" t="s">
        <v>50</v>
      </c>
      <c r="E76" s="6">
        <v>100</v>
      </c>
      <c r="F76" s="7">
        <v>30</v>
      </c>
      <c r="G76" s="8">
        <f t="shared" si="7"/>
        <v>3000</v>
      </c>
      <c r="H76" s="1"/>
      <c r="I76" s="1"/>
    </row>
    <row r="77" spans="1:9" ht="15" x14ac:dyDescent="0.2">
      <c r="A77" s="4">
        <v>117</v>
      </c>
      <c r="B77" s="5" t="s">
        <v>91</v>
      </c>
      <c r="C77" s="5" t="s">
        <v>92</v>
      </c>
      <c r="D77" s="4" t="s">
        <v>50</v>
      </c>
      <c r="E77" s="6">
        <v>25</v>
      </c>
      <c r="F77" s="7">
        <v>30</v>
      </c>
      <c r="G77" s="8">
        <f t="shared" si="7"/>
        <v>750</v>
      </c>
      <c r="H77" s="1"/>
      <c r="I77" s="1"/>
    </row>
    <row r="78" spans="1:9" ht="15" x14ac:dyDescent="0.2">
      <c r="A78" s="4">
        <v>118</v>
      </c>
      <c r="B78" s="5" t="s">
        <v>93</v>
      </c>
      <c r="C78" s="5" t="s">
        <v>94</v>
      </c>
      <c r="D78" s="4" t="s">
        <v>13</v>
      </c>
      <c r="E78" s="6">
        <v>40</v>
      </c>
      <c r="F78" s="7">
        <v>12</v>
      </c>
      <c r="G78" s="8">
        <f t="shared" si="7"/>
        <v>480</v>
      </c>
      <c r="H78" s="1"/>
      <c r="I78" s="1"/>
    </row>
    <row r="79" spans="1:9" ht="15" x14ac:dyDescent="0.2">
      <c r="A79" s="4">
        <v>119</v>
      </c>
      <c r="B79" s="5" t="s">
        <v>95</v>
      </c>
      <c r="C79" s="5" t="s">
        <v>96</v>
      </c>
      <c r="D79" s="4" t="s">
        <v>13</v>
      </c>
      <c r="E79" s="6">
        <v>4</v>
      </c>
      <c r="F79" s="7">
        <v>32</v>
      </c>
      <c r="G79" s="8">
        <f t="shared" si="7"/>
        <v>128</v>
      </c>
      <c r="H79" s="1"/>
      <c r="I79" s="1"/>
    </row>
    <row r="80" spans="1:9" ht="15" x14ac:dyDescent="0.2">
      <c r="A80" s="4">
        <v>120</v>
      </c>
      <c r="B80" s="5"/>
      <c r="C80" s="5" t="s">
        <v>97</v>
      </c>
      <c r="D80" s="4" t="s">
        <v>13</v>
      </c>
      <c r="E80" s="6">
        <v>3</v>
      </c>
      <c r="F80" s="7">
        <v>32</v>
      </c>
      <c r="G80" s="8">
        <f t="shared" si="7"/>
        <v>96</v>
      </c>
      <c r="H80" s="1"/>
      <c r="I80" s="1"/>
    </row>
    <row r="81" spans="1:11" ht="15" x14ac:dyDescent="0.2">
      <c r="A81" s="4">
        <v>121</v>
      </c>
      <c r="B81" s="5"/>
      <c r="C81" s="5" t="s">
        <v>97</v>
      </c>
      <c r="D81" s="4" t="s">
        <v>13</v>
      </c>
      <c r="E81" s="6">
        <v>2</v>
      </c>
      <c r="F81" s="7">
        <v>32</v>
      </c>
      <c r="G81" s="8">
        <f t="shared" si="7"/>
        <v>64</v>
      </c>
      <c r="H81" s="1"/>
      <c r="I81" s="1"/>
    </row>
    <row r="82" spans="1:11" ht="15" x14ac:dyDescent="0.2">
      <c r="A82" s="4">
        <v>122</v>
      </c>
      <c r="B82" s="5" t="s">
        <v>98</v>
      </c>
      <c r="C82" s="5" t="s">
        <v>99</v>
      </c>
      <c r="D82" s="4" t="s">
        <v>13</v>
      </c>
      <c r="E82" s="6">
        <v>4</v>
      </c>
      <c r="F82" s="7">
        <v>32</v>
      </c>
      <c r="G82" s="8">
        <f t="shared" si="7"/>
        <v>128</v>
      </c>
      <c r="H82" s="1"/>
      <c r="I82" s="1"/>
    </row>
    <row r="83" spans="1:11" ht="15" x14ac:dyDescent="0.2">
      <c r="A83" s="4">
        <v>123</v>
      </c>
      <c r="B83" s="5" t="s">
        <v>98</v>
      </c>
      <c r="C83" s="5" t="s">
        <v>99</v>
      </c>
      <c r="D83" s="4" t="s">
        <v>13</v>
      </c>
      <c r="E83" s="6">
        <v>5</v>
      </c>
      <c r="F83" s="7">
        <v>32</v>
      </c>
      <c r="G83" s="8">
        <f t="shared" si="7"/>
        <v>160</v>
      </c>
      <c r="H83" s="1"/>
      <c r="I83" s="1"/>
    </row>
    <row r="84" spans="1:11" ht="15" x14ac:dyDescent="0.2">
      <c r="A84" s="4">
        <v>124</v>
      </c>
      <c r="B84" s="5" t="s">
        <v>98</v>
      </c>
      <c r="C84" s="5" t="s">
        <v>99</v>
      </c>
      <c r="D84" s="4" t="s">
        <v>13</v>
      </c>
      <c r="E84" s="6">
        <v>3</v>
      </c>
      <c r="F84" s="7">
        <v>32</v>
      </c>
      <c r="G84" s="8">
        <f t="shared" si="7"/>
        <v>96</v>
      </c>
      <c r="H84" s="1"/>
      <c r="I84" s="1"/>
    </row>
    <row r="85" spans="1:11" ht="15" x14ac:dyDescent="0.2">
      <c r="A85" s="9"/>
      <c r="B85" s="9" t="s">
        <v>14</v>
      </c>
      <c r="C85" s="177" t="s">
        <v>81</v>
      </c>
      <c r="D85" s="178"/>
      <c r="E85" s="178"/>
      <c r="F85" s="178"/>
      <c r="G85" s="10">
        <f>SUM(G62:G84)</f>
        <v>10090</v>
      </c>
      <c r="H85" s="1"/>
      <c r="I85" s="1"/>
      <c r="J85" s="1"/>
      <c r="K85" s="1"/>
    </row>
    <row r="86" spans="1:11" ht="15" x14ac:dyDescent="0.2">
      <c r="A86" s="175"/>
      <c r="B86" s="175"/>
      <c r="C86" s="176" t="s">
        <v>100</v>
      </c>
      <c r="D86" s="176"/>
      <c r="E86" s="176"/>
      <c r="F86" s="176"/>
      <c r="G86" s="176"/>
      <c r="H86" s="1"/>
      <c r="I86" s="1"/>
      <c r="J86" s="1"/>
      <c r="K86" s="1"/>
    </row>
    <row r="87" spans="1:11" ht="15" x14ac:dyDescent="0.2">
      <c r="A87" s="4">
        <v>125</v>
      </c>
      <c r="B87" s="5" t="s">
        <v>101</v>
      </c>
      <c r="C87" s="5" t="s">
        <v>102</v>
      </c>
      <c r="D87" s="4" t="s">
        <v>13</v>
      </c>
      <c r="E87" s="6">
        <v>5</v>
      </c>
      <c r="F87" s="7">
        <v>35</v>
      </c>
      <c r="G87" s="8">
        <f t="shared" ref="G87:G92" si="8">E87*F87</f>
        <v>175</v>
      </c>
      <c r="H87" s="1"/>
      <c r="I87" s="1"/>
    </row>
    <row r="88" spans="1:11" ht="15" x14ac:dyDescent="0.2">
      <c r="A88" s="4">
        <v>126</v>
      </c>
      <c r="B88" s="5" t="s">
        <v>101</v>
      </c>
      <c r="C88" s="5" t="s">
        <v>102</v>
      </c>
      <c r="D88" s="4" t="s">
        <v>13</v>
      </c>
      <c r="E88" s="6">
        <v>4</v>
      </c>
      <c r="F88" s="7">
        <v>35</v>
      </c>
      <c r="G88" s="8">
        <f t="shared" si="8"/>
        <v>140</v>
      </c>
      <c r="H88" s="1"/>
      <c r="I88" s="1"/>
    </row>
    <row r="89" spans="1:11" ht="15" x14ac:dyDescent="0.2">
      <c r="A89" s="4">
        <v>127</v>
      </c>
      <c r="B89" s="5" t="s">
        <v>101</v>
      </c>
      <c r="C89" s="5" t="s">
        <v>102</v>
      </c>
      <c r="D89" s="4" t="s">
        <v>13</v>
      </c>
      <c r="E89" s="6">
        <v>2</v>
      </c>
      <c r="F89" s="7">
        <v>35</v>
      </c>
      <c r="G89" s="8">
        <f t="shared" si="8"/>
        <v>70</v>
      </c>
      <c r="H89" s="1"/>
      <c r="I89" s="1"/>
    </row>
    <row r="90" spans="1:11" ht="15" x14ac:dyDescent="0.2">
      <c r="A90" s="4">
        <v>128</v>
      </c>
      <c r="B90" s="5" t="s">
        <v>101</v>
      </c>
      <c r="C90" s="5" t="s">
        <v>102</v>
      </c>
      <c r="D90" s="4" t="s">
        <v>13</v>
      </c>
      <c r="E90" s="6">
        <v>3</v>
      </c>
      <c r="F90" s="7">
        <v>35</v>
      </c>
      <c r="G90" s="8">
        <f t="shared" si="8"/>
        <v>105</v>
      </c>
      <c r="H90" s="1"/>
      <c r="I90" s="1"/>
    </row>
    <row r="91" spans="1:11" ht="15" x14ac:dyDescent="0.2">
      <c r="A91" s="4">
        <v>129</v>
      </c>
      <c r="B91" s="5" t="s">
        <v>101</v>
      </c>
      <c r="C91" s="5" t="s">
        <v>102</v>
      </c>
      <c r="D91" s="4" t="s">
        <v>13</v>
      </c>
      <c r="E91" s="6">
        <v>3</v>
      </c>
      <c r="F91" s="7">
        <v>35</v>
      </c>
      <c r="G91" s="8">
        <f t="shared" si="8"/>
        <v>105</v>
      </c>
      <c r="H91" s="1"/>
      <c r="I91" s="1"/>
    </row>
    <row r="92" spans="1:11" ht="15" x14ac:dyDescent="0.2">
      <c r="A92" s="4">
        <v>130</v>
      </c>
      <c r="B92" s="5" t="s">
        <v>103</v>
      </c>
      <c r="C92" s="5" t="s">
        <v>104</v>
      </c>
      <c r="D92" s="4" t="s">
        <v>50</v>
      </c>
      <c r="E92" s="6">
        <v>100</v>
      </c>
      <c r="F92" s="7">
        <v>30</v>
      </c>
      <c r="G92" s="8">
        <f t="shared" si="8"/>
        <v>3000</v>
      </c>
      <c r="H92" s="1"/>
      <c r="I92" s="1"/>
    </row>
    <row r="93" spans="1:11" ht="15" x14ac:dyDescent="0.2">
      <c r="A93" s="9"/>
      <c r="B93" s="9" t="s">
        <v>14</v>
      </c>
      <c r="C93" s="177" t="s">
        <v>100</v>
      </c>
      <c r="D93" s="178"/>
      <c r="E93" s="178"/>
      <c r="F93" s="178"/>
      <c r="G93" s="10">
        <f>SUM(G87:G92)</f>
        <v>3595</v>
      </c>
      <c r="H93" s="1"/>
      <c r="I93" s="1"/>
      <c r="J93" s="1"/>
      <c r="K93" s="1"/>
    </row>
    <row r="94" spans="1:11" ht="15" x14ac:dyDescent="0.2">
      <c r="A94" s="11"/>
      <c r="B94" s="11" t="s">
        <v>14</v>
      </c>
      <c r="C94" s="179" t="s">
        <v>25</v>
      </c>
      <c r="D94" s="178"/>
      <c r="E94" s="178"/>
      <c r="F94" s="178"/>
      <c r="G94" s="12">
        <f>+G51+G60+G85+G93</f>
        <v>21415</v>
      </c>
      <c r="H94" s="1"/>
      <c r="I94" s="1"/>
      <c r="J94" s="1"/>
      <c r="K94" s="1"/>
    </row>
    <row r="95" spans="1:11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" x14ac:dyDescent="0.2">
      <c r="A96" s="181"/>
      <c r="B96" s="182"/>
      <c r="C96" s="182" t="s">
        <v>31</v>
      </c>
      <c r="D96" s="182"/>
      <c r="E96" s="182"/>
      <c r="F96" s="182"/>
      <c r="G96" s="183"/>
      <c r="H96" s="1"/>
      <c r="I96" s="1"/>
      <c r="J96" s="1"/>
      <c r="K96" s="1"/>
    </row>
    <row r="97" spans="1:11" ht="15" x14ac:dyDescent="0.2">
      <c r="A97" s="3" t="s">
        <v>4</v>
      </c>
      <c r="B97" s="3" t="s">
        <v>5</v>
      </c>
      <c r="C97" s="3" t="s">
        <v>6</v>
      </c>
      <c r="D97" s="3" t="s">
        <v>7</v>
      </c>
      <c r="E97" s="3" t="s">
        <v>8</v>
      </c>
      <c r="F97" s="3" t="s">
        <v>9</v>
      </c>
      <c r="G97" s="3" t="s">
        <v>10</v>
      </c>
      <c r="H97" s="1"/>
      <c r="I97" s="1"/>
      <c r="J97" s="1"/>
      <c r="K97" s="1"/>
    </row>
    <row r="98" spans="1:11" ht="15" x14ac:dyDescent="0.2">
      <c r="A98" s="175"/>
      <c r="B98" s="175"/>
      <c r="C98" s="176" t="s">
        <v>48</v>
      </c>
      <c r="D98" s="176"/>
      <c r="E98" s="176"/>
      <c r="F98" s="176"/>
      <c r="G98" s="176"/>
      <c r="H98" s="1"/>
      <c r="I98" s="1"/>
      <c r="J98" s="1"/>
      <c r="K98" s="1"/>
    </row>
    <row r="99" spans="1:11" ht="15" x14ac:dyDescent="0.2">
      <c r="A99" s="4">
        <v>131</v>
      </c>
      <c r="B99" s="5"/>
      <c r="C99" s="5" t="s">
        <v>105</v>
      </c>
      <c r="D99" s="4" t="s">
        <v>33</v>
      </c>
      <c r="E99" s="6">
        <v>20</v>
      </c>
      <c r="F99" s="7">
        <v>32</v>
      </c>
      <c r="G99" s="8">
        <f>E99*F99</f>
        <v>640</v>
      </c>
      <c r="H99" s="1"/>
      <c r="I99" s="1"/>
    </row>
    <row r="100" spans="1:11" ht="15" x14ac:dyDescent="0.2">
      <c r="A100" s="9"/>
      <c r="B100" s="9" t="s">
        <v>14</v>
      </c>
      <c r="C100" s="177" t="s">
        <v>48</v>
      </c>
      <c r="D100" s="178"/>
      <c r="E100" s="178"/>
      <c r="F100" s="178"/>
      <c r="G100" s="10">
        <f>SUM(G99:G99)</f>
        <v>640</v>
      </c>
      <c r="H100" s="1"/>
      <c r="I100" s="1"/>
      <c r="J100" s="1"/>
      <c r="K100" s="1"/>
    </row>
    <row r="101" spans="1:11" ht="15" x14ac:dyDescent="0.2">
      <c r="A101" s="11"/>
      <c r="B101" s="11" t="s">
        <v>14</v>
      </c>
      <c r="C101" s="179" t="s">
        <v>31</v>
      </c>
      <c r="D101" s="178"/>
      <c r="E101" s="178"/>
      <c r="F101" s="178"/>
      <c r="G101" s="12">
        <f>+G100</f>
        <v>640</v>
      </c>
      <c r="H101" s="1"/>
      <c r="I101" s="1"/>
      <c r="J101" s="1"/>
      <c r="K101" s="1"/>
    </row>
    <row r="102" spans="1:11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" x14ac:dyDescent="0.2">
      <c r="A103" s="180" t="s">
        <v>34</v>
      </c>
      <c r="B103" s="180"/>
      <c r="C103" s="180"/>
      <c r="D103" s="180"/>
      <c r="E103" s="180"/>
      <c r="F103" s="180"/>
      <c r="G103" s="187">
        <f>+G43+G94+G101</f>
        <v>35609</v>
      </c>
      <c r="H103" s="1"/>
    </row>
  </sheetData>
  <mergeCells count="47">
    <mergeCell ref="C15:F15"/>
    <mergeCell ref="A1:B1"/>
    <mergeCell ref="C1:G1"/>
    <mergeCell ref="A2:B2"/>
    <mergeCell ref="C2:G2"/>
    <mergeCell ref="A4:B4"/>
    <mergeCell ref="C4:G4"/>
    <mergeCell ref="A6:B6"/>
    <mergeCell ref="C6:G6"/>
    <mergeCell ref="C12:F12"/>
    <mergeCell ref="A13:B13"/>
    <mergeCell ref="C13:G13"/>
    <mergeCell ref="C42:F42"/>
    <mergeCell ref="A16:B16"/>
    <mergeCell ref="C16:G16"/>
    <mergeCell ref="C23:F23"/>
    <mergeCell ref="A24:B24"/>
    <mergeCell ref="C24:G24"/>
    <mergeCell ref="C30:F30"/>
    <mergeCell ref="A31:B31"/>
    <mergeCell ref="C31:G31"/>
    <mergeCell ref="C36:F36"/>
    <mergeCell ref="A37:B37"/>
    <mergeCell ref="C37:G37"/>
    <mergeCell ref="C85:F85"/>
    <mergeCell ref="C43:F43"/>
    <mergeCell ref="A45:B45"/>
    <mergeCell ref="C45:G45"/>
    <mergeCell ref="A47:B47"/>
    <mergeCell ref="C47:G47"/>
    <mergeCell ref="C51:F51"/>
    <mergeCell ref="A52:B52"/>
    <mergeCell ref="C52:G52"/>
    <mergeCell ref="C60:F60"/>
    <mergeCell ref="A61:B61"/>
    <mergeCell ref="C61:G61"/>
    <mergeCell ref="A86:B86"/>
    <mergeCell ref="C86:G86"/>
    <mergeCell ref="C93:F93"/>
    <mergeCell ref="C94:F94"/>
    <mergeCell ref="A96:B96"/>
    <mergeCell ref="C96:G96"/>
    <mergeCell ref="A98:B98"/>
    <mergeCell ref="C98:G98"/>
    <mergeCell ref="C100:F100"/>
    <mergeCell ref="C101:F101"/>
    <mergeCell ref="A103:F10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G33" sqref="G33"/>
    </sheetView>
  </sheetViews>
  <sheetFormatPr defaultRowHeight="14.25" x14ac:dyDescent="0.2"/>
  <cols>
    <col min="1" max="1" width="4.85546875" style="2" customWidth="1"/>
    <col min="2" max="2" width="9.28515625" style="2" customWidth="1"/>
    <col min="3" max="3" width="31" style="2" customWidth="1"/>
    <col min="4" max="4" width="4.5703125" style="2" customWidth="1"/>
    <col min="5" max="5" width="7.85546875" style="2" customWidth="1"/>
    <col min="6" max="6" width="11.42578125" style="2" customWidth="1"/>
    <col min="7" max="7" width="11.28515625" style="2" customWidth="1"/>
    <col min="8" max="9" width="1.7109375" style="2" customWidth="1"/>
    <col min="10" max="10" width="5.7109375" style="2" customWidth="1"/>
    <col min="11" max="11" width="9" style="2" bestFit="1" customWidth="1"/>
    <col min="12" max="16384" width="9.140625" style="2"/>
  </cols>
  <sheetData>
    <row r="1" spans="1:11" ht="24.95" customHeight="1" x14ac:dyDescent="0.2">
      <c r="A1" s="184">
        <v>14391</v>
      </c>
      <c r="B1" s="184"/>
      <c r="C1" s="184" t="s">
        <v>0</v>
      </c>
      <c r="D1" s="184"/>
      <c r="E1" s="184"/>
      <c r="F1" s="184"/>
      <c r="G1" s="184"/>
      <c r="H1" s="1"/>
      <c r="I1" s="1"/>
      <c r="J1" s="1"/>
      <c r="K1" s="1"/>
    </row>
    <row r="2" spans="1:11" ht="24.95" customHeight="1" x14ac:dyDescent="0.2">
      <c r="A2" s="185" t="s">
        <v>1</v>
      </c>
      <c r="B2" s="185"/>
      <c r="C2" s="186" t="s">
        <v>2</v>
      </c>
      <c r="D2" s="186"/>
      <c r="E2" s="186"/>
      <c r="F2" s="186"/>
      <c r="G2" s="186"/>
      <c r="H2" s="1"/>
      <c r="I2" s="1"/>
      <c r="J2" s="1"/>
      <c r="K2" s="1"/>
    </row>
    <row r="3" spans="1:11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x14ac:dyDescent="0.2">
      <c r="A4" s="181"/>
      <c r="B4" s="182"/>
      <c r="C4" s="182" t="s">
        <v>3</v>
      </c>
      <c r="D4" s="182"/>
      <c r="E4" s="182"/>
      <c r="F4" s="182"/>
      <c r="G4" s="183"/>
      <c r="H4" s="1"/>
      <c r="I4" s="1"/>
      <c r="J4" s="1"/>
      <c r="K4" s="1"/>
    </row>
    <row r="5" spans="1:11" ht="15" x14ac:dyDescent="0.2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1"/>
      <c r="I5" s="1"/>
      <c r="J5" s="1"/>
      <c r="K5" s="1"/>
    </row>
    <row r="6" spans="1:11" ht="15" x14ac:dyDescent="0.2">
      <c r="A6" s="175"/>
      <c r="B6" s="175"/>
      <c r="C6" s="176" t="s">
        <v>11</v>
      </c>
      <c r="D6" s="176"/>
      <c r="E6" s="176"/>
      <c r="F6" s="176"/>
      <c r="G6" s="176"/>
      <c r="H6" s="1"/>
      <c r="I6" s="1"/>
      <c r="J6" s="1"/>
      <c r="K6" s="1"/>
    </row>
    <row r="7" spans="1:11" ht="15" x14ac:dyDescent="0.2">
      <c r="A7" s="4">
        <v>145</v>
      </c>
      <c r="B7" s="5"/>
      <c r="C7" s="5" t="s">
        <v>12</v>
      </c>
      <c r="D7" s="4" t="s">
        <v>13</v>
      </c>
      <c r="E7" s="6">
        <v>1</v>
      </c>
      <c r="F7" s="7">
        <v>540</v>
      </c>
      <c r="G7" s="8">
        <f>E7*F7</f>
        <v>540</v>
      </c>
      <c r="H7" s="1"/>
      <c r="I7" s="1"/>
    </row>
    <row r="8" spans="1:11" ht="15" x14ac:dyDescent="0.2">
      <c r="A8" s="9"/>
      <c r="B8" s="9" t="s">
        <v>14</v>
      </c>
      <c r="C8" s="177" t="s">
        <v>11</v>
      </c>
      <c r="D8" s="178"/>
      <c r="E8" s="178"/>
      <c r="F8" s="178"/>
      <c r="G8" s="10">
        <f>SUM(G7:G7)</f>
        <v>540</v>
      </c>
      <c r="H8" s="1"/>
      <c r="I8" s="1"/>
      <c r="J8" s="1"/>
      <c r="K8" s="1"/>
    </row>
    <row r="9" spans="1:11" ht="15" x14ac:dyDescent="0.2">
      <c r="A9" s="175"/>
      <c r="B9" s="175"/>
      <c r="C9" s="176" t="s">
        <v>15</v>
      </c>
      <c r="D9" s="176"/>
      <c r="E9" s="176"/>
      <c r="F9" s="176"/>
      <c r="G9" s="176"/>
      <c r="H9" s="1"/>
      <c r="I9" s="1"/>
      <c r="J9" s="1"/>
      <c r="K9" s="1"/>
    </row>
    <row r="10" spans="1:11" ht="15" x14ac:dyDescent="0.2">
      <c r="A10" s="4">
        <v>146</v>
      </c>
      <c r="B10" s="5" t="s">
        <v>16</v>
      </c>
      <c r="C10" s="5" t="s">
        <v>17</v>
      </c>
      <c r="D10" s="4" t="s">
        <v>13</v>
      </c>
      <c r="E10" s="6">
        <v>2</v>
      </c>
      <c r="F10" s="7">
        <v>99</v>
      </c>
      <c r="G10" s="8">
        <f t="shared" ref="G10:G15" si="0">E10*F10</f>
        <v>198</v>
      </c>
      <c r="H10" s="1"/>
      <c r="I10" s="1"/>
    </row>
    <row r="11" spans="1:11" ht="15" x14ac:dyDescent="0.2">
      <c r="A11" s="4">
        <v>147</v>
      </c>
      <c r="B11" s="5" t="s">
        <v>18</v>
      </c>
      <c r="C11" s="5" t="s">
        <v>19</v>
      </c>
      <c r="D11" s="4" t="s">
        <v>13</v>
      </c>
      <c r="E11" s="6">
        <v>6</v>
      </c>
      <c r="F11" s="7">
        <v>110</v>
      </c>
      <c r="G11" s="8">
        <f t="shared" si="0"/>
        <v>660</v>
      </c>
      <c r="H11" s="1"/>
      <c r="I11" s="1"/>
    </row>
    <row r="12" spans="1:11" ht="15" x14ac:dyDescent="0.2">
      <c r="A12" s="4">
        <v>148</v>
      </c>
      <c r="B12" s="5" t="s">
        <v>20</v>
      </c>
      <c r="C12" s="5" t="s">
        <v>21</v>
      </c>
      <c r="D12" s="4" t="s">
        <v>13</v>
      </c>
      <c r="E12" s="6">
        <v>1</v>
      </c>
      <c r="F12" s="7">
        <v>130</v>
      </c>
      <c r="G12" s="8">
        <f t="shared" si="0"/>
        <v>130</v>
      </c>
      <c r="H12" s="1"/>
      <c r="I12" s="1"/>
    </row>
    <row r="13" spans="1:11" ht="15" x14ac:dyDescent="0.2">
      <c r="A13" s="4">
        <v>149</v>
      </c>
      <c r="B13" s="5"/>
      <c r="C13" s="5" t="s">
        <v>22</v>
      </c>
      <c r="D13" s="4" t="s">
        <v>13</v>
      </c>
      <c r="E13" s="6">
        <v>1</v>
      </c>
      <c r="F13" s="7">
        <v>1140</v>
      </c>
      <c r="G13" s="8">
        <f t="shared" si="0"/>
        <v>1140</v>
      </c>
      <c r="H13" s="1"/>
      <c r="I13" s="1"/>
    </row>
    <row r="14" spans="1:11" ht="15" x14ac:dyDescent="0.2">
      <c r="A14" s="4">
        <v>150</v>
      </c>
      <c r="B14" s="5"/>
      <c r="C14" s="5" t="s">
        <v>23</v>
      </c>
      <c r="D14" s="4" t="s">
        <v>13</v>
      </c>
      <c r="E14" s="6">
        <v>15</v>
      </c>
      <c r="F14" s="7">
        <v>10</v>
      </c>
      <c r="G14" s="8">
        <f t="shared" si="0"/>
        <v>150</v>
      </c>
      <c r="H14" s="1"/>
      <c r="I14" s="1"/>
    </row>
    <row r="15" spans="1:11" ht="15" x14ac:dyDescent="0.2">
      <c r="A15" s="4">
        <v>151</v>
      </c>
      <c r="B15" s="5"/>
      <c r="C15" s="5" t="s">
        <v>24</v>
      </c>
      <c r="D15" s="4" t="s">
        <v>13</v>
      </c>
      <c r="E15" s="6">
        <v>5</v>
      </c>
      <c r="F15" s="7">
        <v>15</v>
      </c>
      <c r="G15" s="8">
        <f t="shared" si="0"/>
        <v>75</v>
      </c>
      <c r="H15" s="1"/>
      <c r="I15" s="1"/>
    </row>
    <row r="16" spans="1:11" ht="15" x14ac:dyDescent="0.2">
      <c r="A16" s="9"/>
      <c r="B16" s="9" t="s">
        <v>14</v>
      </c>
      <c r="C16" s="177" t="s">
        <v>15</v>
      </c>
      <c r="D16" s="178"/>
      <c r="E16" s="178"/>
      <c r="F16" s="178"/>
      <c r="G16" s="10">
        <f>SUM(G10:G15)</f>
        <v>2353</v>
      </c>
      <c r="H16" s="1"/>
      <c r="I16" s="1"/>
      <c r="J16" s="1"/>
      <c r="K16" s="1"/>
    </row>
    <row r="17" spans="1:11" ht="15" x14ac:dyDescent="0.2">
      <c r="A17" s="11"/>
      <c r="B17" s="11" t="s">
        <v>14</v>
      </c>
      <c r="C17" s="179" t="s">
        <v>3</v>
      </c>
      <c r="D17" s="178"/>
      <c r="E17" s="178"/>
      <c r="F17" s="178"/>
      <c r="G17" s="12">
        <f>+G8+G16</f>
        <v>2893</v>
      </c>
      <c r="H17" s="1"/>
      <c r="I17" s="1"/>
      <c r="J17" s="1"/>
      <c r="K17" s="1"/>
    </row>
    <row r="18" spans="1:11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" x14ac:dyDescent="0.2">
      <c r="A19" s="181"/>
      <c r="B19" s="182"/>
      <c r="C19" s="182" t="s">
        <v>25</v>
      </c>
      <c r="D19" s="182"/>
      <c r="E19" s="182"/>
      <c r="F19" s="182"/>
      <c r="G19" s="183"/>
      <c r="H19" s="1"/>
      <c r="I19" s="1"/>
      <c r="J19" s="1"/>
      <c r="K19" s="1"/>
    </row>
    <row r="20" spans="1:11" ht="15" x14ac:dyDescent="0.2">
      <c r="A20" s="3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1"/>
      <c r="I20" s="1"/>
      <c r="J20" s="1"/>
      <c r="K20" s="1"/>
    </row>
    <row r="21" spans="1:11" ht="15" x14ac:dyDescent="0.2">
      <c r="A21" s="175"/>
      <c r="B21" s="175"/>
      <c r="C21" s="176" t="s">
        <v>26</v>
      </c>
      <c r="D21" s="176"/>
      <c r="E21" s="176"/>
      <c r="F21" s="176"/>
      <c r="G21" s="176"/>
      <c r="H21" s="1"/>
      <c r="I21" s="1"/>
      <c r="J21" s="1"/>
      <c r="K21" s="1"/>
    </row>
    <row r="22" spans="1:11" ht="15" x14ac:dyDescent="0.2">
      <c r="A22" s="4">
        <v>152</v>
      </c>
      <c r="B22" s="5"/>
      <c r="C22" s="5" t="s">
        <v>27</v>
      </c>
      <c r="D22" s="4" t="s">
        <v>13</v>
      </c>
      <c r="E22" s="6">
        <v>6</v>
      </c>
      <c r="F22" s="7">
        <v>40</v>
      </c>
      <c r="G22" s="8">
        <f t="shared" ref="G22:G26" si="1">E22*F22</f>
        <v>240</v>
      </c>
      <c r="H22" s="1"/>
      <c r="I22" s="1"/>
    </row>
    <row r="23" spans="1:11" ht="15" x14ac:dyDescent="0.2">
      <c r="A23" s="4">
        <v>153</v>
      </c>
      <c r="B23" s="5"/>
      <c r="C23" s="5" t="s">
        <v>27</v>
      </c>
      <c r="D23" s="4" t="s">
        <v>13</v>
      </c>
      <c r="E23" s="6">
        <v>2</v>
      </c>
      <c r="F23" s="7">
        <v>40</v>
      </c>
      <c r="G23" s="8">
        <f t="shared" si="1"/>
        <v>80</v>
      </c>
      <c r="H23" s="1"/>
      <c r="I23" s="1"/>
    </row>
    <row r="24" spans="1:11" ht="15" x14ac:dyDescent="0.2">
      <c r="A24" s="4">
        <v>154</v>
      </c>
      <c r="B24" s="5"/>
      <c r="C24" s="5" t="s">
        <v>27</v>
      </c>
      <c r="D24" s="4" t="s">
        <v>13</v>
      </c>
      <c r="E24" s="6">
        <v>1</v>
      </c>
      <c r="F24" s="7">
        <v>40</v>
      </c>
      <c r="G24" s="8">
        <f t="shared" si="1"/>
        <v>40</v>
      </c>
      <c r="H24" s="1"/>
      <c r="I24" s="1"/>
    </row>
    <row r="25" spans="1:11" ht="15" x14ac:dyDescent="0.2">
      <c r="A25" s="4">
        <v>155</v>
      </c>
      <c r="B25" s="5"/>
      <c r="C25" s="5" t="s">
        <v>28</v>
      </c>
      <c r="D25" s="4" t="s">
        <v>29</v>
      </c>
      <c r="E25" s="6">
        <v>4</v>
      </c>
      <c r="F25" s="7">
        <v>280</v>
      </c>
      <c r="G25" s="8">
        <f t="shared" si="1"/>
        <v>1120</v>
      </c>
      <c r="H25" s="1"/>
      <c r="I25" s="1"/>
    </row>
    <row r="26" spans="1:11" ht="15" x14ac:dyDescent="0.2">
      <c r="A26" s="4">
        <v>156</v>
      </c>
      <c r="B26" s="5"/>
      <c r="C26" s="5" t="s">
        <v>30</v>
      </c>
      <c r="D26" s="4" t="s">
        <v>13</v>
      </c>
      <c r="E26" s="6">
        <v>1</v>
      </c>
      <c r="F26" s="7">
        <v>70</v>
      </c>
      <c r="G26" s="8">
        <f t="shared" si="1"/>
        <v>70</v>
      </c>
      <c r="H26" s="1"/>
      <c r="I26" s="1"/>
    </row>
    <row r="27" spans="1:11" ht="15" x14ac:dyDescent="0.2">
      <c r="A27" s="9"/>
      <c r="B27" s="9" t="s">
        <v>14</v>
      </c>
      <c r="C27" s="177" t="s">
        <v>26</v>
      </c>
      <c r="D27" s="178"/>
      <c r="E27" s="178"/>
      <c r="F27" s="178"/>
      <c r="G27" s="10">
        <f>SUM(G22:G26)</f>
        <v>1550</v>
      </c>
      <c r="H27" s="1"/>
      <c r="I27" s="1"/>
      <c r="J27" s="1"/>
      <c r="K27" s="1"/>
    </row>
    <row r="28" spans="1:11" ht="15" x14ac:dyDescent="0.2">
      <c r="A28" s="11"/>
      <c r="B28" s="11" t="s">
        <v>14</v>
      </c>
      <c r="C28" s="179" t="s">
        <v>25</v>
      </c>
      <c r="D28" s="178"/>
      <c r="E28" s="178"/>
      <c r="F28" s="178"/>
      <c r="G28" s="12">
        <f>+G27</f>
        <v>1550</v>
      </c>
      <c r="H28" s="1"/>
      <c r="I28" s="1"/>
      <c r="J28" s="1"/>
      <c r="K28" s="1"/>
    </row>
    <row r="29" spans="1:11" ht="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" x14ac:dyDescent="0.2">
      <c r="A30" s="181"/>
      <c r="B30" s="182"/>
      <c r="C30" s="182" t="s">
        <v>31</v>
      </c>
      <c r="D30" s="182"/>
      <c r="E30" s="182"/>
      <c r="F30" s="182"/>
      <c r="G30" s="183"/>
      <c r="H30" s="1"/>
      <c r="I30" s="1"/>
      <c r="J30" s="1"/>
      <c r="K30" s="1"/>
    </row>
    <row r="31" spans="1:11" ht="15" x14ac:dyDescent="0.2">
      <c r="A31" s="3" t="s">
        <v>4</v>
      </c>
      <c r="B31" s="3" t="s">
        <v>5</v>
      </c>
      <c r="C31" s="3" t="s">
        <v>6</v>
      </c>
      <c r="D31" s="3" t="s">
        <v>7</v>
      </c>
      <c r="E31" s="3" t="s">
        <v>8</v>
      </c>
      <c r="F31" s="3" t="s">
        <v>9</v>
      </c>
      <c r="G31" s="3" t="s">
        <v>10</v>
      </c>
      <c r="H31" s="1"/>
      <c r="I31" s="1"/>
      <c r="J31" s="1"/>
      <c r="K31" s="1"/>
    </row>
    <row r="32" spans="1:11" ht="15" x14ac:dyDescent="0.2">
      <c r="A32" s="175"/>
      <c r="B32" s="175"/>
      <c r="C32" s="176" t="s">
        <v>15</v>
      </c>
      <c r="D32" s="176"/>
      <c r="E32" s="176"/>
      <c r="F32" s="176"/>
      <c r="G32" s="176"/>
      <c r="H32" s="1"/>
      <c r="I32" s="1"/>
      <c r="J32" s="1"/>
      <c r="K32" s="1"/>
    </row>
    <row r="33" spans="1:11" ht="15" x14ac:dyDescent="0.2">
      <c r="A33" s="4">
        <v>157</v>
      </c>
      <c r="B33" s="5"/>
      <c r="C33" s="5" t="s">
        <v>32</v>
      </c>
      <c r="D33" s="4" t="s">
        <v>33</v>
      </c>
      <c r="E33" s="6">
        <v>10</v>
      </c>
      <c r="F33" s="7">
        <v>30</v>
      </c>
      <c r="G33" s="8">
        <f>E33*F33</f>
        <v>300</v>
      </c>
      <c r="H33" s="1"/>
      <c r="I33" s="1"/>
    </row>
    <row r="34" spans="1:11" ht="15" x14ac:dyDescent="0.2">
      <c r="A34" s="9"/>
      <c r="B34" s="9" t="s">
        <v>14</v>
      </c>
      <c r="C34" s="177" t="s">
        <v>15</v>
      </c>
      <c r="D34" s="178"/>
      <c r="E34" s="178"/>
      <c r="F34" s="178"/>
      <c r="G34" s="10">
        <f>SUM(G33:G33)</f>
        <v>300</v>
      </c>
      <c r="H34" s="1"/>
      <c r="I34" s="1"/>
      <c r="J34" s="1"/>
      <c r="K34" s="1"/>
    </row>
    <row r="35" spans="1:11" ht="15" x14ac:dyDescent="0.2">
      <c r="A35" s="11"/>
      <c r="B35" s="11" t="s">
        <v>14</v>
      </c>
      <c r="C35" s="179" t="s">
        <v>31</v>
      </c>
      <c r="D35" s="178"/>
      <c r="E35" s="178"/>
      <c r="F35" s="178"/>
      <c r="G35" s="12">
        <f>+G34</f>
        <v>300</v>
      </c>
      <c r="H35" s="1"/>
      <c r="I35" s="1"/>
      <c r="J35" s="1"/>
      <c r="K35" s="1"/>
    </row>
    <row r="36" spans="1:11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" x14ac:dyDescent="0.2">
      <c r="A37" s="180" t="s">
        <v>34</v>
      </c>
      <c r="B37" s="180"/>
      <c r="C37" s="180"/>
      <c r="D37" s="180"/>
      <c r="E37" s="180"/>
      <c r="F37" s="180"/>
      <c r="G37" s="13">
        <f>+G17+G28+G35</f>
        <v>4743</v>
      </c>
      <c r="H37" s="1"/>
    </row>
  </sheetData>
  <mergeCells count="26">
    <mergeCell ref="A1:B1"/>
    <mergeCell ref="C1:G1"/>
    <mergeCell ref="A2:B2"/>
    <mergeCell ref="C2:G2"/>
    <mergeCell ref="A4:B4"/>
    <mergeCell ref="C4:G4"/>
    <mergeCell ref="C27:F27"/>
    <mergeCell ref="A6:B6"/>
    <mergeCell ref="C6:G6"/>
    <mergeCell ref="C8:F8"/>
    <mergeCell ref="A9:B9"/>
    <mergeCell ref="C9:G9"/>
    <mergeCell ref="C16:F16"/>
    <mergeCell ref="C17:F17"/>
    <mergeCell ref="A19:B19"/>
    <mergeCell ref="C19:G19"/>
    <mergeCell ref="A21:B21"/>
    <mergeCell ref="C21:G21"/>
    <mergeCell ref="C35:F35"/>
    <mergeCell ref="A37:F37"/>
    <mergeCell ref="C28:F28"/>
    <mergeCell ref="A30:B30"/>
    <mergeCell ref="C30:G30"/>
    <mergeCell ref="A32:B32"/>
    <mergeCell ref="C32:G32"/>
    <mergeCell ref="C34:F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Přehled položek</vt:lpstr>
      <vt:lpstr>Elektroinstalace 4 lůžka</vt:lpstr>
      <vt:lpstr>RS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Neupauer</dc:creator>
  <cp:lastModifiedBy>Neupauer</cp:lastModifiedBy>
  <cp:lastPrinted>2016-08-30T06:50:55Z</cp:lastPrinted>
  <dcterms:created xsi:type="dcterms:W3CDTF">2016-08-29T06:18:00Z</dcterms:created>
  <dcterms:modified xsi:type="dcterms:W3CDTF">2016-08-30T06:51:06Z</dcterms:modified>
</cp:coreProperties>
</file>