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tlikova\Desktop\UKB_Osazení redukčních ventilů\"/>
    </mc:Choice>
  </mc:AlternateContent>
  <workbookProtection workbookAlgorithmName="SHA-512" workbookHashValue="v68uAp65ee1ozRapiCwEeK5zvY+memra1aOpixO/AmSifhgKyv+rC7iORYmuIaY2ooPbuUNHFovkQLSqNhkb7w==" workbookSaltValue="GQMUSFu9tHWzqK6b73mytg==" workbookSpinCount="100000" lockStructure="1"/>
  <bookViews>
    <workbookView xWindow="360" yWindow="270" windowWidth="18735" windowHeight="12210" firstSheet="1" activeTab="1"/>
  </bookViews>
  <sheets>
    <sheet name="Pokyny pro vyplnění" sheetId="11" state="hidden" r:id="rId1"/>
    <sheet name="Celkem" sheetId="1" r:id="rId2"/>
    <sheet name="VzorPolozky" sheetId="10" state="hidden" r:id="rId3"/>
    <sheet name="A1" sheetId="12" r:id="rId4"/>
    <sheet name="A1 anatomie" sheetId="13" r:id="rId5"/>
    <sheet name="A2" sheetId="14" r:id="rId6"/>
    <sheet name="A3" sheetId="15" r:id="rId7"/>
    <sheet name="A4" sheetId="16" r:id="rId8"/>
    <sheet name="A6" sheetId="17" r:id="rId9"/>
  </sheets>
  <externalReferences>
    <externalReference r:id="rId10"/>
  </externalReferences>
  <definedNames>
    <definedName name="CelkemDPHVypocet" localSheetId="1">Celkem!#REF!</definedName>
    <definedName name="CenaCelkem">Celkem!#REF!</definedName>
    <definedName name="CenaCelkemBezDPH">Celkem!#REF!</definedName>
    <definedName name="CenaCelkemVypocet" localSheetId="1">Celkem!#REF!</definedName>
    <definedName name="cisloobjektu">Celkem!#REF!</definedName>
    <definedName name="CisloRozpoctu">'[1]Krycí list'!$C$2</definedName>
    <definedName name="CisloStavby" localSheetId="1">Celkem!$D$2</definedName>
    <definedName name="cislostavby">'[1]Krycí list'!$A$7</definedName>
    <definedName name="CisloStavebnihoRozpoctu">Celkem!#REF!</definedName>
    <definedName name="dadresa">Celkem!$D$10:$G$10</definedName>
    <definedName name="DIČ" localSheetId="1">Celkem!$I$10</definedName>
    <definedName name="dmisto">Celkem!$D$11:$G$11</definedName>
    <definedName name="DPHSni">Celkem!#REF!</definedName>
    <definedName name="DPHZakl">Celkem!#REF!</definedName>
    <definedName name="dpsc" localSheetId="1">Celkem!$C$11</definedName>
    <definedName name="IČO" localSheetId="1">Celkem!$I$9</definedName>
    <definedName name="Mena">Celkem!#REF!</definedName>
    <definedName name="MistoStavby">Celkem!#REF!</definedName>
    <definedName name="nazevobjektu">Celkem!#REF!</definedName>
    <definedName name="NazevRozpoctu">'[1]Krycí list'!$D$2</definedName>
    <definedName name="NazevStavby" localSheetId="1">Celkem!$E$2</definedName>
    <definedName name="nazevstavby">'[1]Krycí list'!$C$7</definedName>
    <definedName name="NazevStavebnihoRozpoctu">Celkem!#REF!</definedName>
    <definedName name="oadresa">Celkem!$D$4</definedName>
    <definedName name="Objednatel" localSheetId="1">Celkem!$D$3</definedName>
    <definedName name="Objekt" localSheetId="1">Celkem!#REF!</definedName>
    <definedName name="_xlnm.Print_Area" localSheetId="3">'A1'!$A$1:$U$26</definedName>
    <definedName name="_xlnm.Print_Area" localSheetId="1">Celkem!$B$1:$J$31</definedName>
    <definedName name="odic" localSheetId="1">Celkem!$I$4</definedName>
    <definedName name="oico" localSheetId="1">Celkem!$I$3</definedName>
    <definedName name="omisto" localSheetId="1">Celkem!$D$5</definedName>
    <definedName name="onazev" localSheetId="1">Celkem!$D$4</definedName>
    <definedName name="opsc" localSheetId="1">Celkem!$C$5</definedName>
    <definedName name="padresa">Celkem!$D$7</definedName>
    <definedName name="pdic">Celkem!$I$7</definedName>
    <definedName name="pico">Celkem!$I$6</definedName>
    <definedName name="pmisto">Celkem!$D$8</definedName>
    <definedName name="PocetMJ">#REF!</definedName>
    <definedName name="PoptavkaID">Celkem!$A$1</definedName>
    <definedName name="pPSC">Celkem!$C$8</definedName>
    <definedName name="Projektant">Celkem!$D$6</definedName>
    <definedName name="SazbaDPH1" localSheetId="1">Celkem!#REF!</definedName>
    <definedName name="SazbaDPH1">'[1]Krycí list'!$C$30</definedName>
    <definedName name="SazbaDPH2" localSheetId="1">Celkem!#REF!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Celkem!$D$12</definedName>
    <definedName name="Z_B7E7C763_C459_487D_8ABA_5CFDDFBD5A84_.wvu.Cols" localSheetId="1" hidden="1">Celkem!$A:$A</definedName>
    <definedName name="Z_B7E7C763_C459_487D_8ABA_5CFDDFBD5A84_.wvu.PrintArea" localSheetId="1" hidden="1">Celkem!$B$1:$J$31</definedName>
    <definedName name="ZakladDPHSni">Celkem!#REF!</definedName>
    <definedName name="ZakladDPHSniVypocet" localSheetId="1">Celkem!#REF!</definedName>
    <definedName name="ZakladDPHZakl">Celkem!#REF!</definedName>
    <definedName name="ZakladDPHZaklVypocet" localSheetId="1">Celkem!#REF!</definedName>
    <definedName name="Zaokrouhleni">Celkem!#REF!</definedName>
    <definedName name="Zhotovitel">Celkem!$D$9:$G$9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5" i="12" l="1"/>
  <c r="G32" i="17" l="1"/>
  <c r="U31" i="17"/>
  <c r="Q31" i="17"/>
  <c r="O31" i="17"/>
  <c r="K31" i="17"/>
  <c r="I31" i="17"/>
  <c r="G31" i="17"/>
  <c r="M31" i="17" s="1"/>
  <c r="U30" i="17"/>
  <c r="Q30" i="17"/>
  <c r="O30" i="17"/>
  <c r="M30" i="17"/>
  <c r="K30" i="17"/>
  <c r="I30" i="17"/>
  <c r="G30" i="17"/>
  <c r="U29" i="17"/>
  <c r="Q29" i="17"/>
  <c r="O29" i="17"/>
  <c r="K29" i="17"/>
  <c r="I29" i="17"/>
  <c r="G29" i="17"/>
  <c r="M29" i="17" s="1"/>
  <c r="U28" i="17"/>
  <c r="Q28" i="17"/>
  <c r="O28" i="17"/>
  <c r="M28" i="17"/>
  <c r="K28" i="17"/>
  <c r="I28" i="17"/>
  <c r="G28" i="17"/>
  <c r="U27" i="17"/>
  <c r="Q27" i="17"/>
  <c r="O27" i="17"/>
  <c r="K27" i="17"/>
  <c r="I27" i="17"/>
  <c r="G27" i="17"/>
  <c r="M27" i="17" s="1"/>
  <c r="U26" i="17"/>
  <c r="Q26" i="17"/>
  <c r="O26" i="17"/>
  <c r="K26" i="17"/>
  <c r="I26" i="17"/>
  <c r="G26" i="17"/>
  <c r="M26" i="17" s="1"/>
  <c r="U25" i="17"/>
  <c r="Q25" i="17"/>
  <c r="O25" i="17"/>
  <c r="K25" i="17"/>
  <c r="I25" i="17"/>
  <c r="G25" i="17"/>
  <c r="M25" i="17" s="1"/>
  <c r="U24" i="17"/>
  <c r="Q24" i="17"/>
  <c r="O24" i="17"/>
  <c r="K24" i="17"/>
  <c r="I24" i="17"/>
  <c r="G24" i="17"/>
  <c r="M24" i="17" s="1"/>
  <c r="U23" i="17"/>
  <c r="Q23" i="17"/>
  <c r="O23" i="17"/>
  <c r="K23" i="17"/>
  <c r="I23" i="17"/>
  <c r="G23" i="17"/>
  <c r="M23" i="17" s="1"/>
  <c r="U22" i="17"/>
  <c r="Q22" i="17"/>
  <c r="O22" i="17"/>
  <c r="M22" i="17"/>
  <c r="K22" i="17"/>
  <c r="I22" i="17"/>
  <c r="G22" i="17"/>
  <c r="U21" i="17"/>
  <c r="Q21" i="17"/>
  <c r="O21" i="17"/>
  <c r="K21" i="17"/>
  <c r="I21" i="17"/>
  <c r="G21" i="17"/>
  <c r="M21" i="17" s="1"/>
  <c r="U20" i="17"/>
  <c r="Q20" i="17"/>
  <c r="O20" i="17"/>
  <c r="K20" i="17"/>
  <c r="I20" i="17"/>
  <c r="G20" i="17"/>
  <c r="M20" i="17" s="1"/>
  <c r="U19" i="17"/>
  <c r="Q19" i="17"/>
  <c r="O19" i="17"/>
  <c r="K19" i="17"/>
  <c r="I19" i="17"/>
  <c r="G19" i="17"/>
  <c r="M19" i="17" s="1"/>
  <c r="U18" i="17"/>
  <c r="Q18" i="17"/>
  <c r="O18" i="17"/>
  <c r="M18" i="17"/>
  <c r="K18" i="17"/>
  <c r="I18" i="17"/>
  <c r="G18" i="17"/>
  <c r="U17" i="17"/>
  <c r="Q17" i="17"/>
  <c r="O17" i="17"/>
  <c r="K17" i="17"/>
  <c r="I17" i="17"/>
  <c r="G17" i="17"/>
  <c r="M17" i="17" s="1"/>
  <c r="U16" i="17"/>
  <c r="Q16" i="17"/>
  <c r="O16" i="17"/>
  <c r="K16" i="17"/>
  <c r="I16" i="17"/>
  <c r="G16" i="17"/>
  <c r="M16" i="17" s="1"/>
  <c r="U15" i="17"/>
  <c r="Q15" i="17"/>
  <c r="O15" i="17"/>
  <c r="K15" i="17"/>
  <c r="I15" i="17"/>
  <c r="G15" i="17"/>
  <c r="M15" i="17" s="1"/>
  <c r="U14" i="17"/>
  <c r="Q14" i="17"/>
  <c r="O14" i="17"/>
  <c r="K14" i="17"/>
  <c r="I14" i="17"/>
  <c r="G14" i="17"/>
  <c r="M14" i="17" s="1"/>
  <c r="U13" i="17"/>
  <c r="Q13" i="17"/>
  <c r="O13" i="17"/>
  <c r="K13" i="17"/>
  <c r="I13" i="17"/>
  <c r="G13" i="17"/>
  <c r="M13" i="17" s="1"/>
  <c r="U12" i="17"/>
  <c r="Q12" i="17"/>
  <c r="O12" i="17"/>
  <c r="K12" i="17"/>
  <c r="I12" i="17"/>
  <c r="G12" i="17"/>
  <c r="M12" i="17" s="1"/>
  <c r="U11" i="17"/>
  <c r="Q11" i="17"/>
  <c r="O11" i="17"/>
  <c r="K11" i="17"/>
  <c r="I11" i="17"/>
  <c r="G11" i="17"/>
  <c r="M11" i="17" s="1"/>
  <c r="U10" i="17"/>
  <c r="Q10" i="17"/>
  <c r="O10" i="17"/>
  <c r="M10" i="17"/>
  <c r="K10" i="17"/>
  <c r="I10" i="17"/>
  <c r="G10" i="17"/>
  <c r="U9" i="17"/>
  <c r="Q9" i="17"/>
  <c r="O9" i="17"/>
  <c r="K9" i="17"/>
  <c r="I9" i="17"/>
  <c r="G9" i="17"/>
  <c r="M9" i="17" s="1"/>
  <c r="U8" i="17"/>
  <c r="Q8" i="17"/>
  <c r="Q5" i="17" s="1"/>
  <c r="O8" i="17"/>
  <c r="K8" i="17"/>
  <c r="I8" i="17"/>
  <c r="I5" i="17" s="1"/>
  <c r="G8" i="17"/>
  <c r="M8" i="17" s="1"/>
  <c r="U7" i="17"/>
  <c r="Q7" i="17"/>
  <c r="O7" i="17"/>
  <c r="O5" i="17" s="1"/>
  <c r="K7" i="17"/>
  <c r="I7" i="17"/>
  <c r="G7" i="17"/>
  <c r="M7" i="17" s="1"/>
  <c r="U6" i="17"/>
  <c r="Q6" i="17"/>
  <c r="O6" i="17"/>
  <c r="M6" i="17"/>
  <c r="K6" i="17"/>
  <c r="I6" i="17"/>
  <c r="G6" i="17"/>
  <c r="U5" i="17"/>
  <c r="K5" i="17"/>
  <c r="G35" i="16"/>
  <c r="U34" i="16"/>
  <c r="Q34" i="16"/>
  <c r="O34" i="16"/>
  <c r="K34" i="16"/>
  <c r="I34" i="16"/>
  <c r="G34" i="16"/>
  <c r="M34" i="16" s="1"/>
  <c r="U33" i="16"/>
  <c r="Q33" i="16"/>
  <c r="O33" i="16"/>
  <c r="M33" i="16"/>
  <c r="K33" i="16"/>
  <c r="I33" i="16"/>
  <c r="G33" i="16"/>
  <c r="U32" i="16"/>
  <c r="Q32" i="16"/>
  <c r="O32" i="16"/>
  <c r="K32" i="16"/>
  <c r="I32" i="16"/>
  <c r="G32" i="16"/>
  <c r="M32" i="16" s="1"/>
  <c r="U31" i="16"/>
  <c r="Q31" i="16"/>
  <c r="O31" i="16"/>
  <c r="M31" i="16"/>
  <c r="K31" i="16"/>
  <c r="I31" i="16"/>
  <c r="G31" i="16"/>
  <c r="U30" i="16"/>
  <c r="Q30" i="16"/>
  <c r="O30" i="16"/>
  <c r="K30" i="16"/>
  <c r="I30" i="16"/>
  <c r="G30" i="16"/>
  <c r="M30" i="16" s="1"/>
  <c r="U29" i="16"/>
  <c r="Q29" i="16"/>
  <c r="O29" i="16"/>
  <c r="K29" i="16"/>
  <c r="I29" i="16"/>
  <c r="G29" i="16"/>
  <c r="M29" i="16" s="1"/>
  <c r="U28" i="16"/>
  <c r="Q28" i="16"/>
  <c r="O28" i="16"/>
  <c r="K28" i="16"/>
  <c r="I28" i="16"/>
  <c r="G28" i="16"/>
  <c r="M28" i="16" s="1"/>
  <c r="U27" i="16"/>
  <c r="Q27" i="16"/>
  <c r="O27" i="16"/>
  <c r="K27" i="16"/>
  <c r="I27" i="16"/>
  <c r="G27" i="16"/>
  <c r="M27" i="16" s="1"/>
  <c r="U26" i="16"/>
  <c r="Q26" i="16"/>
  <c r="O26" i="16"/>
  <c r="K26" i="16"/>
  <c r="I26" i="16"/>
  <c r="G26" i="16"/>
  <c r="M26" i="16" s="1"/>
  <c r="U25" i="16"/>
  <c r="Q25" i="16"/>
  <c r="O25" i="16"/>
  <c r="M25" i="16"/>
  <c r="K25" i="16"/>
  <c r="I25" i="16"/>
  <c r="G25" i="16"/>
  <c r="U24" i="16"/>
  <c r="Q24" i="16"/>
  <c r="O24" i="16"/>
  <c r="K24" i="16"/>
  <c r="I24" i="16"/>
  <c r="G24" i="16"/>
  <c r="M24" i="16" s="1"/>
  <c r="U23" i="16"/>
  <c r="Q23" i="16"/>
  <c r="O23" i="16"/>
  <c r="M23" i="16"/>
  <c r="K23" i="16"/>
  <c r="I23" i="16"/>
  <c r="G23" i="16"/>
  <c r="U22" i="16"/>
  <c r="Q22" i="16"/>
  <c r="O22" i="16"/>
  <c r="K22" i="16"/>
  <c r="I22" i="16"/>
  <c r="G22" i="16"/>
  <c r="M22" i="16" s="1"/>
  <c r="U21" i="16"/>
  <c r="Q21" i="16"/>
  <c r="O21" i="16"/>
  <c r="K21" i="16"/>
  <c r="I21" i="16"/>
  <c r="G21" i="16"/>
  <c r="M21" i="16" s="1"/>
  <c r="U20" i="16"/>
  <c r="Q20" i="16"/>
  <c r="O20" i="16"/>
  <c r="K20" i="16"/>
  <c r="I20" i="16"/>
  <c r="G20" i="16"/>
  <c r="M20" i="16" s="1"/>
  <c r="U19" i="16"/>
  <c r="Q19" i="16"/>
  <c r="O19" i="16"/>
  <c r="K19" i="16"/>
  <c r="I19" i="16"/>
  <c r="G19" i="16"/>
  <c r="M19" i="16" s="1"/>
  <c r="U18" i="16"/>
  <c r="Q18" i="16"/>
  <c r="O18" i="16"/>
  <c r="K18" i="16"/>
  <c r="I18" i="16"/>
  <c r="G18" i="16"/>
  <c r="M18" i="16" s="1"/>
  <c r="U17" i="16"/>
  <c r="Q17" i="16"/>
  <c r="O17" i="16"/>
  <c r="M17" i="16"/>
  <c r="K17" i="16"/>
  <c r="I17" i="16"/>
  <c r="G17" i="16"/>
  <c r="U16" i="16"/>
  <c r="Q16" i="16"/>
  <c r="O16" i="16"/>
  <c r="K16" i="16"/>
  <c r="I16" i="16"/>
  <c r="G16" i="16"/>
  <c r="M16" i="16" s="1"/>
  <c r="U15" i="16"/>
  <c r="Q15" i="16"/>
  <c r="O15" i="16"/>
  <c r="M15" i="16"/>
  <c r="K15" i="16"/>
  <c r="I15" i="16"/>
  <c r="G15" i="16"/>
  <c r="U14" i="16"/>
  <c r="Q14" i="16"/>
  <c r="O14" i="16"/>
  <c r="K14" i="16"/>
  <c r="I14" i="16"/>
  <c r="G14" i="16"/>
  <c r="M14" i="16" s="1"/>
  <c r="U13" i="16"/>
  <c r="Q13" i="16"/>
  <c r="O13" i="16"/>
  <c r="K13" i="16"/>
  <c r="I13" i="16"/>
  <c r="G13" i="16"/>
  <c r="M13" i="16" s="1"/>
  <c r="U12" i="16"/>
  <c r="Q12" i="16"/>
  <c r="O12" i="16"/>
  <c r="K12" i="16"/>
  <c r="I12" i="16"/>
  <c r="G12" i="16"/>
  <c r="M12" i="16" s="1"/>
  <c r="U11" i="16"/>
  <c r="Q11" i="16"/>
  <c r="O11" i="16"/>
  <c r="K11" i="16"/>
  <c r="I11" i="16"/>
  <c r="G11" i="16"/>
  <c r="M11" i="16" s="1"/>
  <c r="U10" i="16"/>
  <c r="Q10" i="16"/>
  <c r="O10" i="16"/>
  <c r="K10" i="16"/>
  <c r="I10" i="16"/>
  <c r="G10" i="16"/>
  <c r="M10" i="16" s="1"/>
  <c r="U9" i="16"/>
  <c r="Q9" i="16"/>
  <c r="O9" i="16"/>
  <c r="M9" i="16"/>
  <c r="K9" i="16"/>
  <c r="I9" i="16"/>
  <c r="G9" i="16"/>
  <c r="U8" i="16"/>
  <c r="Q8" i="16"/>
  <c r="O8" i="16"/>
  <c r="K8" i="16"/>
  <c r="I8" i="16"/>
  <c r="G8" i="16"/>
  <c r="M8" i="16" s="1"/>
  <c r="U7" i="16"/>
  <c r="Q7" i="16"/>
  <c r="O7" i="16"/>
  <c r="K7" i="16"/>
  <c r="I7" i="16"/>
  <c r="G7" i="16"/>
  <c r="M7" i="16" s="1"/>
  <c r="U6" i="16"/>
  <c r="U5" i="16" s="1"/>
  <c r="Q6" i="16"/>
  <c r="O6" i="16"/>
  <c r="O5" i="16" s="1"/>
  <c r="K6" i="16"/>
  <c r="K5" i="16" s="1"/>
  <c r="I6" i="16"/>
  <c r="G6" i="16"/>
  <c r="Q5" i="16"/>
  <c r="I5" i="16"/>
  <c r="G30" i="15"/>
  <c r="U29" i="15"/>
  <c r="Q29" i="15"/>
  <c r="O29" i="15"/>
  <c r="M29" i="15"/>
  <c r="K29" i="15"/>
  <c r="I29" i="15"/>
  <c r="G29" i="15"/>
  <c r="U28" i="15"/>
  <c r="Q28" i="15"/>
  <c r="O28" i="15"/>
  <c r="K28" i="15"/>
  <c r="I28" i="15"/>
  <c r="G28" i="15"/>
  <c r="M28" i="15" s="1"/>
  <c r="U27" i="15"/>
  <c r="Q27" i="15"/>
  <c r="O27" i="15"/>
  <c r="K27" i="15"/>
  <c r="I27" i="15"/>
  <c r="G27" i="15"/>
  <c r="M27" i="15" s="1"/>
  <c r="U26" i="15"/>
  <c r="Q26" i="15"/>
  <c r="O26" i="15"/>
  <c r="K26" i="15"/>
  <c r="I26" i="15"/>
  <c r="G26" i="15"/>
  <c r="M26" i="15" s="1"/>
  <c r="U25" i="15"/>
  <c r="Q25" i="15"/>
  <c r="O25" i="15"/>
  <c r="K25" i="15"/>
  <c r="I25" i="15"/>
  <c r="G25" i="15"/>
  <c r="M25" i="15" s="1"/>
  <c r="U24" i="15"/>
  <c r="Q24" i="15"/>
  <c r="O24" i="15"/>
  <c r="K24" i="15"/>
  <c r="I24" i="15"/>
  <c r="G24" i="15"/>
  <c r="M24" i="15" s="1"/>
  <c r="U23" i="15"/>
  <c r="Q23" i="15"/>
  <c r="O23" i="15"/>
  <c r="M23" i="15"/>
  <c r="K23" i="15"/>
  <c r="I23" i="15"/>
  <c r="G23" i="15"/>
  <c r="U22" i="15"/>
  <c r="Q22" i="15"/>
  <c r="O22" i="15"/>
  <c r="K22" i="15"/>
  <c r="I22" i="15"/>
  <c r="G22" i="15"/>
  <c r="M22" i="15" s="1"/>
  <c r="U21" i="15"/>
  <c r="Q21" i="15"/>
  <c r="O21" i="15"/>
  <c r="M21" i="15"/>
  <c r="K21" i="15"/>
  <c r="I21" i="15"/>
  <c r="G21" i="15"/>
  <c r="U20" i="15"/>
  <c r="Q20" i="15"/>
  <c r="O20" i="15"/>
  <c r="K20" i="15"/>
  <c r="I20" i="15"/>
  <c r="G20" i="15"/>
  <c r="M20" i="15" s="1"/>
  <c r="U19" i="15"/>
  <c r="Q19" i="15"/>
  <c r="O19" i="15"/>
  <c r="K19" i="15"/>
  <c r="I19" i="15"/>
  <c r="G19" i="15"/>
  <c r="M19" i="15" s="1"/>
  <c r="U18" i="15"/>
  <c r="Q18" i="15"/>
  <c r="O18" i="15"/>
  <c r="K18" i="15"/>
  <c r="I18" i="15"/>
  <c r="G18" i="15"/>
  <c r="M18" i="15" s="1"/>
  <c r="U17" i="15"/>
  <c r="Q17" i="15"/>
  <c r="O17" i="15"/>
  <c r="K17" i="15"/>
  <c r="I17" i="15"/>
  <c r="G17" i="15"/>
  <c r="M17" i="15" s="1"/>
  <c r="U16" i="15"/>
  <c r="Q16" i="15"/>
  <c r="O16" i="15"/>
  <c r="K16" i="15"/>
  <c r="I16" i="15"/>
  <c r="G16" i="15"/>
  <c r="M16" i="15" s="1"/>
  <c r="U15" i="15"/>
  <c r="Q15" i="15"/>
  <c r="O15" i="15"/>
  <c r="M15" i="15"/>
  <c r="K15" i="15"/>
  <c r="I15" i="15"/>
  <c r="G15" i="15"/>
  <c r="U14" i="15"/>
  <c r="Q14" i="15"/>
  <c r="O14" i="15"/>
  <c r="K14" i="15"/>
  <c r="I14" i="15"/>
  <c r="G14" i="15"/>
  <c r="M14" i="15" s="1"/>
  <c r="U13" i="15"/>
  <c r="Q13" i="15"/>
  <c r="O13" i="15"/>
  <c r="M13" i="15"/>
  <c r="K13" i="15"/>
  <c r="I13" i="15"/>
  <c r="G13" i="15"/>
  <c r="U12" i="15"/>
  <c r="Q12" i="15"/>
  <c r="O12" i="15"/>
  <c r="K12" i="15"/>
  <c r="I12" i="15"/>
  <c r="G12" i="15"/>
  <c r="M12" i="15" s="1"/>
  <c r="U11" i="15"/>
  <c r="Q11" i="15"/>
  <c r="O11" i="15"/>
  <c r="K11" i="15"/>
  <c r="I11" i="15"/>
  <c r="G11" i="15"/>
  <c r="M11" i="15" s="1"/>
  <c r="U10" i="15"/>
  <c r="Q10" i="15"/>
  <c r="O10" i="15"/>
  <c r="K10" i="15"/>
  <c r="I10" i="15"/>
  <c r="G10" i="15"/>
  <c r="M10" i="15" s="1"/>
  <c r="U9" i="15"/>
  <c r="Q9" i="15"/>
  <c r="O9" i="15"/>
  <c r="K9" i="15"/>
  <c r="I9" i="15"/>
  <c r="G9" i="15"/>
  <c r="M9" i="15" s="1"/>
  <c r="U8" i="15"/>
  <c r="Q8" i="15"/>
  <c r="O8" i="15"/>
  <c r="K8" i="15"/>
  <c r="I8" i="15"/>
  <c r="G8" i="15"/>
  <c r="M8" i="15" s="1"/>
  <c r="U7" i="15"/>
  <c r="Q7" i="15"/>
  <c r="O7" i="15"/>
  <c r="K7" i="15"/>
  <c r="I7" i="15"/>
  <c r="G7" i="15"/>
  <c r="M7" i="15" s="1"/>
  <c r="U6" i="15"/>
  <c r="U5" i="15" s="1"/>
  <c r="Q6" i="15"/>
  <c r="O6" i="15"/>
  <c r="O5" i="15" s="1"/>
  <c r="K6" i="15"/>
  <c r="K5" i="15" s="1"/>
  <c r="I6" i="15"/>
  <c r="G6" i="15"/>
  <c r="G5" i="15" s="1"/>
  <c r="I17" i="1" s="1"/>
  <c r="Q5" i="15"/>
  <c r="I5" i="15"/>
  <c r="G34" i="14"/>
  <c r="U33" i="14"/>
  <c r="Q33" i="14"/>
  <c r="O33" i="14"/>
  <c r="K33" i="14"/>
  <c r="I33" i="14"/>
  <c r="G33" i="14"/>
  <c r="M33" i="14" s="1"/>
  <c r="U32" i="14"/>
  <c r="Q32" i="14"/>
  <c r="O32" i="14"/>
  <c r="K32" i="14"/>
  <c r="I32" i="14"/>
  <c r="G32" i="14"/>
  <c r="M32" i="14" s="1"/>
  <c r="U31" i="14"/>
  <c r="Q31" i="14"/>
  <c r="O31" i="14"/>
  <c r="M31" i="14"/>
  <c r="K31" i="14"/>
  <c r="I31" i="14"/>
  <c r="G31" i="14"/>
  <c r="U30" i="14"/>
  <c r="Q30" i="14"/>
  <c r="O30" i="14"/>
  <c r="K30" i="14"/>
  <c r="I30" i="14"/>
  <c r="G30" i="14"/>
  <c r="M30" i="14" s="1"/>
  <c r="U29" i="14"/>
  <c r="Q29" i="14"/>
  <c r="O29" i="14"/>
  <c r="K29" i="14"/>
  <c r="I29" i="14"/>
  <c r="G29" i="14"/>
  <c r="M29" i="14" s="1"/>
  <c r="U28" i="14"/>
  <c r="Q28" i="14"/>
  <c r="O28" i="14"/>
  <c r="K28" i="14"/>
  <c r="I28" i="14"/>
  <c r="G28" i="14"/>
  <c r="M28" i="14" s="1"/>
  <c r="U27" i="14"/>
  <c r="Q27" i="14"/>
  <c r="O27" i="14"/>
  <c r="K27" i="14"/>
  <c r="I27" i="14"/>
  <c r="G27" i="14"/>
  <c r="M27" i="14" s="1"/>
  <c r="U26" i="14"/>
  <c r="Q26" i="14"/>
  <c r="O26" i="14"/>
  <c r="K26" i="14"/>
  <c r="I26" i="14"/>
  <c r="G26" i="14"/>
  <c r="M26" i="14" s="1"/>
  <c r="U25" i="14"/>
  <c r="Q25" i="14"/>
  <c r="O25" i="14"/>
  <c r="K25" i="14"/>
  <c r="I25" i="14"/>
  <c r="G25" i="14"/>
  <c r="M25" i="14" s="1"/>
  <c r="U24" i="14"/>
  <c r="Q24" i="14"/>
  <c r="O24" i="14"/>
  <c r="K24" i="14"/>
  <c r="I24" i="14"/>
  <c r="G24" i="14"/>
  <c r="M24" i="14" s="1"/>
  <c r="U23" i="14"/>
  <c r="Q23" i="14"/>
  <c r="O23" i="14"/>
  <c r="M23" i="14"/>
  <c r="K23" i="14"/>
  <c r="I23" i="14"/>
  <c r="G23" i="14"/>
  <c r="U22" i="14"/>
  <c r="Q22" i="14"/>
  <c r="O22" i="14"/>
  <c r="K22" i="14"/>
  <c r="I22" i="14"/>
  <c r="G22" i="14"/>
  <c r="M22" i="14" s="1"/>
  <c r="U21" i="14"/>
  <c r="Q21" i="14"/>
  <c r="O21" i="14"/>
  <c r="K21" i="14"/>
  <c r="I21" i="14"/>
  <c r="G21" i="14"/>
  <c r="M21" i="14" s="1"/>
  <c r="U20" i="14"/>
  <c r="Q20" i="14"/>
  <c r="O20" i="14"/>
  <c r="K20" i="14"/>
  <c r="I20" i="14"/>
  <c r="G20" i="14"/>
  <c r="M20" i="14" s="1"/>
  <c r="U19" i="14"/>
  <c r="Q19" i="14"/>
  <c r="O19" i="14"/>
  <c r="K19" i="14"/>
  <c r="I19" i="14"/>
  <c r="G19" i="14"/>
  <c r="M19" i="14" s="1"/>
  <c r="U18" i="14"/>
  <c r="Q18" i="14"/>
  <c r="O18" i="14"/>
  <c r="K18" i="14"/>
  <c r="I18" i="14"/>
  <c r="G18" i="14"/>
  <c r="M18" i="14" s="1"/>
  <c r="U17" i="14"/>
  <c r="Q17" i="14"/>
  <c r="O17" i="14"/>
  <c r="K17" i="14"/>
  <c r="I17" i="14"/>
  <c r="G17" i="14"/>
  <c r="M17" i="14" s="1"/>
  <c r="U16" i="14"/>
  <c r="Q16" i="14"/>
  <c r="O16" i="14"/>
  <c r="K16" i="14"/>
  <c r="I16" i="14"/>
  <c r="G16" i="14"/>
  <c r="M16" i="14" s="1"/>
  <c r="U15" i="14"/>
  <c r="Q15" i="14"/>
  <c r="O15" i="14"/>
  <c r="M15" i="14"/>
  <c r="K15" i="14"/>
  <c r="I15" i="14"/>
  <c r="G15" i="14"/>
  <c r="U14" i="14"/>
  <c r="Q14" i="14"/>
  <c r="O14" i="14"/>
  <c r="K14" i="14"/>
  <c r="G14" i="14"/>
  <c r="M14" i="14" s="1"/>
  <c r="U13" i="14"/>
  <c r="Q13" i="14"/>
  <c r="O13" i="14"/>
  <c r="K13" i="14"/>
  <c r="I13" i="14"/>
  <c r="G13" i="14"/>
  <c r="M13" i="14" s="1"/>
  <c r="U12" i="14"/>
  <c r="Q12" i="14"/>
  <c r="O12" i="14"/>
  <c r="K12" i="14"/>
  <c r="I12" i="14"/>
  <c r="G12" i="14"/>
  <c r="M12" i="14" s="1"/>
  <c r="U11" i="14"/>
  <c r="Q11" i="14"/>
  <c r="O11" i="14"/>
  <c r="K11" i="14"/>
  <c r="I11" i="14"/>
  <c r="G11" i="14"/>
  <c r="M11" i="14" s="1"/>
  <c r="U10" i="14"/>
  <c r="Q10" i="14"/>
  <c r="O10" i="14"/>
  <c r="K10" i="14"/>
  <c r="I10" i="14"/>
  <c r="G10" i="14"/>
  <c r="M10" i="14" s="1"/>
  <c r="U9" i="14"/>
  <c r="Q9" i="14"/>
  <c r="O9" i="14"/>
  <c r="K9" i="14"/>
  <c r="I9" i="14"/>
  <c r="G9" i="14"/>
  <c r="M9" i="14" s="1"/>
  <c r="U8" i="14"/>
  <c r="Q8" i="14"/>
  <c r="O8" i="14"/>
  <c r="M8" i="14"/>
  <c r="K8" i="14"/>
  <c r="I8" i="14"/>
  <c r="G8" i="14"/>
  <c r="U7" i="14"/>
  <c r="U5" i="14" s="1"/>
  <c r="Q7" i="14"/>
  <c r="O7" i="14"/>
  <c r="K7" i="14"/>
  <c r="K5" i="14" s="1"/>
  <c r="I7" i="14"/>
  <c r="G7" i="14"/>
  <c r="M7" i="14" s="1"/>
  <c r="U6" i="14"/>
  <c r="Q6" i="14"/>
  <c r="Q5" i="14" s="1"/>
  <c r="O6" i="14"/>
  <c r="K6" i="14"/>
  <c r="I6" i="14"/>
  <c r="I5" i="14" s="1"/>
  <c r="G6" i="14"/>
  <c r="M6" i="14" s="1"/>
  <c r="O5" i="14"/>
  <c r="G5" i="14"/>
  <c r="I16" i="1" s="1"/>
  <c r="G20" i="13"/>
  <c r="U19" i="13"/>
  <c r="Q19" i="13"/>
  <c r="O19" i="13"/>
  <c r="K19" i="13"/>
  <c r="I19" i="13"/>
  <c r="G19" i="13"/>
  <c r="M19" i="13" s="1"/>
  <c r="U18" i="13"/>
  <c r="Q18" i="13"/>
  <c r="O18" i="13"/>
  <c r="K18" i="13"/>
  <c r="I18" i="13"/>
  <c r="G18" i="13"/>
  <c r="M18" i="13" s="1"/>
  <c r="U17" i="13"/>
  <c r="Q17" i="13"/>
  <c r="O17" i="13"/>
  <c r="K17" i="13"/>
  <c r="I17" i="13"/>
  <c r="G17" i="13"/>
  <c r="M17" i="13" s="1"/>
  <c r="U16" i="13"/>
  <c r="Q16" i="13"/>
  <c r="O16" i="13"/>
  <c r="K16" i="13"/>
  <c r="I16" i="13"/>
  <c r="G16" i="13"/>
  <c r="M16" i="13" s="1"/>
  <c r="U15" i="13"/>
  <c r="Q15" i="13"/>
  <c r="O15" i="13"/>
  <c r="K15" i="13"/>
  <c r="I15" i="13"/>
  <c r="G15" i="13"/>
  <c r="M15" i="13" s="1"/>
  <c r="U14" i="13"/>
  <c r="Q14" i="13"/>
  <c r="O14" i="13"/>
  <c r="M14" i="13"/>
  <c r="K14" i="13"/>
  <c r="I14" i="13"/>
  <c r="G14" i="13"/>
  <c r="U13" i="13"/>
  <c r="Q13" i="13"/>
  <c r="O13" i="13"/>
  <c r="K13" i="13"/>
  <c r="I13" i="13"/>
  <c r="G13" i="13"/>
  <c r="M13" i="13" s="1"/>
  <c r="U12" i="13"/>
  <c r="Q12" i="13"/>
  <c r="O12" i="13"/>
  <c r="M12" i="13"/>
  <c r="K12" i="13"/>
  <c r="I12" i="13"/>
  <c r="G12" i="13"/>
  <c r="U11" i="13"/>
  <c r="Q11" i="13"/>
  <c r="O11" i="13"/>
  <c r="K11" i="13"/>
  <c r="I11" i="13"/>
  <c r="G11" i="13"/>
  <c r="M11" i="13" s="1"/>
  <c r="U10" i="13"/>
  <c r="Q10" i="13"/>
  <c r="O10" i="13"/>
  <c r="K10" i="13"/>
  <c r="I10" i="13"/>
  <c r="G10" i="13"/>
  <c r="M10" i="13" s="1"/>
  <c r="U9" i="13"/>
  <c r="Q9" i="13"/>
  <c r="O9" i="13"/>
  <c r="K9" i="13"/>
  <c r="I9" i="13"/>
  <c r="G9" i="13"/>
  <c r="M9" i="13" s="1"/>
  <c r="U8" i="13"/>
  <c r="Q8" i="13"/>
  <c r="O8" i="13"/>
  <c r="K8" i="13"/>
  <c r="I8" i="13"/>
  <c r="G8" i="13"/>
  <c r="M8" i="13" s="1"/>
  <c r="U7" i="13"/>
  <c r="Q7" i="13"/>
  <c r="O7" i="13"/>
  <c r="O5" i="13" s="1"/>
  <c r="K7" i="13"/>
  <c r="I7" i="13"/>
  <c r="G7" i="13"/>
  <c r="M7" i="13" s="1"/>
  <c r="U6" i="13"/>
  <c r="Q6" i="13"/>
  <c r="Q5" i="13" s="1"/>
  <c r="O6" i="13"/>
  <c r="M6" i="13"/>
  <c r="K6" i="13"/>
  <c r="I6" i="13"/>
  <c r="I5" i="13" s="1"/>
  <c r="G6" i="13"/>
  <c r="U5" i="13"/>
  <c r="K5" i="13"/>
  <c r="U24" i="12"/>
  <c r="Q24" i="12"/>
  <c r="O24" i="12"/>
  <c r="M24" i="12"/>
  <c r="K24" i="12"/>
  <c r="I24" i="12"/>
  <c r="G24" i="12"/>
  <c r="U23" i="12"/>
  <c r="Q23" i="12"/>
  <c r="O23" i="12"/>
  <c r="K23" i="12"/>
  <c r="I23" i="12"/>
  <c r="G23" i="12"/>
  <c r="M23" i="12" s="1"/>
  <c r="U22" i="12"/>
  <c r="Q22" i="12"/>
  <c r="O22" i="12"/>
  <c r="K22" i="12"/>
  <c r="I22" i="12"/>
  <c r="G22" i="12"/>
  <c r="M22" i="12" s="1"/>
  <c r="U21" i="12"/>
  <c r="Q21" i="12"/>
  <c r="O21" i="12"/>
  <c r="K21" i="12"/>
  <c r="I21" i="12"/>
  <c r="G21" i="12"/>
  <c r="M21" i="12" s="1"/>
  <c r="U20" i="12"/>
  <c r="Q20" i="12"/>
  <c r="O20" i="12"/>
  <c r="K20" i="12"/>
  <c r="I20" i="12"/>
  <c r="G20" i="12"/>
  <c r="M20" i="12" s="1"/>
  <c r="U19" i="12"/>
  <c r="Q19" i="12"/>
  <c r="O19" i="12"/>
  <c r="K19" i="12"/>
  <c r="I19" i="12"/>
  <c r="G19" i="12"/>
  <c r="M19" i="12" s="1"/>
  <c r="U18" i="12"/>
  <c r="Q18" i="12"/>
  <c r="O18" i="12"/>
  <c r="K18" i="12"/>
  <c r="I18" i="12"/>
  <c r="G18" i="12"/>
  <c r="M18" i="12" s="1"/>
  <c r="U17" i="12"/>
  <c r="Q17" i="12"/>
  <c r="O17" i="12"/>
  <c r="K17" i="12"/>
  <c r="I17" i="12"/>
  <c r="G17" i="12"/>
  <c r="M17" i="12" s="1"/>
  <c r="U16" i="12"/>
  <c r="Q16" i="12"/>
  <c r="O16" i="12"/>
  <c r="K16" i="12"/>
  <c r="I16" i="12"/>
  <c r="G16" i="12"/>
  <c r="M16" i="12" s="1"/>
  <c r="U15" i="12"/>
  <c r="Q15" i="12"/>
  <c r="O15" i="12"/>
  <c r="K15" i="12"/>
  <c r="I15" i="12"/>
  <c r="G15" i="12"/>
  <c r="M15" i="12" s="1"/>
  <c r="U14" i="12"/>
  <c r="Q14" i="12"/>
  <c r="O14" i="12"/>
  <c r="K14" i="12"/>
  <c r="I14" i="12"/>
  <c r="G14" i="12"/>
  <c r="M14" i="12" s="1"/>
  <c r="U13" i="12"/>
  <c r="Q13" i="12"/>
  <c r="O13" i="12"/>
  <c r="K13" i="12"/>
  <c r="I13" i="12"/>
  <c r="G13" i="12"/>
  <c r="M13" i="12" s="1"/>
  <c r="U12" i="12"/>
  <c r="Q12" i="12"/>
  <c r="O12" i="12"/>
  <c r="K12" i="12"/>
  <c r="I12" i="12"/>
  <c r="G12" i="12"/>
  <c r="M12" i="12" s="1"/>
  <c r="U11" i="12"/>
  <c r="Q11" i="12"/>
  <c r="O11" i="12"/>
  <c r="K11" i="12"/>
  <c r="I11" i="12"/>
  <c r="G11" i="12"/>
  <c r="M11" i="12" s="1"/>
  <c r="U10" i="12"/>
  <c r="Q10" i="12"/>
  <c r="O10" i="12"/>
  <c r="K10" i="12"/>
  <c r="I10" i="12"/>
  <c r="G10" i="12"/>
  <c r="M10" i="12" s="1"/>
  <c r="U9" i="12"/>
  <c r="Q9" i="12"/>
  <c r="O9" i="12"/>
  <c r="K9" i="12"/>
  <c r="I9" i="12"/>
  <c r="G9" i="12"/>
  <c r="M9" i="12" s="1"/>
  <c r="U8" i="12"/>
  <c r="Q8" i="12"/>
  <c r="O8" i="12"/>
  <c r="K8" i="12"/>
  <c r="I8" i="12"/>
  <c r="G8" i="12"/>
  <c r="M8" i="12" s="1"/>
  <c r="U7" i="12"/>
  <c r="Q7" i="12"/>
  <c r="O7" i="12"/>
  <c r="O5" i="12" s="1"/>
  <c r="K7" i="12"/>
  <c r="I7" i="12"/>
  <c r="G7" i="12"/>
  <c r="M7" i="12" s="1"/>
  <c r="U6" i="12"/>
  <c r="Q6" i="12"/>
  <c r="Q5" i="12" s="1"/>
  <c r="O6" i="12"/>
  <c r="K6" i="12"/>
  <c r="I6" i="12"/>
  <c r="I5" i="12" s="1"/>
  <c r="G6" i="12"/>
  <c r="M6" i="12" s="1"/>
  <c r="U5" i="12"/>
  <c r="K5" i="12"/>
  <c r="G5" i="16" l="1"/>
  <c r="I18" i="1" s="1"/>
  <c r="M5" i="12"/>
  <c r="M5" i="13"/>
  <c r="M5" i="17"/>
  <c r="M5" i="14"/>
  <c r="M6" i="15"/>
  <c r="M5" i="15" s="1"/>
  <c r="M6" i="16"/>
  <c r="M5" i="16" s="1"/>
  <c r="G5" i="13"/>
  <c r="I15" i="1" s="1"/>
  <c r="G5" i="17"/>
  <c r="I19" i="1" s="1"/>
  <c r="G5" i="12"/>
  <c r="I14" i="1" s="1"/>
  <c r="I20" i="1" l="1"/>
  <c r="I21" i="1" s="1"/>
  <c r="I22" i="1" s="1"/>
</calcChain>
</file>

<file path=xl/comments1.xml><?xml version="1.0" encoding="utf-8"?>
<comments xmlns="http://schemas.openxmlformats.org/spreadsheetml/2006/main">
  <authors>
    <author>Radim Štěpánek</author>
    <author>pytlikova</author>
  </authors>
  <commentList>
    <comment ref="D9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0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  <comment ref="D12" authorId="1" shapeId="0">
      <text>
        <r>
          <rPr>
            <sz val="9"/>
            <color indexed="81"/>
            <rFont val="Tahoma"/>
            <family val="2"/>
            <charset val="238"/>
          </rPr>
          <t xml:space="preserve">Jméno, příjmení, funkce
</t>
        </r>
      </text>
    </comment>
  </commentList>
</comments>
</file>

<file path=xl/sharedStrings.xml><?xml version="1.0" encoding="utf-8"?>
<sst xmlns="http://schemas.openxmlformats.org/spreadsheetml/2006/main" count="796" uniqueCount="177">
  <si>
    <t xml:space="preserve">Položkový rozpočet </t>
  </si>
  <si>
    <t>O:</t>
  </si>
  <si>
    <t>R:</t>
  </si>
  <si>
    <t>dne</t>
  </si>
  <si>
    <t>Zhotovitel:</t>
  </si>
  <si>
    <t>Projektant:</t>
  </si>
  <si>
    <t>Vypracoval:</t>
  </si>
  <si>
    <t>Objednatel:</t>
  </si>
  <si>
    <t>HSV</t>
  </si>
  <si>
    <t>PSV</t>
  </si>
  <si>
    <t>MON</t>
  </si>
  <si>
    <t>Dodávka</t>
  </si>
  <si>
    <t>Montáž</t>
  </si>
  <si>
    <t>Rozpis ceny</t>
  </si>
  <si>
    <t>IČ:</t>
  </si>
  <si>
    <t>DIČ: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</si>
  <si>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</si>
  <si>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</si>
  <si>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</si>
  <si>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</si>
  <si>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</si>
  <si>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722</t>
  </si>
  <si>
    <t>VN</t>
  </si>
  <si>
    <t>S:</t>
  </si>
  <si>
    <t>#TypZaznamu#</t>
  </si>
  <si>
    <t>STA</t>
  </si>
  <si>
    <t>P.č.</t>
  </si>
  <si>
    <t>Číslo položky</t>
  </si>
  <si>
    <t>Název položky</t>
  </si>
  <si>
    <t>MJ</t>
  </si>
  <si>
    <t>množství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</si>
  <si>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</si>
  <si>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</si>
  <si>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</si>
  <si>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</si>
  <si>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</si>
  <si>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</si>
  <si>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</si>
  <si>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</si>
  <si>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</si>
  <si>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</si>
  <si>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</si>
  <si>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</si>
  <si>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</si>
  <si>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</si>
  <si>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</t>
  </si>
  <si>
    <t>ks</t>
  </si>
  <si>
    <t>POL3_0</t>
  </si>
  <si>
    <t>2</t>
  </si>
  <si>
    <t>5</t>
  </si>
  <si>
    <t>3</t>
  </si>
  <si>
    <t>4</t>
  </si>
  <si>
    <t>6</t>
  </si>
  <si>
    <t>7</t>
  </si>
  <si>
    <t>8</t>
  </si>
  <si>
    <t>9</t>
  </si>
  <si>
    <t>10</t>
  </si>
  <si>
    <t>722 13-0238.R00</t>
  </si>
  <si>
    <t>Potrubí z trub.závit.pozink.svařovan. 11343,DN 80</t>
  </si>
  <si>
    <t>m</t>
  </si>
  <si>
    <t>722 21-1813.R00</t>
  </si>
  <si>
    <t>Demontáž armatur vodov.se dvěma přírubami DN 80</t>
  </si>
  <si>
    <t>722 13-0805.R00</t>
  </si>
  <si>
    <t>Demontáž potrubí ocelových závitových DN 80</t>
  </si>
  <si>
    <t>11</t>
  </si>
  <si>
    <t>Ekologická likvidace demontovaných materiálů, vč. odvozu</t>
  </si>
  <si>
    <t>kg</t>
  </si>
  <si>
    <t>12</t>
  </si>
  <si>
    <t>13</t>
  </si>
  <si>
    <t>Návleková izolace PE pro DN50-DN80, vč. izolace armatur</t>
  </si>
  <si>
    <t>POL1_0</t>
  </si>
  <si>
    <t>722280108R00</t>
  </si>
  <si>
    <t>Tlaková zkouška vodovodního potrubí DN 80</t>
  </si>
  <si>
    <t>722290234R00</t>
  </si>
  <si>
    <t>Proplach a dezinfekce vodovod.potrubí DN 80</t>
  </si>
  <si>
    <t>998722101R00</t>
  </si>
  <si>
    <t>Přesun hmot pro vnitřní vodovod, výšky do 6 m</t>
  </si>
  <si>
    <t>t</t>
  </si>
  <si>
    <t>END</t>
  </si>
  <si>
    <t>Masarykova univerzita</t>
  </si>
  <si>
    <t>Správa Univerzitního kampusu Bohunice</t>
  </si>
  <si>
    <t>Kamenice 753/5, 625 00 Brno</t>
  </si>
  <si>
    <t>00216224</t>
  </si>
  <si>
    <t>CZ00216224</t>
  </si>
  <si>
    <t>Návleková izolace PE pro DN50-DN80, vč.armatur</t>
  </si>
  <si>
    <t>722 28-0109.R00</t>
  </si>
  <si>
    <t>722 29-0234.R00</t>
  </si>
  <si>
    <t>998 72-2101.R00</t>
  </si>
  <si>
    <t>Celkem v Kč bez DPH</t>
  </si>
  <si>
    <t>MU UKB - PAVILON A1</t>
  </si>
  <si>
    <t>MU UKB - PAVILON A1 Anatomie</t>
  </si>
  <si>
    <t>cena v Kč bez DPH / MJ</t>
  </si>
  <si>
    <t>16</t>
  </si>
  <si>
    <t>21</t>
  </si>
  <si>
    <t>17</t>
  </si>
  <si>
    <t>15</t>
  </si>
  <si>
    <t>18</t>
  </si>
  <si>
    <t>19</t>
  </si>
  <si>
    <t>Zpětná montáž vodoměru do potr. a dákl. odečtu</t>
  </si>
  <si>
    <t>722130236R00</t>
  </si>
  <si>
    <t>Potrubí z trub.závit.pozink.svařovan. 11343,DN 50</t>
  </si>
  <si>
    <t>14</t>
  </si>
  <si>
    <t>20</t>
  </si>
  <si>
    <t>Návleková izolace PE pro DN50-DN80, vč. armatur</t>
  </si>
  <si>
    <t>722280109R00</t>
  </si>
  <si>
    <t>MU UKB - PAVILON A2</t>
  </si>
  <si>
    <t>MU UKB - PAVILON A3</t>
  </si>
  <si>
    <t>22</t>
  </si>
  <si>
    <t>Kompenzátor tlakový PN 16 DN80 přírubový</t>
  </si>
  <si>
    <t>MU UKB - PAVILON A4</t>
  </si>
  <si>
    <t>722 13-0236.R00</t>
  </si>
  <si>
    <t>722 13-0237.R00</t>
  </si>
  <si>
    <t>Potrubí z trub.závit.pozink.svařovan. 11343,DN 65</t>
  </si>
  <si>
    <t>Návleková izolace PE pro DN50-DN65</t>
  </si>
  <si>
    <t>Tlaková zkouška vodovodního potrubí DN 65</t>
  </si>
  <si>
    <t>MU UKB - PAVILON A6</t>
  </si>
  <si>
    <t>Vnitřní vodovod - celkem</t>
  </si>
  <si>
    <t>Rozpočet celkem</t>
  </si>
  <si>
    <t>Pavilon 1</t>
  </si>
  <si>
    <t>Pavilon 1 - anatomie</t>
  </si>
  <si>
    <t>Pavilon 2</t>
  </si>
  <si>
    <t>Pavilon 3</t>
  </si>
  <si>
    <t>Pavilon 4</t>
  </si>
  <si>
    <t>Pavilon 6</t>
  </si>
  <si>
    <t>MU SUKB - Osazení redukčních ventilů</t>
  </si>
  <si>
    <t>V</t>
  </si>
  <si>
    <t>Za zhotovitele</t>
  </si>
  <si>
    <t>Celkem v Kč včetně DPH</t>
  </si>
  <si>
    <t>Závitová příruba  DN80 s vnitřním závitem DN80 z tvárné litiny s epoxidovou povrchovou úpravou</t>
  </si>
  <si>
    <t>Kulový uzávěr přírubový DN80 L=180mm, s tělem z litiny s epoxidovou povrchovou úpravou a chromovanou mosaznou koulí</t>
  </si>
  <si>
    <t>Kulový uzávěr přírubový DN50 L=180mm, s tělem z litiny s epoxidovou povrchovou úpravou a chromovanou mosaznou koulí</t>
  </si>
  <si>
    <t>T kus DN80/80, z tvárné litiny s epoxidovou povrchovou úpravou</t>
  </si>
  <si>
    <t>XR Příruba DN80/50, z tvárné litiny s epoxidovou povrchovou úpravou</t>
  </si>
  <si>
    <t>Filtr přírubový DN80 s odkalovací zátkou, tělem z litiny s epoxidovou povrchovou úpravou a nerezovým sítkem</t>
  </si>
  <si>
    <t>Regulátor tlaku přírubový DN80,  tělo z litiny je ošetřeno na vnitřní i vnější straně práškovou technologií</t>
  </si>
  <si>
    <t xml:space="preserve">Montážní vložka DN80 L=200 +- 25mm,  z tvárné litiny s epoxidovou povrchovou úpravou </t>
  </si>
  <si>
    <t>FF kus DN80 300mm, z tvárné litiny s epoxidovou povrchovou úpravou</t>
  </si>
  <si>
    <t>Koleno DN80 90° , z tvárné litiny s epoxidovou povrchovou úpravou</t>
  </si>
  <si>
    <t xml:space="preserve">Systémové upevnění potrubí, </t>
  </si>
  <si>
    <t>Závitová příruba  DN80 s vnitřním závitem DN80,z tvárné litiny s epoxidovou povrchovou úpravou</t>
  </si>
  <si>
    <t>Filtr přírubový DN80,  s odkalovací zátkou, tělem z litiny s epoxidovou povrchovou úpravou a nerezovým sítkem</t>
  </si>
  <si>
    <t>Systémové upevnění potrubí</t>
  </si>
  <si>
    <t>Závitová příruba  DN80 s vnitřním závitem DN80, z tvárné litiny s epoxidovou povrchovou úpravou</t>
  </si>
  <si>
    <t>Závitová příruba  DN50 s vnitřním závitem DN50,z tvárné litiny s epoxidovou povrchovou úpravou</t>
  </si>
  <si>
    <t>T kus DN80/80,  z tvárné litiny s epoxidovou povrchovou úpravou</t>
  </si>
  <si>
    <t>T kus DN80/50,  z tvárné litiny s epoxidovou povrchovou úpravou</t>
  </si>
  <si>
    <t>T kus DN50/50,  z tvárné litiny s epoxidovou povrchovou úpravou</t>
  </si>
  <si>
    <t xml:space="preserve">Kompenzátor tlakový PN 16 DN80 přírubový, </t>
  </si>
  <si>
    <t>Filtr přírubový DN80, s odkalovací zátkou, tělem z litiny s epoxidovou povrchovou úpravou a nerezovým sítkem</t>
  </si>
  <si>
    <t>Regulátor tlaku přírubový DN50,tělo z litiny je ošetřeno na vnitřní i vnější straně práškovou technologií</t>
  </si>
  <si>
    <t xml:space="preserve">Montážní vložka DN80 L=200 +- 25mm, z tvárné litiny s epoxidovou povrchovou úpravou </t>
  </si>
  <si>
    <t xml:space="preserve">Montážní vložka DN50 L=200 +- 25mm,  z tvárné litiny s epoxidovou povrchovou úpravou </t>
  </si>
  <si>
    <t>FF kus DN50 300mm, z tvárné litiny s epoxidovou povrchovou úpravou</t>
  </si>
  <si>
    <t>Kontrolovatelná zpětná armatura EA DN50  přírubová,těleso ventilu z šedé litiny, práškováno na vnitřní i vnější straně</t>
  </si>
  <si>
    <t>Závitová příruba  DN80 s vnitřním závitem D80, z tvárné litiny s epoxidovou povrchovou úpravou</t>
  </si>
  <si>
    <t>T kus DN80/50, z tvárné litiny s epoxidovou povrchovou úpravou</t>
  </si>
  <si>
    <t>Regulátor tlaku přírubový DN50, tělo z litiny je ošetřeno na vnitřní i vnější straně práškovou technologií</t>
  </si>
  <si>
    <t>Kontrolovatelná zpětná armatura EA DN80  přírubová, těleso ventilu z šedé litiny, práškováno na vnitřní i vnější straně</t>
  </si>
  <si>
    <t>Závitová příruba  DN50 s vnitřním závitem DN50, z tvárné litiny s epoxidovou povrchovou úpravou</t>
  </si>
  <si>
    <t>T kus DN50/50, z tvárné litiny s epoxidovou povrchovou úpravou</t>
  </si>
  <si>
    <t xml:space="preserve">Montážní vložka DN50 L=200 +- 25mm, z tvárné litiny s epoxidovou povrchovou úpravou </t>
  </si>
  <si>
    <t xml:space="preserve">FF kus DN80 300mm, z tvárné litiny s epoxidovou povrchovou úpravou </t>
  </si>
  <si>
    <t xml:space="preserve">FF kus DN50 300mm, z tvárné litiny s epoxidovou povrchovou úpravou </t>
  </si>
  <si>
    <t xml:space="preserve">Koleno DN80 90° , z tvárné litiny s epoxidovou povrchovou úpravou </t>
  </si>
  <si>
    <t xml:space="preserve">Koleno DN50 90° , z tvárné litiny s epoxidovou povrchovou úpravou </t>
  </si>
  <si>
    <t>Kontrolovatelná zpětná armatura EA DN50  přírubová, těleso ventilu z šedé litiny, práškováno na vnitřní i vnější straně</t>
  </si>
  <si>
    <t>Závitová příruba  DN65 s vnitřním závitem DN65, z tvárné litiny s epoxidovou povrchovou úpravou</t>
  </si>
  <si>
    <t>XR Příruba 65/50,z tvárné litiny s epoxidovou povrchovou úpravou</t>
  </si>
  <si>
    <t>T kus DN65/50, z tvárné litiny s epoxidovou povrchovou úpravou</t>
  </si>
  <si>
    <t>T kus DN50/50,z tvárné litiny s epoxidovou povrchovou úpravou</t>
  </si>
  <si>
    <t>Kulový uzávěr přírubový DN65 L=170mm, s tělem z litiny s epoxidovou povrchovou úpravou a chromovanou mosaznou koulí</t>
  </si>
  <si>
    <t>Kompenzátor tlakový PN 16 DN65 přírubový</t>
  </si>
  <si>
    <t>Filtr přírubový DN65, s odkalovací zátkou, tělem z litiny s epoxidovou povrchovou úpravou a nerezovým sítkem</t>
  </si>
  <si>
    <t xml:space="preserve">Montážní vložka DN65 L=200 +- 25mm, z tvárné litiny s epoxidovou povrchovou úpravou </t>
  </si>
  <si>
    <t xml:space="preserve">Koleno DN65 90° ,z tvárné litiny s epoxidovou povrchovou úpravou </t>
  </si>
  <si>
    <r>
      <t xml:space="preserve">Ostatní náklady </t>
    </r>
    <r>
      <rPr>
        <sz val="8"/>
        <rFont val="Arial CE"/>
        <charset val="238"/>
      </rPr>
      <t>(doprava, zařízení staveniště, kompletační činnost, vyhotovení předávací dokumentace a dokumentace skutečného provedení a další náklady jinde nevyčíslené)</t>
    </r>
  </si>
  <si>
    <t xml:space="preserve">DPH 21%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</si>
</sst>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49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49" fontId="0" fillId="3" borderId="22" xfId="0" applyNumberFormat="1" applyFill="1" applyBorder="1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31" xfId="0" applyFont="1" applyFill="1" applyBorder="1" applyAlignment="1">
      <alignment vertical="center"/>
    </xf>
    <xf numFmtId="49" fontId="5" fillId="3" borderId="31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164" fontId="5" fillId="3" borderId="27" xfId="0" applyNumberFormat="1" applyFont="1" applyFill="1" applyBorder="1" applyAlignment="1">
      <alignment vertical="center"/>
    </xf>
    <xf numFmtId="4" fontId="5" fillId="3" borderId="27" xfId="0" applyNumberFormat="1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NumberFormat="1" applyFont="1" applyBorder="1" applyAlignment="1">
      <alignment vertical="center"/>
    </xf>
    <xf numFmtId="0" fontId="10" fillId="0" borderId="27" xfId="0" applyNumberFormat="1" applyFont="1" applyBorder="1" applyAlignment="1">
      <alignment horizontal="left" vertical="center" wrapText="1"/>
    </xf>
    <xf numFmtId="164" fontId="10" fillId="0" borderId="27" xfId="0" applyNumberFormat="1" applyFont="1" applyBorder="1" applyAlignment="1">
      <alignment vertical="center" shrinkToFit="1"/>
    </xf>
    <xf numFmtId="4" fontId="10" fillId="0" borderId="27" xfId="0" applyNumberFormat="1" applyFont="1" applyBorder="1" applyAlignment="1">
      <alignment vertical="center" shrinkToFit="1"/>
    </xf>
    <xf numFmtId="4" fontId="10" fillId="0" borderId="21" xfId="0" applyNumberFormat="1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4" fontId="10" fillId="0" borderId="24" xfId="0" applyNumberFormat="1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1" fillId="0" borderId="27" xfId="0" applyNumberFormat="1" applyFont="1" applyBorder="1" applyAlignment="1">
      <alignment horizontal="left" vertical="center" wrapText="1"/>
    </xf>
    <xf numFmtId="4" fontId="10" fillId="0" borderId="2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3" borderId="22" xfId="0" applyFill="1" applyBorder="1" applyAlignment="1" applyProtection="1">
      <alignment vertical="center" wrapText="1"/>
    </xf>
    <xf numFmtId="49" fontId="0" fillId="3" borderId="22" xfId="0" applyNumberFormat="1" applyFill="1" applyBorder="1" applyAlignment="1" applyProtection="1">
      <alignment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vertical="center" wrapText="1"/>
    </xf>
    <xf numFmtId="0" fontId="0" fillId="3" borderId="28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" fillId="3" borderId="27" xfId="0" applyFont="1" applyFill="1" applyBorder="1" applyAlignment="1" applyProtection="1">
      <alignment vertical="center"/>
    </xf>
    <xf numFmtId="49" fontId="5" fillId="3" borderId="27" xfId="0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horizontal="center" vertical="center"/>
    </xf>
    <xf numFmtId="164" fontId="5" fillId="3" borderId="27" xfId="0" applyNumberFormat="1" applyFont="1" applyFill="1" applyBorder="1" applyAlignment="1" applyProtection="1">
      <alignment vertical="center"/>
    </xf>
    <xf numFmtId="4" fontId="5" fillId="3" borderId="27" xfId="0" applyNumberFormat="1" applyFont="1" applyFill="1" applyBorder="1" applyAlignment="1" applyProtection="1">
      <alignment vertical="center"/>
    </xf>
    <xf numFmtId="0" fontId="5" fillId="3" borderId="31" xfId="0" applyFont="1" applyFill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27" xfId="0" applyNumberFormat="1" applyFont="1" applyBorder="1" applyAlignment="1" applyProtection="1">
      <alignment vertical="center"/>
    </xf>
    <xf numFmtId="0" fontId="10" fillId="0" borderId="27" xfId="0" applyNumberFormat="1" applyFont="1" applyBorder="1" applyAlignment="1" applyProtection="1">
      <alignment horizontal="left" vertical="center" wrapText="1"/>
    </xf>
    <xf numFmtId="0" fontId="10" fillId="0" borderId="27" xfId="0" applyFont="1" applyBorder="1" applyAlignment="1" applyProtection="1">
      <alignment horizontal="center" vertical="center" shrinkToFit="1"/>
    </xf>
    <xf numFmtId="164" fontId="10" fillId="0" borderId="27" xfId="0" applyNumberFormat="1" applyFont="1" applyBorder="1" applyAlignment="1" applyProtection="1">
      <alignment vertical="center" shrinkToFit="1"/>
    </xf>
    <xf numFmtId="4" fontId="10" fillId="0" borderId="27" xfId="0" applyNumberFormat="1" applyFont="1" applyBorder="1" applyAlignment="1" applyProtection="1">
      <alignment vertical="center" shrinkToFit="1"/>
    </xf>
    <xf numFmtId="4" fontId="10" fillId="0" borderId="21" xfId="0" applyNumberFormat="1" applyFont="1" applyBorder="1" applyAlignment="1" applyProtection="1">
      <alignment vertical="center" shrinkToFit="1"/>
    </xf>
    <xf numFmtId="0" fontId="10" fillId="0" borderId="21" xfId="0" applyFont="1" applyBorder="1" applyAlignment="1" applyProtection="1">
      <alignment vertical="center" shrinkToFit="1"/>
    </xf>
    <xf numFmtId="0" fontId="10" fillId="0" borderId="20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4" fontId="10" fillId="0" borderId="24" xfId="0" applyNumberFormat="1" applyFont="1" applyBorder="1" applyAlignment="1" applyProtection="1">
      <alignment vertical="center" shrinkToFit="1"/>
    </xf>
    <xf numFmtId="0" fontId="10" fillId="0" borderId="24" xfId="0" applyFont="1" applyBorder="1" applyAlignment="1" applyProtection="1">
      <alignment vertical="center" shrinkToFit="1"/>
    </xf>
    <xf numFmtId="0" fontId="10" fillId="0" borderId="9" xfId="0" applyFont="1" applyBorder="1" applyAlignment="1" applyProtection="1">
      <alignment vertical="center" shrinkToFit="1"/>
    </xf>
    <xf numFmtId="0" fontId="11" fillId="0" borderId="27" xfId="0" applyNumberFormat="1" applyFont="1" applyBorder="1" applyAlignment="1" applyProtection="1">
      <alignment horizontal="left" vertical="center" wrapText="1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27" xfId="0" applyFont="1" applyBorder="1" applyAlignment="1" applyProtection="1">
      <alignment vertical="center"/>
    </xf>
    <xf numFmtId="49" fontId="0" fillId="0" borderId="27" xfId="0" applyNumberForma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49" fontId="5" fillId="0" borderId="6" xfId="0" applyNumberFormat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left"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wrapText="1"/>
    </xf>
    <xf numFmtId="49" fontId="5" fillId="0" borderId="11" xfId="0" applyNumberFormat="1" applyFont="1" applyBorder="1" applyAlignment="1" applyProtection="1">
      <alignment horizontal="left" vertical="center"/>
    </xf>
    <xf numFmtId="49" fontId="5" fillId="0" borderId="25" xfId="0" applyNumberFormat="1" applyFont="1" applyBorder="1" applyAlignment="1" applyProtection="1">
      <alignment horizontal="left" vertical="center"/>
    </xf>
    <xf numFmtId="49" fontId="5" fillId="0" borderId="26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4" fontId="8" fillId="0" borderId="9" xfId="0" applyNumberFormat="1" applyFont="1" applyBorder="1" applyAlignment="1" applyProtection="1">
      <alignment horizontal="right" vertical="center"/>
    </xf>
    <xf numFmtId="4" fontId="8" fillId="0" borderId="7" xfId="0" applyNumberFormat="1" applyFont="1" applyBorder="1" applyAlignment="1" applyProtection="1">
      <alignment horizontal="right" vertical="center"/>
    </xf>
    <xf numFmtId="4" fontId="8" fillId="0" borderId="31" xfId="0" applyNumberFormat="1" applyFont="1" applyBorder="1" applyAlignment="1" applyProtection="1">
      <alignment horizontal="right" vertical="center"/>
    </xf>
    <xf numFmtId="4" fontId="8" fillId="0" borderId="12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4" fontId="0" fillId="0" borderId="31" xfId="0" applyNumberFormat="1" applyBorder="1" applyAlignment="1" applyProtection="1">
      <alignment horizontal="right" vertical="center"/>
    </xf>
    <xf numFmtId="4" fontId="0" fillId="0" borderId="12" xfId="0" applyNumberForma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 vertical="center" wrapText="1"/>
    </xf>
    <xf numFmtId="0" fontId="0" fillId="0" borderId="33" xfId="0" applyFont="1" applyFill="1" applyBorder="1" applyAlignment="1" applyProtection="1">
      <alignment horizontal="left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</xf>
    <xf numFmtId="49" fontId="5" fillId="0" borderId="36" xfId="0" applyNumberFormat="1" applyFont="1" applyBorder="1" applyAlignment="1" applyProtection="1">
      <alignment horizontal="left" vertical="center"/>
    </xf>
    <xf numFmtId="49" fontId="5" fillId="0" borderId="37" xfId="0" applyNumberFormat="1" applyFont="1" applyBorder="1" applyAlignment="1" applyProtection="1">
      <alignment horizontal="left" vertical="center"/>
    </xf>
    <xf numFmtId="4" fontId="7" fillId="4" borderId="31" xfId="0" applyNumberFormat="1" applyFont="1" applyFill="1" applyBorder="1" applyAlignment="1" applyProtection="1">
      <alignment horizontal="right" vertical="center"/>
    </xf>
    <xf numFmtId="4" fontId="7" fillId="4" borderId="12" xfId="0" applyNumberFormat="1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horizontal="left" vertical="center"/>
    </xf>
    <xf numFmtId="0" fontId="5" fillId="4" borderId="25" xfId="0" applyFont="1" applyFill="1" applyBorder="1" applyAlignment="1" applyProtection="1">
      <alignment horizontal="left" vertical="center"/>
    </xf>
    <xf numFmtId="0" fontId="5" fillId="4" borderId="26" xfId="0" applyFont="1" applyFill="1" applyBorder="1" applyAlignment="1" applyProtection="1">
      <alignment horizontal="left" vertical="center"/>
    </xf>
    <xf numFmtId="4" fontId="5" fillId="0" borderId="44" xfId="0" applyNumberFormat="1" applyFont="1" applyBorder="1" applyAlignment="1" applyProtection="1">
      <alignment horizontal="right" vertical="center"/>
    </xf>
    <xf numFmtId="4" fontId="5" fillId="0" borderId="34" xfId="0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4" fillId="0" borderId="0" xfId="0" applyFont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49" fontId="5" fillId="5" borderId="31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49" fontId="5" fillId="5" borderId="31" xfId="0" applyNumberFormat="1" applyFont="1" applyFill="1" applyBorder="1" applyAlignment="1" applyProtection="1">
      <alignment horizontal="center" vertical="center"/>
    </xf>
    <xf numFmtId="49" fontId="5" fillId="5" borderId="25" xfId="0" applyNumberFormat="1" applyFont="1" applyFill="1" applyBorder="1" applyAlignment="1" applyProtection="1">
      <alignment horizontal="center" vertical="center"/>
    </xf>
    <xf numFmtId="49" fontId="5" fillId="5" borderId="26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17</v>
      </c>
    </row>
    <row r="2" spans="1:7" ht="57.75" customHeight="1" x14ac:dyDescent="0.2">
      <c r="A2" s="129" t="s">
        <v>18</v>
      </c>
      <c r="B2" s="129"/>
      <c r="C2" s="129"/>
      <c r="D2" s="129"/>
      <c r="E2" s="129"/>
      <c r="F2" s="129"/>
      <c r="G2" s="12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M31"/>
  <sheetViews>
    <sheetView showGridLines="0" tabSelected="1" topLeftCell="B1" zoomScaleNormal="100" zoomScaleSheetLayoutView="75" workbookViewId="0">
      <selection activeCell="D12" sqref="D12:I12"/>
    </sheetView>
  </sheetViews>
  <sheetFormatPr defaultColWidth="9" defaultRowHeight="12.75" x14ac:dyDescent="0.2"/>
  <cols>
    <col min="1" max="1" width="8.42578125" style="48" hidden="1" customWidth="1"/>
    <col min="2" max="2" width="9.140625" style="48" customWidth="1"/>
    <col min="3" max="3" width="7.42578125" style="48" customWidth="1"/>
    <col min="4" max="4" width="13.42578125" style="48" customWidth="1"/>
    <col min="5" max="5" width="12.140625" style="48" customWidth="1"/>
    <col min="6" max="6" width="11.42578125" style="48" customWidth="1"/>
    <col min="7" max="7" width="12.7109375" style="48" customWidth="1"/>
    <col min="8" max="8" width="6.28515625" style="48" customWidth="1"/>
    <col min="9" max="9" width="12.7109375" style="48" customWidth="1"/>
    <col min="10" max="10" width="6.7109375" style="48" customWidth="1"/>
    <col min="11" max="12" width="9" style="48"/>
    <col min="13" max="13" width="10.140625" style="48" bestFit="1" customWidth="1"/>
    <col min="14" max="16384" width="9" style="48"/>
  </cols>
  <sheetData>
    <row r="1" spans="1:10" ht="33.75" customHeight="1" x14ac:dyDescent="0.2">
      <c r="A1" s="83" t="s">
        <v>16</v>
      </c>
      <c r="B1" s="134" t="s">
        <v>117</v>
      </c>
      <c r="C1" s="135"/>
      <c r="D1" s="135"/>
      <c r="E1" s="135"/>
      <c r="F1" s="135"/>
      <c r="G1" s="135"/>
      <c r="H1" s="135"/>
      <c r="I1" s="135"/>
      <c r="J1" s="136"/>
    </row>
    <row r="2" spans="1:10" ht="23.25" customHeight="1" x14ac:dyDescent="0.2">
      <c r="A2" s="84"/>
      <c r="B2" s="85" t="s">
        <v>19</v>
      </c>
      <c r="C2" s="86"/>
      <c r="D2" s="87"/>
      <c r="E2" s="87" t="s">
        <v>124</v>
      </c>
      <c r="F2" s="88"/>
      <c r="G2" s="88"/>
      <c r="H2" s="88"/>
      <c r="I2" s="88"/>
      <c r="J2" s="89"/>
    </row>
    <row r="3" spans="1:10" ht="24" customHeight="1" x14ac:dyDescent="0.2">
      <c r="A3" s="84"/>
      <c r="B3" s="90" t="s">
        <v>7</v>
      </c>
      <c r="C3" s="91"/>
      <c r="D3" s="92" t="s">
        <v>79</v>
      </c>
      <c r="E3" s="93"/>
      <c r="F3" s="93"/>
      <c r="G3" s="93"/>
      <c r="H3" s="94" t="s">
        <v>14</v>
      </c>
      <c r="I3" s="92" t="s">
        <v>82</v>
      </c>
      <c r="J3" s="95"/>
    </row>
    <row r="4" spans="1:10" ht="15.75" customHeight="1" x14ac:dyDescent="0.2">
      <c r="A4" s="84"/>
      <c r="B4" s="96"/>
      <c r="C4" s="93"/>
      <c r="D4" s="92" t="s">
        <v>80</v>
      </c>
      <c r="E4" s="93"/>
      <c r="F4" s="93"/>
      <c r="G4" s="93"/>
      <c r="H4" s="94" t="s">
        <v>15</v>
      </c>
      <c r="I4" s="92" t="s">
        <v>83</v>
      </c>
      <c r="J4" s="95"/>
    </row>
    <row r="5" spans="1:10" ht="15.75" customHeight="1" x14ac:dyDescent="0.2">
      <c r="A5" s="84"/>
      <c r="B5" s="97"/>
      <c r="C5" s="98"/>
      <c r="D5" s="99" t="s">
        <v>81</v>
      </c>
      <c r="E5" s="100"/>
      <c r="F5" s="100"/>
      <c r="G5" s="100"/>
      <c r="H5" s="101"/>
      <c r="I5" s="100"/>
      <c r="J5" s="102"/>
    </row>
    <row r="6" spans="1:10" ht="24" hidden="1" customHeight="1" x14ac:dyDescent="0.2">
      <c r="A6" s="84"/>
      <c r="B6" s="90" t="s">
        <v>5</v>
      </c>
      <c r="C6" s="91"/>
      <c r="D6" s="103"/>
      <c r="E6" s="91"/>
      <c r="F6" s="91"/>
      <c r="G6" s="91"/>
      <c r="H6" s="94" t="s">
        <v>14</v>
      </c>
      <c r="I6" s="104"/>
      <c r="J6" s="95"/>
    </row>
    <row r="7" spans="1:10" ht="15.75" hidden="1" customHeight="1" x14ac:dyDescent="0.2">
      <c r="A7" s="84"/>
      <c r="B7" s="84"/>
      <c r="C7" s="91"/>
      <c r="D7" s="103"/>
      <c r="E7" s="91"/>
      <c r="F7" s="91"/>
      <c r="G7" s="91"/>
      <c r="H7" s="94" t="s">
        <v>15</v>
      </c>
      <c r="I7" s="104"/>
      <c r="J7" s="95"/>
    </row>
    <row r="8" spans="1:10" ht="15.75" hidden="1" customHeight="1" x14ac:dyDescent="0.2">
      <c r="A8" s="84"/>
      <c r="B8" s="105"/>
      <c r="C8" s="106"/>
      <c r="D8" s="107"/>
      <c r="E8" s="108"/>
      <c r="F8" s="108"/>
      <c r="G8" s="108"/>
      <c r="H8" s="108"/>
      <c r="I8" s="109"/>
      <c r="J8" s="102"/>
    </row>
    <row r="9" spans="1:10" ht="24" customHeight="1" x14ac:dyDescent="0.2">
      <c r="A9" s="84"/>
      <c r="B9" s="90" t="s">
        <v>4</v>
      </c>
      <c r="C9" s="46"/>
      <c r="D9" s="137"/>
      <c r="E9" s="137"/>
      <c r="F9" s="137"/>
      <c r="G9" s="137"/>
      <c r="H9" s="94" t="s">
        <v>14</v>
      </c>
      <c r="I9" s="45"/>
      <c r="J9" s="95"/>
    </row>
    <row r="10" spans="1:10" ht="15.75" customHeight="1" x14ac:dyDescent="0.2">
      <c r="A10" s="84"/>
      <c r="B10" s="96"/>
      <c r="C10" s="124"/>
      <c r="D10" s="153"/>
      <c r="E10" s="153"/>
      <c r="F10" s="153"/>
      <c r="G10" s="153"/>
      <c r="H10" s="94" t="s">
        <v>15</v>
      </c>
      <c r="I10" s="45"/>
      <c r="J10" s="95"/>
    </row>
    <row r="11" spans="1:10" ht="15.75" customHeight="1" x14ac:dyDescent="0.2">
      <c r="A11" s="84"/>
      <c r="B11" s="97"/>
      <c r="C11" s="125"/>
      <c r="D11" s="154"/>
      <c r="E11" s="154"/>
      <c r="F11" s="154"/>
      <c r="G11" s="154"/>
      <c r="H11" s="110"/>
      <c r="I11" s="47"/>
      <c r="J11" s="102"/>
    </row>
    <row r="12" spans="1:10" ht="28.5" customHeight="1" thickBot="1" x14ac:dyDescent="0.25">
      <c r="A12" s="84"/>
      <c r="B12" s="111" t="s">
        <v>6</v>
      </c>
      <c r="C12" s="112"/>
      <c r="D12" s="158"/>
      <c r="E12" s="158"/>
      <c r="F12" s="158"/>
      <c r="G12" s="158"/>
      <c r="H12" s="158"/>
      <c r="I12" s="158"/>
      <c r="J12" s="113"/>
    </row>
    <row r="13" spans="1:10" ht="32.25" customHeight="1" thickBot="1" x14ac:dyDescent="0.25">
      <c r="A13" s="84"/>
      <c r="B13" s="155" t="s">
        <v>13</v>
      </c>
      <c r="C13" s="156"/>
      <c r="D13" s="156"/>
      <c r="E13" s="156"/>
      <c r="F13" s="156"/>
      <c r="G13" s="156"/>
      <c r="H13" s="157"/>
      <c r="I13" s="138" t="s">
        <v>88</v>
      </c>
      <c r="J13" s="139"/>
    </row>
    <row r="14" spans="1:10" ht="23.25" customHeight="1" thickTop="1" x14ac:dyDescent="0.2">
      <c r="A14" s="114" t="s">
        <v>8</v>
      </c>
      <c r="B14" s="159" t="s">
        <v>118</v>
      </c>
      <c r="C14" s="160"/>
      <c r="D14" s="160"/>
      <c r="E14" s="160"/>
      <c r="F14" s="160"/>
      <c r="G14" s="160"/>
      <c r="H14" s="161"/>
      <c r="I14" s="140">
        <f>'A1'!G5</f>
        <v>0</v>
      </c>
      <c r="J14" s="141"/>
    </row>
    <row r="15" spans="1:10" ht="23.25" customHeight="1" x14ac:dyDescent="0.2">
      <c r="A15" s="114" t="s">
        <v>9</v>
      </c>
      <c r="B15" s="130" t="s">
        <v>119</v>
      </c>
      <c r="C15" s="131"/>
      <c r="D15" s="131"/>
      <c r="E15" s="131"/>
      <c r="F15" s="131"/>
      <c r="G15" s="131"/>
      <c r="H15" s="132"/>
      <c r="I15" s="142">
        <f>'A1 anatomie'!G5</f>
        <v>0</v>
      </c>
      <c r="J15" s="143"/>
    </row>
    <row r="16" spans="1:10" ht="23.25" customHeight="1" x14ac:dyDescent="0.2">
      <c r="A16" s="114" t="s">
        <v>10</v>
      </c>
      <c r="B16" s="130" t="s">
        <v>120</v>
      </c>
      <c r="C16" s="131"/>
      <c r="D16" s="131"/>
      <c r="E16" s="131"/>
      <c r="F16" s="131"/>
      <c r="G16" s="131"/>
      <c r="H16" s="132"/>
      <c r="I16" s="142">
        <f>'A2'!G5</f>
        <v>0</v>
      </c>
      <c r="J16" s="143"/>
    </row>
    <row r="17" spans="1:13" ht="23.25" customHeight="1" x14ac:dyDescent="0.2">
      <c r="A17" s="114" t="s">
        <v>22</v>
      </c>
      <c r="B17" s="130" t="s">
        <v>121</v>
      </c>
      <c r="C17" s="131"/>
      <c r="D17" s="131"/>
      <c r="E17" s="131"/>
      <c r="F17" s="131"/>
      <c r="G17" s="131"/>
      <c r="H17" s="132"/>
      <c r="I17" s="142">
        <f>'A3'!G5</f>
        <v>0</v>
      </c>
      <c r="J17" s="143"/>
    </row>
    <row r="18" spans="1:13" ht="23.25" customHeight="1" x14ac:dyDescent="0.2">
      <c r="A18" s="114"/>
      <c r="B18" s="130" t="s">
        <v>122</v>
      </c>
      <c r="C18" s="131"/>
      <c r="D18" s="131"/>
      <c r="E18" s="131"/>
      <c r="F18" s="131"/>
      <c r="G18" s="131"/>
      <c r="H18" s="132"/>
      <c r="I18" s="142">
        <f>'A4'!G5</f>
        <v>0</v>
      </c>
      <c r="J18" s="143"/>
    </row>
    <row r="19" spans="1:13" ht="23.25" customHeight="1" x14ac:dyDescent="0.2">
      <c r="A19" s="114"/>
      <c r="B19" s="130" t="s">
        <v>123</v>
      </c>
      <c r="C19" s="131"/>
      <c r="D19" s="131"/>
      <c r="E19" s="131"/>
      <c r="F19" s="131"/>
      <c r="G19" s="131"/>
      <c r="H19" s="132"/>
      <c r="I19" s="142">
        <f>'A6'!G5</f>
        <v>0</v>
      </c>
      <c r="J19" s="143"/>
    </row>
    <row r="20" spans="1:13" ht="23.25" customHeight="1" x14ac:dyDescent="0.2">
      <c r="A20" s="84"/>
      <c r="B20" s="164" t="s">
        <v>88</v>
      </c>
      <c r="C20" s="165"/>
      <c r="D20" s="165"/>
      <c r="E20" s="165"/>
      <c r="F20" s="165"/>
      <c r="G20" s="165"/>
      <c r="H20" s="166"/>
      <c r="I20" s="162">
        <f>SUM(I14:J19)</f>
        <v>0</v>
      </c>
      <c r="J20" s="163"/>
    </row>
    <row r="21" spans="1:13" ht="23.25" customHeight="1" x14ac:dyDescent="0.2">
      <c r="A21" s="84"/>
      <c r="B21" s="145" t="s">
        <v>176</v>
      </c>
      <c r="C21" s="146"/>
      <c r="D21" s="146"/>
      <c r="E21" s="146"/>
      <c r="F21" s="146"/>
      <c r="G21" s="146"/>
      <c r="H21" s="147"/>
      <c r="I21" s="151">
        <f>I20*21%</f>
        <v>0</v>
      </c>
      <c r="J21" s="152"/>
      <c r="M21" s="115"/>
    </row>
    <row r="22" spans="1:13" ht="27.75" customHeight="1" thickBot="1" x14ac:dyDescent="0.25">
      <c r="A22" s="84"/>
      <c r="B22" s="148" t="s">
        <v>127</v>
      </c>
      <c r="C22" s="149"/>
      <c r="D22" s="149"/>
      <c r="E22" s="149"/>
      <c r="F22" s="149"/>
      <c r="G22" s="149"/>
      <c r="H22" s="150"/>
      <c r="I22" s="167">
        <f>I20+I21</f>
        <v>0</v>
      </c>
      <c r="J22" s="168"/>
    </row>
    <row r="23" spans="1:13" ht="30" customHeight="1" x14ac:dyDescent="0.2">
      <c r="A23" s="84"/>
      <c r="B23" s="84"/>
      <c r="C23" s="46"/>
      <c r="D23" s="46"/>
      <c r="E23" s="91"/>
      <c r="F23" s="46"/>
      <c r="G23" s="46"/>
      <c r="H23" s="46"/>
      <c r="I23" s="91"/>
      <c r="J23" s="116"/>
    </row>
    <row r="24" spans="1:13" ht="18" customHeight="1" x14ac:dyDescent="0.2">
      <c r="A24" s="84"/>
      <c r="B24" s="117" t="s">
        <v>125</v>
      </c>
      <c r="C24" s="144"/>
      <c r="D24" s="144"/>
      <c r="E24" s="117" t="s">
        <v>3</v>
      </c>
      <c r="F24" s="144"/>
      <c r="G24" s="144"/>
      <c r="H24" s="144"/>
      <c r="I24" s="91"/>
      <c r="J24" s="116"/>
    </row>
    <row r="25" spans="1:13" ht="47.25" customHeight="1" x14ac:dyDescent="0.2">
      <c r="A25" s="84"/>
      <c r="B25" s="84"/>
      <c r="C25" s="91"/>
      <c r="D25" s="91"/>
      <c r="E25" s="91"/>
      <c r="F25" s="46"/>
      <c r="G25" s="46"/>
      <c r="H25" s="46"/>
      <c r="I25" s="46"/>
      <c r="J25" s="116"/>
    </row>
    <row r="26" spans="1:13" s="49" customFormat="1" ht="18.75" customHeight="1" x14ac:dyDescent="0.2">
      <c r="A26" s="118"/>
      <c r="B26" s="118"/>
      <c r="C26" s="93"/>
      <c r="D26" s="93"/>
      <c r="E26" s="93"/>
      <c r="F26" s="47"/>
      <c r="G26" s="47"/>
      <c r="H26" s="47"/>
      <c r="I26" s="124"/>
      <c r="J26" s="119"/>
    </row>
    <row r="27" spans="1:13" ht="12.75" customHeight="1" x14ac:dyDescent="0.2">
      <c r="A27" s="84"/>
      <c r="B27" s="84"/>
      <c r="C27" s="91"/>
      <c r="D27" s="117"/>
      <c r="E27" s="91"/>
      <c r="F27" s="91"/>
      <c r="G27" s="117" t="s">
        <v>126</v>
      </c>
      <c r="H27" s="91"/>
      <c r="I27" s="91"/>
      <c r="J27" s="116"/>
    </row>
    <row r="28" spans="1:13" ht="12.75" customHeight="1" x14ac:dyDescent="0.2">
      <c r="A28" s="84"/>
      <c r="B28" s="84"/>
      <c r="C28" s="91"/>
      <c r="D28" s="117"/>
      <c r="E28" s="117"/>
      <c r="F28" s="46"/>
      <c r="G28" s="46"/>
      <c r="H28" s="126"/>
      <c r="I28" s="46"/>
      <c r="J28" s="116"/>
    </row>
    <row r="29" spans="1:13" ht="12.75" customHeight="1" x14ac:dyDescent="0.2">
      <c r="A29" s="84"/>
      <c r="B29" s="84"/>
      <c r="C29" s="91"/>
      <c r="D29" s="117"/>
      <c r="E29" s="117"/>
      <c r="F29" s="46"/>
      <c r="G29" s="133"/>
      <c r="H29" s="133"/>
      <c r="I29" s="133"/>
      <c r="J29" s="116"/>
    </row>
    <row r="30" spans="1:13" ht="12.75" customHeight="1" x14ac:dyDescent="0.2">
      <c r="A30" s="84"/>
      <c r="B30" s="84"/>
      <c r="C30" s="91"/>
      <c r="D30" s="117"/>
      <c r="E30" s="117"/>
      <c r="F30" s="46"/>
      <c r="G30" s="133"/>
      <c r="H30" s="133"/>
      <c r="I30" s="133"/>
      <c r="J30" s="116"/>
    </row>
    <row r="31" spans="1:13" ht="12.75" customHeight="1" thickBot="1" x14ac:dyDescent="0.25">
      <c r="A31" s="120"/>
      <c r="B31" s="120"/>
      <c r="C31" s="121"/>
      <c r="D31" s="122"/>
      <c r="E31" s="122"/>
      <c r="F31" s="127"/>
      <c r="G31" s="127"/>
      <c r="H31" s="128"/>
      <c r="I31" s="127"/>
      <c r="J31" s="123"/>
    </row>
  </sheetData>
  <sheetProtection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9">
    <mergeCell ref="I20:J20"/>
    <mergeCell ref="B20:H20"/>
    <mergeCell ref="I22:J22"/>
    <mergeCell ref="I18:J18"/>
    <mergeCell ref="I19:J19"/>
    <mergeCell ref="B18:H18"/>
    <mergeCell ref="B19:H19"/>
    <mergeCell ref="D10:G10"/>
    <mergeCell ref="D11:G11"/>
    <mergeCell ref="B13:H13"/>
    <mergeCell ref="D12:I12"/>
    <mergeCell ref="B15:H15"/>
    <mergeCell ref="B14:H14"/>
    <mergeCell ref="B17:H17"/>
    <mergeCell ref="B16:H16"/>
    <mergeCell ref="G29:I29"/>
    <mergeCell ref="G30:I30"/>
    <mergeCell ref="B1:J1"/>
    <mergeCell ref="D9:G9"/>
    <mergeCell ref="I13:J13"/>
    <mergeCell ref="I14:J14"/>
    <mergeCell ref="I17:J17"/>
    <mergeCell ref="I15:J15"/>
    <mergeCell ref="I16:J16"/>
    <mergeCell ref="C24:D24"/>
    <mergeCell ref="F24:H24"/>
    <mergeCell ref="B21:H21"/>
    <mergeCell ref="B22:H22"/>
    <mergeCell ref="I21:J21"/>
  </mergeCells>
  <phoneticPr fontId="0" type="noConversion"/>
  <printOptions horizontalCentered="1"/>
  <pageMargins left="0.19685039370078741" right="0" top="0.98425196850393704" bottom="0.39370078740157483" header="0" footer="0.19685039370078741"/>
  <pageSetup paperSize="9" scale="90" fitToHeight="9999" orientation="portrait" horizontalDpi="300" verticalDpi="300" r:id="rId2"/>
  <headerFooter alignWithMargins="0">
    <oddFooter>&amp;L&amp;8Veřejná zakázka malého rozsahu Osazení redukčních ventilů v UKB 
Rozpočet celkem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69" t="s">
        <v>0</v>
      </c>
      <c r="B1" s="169"/>
      <c r="C1" s="170"/>
      <c r="D1" s="169"/>
      <c r="E1" s="169"/>
      <c r="F1" s="169"/>
      <c r="G1" s="169"/>
    </row>
    <row r="2" spans="1:7" ht="24.95" customHeight="1" x14ac:dyDescent="0.2">
      <c r="A2" s="8" t="s">
        <v>20</v>
      </c>
      <c r="B2" s="7"/>
      <c r="C2" s="171"/>
      <c r="D2" s="171"/>
      <c r="E2" s="171"/>
      <c r="F2" s="171"/>
      <c r="G2" s="172"/>
    </row>
    <row r="3" spans="1:7" ht="24.95" hidden="1" customHeight="1" x14ac:dyDescent="0.2">
      <c r="A3" s="8" t="s">
        <v>1</v>
      </c>
      <c r="B3" s="7"/>
      <c r="C3" s="171"/>
      <c r="D3" s="171"/>
      <c r="E3" s="171"/>
      <c r="F3" s="171"/>
      <c r="G3" s="172"/>
    </row>
    <row r="4" spans="1:7" ht="24.95" hidden="1" customHeight="1" x14ac:dyDescent="0.2">
      <c r="A4" s="8" t="s">
        <v>2</v>
      </c>
      <c r="B4" s="7"/>
      <c r="C4" s="171"/>
      <c r="D4" s="171"/>
      <c r="E4" s="171"/>
      <c r="F4" s="171"/>
      <c r="G4" s="172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26"/>
  <sheetViews>
    <sheetView workbookViewId="0">
      <selection activeCell="F17" sqref="F17"/>
    </sheetView>
  </sheetViews>
  <sheetFormatPr defaultRowHeight="12.75" outlineLevelRow="1" x14ac:dyDescent="0.2"/>
  <cols>
    <col min="1" max="1" width="4.28515625" style="48" customWidth="1"/>
    <col min="2" max="2" width="14.42578125" style="78" customWidth="1"/>
    <col min="3" max="3" width="38.28515625" style="78" customWidth="1"/>
    <col min="4" max="4" width="4.5703125" style="80" customWidth="1"/>
    <col min="5" max="5" width="10.5703125" style="48" customWidth="1"/>
    <col min="6" max="6" width="9.85546875" style="48" customWidth="1"/>
    <col min="7" max="7" width="12.7109375" style="48" customWidth="1"/>
    <col min="8" max="21" width="0" style="48" hidden="1" customWidth="1"/>
    <col min="22" max="27" width="9.140625" style="48"/>
    <col min="28" max="38" width="0" style="48" hidden="1" customWidth="1"/>
    <col min="39" max="16384" width="9.140625" style="48"/>
  </cols>
  <sheetData>
    <row r="1" spans="1:59" ht="15.75" customHeight="1" x14ac:dyDescent="0.2">
      <c r="A1" s="173" t="s">
        <v>0</v>
      </c>
      <c r="B1" s="173"/>
      <c r="C1" s="173"/>
      <c r="D1" s="173"/>
      <c r="E1" s="173"/>
      <c r="F1" s="173"/>
      <c r="G1" s="173"/>
      <c r="AD1" s="48" t="s">
        <v>24</v>
      </c>
    </row>
    <row r="2" spans="1:59" ht="24.75" customHeight="1" x14ac:dyDescent="0.2">
      <c r="A2" s="81" t="s">
        <v>23</v>
      </c>
      <c r="B2" s="82"/>
      <c r="C2" s="174" t="s">
        <v>89</v>
      </c>
      <c r="D2" s="175"/>
      <c r="E2" s="175"/>
      <c r="F2" s="175"/>
      <c r="G2" s="175"/>
      <c r="AD2" s="48" t="s">
        <v>25</v>
      </c>
    </row>
    <row r="4" spans="1:59" s="57" customFormat="1" ht="38.25" x14ac:dyDescent="0.2">
      <c r="A4" s="50" t="s">
        <v>26</v>
      </c>
      <c r="B4" s="51" t="s">
        <v>27</v>
      </c>
      <c r="C4" s="51" t="s">
        <v>28</v>
      </c>
      <c r="D4" s="52" t="s">
        <v>29</v>
      </c>
      <c r="E4" s="52" t="s">
        <v>30</v>
      </c>
      <c r="F4" s="53" t="s">
        <v>91</v>
      </c>
      <c r="G4" s="54" t="s">
        <v>88</v>
      </c>
      <c r="H4" s="55" t="s">
        <v>11</v>
      </c>
      <c r="I4" s="55" t="s">
        <v>31</v>
      </c>
      <c r="J4" s="55" t="s">
        <v>12</v>
      </c>
      <c r="K4" s="55" t="s">
        <v>32</v>
      </c>
      <c r="L4" s="55" t="s">
        <v>33</v>
      </c>
      <c r="M4" s="55" t="s">
        <v>34</v>
      </c>
      <c r="N4" s="55" t="s">
        <v>35</v>
      </c>
      <c r="O4" s="55" t="s">
        <v>36</v>
      </c>
      <c r="P4" s="55" t="s">
        <v>37</v>
      </c>
      <c r="Q4" s="55" t="s">
        <v>38</v>
      </c>
      <c r="R4" s="55" t="s">
        <v>39</v>
      </c>
      <c r="S4" s="55" t="s">
        <v>40</v>
      </c>
      <c r="T4" s="55" t="s">
        <v>41</v>
      </c>
      <c r="U4" s="56" t="s">
        <v>42</v>
      </c>
    </row>
    <row r="5" spans="1:59" s="49" customFormat="1" ht="22.5" customHeight="1" x14ac:dyDescent="0.2">
      <c r="A5" s="58" t="s">
        <v>43</v>
      </c>
      <c r="B5" s="59" t="s">
        <v>21</v>
      </c>
      <c r="C5" s="59" t="s">
        <v>116</v>
      </c>
      <c r="D5" s="60"/>
      <c r="E5" s="61"/>
      <c r="F5" s="62"/>
      <c r="G5" s="62">
        <f>SUMIF(AD6:AD25,"&lt;&gt;NOR",G6:G25)</f>
        <v>0</v>
      </c>
      <c r="H5" s="62"/>
      <c r="I5" s="62">
        <f>SUM(I6:I24)</f>
        <v>122616.15999999999</v>
      </c>
      <c r="J5" s="62"/>
      <c r="K5" s="62">
        <f>SUM(K6:K24)</f>
        <v>6928.1400000000012</v>
      </c>
      <c r="L5" s="62"/>
      <c r="M5" s="62">
        <f>SUM(M6:M24)</f>
        <v>0</v>
      </c>
      <c r="N5" s="58"/>
      <c r="O5" s="58">
        <f>SUM(O6:O24)</f>
        <v>0.22068000000000002</v>
      </c>
      <c r="P5" s="58"/>
      <c r="Q5" s="58">
        <f>SUM(Q6:Q24)</f>
        <v>0.1605</v>
      </c>
      <c r="R5" s="58"/>
      <c r="S5" s="58"/>
      <c r="T5" s="63"/>
      <c r="U5" s="58">
        <f>SUM(U6:U24)</f>
        <v>19.91</v>
      </c>
      <c r="AD5" s="49" t="s">
        <v>44</v>
      </c>
    </row>
    <row r="6" spans="1:59" ht="22.5" customHeight="1" outlineLevel="1" x14ac:dyDescent="0.2">
      <c r="A6" s="64">
        <v>1</v>
      </c>
      <c r="B6" s="65" t="s">
        <v>45</v>
      </c>
      <c r="C6" s="66" t="s">
        <v>128</v>
      </c>
      <c r="D6" s="67" t="s">
        <v>46</v>
      </c>
      <c r="E6" s="68">
        <v>4</v>
      </c>
      <c r="F6" s="44"/>
      <c r="G6" s="69">
        <f>E6*F6</f>
        <v>0</v>
      </c>
      <c r="H6" s="70">
        <v>1136</v>
      </c>
      <c r="I6" s="70">
        <f t="shared" ref="I6:I24" si="0">ROUND(E6*H6,2)</f>
        <v>4544</v>
      </c>
      <c r="J6" s="70">
        <v>0</v>
      </c>
      <c r="K6" s="70">
        <f t="shared" ref="K6:K24" si="1">ROUND(E6*J6,2)</f>
        <v>0</v>
      </c>
      <c r="L6" s="70">
        <v>21</v>
      </c>
      <c r="M6" s="70">
        <f t="shared" ref="M6:M24" si="2">G6*(1+L6/100)</f>
        <v>0</v>
      </c>
      <c r="N6" s="71">
        <v>0</v>
      </c>
      <c r="O6" s="71">
        <f t="shared" ref="O6:O24" si="3">ROUND(E6*N6,5)</f>
        <v>0</v>
      </c>
      <c r="P6" s="71">
        <v>0</v>
      </c>
      <c r="Q6" s="71">
        <f t="shared" ref="Q6:Q24" si="4">ROUND(E6*P6,5)</f>
        <v>0</v>
      </c>
      <c r="R6" s="71"/>
      <c r="S6" s="71"/>
      <c r="T6" s="72">
        <v>0</v>
      </c>
      <c r="U6" s="71">
        <f t="shared" ref="U6:U24" si="5">ROUND(E6*T6,2)</f>
        <v>0</v>
      </c>
      <c r="V6" s="73"/>
      <c r="W6" s="73"/>
      <c r="X6" s="73"/>
      <c r="Y6" s="73"/>
      <c r="Z6" s="73"/>
      <c r="AA6" s="73"/>
      <c r="AB6" s="73"/>
      <c r="AC6" s="73"/>
      <c r="AD6" s="73" t="s">
        <v>47</v>
      </c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</row>
    <row r="7" spans="1:59" ht="34.5" customHeight="1" outlineLevel="1" x14ac:dyDescent="0.2">
      <c r="A7" s="64">
        <v>2</v>
      </c>
      <c r="B7" s="65" t="s">
        <v>48</v>
      </c>
      <c r="C7" s="66" t="s">
        <v>129</v>
      </c>
      <c r="D7" s="67" t="s">
        <v>46</v>
      </c>
      <c r="E7" s="68">
        <v>2</v>
      </c>
      <c r="F7" s="44"/>
      <c r="G7" s="69">
        <f t="shared" ref="G7:G25" si="6">E7*F7</f>
        <v>0</v>
      </c>
      <c r="H7" s="70">
        <v>6150</v>
      </c>
      <c r="I7" s="70">
        <f t="shared" si="0"/>
        <v>12300</v>
      </c>
      <c r="J7" s="70">
        <v>0</v>
      </c>
      <c r="K7" s="70">
        <f t="shared" si="1"/>
        <v>0</v>
      </c>
      <c r="L7" s="70">
        <v>21</v>
      </c>
      <c r="M7" s="70">
        <f t="shared" si="2"/>
        <v>0</v>
      </c>
      <c r="N7" s="71">
        <v>0</v>
      </c>
      <c r="O7" s="71">
        <f t="shared" si="3"/>
        <v>0</v>
      </c>
      <c r="P7" s="71">
        <v>0</v>
      </c>
      <c r="Q7" s="71">
        <f t="shared" si="4"/>
        <v>0</v>
      </c>
      <c r="R7" s="71"/>
      <c r="S7" s="71"/>
      <c r="T7" s="72">
        <v>0</v>
      </c>
      <c r="U7" s="71">
        <f t="shared" si="5"/>
        <v>0</v>
      </c>
      <c r="V7" s="73"/>
      <c r="W7" s="73"/>
      <c r="X7" s="73"/>
      <c r="Y7" s="73"/>
      <c r="Z7" s="73"/>
      <c r="AA7" s="73"/>
      <c r="AB7" s="73"/>
      <c r="AC7" s="73"/>
      <c r="AD7" s="73" t="s">
        <v>47</v>
      </c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</row>
    <row r="8" spans="1:59" ht="34.5" customHeight="1" outlineLevel="1" x14ac:dyDescent="0.2">
      <c r="A8" s="64">
        <v>3</v>
      </c>
      <c r="B8" s="65" t="s">
        <v>49</v>
      </c>
      <c r="C8" s="66" t="s">
        <v>130</v>
      </c>
      <c r="D8" s="67" t="s">
        <v>46</v>
      </c>
      <c r="E8" s="68">
        <v>2</v>
      </c>
      <c r="F8" s="44"/>
      <c r="G8" s="69">
        <f t="shared" si="6"/>
        <v>0</v>
      </c>
      <c r="H8" s="70">
        <v>3865</v>
      </c>
      <c r="I8" s="70">
        <f t="shared" si="0"/>
        <v>7730</v>
      </c>
      <c r="J8" s="70">
        <v>0</v>
      </c>
      <c r="K8" s="70">
        <f t="shared" si="1"/>
        <v>0</v>
      </c>
      <c r="L8" s="70">
        <v>21</v>
      </c>
      <c r="M8" s="70">
        <f t="shared" si="2"/>
        <v>0</v>
      </c>
      <c r="N8" s="71">
        <v>0</v>
      </c>
      <c r="O8" s="71">
        <f t="shared" si="3"/>
        <v>0</v>
      </c>
      <c r="P8" s="71">
        <v>0</v>
      </c>
      <c r="Q8" s="71">
        <f t="shared" si="4"/>
        <v>0</v>
      </c>
      <c r="R8" s="71"/>
      <c r="S8" s="71"/>
      <c r="T8" s="72">
        <v>0</v>
      </c>
      <c r="U8" s="71">
        <f t="shared" si="5"/>
        <v>0</v>
      </c>
      <c r="V8" s="73"/>
      <c r="W8" s="73"/>
      <c r="X8" s="73"/>
      <c r="Y8" s="73"/>
      <c r="Z8" s="73"/>
      <c r="AA8" s="73"/>
      <c r="AB8" s="73"/>
      <c r="AC8" s="73"/>
      <c r="AD8" s="73" t="s">
        <v>47</v>
      </c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59" ht="22.5" customHeight="1" outlineLevel="1" x14ac:dyDescent="0.2">
      <c r="A9" s="64">
        <v>4</v>
      </c>
      <c r="B9" s="65" t="s">
        <v>50</v>
      </c>
      <c r="C9" s="66" t="s">
        <v>131</v>
      </c>
      <c r="D9" s="67" t="s">
        <v>46</v>
      </c>
      <c r="E9" s="68">
        <v>2</v>
      </c>
      <c r="F9" s="44"/>
      <c r="G9" s="69">
        <f t="shared" si="6"/>
        <v>0</v>
      </c>
      <c r="H9" s="70">
        <v>2650</v>
      </c>
      <c r="I9" s="70">
        <f t="shared" si="0"/>
        <v>5300</v>
      </c>
      <c r="J9" s="70">
        <v>0</v>
      </c>
      <c r="K9" s="70">
        <f t="shared" si="1"/>
        <v>0</v>
      </c>
      <c r="L9" s="70">
        <v>21</v>
      </c>
      <c r="M9" s="70">
        <f t="shared" si="2"/>
        <v>0</v>
      </c>
      <c r="N9" s="71">
        <v>0</v>
      </c>
      <c r="O9" s="71">
        <f t="shared" si="3"/>
        <v>0</v>
      </c>
      <c r="P9" s="71">
        <v>0</v>
      </c>
      <c r="Q9" s="71">
        <f t="shared" si="4"/>
        <v>0</v>
      </c>
      <c r="R9" s="71"/>
      <c r="S9" s="71"/>
      <c r="T9" s="72">
        <v>0</v>
      </c>
      <c r="U9" s="71">
        <f t="shared" si="5"/>
        <v>0</v>
      </c>
      <c r="V9" s="73"/>
      <c r="W9" s="73"/>
      <c r="X9" s="73"/>
      <c r="Y9" s="73"/>
      <c r="Z9" s="73"/>
      <c r="AA9" s="73"/>
      <c r="AB9" s="73"/>
      <c r="AC9" s="73"/>
      <c r="AD9" s="73" t="s">
        <v>47</v>
      </c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</row>
    <row r="10" spans="1:59" ht="22.5" customHeight="1" outlineLevel="1" x14ac:dyDescent="0.2">
      <c r="A10" s="64">
        <v>5</v>
      </c>
      <c r="B10" s="65" t="s">
        <v>51</v>
      </c>
      <c r="C10" s="66" t="s">
        <v>132</v>
      </c>
      <c r="D10" s="67" t="s">
        <v>46</v>
      </c>
      <c r="E10" s="68">
        <v>2</v>
      </c>
      <c r="F10" s="44"/>
      <c r="G10" s="69">
        <f t="shared" si="6"/>
        <v>0</v>
      </c>
      <c r="H10" s="70">
        <v>3652</v>
      </c>
      <c r="I10" s="70">
        <f t="shared" si="0"/>
        <v>7304</v>
      </c>
      <c r="J10" s="70">
        <v>0</v>
      </c>
      <c r="K10" s="70">
        <f t="shared" si="1"/>
        <v>0</v>
      </c>
      <c r="L10" s="70">
        <v>21</v>
      </c>
      <c r="M10" s="70">
        <f t="shared" si="2"/>
        <v>0</v>
      </c>
      <c r="N10" s="71">
        <v>0</v>
      </c>
      <c r="O10" s="71">
        <f t="shared" si="3"/>
        <v>0</v>
      </c>
      <c r="P10" s="71">
        <v>0</v>
      </c>
      <c r="Q10" s="71">
        <f t="shared" si="4"/>
        <v>0</v>
      </c>
      <c r="R10" s="71"/>
      <c r="S10" s="71"/>
      <c r="T10" s="72">
        <v>0</v>
      </c>
      <c r="U10" s="71">
        <f t="shared" si="5"/>
        <v>0</v>
      </c>
      <c r="V10" s="73"/>
      <c r="W10" s="73"/>
      <c r="X10" s="73"/>
      <c r="Y10" s="73"/>
      <c r="Z10" s="73"/>
      <c r="AA10" s="73"/>
      <c r="AB10" s="73"/>
      <c r="AC10" s="73"/>
      <c r="AD10" s="73" t="s">
        <v>47</v>
      </c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</row>
    <row r="11" spans="1:59" ht="33.75" customHeight="1" outlineLevel="1" x14ac:dyDescent="0.2">
      <c r="A11" s="64">
        <v>6</v>
      </c>
      <c r="B11" s="65" t="s">
        <v>52</v>
      </c>
      <c r="C11" s="66" t="s">
        <v>133</v>
      </c>
      <c r="D11" s="67" t="s">
        <v>46</v>
      </c>
      <c r="E11" s="68">
        <v>1</v>
      </c>
      <c r="F11" s="44"/>
      <c r="G11" s="69">
        <f t="shared" si="6"/>
        <v>0</v>
      </c>
      <c r="H11" s="70">
        <v>4802</v>
      </c>
      <c r="I11" s="70">
        <f t="shared" si="0"/>
        <v>4802</v>
      </c>
      <c r="J11" s="70">
        <v>0</v>
      </c>
      <c r="K11" s="70">
        <f t="shared" si="1"/>
        <v>0</v>
      </c>
      <c r="L11" s="70">
        <v>21</v>
      </c>
      <c r="M11" s="70">
        <f t="shared" si="2"/>
        <v>0</v>
      </c>
      <c r="N11" s="71">
        <v>0</v>
      </c>
      <c r="O11" s="71">
        <f t="shared" si="3"/>
        <v>0</v>
      </c>
      <c r="P11" s="71">
        <v>0</v>
      </c>
      <c r="Q11" s="71">
        <f t="shared" si="4"/>
        <v>0</v>
      </c>
      <c r="R11" s="71"/>
      <c r="S11" s="71"/>
      <c r="T11" s="72">
        <v>0</v>
      </c>
      <c r="U11" s="71">
        <f t="shared" si="5"/>
        <v>0</v>
      </c>
      <c r="V11" s="73"/>
      <c r="W11" s="73"/>
      <c r="X11" s="73"/>
      <c r="Y11" s="73"/>
      <c r="Z11" s="73"/>
      <c r="AA11" s="73"/>
      <c r="AB11" s="73"/>
      <c r="AC11" s="73"/>
      <c r="AD11" s="73" t="s">
        <v>47</v>
      </c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</row>
    <row r="12" spans="1:59" ht="33" customHeight="1" outlineLevel="1" x14ac:dyDescent="0.2">
      <c r="A12" s="64">
        <v>7</v>
      </c>
      <c r="B12" s="65" t="s">
        <v>53</v>
      </c>
      <c r="C12" s="66" t="s">
        <v>134</v>
      </c>
      <c r="D12" s="67" t="s">
        <v>46</v>
      </c>
      <c r="E12" s="68">
        <v>1</v>
      </c>
      <c r="F12" s="44"/>
      <c r="G12" s="69">
        <f t="shared" si="6"/>
        <v>0</v>
      </c>
      <c r="H12" s="70">
        <v>49850</v>
      </c>
      <c r="I12" s="70">
        <f t="shared" si="0"/>
        <v>49850</v>
      </c>
      <c r="J12" s="70">
        <v>0</v>
      </c>
      <c r="K12" s="70">
        <f t="shared" si="1"/>
        <v>0</v>
      </c>
      <c r="L12" s="70">
        <v>21</v>
      </c>
      <c r="M12" s="70">
        <f t="shared" si="2"/>
        <v>0</v>
      </c>
      <c r="N12" s="71">
        <v>0</v>
      </c>
      <c r="O12" s="71">
        <f t="shared" si="3"/>
        <v>0</v>
      </c>
      <c r="P12" s="71">
        <v>0</v>
      </c>
      <c r="Q12" s="71">
        <f t="shared" si="4"/>
        <v>0</v>
      </c>
      <c r="R12" s="71"/>
      <c r="S12" s="71"/>
      <c r="T12" s="72">
        <v>0</v>
      </c>
      <c r="U12" s="71">
        <f t="shared" si="5"/>
        <v>0</v>
      </c>
      <c r="V12" s="73"/>
      <c r="W12" s="73"/>
      <c r="X12" s="73"/>
      <c r="Y12" s="73"/>
      <c r="Z12" s="73"/>
      <c r="AA12" s="73"/>
      <c r="AB12" s="73"/>
      <c r="AC12" s="73"/>
      <c r="AD12" s="73" t="s">
        <v>47</v>
      </c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</row>
    <row r="13" spans="1:59" ht="22.5" customHeight="1" outlineLevel="1" x14ac:dyDescent="0.2">
      <c r="A13" s="64">
        <v>8</v>
      </c>
      <c r="B13" s="65" t="s">
        <v>54</v>
      </c>
      <c r="C13" s="66" t="s">
        <v>135</v>
      </c>
      <c r="D13" s="67" t="s">
        <v>46</v>
      </c>
      <c r="E13" s="68">
        <v>1</v>
      </c>
      <c r="F13" s="44"/>
      <c r="G13" s="69">
        <f t="shared" si="6"/>
        <v>0</v>
      </c>
      <c r="H13" s="70">
        <v>9801</v>
      </c>
      <c r="I13" s="70">
        <f t="shared" si="0"/>
        <v>9801</v>
      </c>
      <c r="J13" s="70">
        <v>0</v>
      </c>
      <c r="K13" s="70">
        <f t="shared" si="1"/>
        <v>0</v>
      </c>
      <c r="L13" s="70">
        <v>21</v>
      </c>
      <c r="M13" s="70">
        <f t="shared" si="2"/>
        <v>0</v>
      </c>
      <c r="N13" s="71">
        <v>0</v>
      </c>
      <c r="O13" s="71">
        <f t="shared" si="3"/>
        <v>0</v>
      </c>
      <c r="P13" s="71">
        <v>0</v>
      </c>
      <c r="Q13" s="71">
        <f t="shared" si="4"/>
        <v>0</v>
      </c>
      <c r="R13" s="71"/>
      <c r="S13" s="71"/>
      <c r="T13" s="72">
        <v>0</v>
      </c>
      <c r="U13" s="71">
        <f t="shared" si="5"/>
        <v>0</v>
      </c>
      <c r="V13" s="73"/>
      <c r="W13" s="73"/>
      <c r="X13" s="73"/>
      <c r="Y13" s="73"/>
      <c r="Z13" s="73"/>
      <c r="AA13" s="73"/>
      <c r="AB13" s="73"/>
      <c r="AC13" s="73"/>
      <c r="AD13" s="73" t="s">
        <v>47</v>
      </c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</row>
    <row r="14" spans="1:59" ht="22.5" customHeight="1" outlineLevel="1" x14ac:dyDescent="0.2">
      <c r="A14" s="64">
        <v>9</v>
      </c>
      <c r="B14" s="65" t="s">
        <v>55</v>
      </c>
      <c r="C14" s="66" t="s">
        <v>136</v>
      </c>
      <c r="D14" s="67" t="s">
        <v>46</v>
      </c>
      <c r="E14" s="68">
        <v>1</v>
      </c>
      <c r="F14" s="44"/>
      <c r="G14" s="69">
        <f t="shared" si="6"/>
        <v>0</v>
      </c>
      <c r="H14" s="70">
        <v>2102</v>
      </c>
      <c r="I14" s="70">
        <f t="shared" si="0"/>
        <v>2102</v>
      </c>
      <c r="J14" s="70">
        <v>0</v>
      </c>
      <c r="K14" s="70">
        <f t="shared" si="1"/>
        <v>0</v>
      </c>
      <c r="L14" s="70">
        <v>21</v>
      </c>
      <c r="M14" s="70">
        <f t="shared" si="2"/>
        <v>0</v>
      </c>
      <c r="N14" s="71">
        <v>0</v>
      </c>
      <c r="O14" s="71">
        <f t="shared" si="3"/>
        <v>0</v>
      </c>
      <c r="P14" s="71">
        <v>0</v>
      </c>
      <c r="Q14" s="71">
        <f t="shared" si="4"/>
        <v>0</v>
      </c>
      <c r="R14" s="71"/>
      <c r="S14" s="71"/>
      <c r="T14" s="72">
        <v>0</v>
      </c>
      <c r="U14" s="71">
        <f t="shared" si="5"/>
        <v>0</v>
      </c>
      <c r="V14" s="73"/>
      <c r="W14" s="73"/>
      <c r="X14" s="73"/>
      <c r="Y14" s="73"/>
      <c r="Z14" s="73"/>
      <c r="AA14" s="73"/>
      <c r="AB14" s="73"/>
      <c r="AC14" s="73"/>
      <c r="AD14" s="73" t="s">
        <v>47</v>
      </c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</row>
    <row r="15" spans="1:59" ht="22.5" customHeight="1" outlineLevel="1" x14ac:dyDescent="0.2">
      <c r="A15" s="64">
        <v>10</v>
      </c>
      <c r="B15" s="65" t="s">
        <v>56</v>
      </c>
      <c r="C15" s="66" t="s">
        <v>137</v>
      </c>
      <c r="D15" s="67" t="s">
        <v>46</v>
      </c>
      <c r="E15" s="68">
        <v>1</v>
      </c>
      <c r="F15" s="44"/>
      <c r="G15" s="69">
        <f t="shared" si="6"/>
        <v>0</v>
      </c>
      <c r="H15" s="70">
        <v>2890</v>
      </c>
      <c r="I15" s="70">
        <f t="shared" si="0"/>
        <v>2890</v>
      </c>
      <c r="J15" s="70">
        <v>0</v>
      </c>
      <c r="K15" s="70">
        <f t="shared" si="1"/>
        <v>0</v>
      </c>
      <c r="L15" s="70">
        <v>21</v>
      </c>
      <c r="M15" s="70">
        <f t="shared" si="2"/>
        <v>0</v>
      </c>
      <c r="N15" s="71">
        <v>0</v>
      </c>
      <c r="O15" s="71">
        <f t="shared" si="3"/>
        <v>0</v>
      </c>
      <c r="P15" s="71">
        <v>0</v>
      </c>
      <c r="Q15" s="71">
        <f t="shared" si="4"/>
        <v>0</v>
      </c>
      <c r="R15" s="71"/>
      <c r="S15" s="71"/>
      <c r="T15" s="72">
        <v>0</v>
      </c>
      <c r="U15" s="71">
        <f t="shared" si="5"/>
        <v>0</v>
      </c>
      <c r="V15" s="73"/>
      <c r="W15" s="73"/>
      <c r="X15" s="73"/>
      <c r="Y15" s="73"/>
      <c r="Z15" s="73"/>
      <c r="AA15" s="73"/>
      <c r="AB15" s="73"/>
      <c r="AC15" s="73"/>
      <c r="AD15" s="73" t="s">
        <v>47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</row>
    <row r="16" spans="1:59" ht="22.5" customHeight="1" outlineLevel="1" x14ac:dyDescent="0.2">
      <c r="A16" s="64">
        <v>11</v>
      </c>
      <c r="B16" s="65" t="s">
        <v>57</v>
      </c>
      <c r="C16" s="66" t="s">
        <v>58</v>
      </c>
      <c r="D16" s="67" t="s">
        <v>59</v>
      </c>
      <c r="E16" s="68">
        <v>12</v>
      </c>
      <c r="F16" s="44"/>
      <c r="G16" s="69">
        <f t="shared" si="6"/>
        <v>0</v>
      </c>
      <c r="H16" s="70">
        <v>1015.91</v>
      </c>
      <c r="I16" s="70">
        <f t="shared" si="0"/>
        <v>12190.92</v>
      </c>
      <c r="J16" s="70">
        <v>216.09000000000003</v>
      </c>
      <c r="K16" s="70">
        <f t="shared" si="1"/>
        <v>2593.08</v>
      </c>
      <c r="L16" s="70">
        <v>21</v>
      </c>
      <c r="M16" s="70">
        <f t="shared" si="2"/>
        <v>0</v>
      </c>
      <c r="N16" s="71">
        <v>1.8380000000000001E-2</v>
      </c>
      <c r="O16" s="71">
        <f t="shared" si="3"/>
        <v>0.22056000000000001</v>
      </c>
      <c r="P16" s="71">
        <v>0</v>
      </c>
      <c r="Q16" s="71">
        <f t="shared" si="4"/>
        <v>0</v>
      </c>
      <c r="R16" s="71"/>
      <c r="S16" s="71"/>
      <c r="T16" s="72">
        <v>1.157</v>
      </c>
      <c r="U16" s="71">
        <f t="shared" si="5"/>
        <v>13.88</v>
      </c>
      <c r="V16" s="73"/>
      <c r="W16" s="73"/>
      <c r="X16" s="73"/>
      <c r="Y16" s="73"/>
      <c r="Z16" s="73"/>
      <c r="AA16" s="73"/>
      <c r="AB16" s="73"/>
      <c r="AC16" s="73"/>
      <c r="AD16" s="73" t="s">
        <v>47</v>
      </c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</row>
    <row r="17" spans="1:59" ht="22.5" customHeight="1" outlineLevel="1" x14ac:dyDescent="0.2">
      <c r="A17" s="64">
        <v>12</v>
      </c>
      <c r="B17" s="65" t="s">
        <v>60</v>
      </c>
      <c r="C17" s="66" t="s">
        <v>61</v>
      </c>
      <c r="D17" s="67" t="s">
        <v>46</v>
      </c>
      <c r="E17" s="68">
        <v>1</v>
      </c>
      <c r="F17" s="44"/>
      <c r="G17" s="69">
        <f t="shared" si="6"/>
        <v>0</v>
      </c>
      <c r="H17" s="70">
        <v>50.56</v>
      </c>
      <c r="I17" s="70">
        <f t="shared" si="0"/>
        <v>50.56</v>
      </c>
      <c r="J17" s="70">
        <v>62.94</v>
      </c>
      <c r="K17" s="70">
        <f t="shared" si="1"/>
        <v>62.94</v>
      </c>
      <c r="L17" s="70">
        <v>21</v>
      </c>
      <c r="M17" s="70">
        <f t="shared" si="2"/>
        <v>0</v>
      </c>
      <c r="N17" s="71">
        <v>0</v>
      </c>
      <c r="O17" s="71">
        <f t="shared" si="3"/>
        <v>0</v>
      </c>
      <c r="P17" s="71">
        <v>2.826E-2</v>
      </c>
      <c r="Q17" s="71">
        <f t="shared" si="4"/>
        <v>2.826E-2</v>
      </c>
      <c r="R17" s="71"/>
      <c r="S17" s="71"/>
      <c r="T17" s="72">
        <v>0.434</v>
      </c>
      <c r="U17" s="71">
        <f t="shared" si="5"/>
        <v>0.43</v>
      </c>
      <c r="V17" s="73"/>
      <c r="W17" s="73"/>
      <c r="X17" s="73"/>
      <c r="Y17" s="73"/>
      <c r="Z17" s="73"/>
      <c r="AA17" s="73"/>
      <c r="AB17" s="73"/>
      <c r="AC17" s="73"/>
      <c r="AD17" s="73" t="s">
        <v>47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</row>
    <row r="18" spans="1:59" ht="22.5" customHeight="1" outlineLevel="1" x14ac:dyDescent="0.2">
      <c r="A18" s="64">
        <v>13</v>
      </c>
      <c r="B18" s="65" t="s">
        <v>62</v>
      </c>
      <c r="C18" s="66" t="s">
        <v>63</v>
      </c>
      <c r="D18" s="67" t="s">
        <v>59</v>
      </c>
      <c r="E18" s="68">
        <v>12</v>
      </c>
      <c r="F18" s="44"/>
      <c r="G18" s="69">
        <f t="shared" si="6"/>
        <v>0</v>
      </c>
      <c r="H18" s="70">
        <v>34.599999999999994</v>
      </c>
      <c r="I18" s="70">
        <f t="shared" si="0"/>
        <v>415.2</v>
      </c>
      <c r="J18" s="70">
        <v>43</v>
      </c>
      <c r="K18" s="70">
        <f t="shared" si="1"/>
        <v>516</v>
      </c>
      <c r="L18" s="70">
        <v>21</v>
      </c>
      <c r="M18" s="70">
        <f t="shared" si="2"/>
        <v>0</v>
      </c>
      <c r="N18" s="71">
        <v>0</v>
      </c>
      <c r="O18" s="71">
        <f t="shared" si="3"/>
        <v>0</v>
      </c>
      <c r="P18" s="71">
        <v>1.102E-2</v>
      </c>
      <c r="Q18" s="71">
        <f t="shared" si="4"/>
        <v>0.13224</v>
      </c>
      <c r="R18" s="71"/>
      <c r="S18" s="71"/>
      <c r="T18" s="72">
        <v>0.29699999999999999</v>
      </c>
      <c r="U18" s="71">
        <f t="shared" si="5"/>
        <v>3.56</v>
      </c>
      <c r="V18" s="73"/>
      <c r="W18" s="73"/>
      <c r="X18" s="73"/>
      <c r="Y18" s="73"/>
      <c r="Z18" s="73"/>
      <c r="AA18" s="73"/>
      <c r="AB18" s="73"/>
      <c r="AC18" s="73"/>
      <c r="AD18" s="73" t="s">
        <v>47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</row>
    <row r="19" spans="1:59" ht="22.5" customHeight="1" outlineLevel="1" x14ac:dyDescent="0.2">
      <c r="A19" s="64">
        <v>14</v>
      </c>
      <c r="B19" s="65" t="s">
        <v>64</v>
      </c>
      <c r="C19" s="66" t="s">
        <v>65</v>
      </c>
      <c r="D19" s="67" t="s">
        <v>66</v>
      </c>
      <c r="E19" s="68">
        <v>20</v>
      </c>
      <c r="F19" s="44"/>
      <c r="G19" s="69">
        <f t="shared" si="6"/>
        <v>0</v>
      </c>
      <c r="H19" s="70">
        <v>86</v>
      </c>
      <c r="I19" s="70">
        <f t="shared" si="0"/>
        <v>1720</v>
      </c>
      <c r="J19" s="70">
        <v>0</v>
      </c>
      <c r="K19" s="70">
        <f t="shared" si="1"/>
        <v>0</v>
      </c>
      <c r="L19" s="70">
        <v>21</v>
      </c>
      <c r="M19" s="70">
        <f t="shared" si="2"/>
        <v>0</v>
      </c>
      <c r="N19" s="71">
        <v>0</v>
      </c>
      <c r="O19" s="71">
        <f t="shared" si="3"/>
        <v>0</v>
      </c>
      <c r="P19" s="71">
        <v>0</v>
      </c>
      <c r="Q19" s="71">
        <f t="shared" si="4"/>
        <v>0</v>
      </c>
      <c r="R19" s="71"/>
      <c r="S19" s="71"/>
      <c r="T19" s="72">
        <v>0</v>
      </c>
      <c r="U19" s="71">
        <f t="shared" si="5"/>
        <v>0</v>
      </c>
      <c r="V19" s="73"/>
      <c r="W19" s="73"/>
      <c r="X19" s="73"/>
      <c r="Y19" s="73"/>
      <c r="Z19" s="73"/>
      <c r="AA19" s="73"/>
      <c r="AB19" s="73"/>
      <c r="AC19" s="73"/>
      <c r="AD19" s="73" t="s">
        <v>47</v>
      </c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</row>
    <row r="20" spans="1:59" ht="22.5" customHeight="1" outlineLevel="1" x14ac:dyDescent="0.2">
      <c r="A20" s="64">
        <v>15</v>
      </c>
      <c r="B20" s="65" t="s">
        <v>67</v>
      </c>
      <c r="C20" s="66" t="s">
        <v>138</v>
      </c>
      <c r="D20" s="67" t="s">
        <v>66</v>
      </c>
      <c r="E20" s="68">
        <v>11</v>
      </c>
      <c r="F20" s="44"/>
      <c r="G20" s="69">
        <f t="shared" si="6"/>
        <v>0</v>
      </c>
      <c r="H20" s="70">
        <v>145</v>
      </c>
      <c r="I20" s="70">
        <f t="shared" si="0"/>
        <v>1595</v>
      </c>
      <c r="J20" s="70">
        <v>0</v>
      </c>
      <c r="K20" s="70">
        <f t="shared" si="1"/>
        <v>0</v>
      </c>
      <c r="L20" s="70">
        <v>21</v>
      </c>
      <c r="M20" s="70">
        <f t="shared" si="2"/>
        <v>0</v>
      </c>
      <c r="N20" s="71">
        <v>0</v>
      </c>
      <c r="O20" s="71">
        <f t="shared" si="3"/>
        <v>0</v>
      </c>
      <c r="P20" s="71">
        <v>0</v>
      </c>
      <c r="Q20" s="71">
        <f t="shared" si="4"/>
        <v>0</v>
      </c>
      <c r="R20" s="71"/>
      <c r="S20" s="71"/>
      <c r="T20" s="72">
        <v>0</v>
      </c>
      <c r="U20" s="71">
        <f t="shared" si="5"/>
        <v>0</v>
      </c>
      <c r="V20" s="73"/>
      <c r="W20" s="73"/>
      <c r="X20" s="73"/>
      <c r="Y20" s="73"/>
      <c r="Z20" s="73"/>
      <c r="AA20" s="73"/>
      <c r="AB20" s="73"/>
      <c r="AC20" s="73"/>
      <c r="AD20" s="73" t="s">
        <v>47</v>
      </c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</row>
    <row r="21" spans="1:59" ht="22.5" customHeight="1" outlineLevel="1" x14ac:dyDescent="0.2">
      <c r="A21" s="64">
        <v>16</v>
      </c>
      <c r="B21" s="65" t="s">
        <v>68</v>
      </c>
      <c r="C21" s="66" t="s">
        <v>69</v>
      </c>
      <c r="D21" s="67" t="s">
        <v>59</v>
      </c>
      <c r="E21" s="68">
        <v>12</v>
      </c>
      <c r="F21" s="44"/>
      <c r="G21" s="69">
        <f t="shared" si="6"/>
        <v>0</v>
      </c>
      <c r="H21" s="70">
        <v>0</v>
      </c>
      <c r="I21" s="70">
        <f t="shared" si="0"/>
        <v>0</v>
      </c>
      <c r="J21" s="70">
        <v>256</v>
      </c>
      <c r="K21" s="70">
        <f t="shared" si="1"/>
        <v>3072</v>
      </c>
      <c r="L21" s="70">
        <v>21</v>
      </c>
      <c r="M21" s="70">
        <f t="shared" si="2"/>
        <v>0</v>
      </c>
      <c r="N21" s="71">
        <v>0</v>
      </c>
      <c r="O21" s="71">
        <f t="shared" si="3"/>
        <v>0</v>
      </c>
      <c r="P21" s="71">
        <v>0</v>
      </c>
      <c r="Q21" s="71">
        <f t="shared" si="4"/>
        <v>0</v>
      </c>
      <c r="R21" s="71"/>
      <c r="S21" s="71"/>
      <c r="T21" s="72">
        <v>0</v>
      </c>
      <c r="U21" s="71">
        <f t="shared" si="5"/>
        <v>0</v>
      </c>
      <c r="V21" s="73"/>
      <c r="W21" s="73"/>
      <c r="X21" s="73"/>
      <c r="Y21" s="73"/>
      <c r="Z21" s="73"/>
      <c r="AA21" s="73"/>
      <c r="AB21" s="73"/>
      <c r="AC21" s="73"/>
      <c r="AD21" s="73" t="s">
        <v>70</v>
      </c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</row>
    <row r="22" spans="1:59" ht="22.5" customHeight="1" outlineLevel="1" x14ac:dyDescent="0.2">
      <c r="A22" s="64">
        <v>17</v>
      </c>
      <c r="B22" s="65" t="s">
        <v>71</v>
      </c>
      <c r="C22" s="66" t="s">
        <v>72</v>
      </c>
      <c r="D22" s="67" t="s">
        <v>59</v>
      </c>
      <c r="E22" s="68">
        <v>12</v>
      </c>
      <c r="F22" s="44"/>
      <c r="G22" s="69">
        <f t="shared" si="6"/>
        <v>0</v>
      </c>
      <c r="H22" s="70">
        <v>0.34</v>
      </c>
      <c r="I22" s="70">
        <f t="shared" si="0"/>
        <v>4.08</v>
      </c>
      <c r="J22" s="70">
        <v>13.96</v>
      </c>
      <c r="K22" s="70">
        <f t="shared" si="1"/>
        <v>167.52</v>
      </c>
      <c r="L22" s="70">
        <v>21</v>
      </c>
      <c r="M22" s="70">
        <f t="shared" si="2"/>
        <v>0</v>
      </c>
      <c r="N22" s="71">
        <v>0</v>
      </c>
      <c r="O22" s="71">
        <f t="shared" si="3"/>
        <v>0</v>
      </c>
      <c r="P22" s="71">
        <v>0</v>
      </c>
      <c r="Q22" s="71">
        <f t="shared" si="4"/>
        <v>0</v>
      </c>
      <c r="R22" s="71"/>
      <c r="S22" s="71"/>
      <c r="T22" s="72">
        <v>4.2000000000000003E-2</v>
      </c>
      <c r="U22" s="71">
        <f t="shared" si="5"/>
        <v>0.5</v>
      </c>
      <c r="V22" s="73"/>
      <c r="W22" s="73"/>
      <c r="X22" s="73"/>
      <c r="Y22" s="73"/>
      <c r="Z22" s="73"/>
      <c r="AA22" s="73"/>
      <c r="AB22" s="73"/>
      <c r="AC22" s="73"/>
      <c r="AD22" s="73" t="s">
        <v>70</v>
      </c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</row>
    <row r="23" spans="1:59" ht="22.5" customHeight="1" outlineLevel="1" x14ac:dyDescent="0.2">
      <c r="A23" s="64">
        <v>18</v>
      </c>
      <c r="B23" s="65" t="s">
        <v>73</v>
      </c>
      <c r="C23" s="66" t="s">
        <v>74</v>
      </c>
      <c r="D23" s="67" t="s">
        <v>59</v>
      </c>
      <c r="E23" s="68">
        <v>12</v>
      </c>
      <c r="F23" s="44"/>
      <c r="G23" s="69">
        <f t="shared" si="6"/>
        <v>0</v>
      </c>
      <c r="H23" s="70">
        <v>1.45</v>
      </c>
      <c r="I23" s="70">
        <f t="shared" si="0"/>
        <v>17.399999999999999</v>
      </c>
      <c r="J23" s="70">
        <v>20.55</v>
      </c>
      <c r="K23" s="70">
        <f t="shared" si="1"/>
        <v>246.6</v>
      </c>
      <c r="L23" s="70">
        <v>21</v>
      </c>
      <c r="M23" s="70">
        <f t="shared" si="2"/>
        <v>0</v>
      </c>
      <c r="N23" s="71">
        <v>1.0000000000000001E-5</v>
      </c>
      <c r="O23" s="71">
        <f t="shared" si="3"/>
        <v>1.2E-4</v>
      </c>
      <c r="P23" s="71">
        <v>0</v>
      </c>
      <c r="Q23" s="71">
        <f t="shared" si="4"/>
        <v>0</v>
      </c>
      <c r="R23" s="71"/>
      <c r="S23" s="71"/>
      <c r="T23" s="72">
        <v>6.2E-2</v>
      </c>
      <c r="U23" s="71">
        <f t="shared" si="5"/>
        <v>0.74</v>
      </c>
      <c r="V23" s="73"/>
      <c r="W23" s="73"/>
      <c r="X23" s="73"/>
      <c r="Y23" s="73"/>
      <c r="Z23" s="73"/>
      <c r="AA23" s="73"/>
      <c r="AB23" s="73"/>
      <c r="AC23" s="73"/>
      <c r="AD23" s="73" t="s">
        <v>70</v>
      </c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</row>
    <row r="24" spans="1:59" ht="22.5" customHeight="1" outlineLevel="1" x14ac:dyDescent="0.2">
      <c r="A24" s="64">
        <v>19</v>
      </c>
      <c r="B24" s="65" t="s">
        <v>75</v>
      </c>
      <c r="C24" s="66" t="s">
        <v>76</v>
      </c>
      <c r="D24" s="67" t="s">
        <v>77</v>
      </c>
      <c r="E24" s="68">
        <v>0.6</v>
      </c>
      <c r="F24" s="44"/>
      <c r="G24" s="69">
        <f t="shared" si="6"/>
        <v>0</v>
      </c>
      <c r="H24" s="74">
        <v>0</v>
      </c>
      <c r="I24" s="74">
        <f t="shared" si="0"/>
        <v>0</v>
      </c>
      <c r="J24" s="74">
        <v>450</v>
      </c>
      <c r="K24" s="74">
        <f t="shared" si="1"/>
        <v>270</v>
      </c>
      <c r="L24" s="74">
        <v>21</v>
      </c>
      <c r="M24" s="74">
        <f t="shared" si="2"/>
        <v>0</v>
      </c>
      <c r="N24" s="75">
        <v>0</v>
      </c>
      <c r="O24" s="75">
        <f t="shared" si="3"/>
        <v>0</v>
      </c>
      <c r="P24" s="75">
        <v>0</v>
      </c>
      <c r="Q24" s="75">
        <f t="shared" si="4"/>
        <v>0</v>
      </c>
      <c r="R24" s="75"/>
      <c r="S24" s="75"/>
      <c r="T24" s="76">
        <v>1.327</v>
      </c>
      <c r="U24" s="75">
        <f t="shared" si="5"/>
        <v>0.8</v>
      </c>
      <c r="V24" s="73"/>
      <c r="W24" s="73"/>
      <c r="X24" s="73"/>
      <c r="Y24" s="73"/>
      <c r="Z24" s="73"/>
      <c r="AA24" s="73"/>
      <c r="AB24" s="73"/>
      <c r="AC24" s="73"/>
      <c r="AD24" s="73" t="s">
        <v>70</v>
      </c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</row>
    <row r="25" spans="1:59" ht="48.75" customHeight="1" x14ac:dyDescent="0.2">
      <c r="A25" s="64">
        <v>20</v>
      </c>
      <c r="B25" s="65"/>
      <c r="C25" s="77" t="s">
        <v>175</v>
      </c>
      <c r="D25" s="67" t="s">
        <v>46</v>
      </c>
      <c r="E25" s="68">
        <v>1</v>
      </c>
      <c r="F25" s="44"/>
      <c r="G25" s="69">
        <f t="shared" si="6"/>
        <v>0</v>
      </c>
      <c r="AB25" s="48">
        <v>15</v>
      </c>
      <c r="AC25" s="48">
        <v>21</v>
      </c>
    </row>
    <row r="26" spans="1:59" x14ac:dyDescent="0.2">
      <c r="C26" s="79"/>
      <c r="AD26" s="48" t="s">
        <v>78</v>
      </c>
    </row>
  </sheetData>
  <sheetProtection sheet="1" objects="1" scenarios="1"/>
  <mergeCells count="2">
    <mergeCell ref="A1:G1"/>
    <mergeCell ref="C2:G2"/>
  </mergeCells>
  <printOptions horizontalCentered="1"/>
  <pageMargins left="0.78740157480314965" right="0" top="0.78740157480314965" bottom="0.78740157480314965" header="0.31496062992125984" footer="0.31496062992125984"/>
  <pageSetup paperSize="9" scale="90" orientation="portrait" r:id="rId1"/>
  <headerFooter>
    <oddFooter>&amp;L&amp;8Veřejná zakázka malého rozsahu Osazení redukčních ventilů v UKB 
Položkový rozpočet - Pavilon A1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"/>
  <sheetViews>
    <sheetView workbookViewId="0">
      <selection activeCell="C13" sqref="C13"/>
    </sheetView>
  </sheetViews>
  <sheetFormatPr defaultRowHeight="12.75" outlineLevelRow="1" x14ac:dyDescent="0.2"/>
  <cols>
    <col min="1" max="1" width="4.28515625" style="9" customWidth="1"/>
    <col min="2" max="2" width="14.42578125" style="37" customWidth="1"/>
    <col min="3" max="3" width="38.28515625" style="37" customWidth="1"/>
    <col min="4" max="4" width="4.5703125" style="41" customWidth="1"/>
    <col min="5" max="5" width="10.5703125" style="9" customWidth="1"/>
    <col min="6" max="6" width="9.85546875" style="9" customWidth="1"/>
    <col min="7" max="7" width="12.7109375" style="9" customWidth="1"/>
    <col min="8" max="21" width="0" style="9" hidden="1" customWidth="1"/>
    <col min="22" max="27" width="9.140625" style="9"/>
    <col min="28" max="38" width="0" style="9" hidden="1" customWidth="1"/>
    <col min="39" max="16384" width="9.140625" style="9"/>
  </cols>
  <sheetData>
    <row r="1" spans="1:59" ht="15.75" customHeight="1" x14ac:dyDescent="0.2">
      <c r="A1" s="176" t="s">
        <v>0</v>
      </c>
      <c r="B1" s="176"/>
      <c r="C1" s="176"/>
      <c r="D1" s="176"/>
      <c r="E1" s="176"/>
      <c r="F1" s="176"/>
      <c r="G1" s="176"/>
      <c r="AD1" s="9" t="s">
        <v>24</v>
      </c>
    </row>
    <row r="2" spans="1:59" ht="21.75" customHeight="1" x14ac:dyDescent="0.2">
      <c r="A2" s="177" t="s">
        <v>90</v>
      </c>
      <c r="B2" s="178"/>
      <c r="C2" s="178"/>
      <c r="D2" s="178"/>
      <c r="E2" s="178"/>
      <c r="F2" s="178"/>
      <c r="G2" s="179"/>
      <c r="AD2" s="9" t="s">
        <v>25</v>
      </c>
    </row>
    <row r="4" spans="1:59" s="17" customFormat="1" ht="38.25" x14ac:dyDescent="0.2">
      <c r="A4" s="13" t="s">
        <v>26</v>
      </c>
      <c r="B4" s="14" t="s">
        <v>27</v>
      </c>
      <c r="C4" s="14" t="s">
        <v>28</v>
      </c>
      <c r="D4" s="15" t="s">
        <v>29</v>
      </c>
      <c r="E4" s="15" t="s">
        <v>30</v>
      </c>
      <c r="F4" s="16" t="s">
        <v>91</v>
      </c>
      <c r="G4" s="10" t="s">
        <v>88</v>
      </c>
      <c r="H4" s="11" t="s">
        <v>11</v>
      </c>
      <c r="I4" s="11" t="s">
        <v>31</v>
      </c>
      <c r="J4" s="11" t="s">
        <v>12</v>
      </c>
      <c r="K4" s="11" t="s">
        <v>32</v>
      </c>
      <c r="L4" s="11" t="s">
        <v>33</v>
      </c>
      <c r="M4" s="11" t="s">
        <v>34</v>
      </c>
      <c r="N4" s="11" t="s">
        <v>35</v>
      </c>
      <c r="O4" s="11" t="s">
        <v>36</v>
      </c>
      <c r="P4" s="11" t="s">
        <v>37</v>
      </c>
      <c r="Q4" s="11" t="s">
        <v>38</v>
      </c>
      <c r="R4" s="11" t="s">
        <v>39</v>
      </c>
      <c r="S4" s="11" t="s">
        <v>40</v>
      </c>
      <c r="T4" s="11" t="s">
        <v>41</v>
      </c>
      <c r="U4" s="12" t="s">
        <v>42</v>
      </c>
    </row>
    <row r="5" spans="1:59" s="24" customFormat="1" ht="22.5" customHeight="1" x14ac:dyDescent="0.2">
      <c r="A5" s="18" t="s">
        <v>43</v>
      </c>
      <c r="B5" s="19" t="s">
        <v>21</v>
      </c>
      <c r="C5" s="20" t="s">
        <v>116</v>
      </c>
      <c r="D5" s="39"/>
      <c r="E5" s="21"/>
      <c r="F5" s="22"/>
      <c r="G5" s="22">
        <f>SUMIF(AD6:AD20,"&lt;&gt;NOR",G6:G20)</f>
        <v>0</v>
      </c>
      <c r="H5" s="22"/>
      <c r="I5" s="22">
        <f>SUM(I6:I19)</f>
        <v>77802.820000000007</v>
      </c>
      <c r="J5" s="22"/>
      <c r="K5" s="22">
        <f>SUM(K6:K19)</f>
        <v>411.53000000000003</v>
      </c>
      <c r="L5" s="22"/>
      <c r="M5" s="22">
        <f>SUM(M6:M19)</f>
        <v>0</v>
      </c>
      <c r="N5" s="23"/>
      <c r="O5" s="23">
        <f>SUM(O6:O19)</f>
        <v>1.8409999999999999E-2</v>
      </c>
      <c r="P5" s="23"/>
      <c r="Q5" s="23">
        <f>SUM(Q6:Q19)</f>
        <v>3.3059999999999999E-2</v>
      </c>
      <c r="R5" s="23"/>
      <c r="S5" s="23"/>
      <c r="T5" s="18"/>
      <c r="U5" s="23">
        <f>SUM(U6:U19)</f>
        <v>2.3999999999999995</v>
      </c>
      <c r="AD5" s="24" t="s">
        <v>44</v>
      </c>
    </row>
    <row r="6" spans="1:59" ht="22.5" customHeight="1" outlineLevel="1" x14ac:dyDescent="0.2">
      <c r="A6" s="25">
        <v>1</v>
      </c>
      <c r="B6" s="26" t="s">
        <v>45</v>
      </c>
      <c r="C6" s="27" t="s">
        <v>139</v>
      </c>
      <c r="D6" s="40" t="s">
        <v>46</v>
      </c>
      <c r="E6" s="28">
        <v>1</v>
      </c>
      <c r="F6" s="44"/>
      <c r="G6" s="29">
        <f>E6*F6</f>
        <v>0</v>
      </c>
      <c r="H6" s="30">
        <v>1136</v>
      </c>
      <c r="I6" s="30">
        <f t="shared" ref="I6:I19" si="0">ROUND(E6*H6,2)</f>
        <v>1136</v>
      </c>
      <c r="J6" s="30">
        <v>0</v>
      </c>
      <c r="K6" s="30">
        <f t="shared" ref="K6:K19" si="1">ROUND(E6*J6,2)</f>
        <v>0</v>
      </c>
      <c r="L6" s="30">
        <v>21</v>
      </c>
      <c r="M6" s="30">
        <f t="shared" ref="M6:M19" si="2">G6*(1+L6/100)</f>
        <v>0</v>
      </c>
      <c r="N6" s="31">
        <v>0</v>
      </c>
      <c r="O6" s="31">
        <f t="shared" ref="O6:O19" si="3">ROUND(E6*N6,5)</f>
        <v>0</v>
      </c>
      <c r="P6" s="31">
        <v>0</v>
      </c>
      <c r="Q6" s="31">
        <f t="shared" ref="Q6:Q19" si="4">ROUND(E6*P6,5)</f>
        <v>0</v>
      </c>
      <c r="R6" s="31"/>
      <c r="S6" s="31"/>
      <c r="T6" s="32">
        <v>0</v>
      </c>
      <c r="U6" s="31">
        <f t="shared" ref="U6:U19" si="5">ROUND(E6*T6,2)</f>
        <v>0</v>
      </c>
      <c r="V6" s="33"/>
      <c r="W6" s="33"/>
      <c r="X6" s="33"/>
      <c r="Y6" s="33"/>
      <c r="Z6" s="33"/>
      <c r="AA6" s="33"/>
      <c r="AB6" s="33"/>
      <c r="AC6" s="33"/>
      <c r="AD6" s="33" t="s">
        <v>47</v>
      </c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</row>
    <row r="7" spans="1:59" ht="34.5" customHeight="1" outlineLevel="1" x14ac:dyDescent="0.2">
      <c r="A7" s="25">
        <v>2</v>
      </c>
      <c r="B7" s="26" t="s">
        <v>48</v>
      </c>
      <c r="C7" s="27" t="s">
        <v>129</v>
      </c>
      <c r="D7" s="40" t="s">
        <v>46</v>
      </c>
      <c r="E7" s="28">
        <v>1</v>
      </c>
      <c r="F7" s="44"/>
      <c r="G7" s="29">
        <f t="shared" ref="G7:G20" si="6">E7*F7</f>
        <v>0</v>
      </c>
      <c r="H7" s="30">
        <v>6150</v>
      </c>
      <c r="I7" s="30">
        <f t="shared" si="0"/>
        <v>6150</v>
      </c>
      <c r="J7" s="30">
        <v>0</v>
      </c>
      <c r="K7" s="30">
        <f t="shared" si="1"/>
        <v>0</v>
      </c>
      <c r="L7" s="30">
        <v>21</v>
      </c>
      <c r="M7" s="30">
        <f t="shared" si="2"/>
        <v>0</v>
      </c>
      <c r="N7" s="31">
        <v>0</v>
      </c>
      <c r="O7" s="31">
        <f t="shared" si="3"/>
        <v>0</v>
      </c>
      <c r="P7" s="31">
        <v>0</v>
      </c>
      <c r="Q7" s="31">
        <f t="shared" si="4"/>
        <v>0</v>
      </c>
      <c r="R7" s="31"/>
      <c r="S7" s="31"/>
      <c r="T7" s="32">
        <v>0</v>
      </c>
      <c r="U7" s="31">
        <f t="shared" si="5"/>
        <v>0</v>
      </c>
      <c r="V7" s="33"/>
      <c r="W7" s="33"/>
      <c r="X7" s="33"/>
      <c r="Y7" s="33"/>
      <c r="Z7" s="33"/>
      <c r="AA7" s="33"/>
      <c r="AB7" s="33"/>
      <c r="AC7" s="33"/>
      <c r="AD7" s="33" t="s">
        <v>47</v>
      </c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</row>
    <row r="8" spans="1:59" ht="34.5" customHeight="1" outlineLevel="1" x14ac:dyDescent="0.2">
      <c r="A8" s="25">
        <v>3</v>
      </c>
      <c r="B8" s="26" t="s">
        <v>52</v>
      </c>
      <c r="C8" s="27" t="s">
        <v>140</v>
      </c>
      <c r="D8" s="40" t="s">
        <v>46</v>
      </c>
      <c r="E8" s="28">
        <v>1</v>
      </c>
      <c r="F8" s="44"/>
      <c r="G8" s="29">
        <f t="shared" si="6"/>
        <v>0</v>
      </c>
      <c r="H8" s="30">
        <v>4802</v>
      </c>
      <c r="I8" s="30">
        <f t="shared" si="0"/>
        <v>4802</v>
      </c>
      <c r="J8" s="30">
        <v>0</v>
      </c>
      <c r="K8" s="30">
        <f t="shared" si="1"/>
        <v>0</v>
      </c>
      <c r="L8" s="30">
        <v>21</v>
      </c>
      <c r="M8" s="30">
        <f t="shared" si="2"/>
        <v>0</v>
      </c>
      <c r="N8" s="31">
        <v>0</v>
      </c>
      <c r="O8" s="31">
        <f t="shared" si="3"/>
        <v>0</v>
      </c>
      <c r="P8" s="31">
        <v>0</v>
      </c>
      <c r="Q8" s="31">
        <f t="shared" si="4"/>
        <v>0</v>
      </c>
      <c r="R8" s="31"/>
      <c r="S8" s="31"/>
      <c r="T8" s="32">
        <v>0</v>
      </c>
      <c r="U8" s="31">
        <f t="shared" si="5"/>
        <v>0</v>
      </c>
      <c r="V8" s="33"/>
      <c r="W8" s="33"/>
      <c r="X8" s="33"/>
      <c r="Y8" s="33"/>
      <c r="Z8" s="33"/>
      <c r="AA8" s="33"/>
      <c r="AB8" s="33"/>
      <c r="AC8" s="33"/>
      <c r="AD8" s="33" t="s">
        <v>47</v>
      </c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</row>
    <row r="9" spans="1:59" ht="34.5" customHeight="1" outlineLevel="1" x14ac:dyDescent="0.2">
      <c r="A9" s="25">
        <v>4</v>
      </c>
      <c r="B9" s="26" t="s">
        <v>53</v>
      </c>
      <c r="C9" s="27" t="s">
        <v>134</v>
      </c>
      <c r="D9" s="40" t="s">
        <v>46</v>
      </c>
      <c r="E9" s="28">
        <v>1</v>
      </c>
      <c r="F9" s="44"/>
      <c r="G9" s="29">
        <f t="shared" si="6"/>
        <v>0</v>
      </c>
      <c r="H9" s="30">
        <v>49850</v>
      </c>
      <c r="I9" s="30">
        <f t="shared" si="0"/>
        <v>49850</v>
      </c>
      <c r="J9" s="30">
        <v>0</v>
      </c>
      <c r="K9" s="30">
        <f t="shared" si="1"/>
        <v>0</v>
      </c>
      <c r="L9" s="30">
        <v>21</v>
      </c>
      <c r="M9" s="30">
        <f t="shared" si="2"/>
        <v>0</v>
      </c>
      <c r="N9" s="31">
        <v>0</v>
      </c>
      <c r="O9" s="31">
        <f t="shared" si="3"/>
        <v>0</v>
      </c>
      <c r="P9" s="31">
        <v>0</v>
      </c>
      <c r="Q9" s="31">
        <f t="shared" si="4"/>
        <v>0</v>
      </c>
      <c r="R9" s="31"/>
      <c r="S9" s="31"/>
      <c r="T9" s="32">
        <v>0</v>
      </c>
      <c r="U9" s="31">
        <f t="shared" si="5"/>
        <v>0</v>
      </c>
      <c r="V9" s="33"/>
      <c r="W9" s="33"/>
      <c r="X9" s="33"/>
      <c r="Y9" s="33"/>
      <c r="Z9" s="33"/>
      <c r="AA9" s="33"/>
      <c r="AB9" s="33"/>
      <c r="AC9" s="33"/>
      <c r="AD9" s="33" t="s">
        <v>47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</row>
    <row r="10" spans="1:59" ht="22.5" customHeight="1" outlineLevel="1" x14ac:dyDescent="0.2">
      <c r="A10" s="25">
        <v>5</v>
      </c>
      <c r="B10" s="26" t="s">
        <v>54</v>
      </c>
      <c r="C10" s="27" t="s">
        <v>135</v>
      </c>
      <c r="D10" s="40" t="s">
        <v>46</v>
      </c>
      <c r="E10" s="28">
        <v>1</v>
      </c>
      <c r="F10" s="44"/>
      <c r="G10" s="29">
        <f t="shared" si="6"/>
        <v>0</v>
      </c>
      <c r="H10" s="30">
        <v>9801</v>
      </c>
      <c r="I10" s="30">
        <f t="shared" si="0"/>
        <v>9801</v>
      </c>
      <c r="J10" s="30">
        <v>0</v>
      </c>
      <c r="K10" s="30">
        <f t="shared" si="1"/>
        <v>0</v>
      </c>
      <c r="L10" s="30">
        <v>21</v>
      </c>
      <c r="M10" s="30">
        <f t="shared" si="2"/>
        <v>0</v>
      </c>
      <c r="N10" s="31">
        <v>0</v>
      </c>
      <c r="O10" s="31">
        <f t="shared" si="3"/>
        <v>0</v>
      </c>
      <c r="P10" s="31">
        <v>0</v>
      </c>
      <c r="Q10" s="31">
        <f t="shared" si="4"/>
        <v>0</v>
      </c>
      <c r="R10" s="31"/>
      <c r="S10" s="31"/>
      <c r="T10" s="32">
        <v>0</v>
      </c>
      <c r="U10" s="31">
        <f t="shared" si="5"/>
        <v>0</v>
      </c>
      <c r="V10" s="33"/>
      <c r="W10" s="33"/>
      <c r="X10" s="33"/>
      <c r="Y10" s="33"/>
      <c r="Z10" s="33"/>
      <c r="AA10" s="33"/>
      <c r="AB10" s="33"/>
      <c r="AC10" s="33"/>
      <c r="AD10" s="33" t="s">
        <v>47</v>
      </c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</row>
    <row r="11" spans="1:59" ht="22.5" customHeight="1" outlineLevel="1" x14ac:dyDescent="0.2">
      <c r="A11" s="25">
        <v>6</v>
      </c>
      <c r="B11" s="26" t="s">
        <v>55</v>
      </c>
      <c r="C11" s="27" t="s">
        <v>136</v>
      </c>
      <c r="D11" s="40" t="s">
        <v>46</v>
      </c>
      <c r="E11" s="28">
        <v>1</v>
      </c>
      <c r="F11" s="44"/>
      <c r="G11" s="29">
        <f t="shared" si="6"/>
        <v>0</v>
      </c>
      <c r="H11" s="30">
        <v>2102</v>
      </c>
      <c r="I11" s="30">
        <f t="shared" si="0"/>
        <v>2102</v>
      </c>
      <c r="J11" s="30">
        <v>0</v>
      </c>
      <c r="K11" s="30">
        <f t="shared" si="1"/>
        <v>0</v>
      </c>
      <c r="L11" s="30">
        <v>21</v>
      </c>
      <c r="M11" s="30">
        <f t="shared" si="2"/>
        <v>0</v>
      </c>
      <c r="N11" s="31">
        <v>0</v>
      </c>
      <c r="O11" s="31">
        <f t="shared" si="3"/>
        <v>0</v>
      </c>
      <c r="P11" s="31">
        <v>0</v>
      </c>
      <c r="Q11" s="31">
        <f t="shared" si="4"/>
        <v>0</v>
      </c>
      <c r="R11" s="31"/>
      <c r="S11" s="31"/>
      <c r="T11" s="32">
        <v>0</v>
      </c>
      <c r="U11" s="31">
        <f t="shared" si="5"/>
        <v>0</v>
      </c>
      <c r="V11" s="33"/>
      <c r="W11" s="33"/>
      <c r="X11" s="33"/>
      <c r="Y11" s="33"/>
      <c r="Z11" s="33"/>
      <c r="AA11" s="33"/>
      <c r="AB11" s="33"/>
      <c r="AC11" s="33"/>
      <c r="AD11" s="33" t="s">
        <v>47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</row>
    <row r="12" spans="1:59" ht="22.5" customHeight="1" outlineLevel="1" x14ac:dyDescent="0.2">
      <c r="A12" s="25">
        <v>7</v>
      </c>
      <c r="B12" s="26" t="s">
        <v>57</v>
      </c>
      <c r="C12" s="27" t="s">
        <v>58</v>
      </c>
      <c r="D12" s="40" t="s">
        <v>59</v>
      </c>
      <c r="E12" s="28">
        <v>1</v>
      </c>
      <c r="F12" s="44"/>
      <c r="G12" s="29">
        <f t="shared" si="6"/>
        <v>0</v>
      </c>
      <c r="H12" s="30">
        <v>1015.91</v>
      </c>
      <c r="I12" s="30">
        <f t="shared" si="0"/>
        <v>1015.91</v>
      </c>
      <c r="J12" s="30">
        <v>216.09000000000003</v>
      </c>
      <c r="K12" s="30">
        <f t="shared" si="1"/>
        <v>216.09</v>
      </c>
      <c r="L12" s="30">
        <v>21</v>
      </c>
      <c r="M12" s="30">
        <f t="shared" si="2"/>
        <v>0</v>
      </c>
      <c r="N12" s="31">
        <v>1.8380000000000001E-2</v>
      </c>
      <c r="O12" s="31">
        <f t="shared" si="3"/>
        <v>1.8380000000000001E-2</v>
      </c>
      <c r="P12" s="31">
        <v>0</v>
      </c>
      <c r="Q12" s="31">
        <f t="shared" si="4"/>
        <v>0</v>
      </c>
      <c r="R12" s="31"/>
      <c r="S12" s="31"/>
      <c r="T12" s="32">
        <v>1.157</v>
      </c>
      <c r="U12" s="31">
        <f t="shared" si="5"/>
        <v>1.1599999999999999</v>
      </c>
      <c r="V12" s="33"/>
      <c r="W12" s="33"/>
      <c r="X12" s="33"/>
      <c r="Y12" s="33"/>
      <c r="Z12" s="33"/>
      <c r="AA12" s="33"/>
      <c r="AB12" s="33"/>
      <c r="AC12" s="33"/>
      <c r="AD12" s="33" t="s">
        <v>47</v>
      </c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</row>
    <row r="13" spans="1:59" ht="22.5" customHeight="1" outlineLevel="1" x14ac:dyDescent="0.2">
      <c r="A13" s="25">
        <v>8</v>
      </c>
      <c r="B13" s="26" t="s">
        <v>62</v>
      </c>
      <c r="C13" s="27" t="s">
        <v>63</v>
      </c>
      <c r="D13" s="40" t="s">
        <v>59</v>
      </c>
      <c r="E13" s="28">
        <v>3</v>
      </c>
      <c r="F13" s="44"/>
      <c r="G13" s="29">
        <f t="shared" si="6"/>
        <v>0</v>
      </c>
      <c r="H13" s="30">
        <v>34.599999999999994</v>
      </c>
      <c r="I13" s="30">
        <f t="shared" si="0"/>
        <v>103.8</v>
      </c>
      <c r="J13" s="30">
        <v>43</v>
      </c>
      <c r="K13" s="30">
        <f t="shared" si="1"/>
        <v>129</v>
      </c>
      <c r="L13" s="30">
        <v>21</v>
      </c>
      <c r="M13" s="30">
        <f t="shared" si="2"/>
        <v>0</v>
      </c>
      <c r="N13" s="31">
        <v>0</v>
      </c>
      <c r="O13" s="31">
        <f t="shared" si="3"/>
        <v>0</v>
      </c>
      <c r="P13" s="31">
        <v>1.102E-2</v>
      </c>
      <c r="Q13" s="31">
        <f t="shared" si="4"/>
        <v>3.3059999999999999E-2</v>
      </c>
      <c r="R13" s="31"/>
      <c r="S13" s="31"/>
      <c r="T13" s="32">
        <v>0.29699999999999999</v>
      </c>
      <c r="U13" s="31">
        <f t="shared" si="5"/>
        <v>0.89</v>
      </c>
      <c r="V13" s="33"/>
      <c r="W13" s="33"/>
      <c r="X13" s="33"/>
      <c r="Y13" s="33"/>
      <c r="Z13" s="33"/>
      <c r="AA13" s="33"/>
      <c r="AB13" s="33"/>
      <c r="AC13" s="33"/>
      <c r="AD13" s="33" t="s">
        <v>47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</row>
    <row r="14" spans="1:59" ht="22.5" customHeight="1" outlineLevel="1" x14ac:dyDescent="0.2">
      <c r="A14" s="25">
        <v>9</v>
      </c>
      <c r="B14" s="26" t="s">
        <v>64</v>
      </c>
      <c r="C14" s="27" t="s">
        <v>65</v>
      </c>
      <c r="D14" s="40" t="s">
        <v>66</v>
      </c>
      <c r="E14" s="28">
        <v>15</v>
      </c>
      <c r="F14" s="44"/>
      <c r="G14" s="29">
        <f t="shared" si="6"/>
        <v>0</v>
      </c>
      <c r="H14" s="30">
        <v>86</v>
      </c>
      <c r="I14" s="30">
        <f t="shared" si="0"/>
        <v>1290</v>
      </c>
      <c r="J14" s="30">
        <v>0</v>
      </c>
      <c r="K14" s="30">
        <f t="shared" si="1"/>
        <v>0</v>
      </c>
      <c r="L14" s="30">
        <v>21</v>
      </c>
      <c r="M14" s="30">
        <f t="shared" si="2"/>
        <v>0</v>
      </c>
      <c r="N14" s="31">
        <v>0</v>
      </c>
      <c r="O14" s="31">
        <f t="shared" si="3"/>
        <v>0</v>
      </c>
      <c r="P14" s="31">
        <v>0</v>
      </c>
      <c r="Q14" s="31">
        <f t="shared" si="4"/>
        <v>0</v>
      </c>
      <c r="R14" s="31"/>
      <c r="S14" s="31"/>
      <c r="T14" s="32">
        <v>0</v>
      </c>
      <c r="U14" s="31">
        <f t="shared" si="5"/>
        <v>0</v>
      </c>
      <c r="V14" s="33"/>
      <c r="W14" s="33"/>
      <c r="X14" s="33"/>
      <c r="Y14" s="33"/>
      <c r="Z14" s="33"/>
      <c r="AA14" s="33"/>
      <c r="AB14" s="33"/>
      <c r="AC14" s="33"/>
      <c r="AD14" s="33" t="s">
        <v>47</v>
      </c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</row>
    <row r="15" spans="1:59" ht="22.5" customHeight="1" outlineLevel="1" x14ac:dyDescent="0.2">
      <c r="A15" s="25">
        <v>10</v>
      </c>
      <c r="B15" s="26" t="s">
        <v>67</v>
      </c>
      <c r="C15" s="27" t="s">
        <v>141</v>
      </c>
      <c r="D15" s="40" t="s">
        <v>66</v>
      </c>
      <c r="E15" s="28">
        <v>5</v>
      </c>
      <c r="F15" s="44"/>
      <c r="G15" s="29">
        <f t="shared" si="6"/>
        <v>0</v>
      </c>
      <c r="H15" s="30">
        <v>145</v>
      </c>
      <c r="I15" s="30">
        <f t="shared" si="0"/>
        <v>725</v>
      </c>
      <c r="J15" s="30">
        <v>0</v>
      </c>
      <c r="K15" s="30">
        <f t="shared" si="1"/>
        <v>0</v>
      </c>
      <c r="L15" s="30">
        <v>21</v>
      </c>
      <c r="M15" s="30">
        <f t="shared" si="2"/>
        <v>0</v>
      </c>
      <c r="N15" s="31">
        <v>0</v>
      </c>
      <c r="O15" s="31">
        <f t="shared" si="3"/>
        <v>0</v>
      </c>
      <c r="P15" s="31">
        <v>0</v>
      </c>
      <c r="Q15" s="31">
        <f t="shared" si="4"/>
        <v>0</v>
      </c>
      <c r="R15" s="31"/>
      <c r="S15" s="31"/>
      <c r="T15" s="32">
        <v>0</v>
      </c>
      <c r="U15" s="31">
        <f t="shared" si="5"/>
        <v>0</v>
      </c>
      <c r="V15" s="33"/>
      <c r="W15" s="33"/>
      <c r="X15" s="33"/>
      <c r="Y15" s="33"/>
      <c r="Z15" s="33"/>
      <c r="AA15" s="33"/>
      <c r="AB15" s="33"/>
      <c r="AC15" s="33"/>
      <c r="AD15" s="33" t="s">
        <v>47</v>
      </c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</row>
    <row r="16" spans="1:59" ht="22.5" customHeight="1" outlineLevel="1" x14ac:dyDescent="0.2">
      <c r="A16" s="25">
        <v>11</v>
      </c>
      <c r="B16" s="26" t="s">
        <v>50</v>
      </c>
      <c r="C16" s="27" t="s">
        <v>84</v>
      </c>
      <c r="D16" s="40" t="s">
        <v>59</v>
      </c>
      <c r="E16" s="28">
        <v>3</v>
      </c>
      <c r="F16" s="44"/>
      <c r="G16" s="29">
        <f t="shared" si="6"/>
        <v>0</v>
      </c>
      <c r="H16" s="30">
        <v>256</v>
      </c>
      <c r="I16" s="30">
        <f t="shared" si="0"/>
        <v>768</v>
      </c>
      <c r="J16" s="30">
        <v>0</v>
      </c>
      <c r="K16" s="30">
        <f t="shared" si="1"/>
        <v>0</v>
      </c>
      <c r="L16" s="30">
        <v>21</v>
      </c>
      <c r="M16" s="30">
        <f t="shared" si="2"/>
        <v>0</v>
      </c>
      <c r="N16" s="31">
        <v>0</v>
      </c>
      <c r="O16" s="31">
        <f t="shared" si="3"/>
        <v>0</v>
      </c>
      <c r="P16" s="31">
        <v>0</v>
      </c>
      <c r="Q16" s="31">
        <f t="shared" si="4"/>
        <v>0</v>
      </c>
      <c r="R16" s="31"/>
      <c r="S16" s="31"/>
      <c r="T16" s="32">
        <v>0</v>
      </c>
      <c r="U16" s="31">
        <f t="shared" si="5"/>
        <v>0</v>
      </c>
      <c r="V16" s="33"/>
      <c r="W16" s="33"/>
      <c r="X16" s="33"/>
      <c r="Y16" s="33"/>
      <c r="Z16" s="33"/>
      <c r="AA16" s="33"/>
      <c r="AB16" s="33"/>
      <c r="AC16" s="33"/>
      <c r="AD16" s="33" t="s">
        <v>47</v>
      </c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</row>
    <row r="17" spans="1:59" ht="22.5" customHeight="1" outlineLevel="1" x14ac:dyDescent="0.2">
      <c r="A17" s="25">
        <v>12</v>
      </c>
      <c r="B17" s="26" t="s">
        <v>85</v>
      </c>
      <c r="C17" s="27" t="s">
        <v>72</v>
      </c>
      <c r="D17" s="40" t="s">
        <v>59</v>
      </c>
      <c r="E17" s="28">
        <v>3</v>
      </c>
      <c r="F17" s="44"/>
      <c r="G17" s="29">
        <f t="shared" si="6"/>
        <v>0</v>
      </c>
      <c r="H17" s="30">
        <v>8.7600000000000016</v>
      </c>
      <c r="I17" s="30">
        <f t="shared" si="0"/>
        <v>26.28</v>
      </c>
      <c r="J17" s="30">
        <v>10.34</v>
      </c>
      <c r="K17" s="30">
        <f t="shared" si="1"/>
        <v>31.02</v>
      </c>
      <c r="L17" s="30">
        <v>21</v>
      </c>
      <c r="M17" s="30">
        <f t="shared" si="2"/>
        <v>0</v>
      </c>
      <c r="N17" s="31">
        <v>0</v>
      </c>
      <c r="O17" s="31">
        <f t="shared" si="3"/>
        <v>0</v>
      </c>
      <c r="P17" s="31">
        <v>0</v>
      </c>
      <c r="Q17" s="31">
        <f t="shared" si="4"/>
        <v>0</v>
      </c>
      <c r="R17" s="31"/>
      <c r="S17" s="31"/>
      <c r="T17" s="32">
        <v>0.05</v>
      </c>
      <c r="U17" s="31">
        <f t="shared" si="5"/>
        <v>0.15</v>
      </c>
      <c r="V17" s="33"/>
      <c r="W17" s="33"/>
      <c r="X17" s="33"/>
      <c r="Y17" s="33"/>
      <c r="Z17" s="33"/>
      <c r="AA17" s="33"/>
      <c r="AB17" s="33"/>
      <c r="AC17" s="33"/>
      <c r="AD17" s="33" t="s">
        <v>47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</row>
    <row r="18" spans="1:59" ht="22.5" customHeight="1" outlineLevel="1" x14ac:dyDescent="0.2">
      <c r="A18" s="25">
        <v>13</v>
      </c>
      <c r="B18" s="26" t="s">
        <v>86</v>
      </c>
      <c r="C18" s="27" t="s">
        <v>74</v>
      </c>
      <c r="D18" s="40" t="s">
        <v>59</v>
      </c>
      <c r="E18" s="28">
        <v>3</v>
      </c>
      <c r="F18" s="44"/>
      <c r="G18" s="29">
        <f t="shared" si="6"/>
        <v>0</v>
      </c>
      <c r="H18" s="30">
        <v>10.61</v>
      </c>
      <c r="I18" s="30">
        <f t="shared" si="0"/>
        <v>31.83</v>
      </c>
      <c r="J18" s="30">
        <v>11.39</v>
      </c>
      <c r="K18" s="30">
        <f t="shared" si="1"/>
        <v>34.17</v>
      </c>
      <c r="L18" s="30">
        <v>21</v>
      </c>
      <c r="M18" s="30">
        <f t="shared" si="2"/>
        <v>0</v>
      </c>
      <c r="N18" s="31">
        <v>1.0000000000000001E-5</v>
      </c>
      <c r="O18" s="31">
        <f t="shared" si="3"/>
        <v>3.0000000000000001E-5</v>
      </c>
      <c r="P18" s="31">
        <v>0</v>
      </c>
      <c r="Q18" s="31">
        <f t="shared" si="4"/>
        <v>0</v>
      </c>
      <c r="R18" s="31"/>
      <c r="S18" s="31"/>
      <c r="T18" s="32">
        <v>6.2E-2</v>
      </c>
      <c r="U18" s="31">
        <f t="shared" si="5"/>
        <v>0.19</v>
      </c>
      <c r="V18" s="33"/>
      <c r="W18" s="33"/>
      <c r="X18" s="33"/>
      <c r="Y18" s="33"/>
      <c r="Z18" s="33"/>
      <c r="AA18" s="33"/>
      <c r="AB18" s="33"/>
      <c r="AC18" s="33"/>
      <c r="AD18" s="33" t="s">
        <v>47</v>
      </c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</row>
    <row r="19" spans="1:59" ht="22.5" customHeight="1" outlineLevel="1" x14ac:dyDescent="0.2">
      <c r="A19" s="25">
        <v>14</v>
      </c>
      <c r="B19" s="26" t="s">
        <v>87</v>
      </c>
      <c r="C19" s="27" t="s">
        <v>76</v>
      </c>
      <c r="D19" s="40" t="s">
        <v>77</v>
      </c>
      <c r="E19" s="28">
        <v>5.0000000000000001E-3</v>
      </c>
      <c r="F19" s="44"/>
      <c r="G19" s="29">
        <f t="shared" si="6"/>
        <v>0</v>
      </c>
      <c r="H19" s="34">
        <v>200.57</v>
      </c>
      <c r="I19" s="34">
        <f t="shared" si="0"/>
        <v>1</v>
      </c>
      <c r="J19" s="34">
        <v>249.43</v>
      </c>
      <c r="K19" s="34">
        <f t="shared" si="1"/>
        <v>1.25</v>
      </c>
      <c r="L19" s="34">
        <v>21</v>
      </c>
      <c r="M19" s="34">
        <f t="shared" si="2"/>
        <v>0</v>
      </c>
      <c r="N19" s="35">
        <v>0</v>
      </c>
      <c r="O19" s="35">
        <f t="shared" si="3"/>
        <v>0</v>
      </c>
      <c r="P19" s="35">
        <v>0</v>
      </c>
      <c r="Q19" s="35">
        <f t="shared" si="4"/>
        <v>0</v>
      </c>
      <c r="R19" s="35"/>
      <c r="S19" s="35"/>
      <c r="T19" s="36">
        <v>1.327</v>
      </c>
      <c r="U19" s="35">
        <f t="shared" si="5"/>
        <v>0.01</v>
      </c>
      <c r="V19" s="33"/>
      <c r="W19" s="33"/>
      <c r="X19" s="33"/>
      <c r="Y19" s="33"/>
      <c r="Z19" s="33"/>
      <c r="AA19" s="33"/>
      <c r="AB19" s="33"/>
      <c r="AC19" s="33"/>
      <c r="AD19" s="33" t="s">
        <v>47</v>
      </c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</row>
    <row r="20" spans="1:59" ht="47.25" customHeight="1" x14ac:dyDescent="0.2">
      <c r="A20" s="25">
        <v>15</v>
      </c>
      <c r="B20" s="26"/>
      <c r="C20" s="43" t="s">
        <v>175</v>
      </c>
      <c r="D20" s="40" t="s">
        <v>46</v>
      </c>
      <c r="E20" s="28">
        <v>1</v>
      </c>
      <c r="F20" s="44"/>
      <c r="G20" s="29">
        <f t="shared" si="6"/>
        <v>0</v>
      </c>
      <c r="AB20" s="9">
        <v>15</v>
      </c>
      <c r="AC20" s="9">
        <v>21</v>
      </c>
    </row>
    <row r="21" spans="1:59" x14ac:dyDescent="0.2">
      <c r="C21" s="38"/>
      <c r="AD21" s="9" t="s">
        <v>78</v>
      </c>
    </row>
  </sheetData>
  <sheetProtection sheet="1" objects="1" scenarios="1"/>
  <mergeCells count="2">
    <mergeCell ref="A1:G1"/>
    <mergeCell ref="A2:G2"/>
  </mergeCells>
  <printOptions horizontalCentered="1"/>
  <pageMargins left="0.70866141732283472" right="0" top="0.78740157480314965" bottom="0.78740157480314965" header="0.31496062992125984" footer="0.31496062992125984"/>
  <pageSetup paperSize="9" scale="90" orientation="portrait" r:id="rId1"/>
  <headerFooter>
    <oddFooter>&amp;L&amp;8Veřejná zakázka malého rozsahu Osazení redukčních ventilů v UKB 
Položkový rozpočet - Pavilon A1 - anatomie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workbookViewId="0">
      <selection activeCell="G5" sqref="G5"/>
    </sheetView>
  </sheetViews>
  <sheetFormatPr defaultRowHeight="12.75" outlineLevelRow="1" x14ac:dyDescent="0.2"/>
  <cols>
    <col min="1" max="1" width="4.28515625" style="9" customWidth="1"/>
    <col min="2" max="2" width="14.42578125" style="37" customWidth="1"/>
    <col min="3" max="3" width="38.28515625" style="37" customWidth="1"/>
    <col min="4" max="4" width="4.5703125" style="41" customWidth="1"/>
    <col min="5" max="5" width="10.5703125" style="9" customWidth="1"/>
    <col min="6" max="6" width="9.85546875" style="9" customWidth="1"/>
    <col min="7" max="7" width="12.7109375" style="9" customWidth="1"/>
    <col min="8" max="21" width="0" style="9" hidden="1" customWidth="1"/>
    <col min="22" max="27" width="9.140625" style="9"/>
    <col min="28" max="38" width="0" style="9" hidden="1" customWidth="1"/>
    <col min="39" max="16384" width="9.140625" style="9"/>
  </cols>
  <sheetData>
    <row r="1" spans="1:59" ht="15.75" customHeight="1" x14ac:dyDescent="0.2">
      <c r="A1" s="176" t="s">
        <v>0</v>
      </c>
      <c r="B1" s="176"/>
      <c r="C1" s="176"/>
      <c r="D1" s="176"/>
      <c r="E1" s="176"/>
      <c r="F1" s="176"/>
      <c r="G1" s="176"/>
      <c r="AD1" s="9" t="s">
        <v>24</v>
      </c>
    </row>
    <row r="2" spans="1:59" ht="18" customHeight="1" x14ac:dyDescent="0.2">
      <c r="A2" s="177" t="s">
        <v>105</v>
      </c>
      <c r="B2" s="178"/>
      <c r="C2" s="178"/>
      <c r="D2" s="178"/>
      <c r="E2" s="178"/>
      <c r="F2" s="178"/>
      <c r="G2" s="179"/>
      <c r="AD2" s="9" t="s">
        <v>25</v>
      </c>
    </row>
    <row r="4" spans="1:59" s="17" customFormat="1" ht="38.25" x14ac:dyDescent="0.2">
      <c r="A4" s="13" t="s">
        <v>26</v>
      </c>
      <c r="B4" s="14" t="s">
        <v>27</v>
      </c>
      <c r="C4" s="14" t="s">
        <v>28</v>
      </c>
      <c r="D4" s="15" t="s">
        <v>29</v>
      </c>
      <c r="E4" s="15" t="s">
        <v>30</v>
      </c>
      <c r="F4" s="16" t="s">
        <v>91</v>
      </c>
      <c r="G4" s="10" t="s">
        <v>88</v>
      </c>
      <c r="H4" s="11" t="s">
        <v>11</v>
      </c>
      <c r="I4" s="11" t="s">
        <v>31</v>
      </c>
      <c r="J4" s="11" t="s">
        <v>12</v>
      </c>
      <c r="K4" s="11" t="s">
        <v>32</v>
      </c>
      <c r="L4" s="11" t="s">
        <v>33</v>
      </c>
      <c r="M4" s="11" t="s">
        <v>34</v>
      </c>
      <c r="N4" s="11" t="s">
        <v>35</v>
      </c>
      <c r="O4" s="11" t="s">
        <v>36</v>
      </c>
      <c r="P4" s="11" t="s">
        <v>37</v>
      </c>
      <c r="Q4" s="11" t="s">
        <v>38</v>
      </c>
      <c r="R4" s="11" t="s">
        <v>39</v>
      </c>
      <c r="S4" s="11" t="s">
        <v>40</v>
      </c>
      <c r="T4" s="11" t="s">
        <v>41</v>
      </c>
      <c r="U4" s="12" t="s">
        <v>42</v>
      </c>
    </row>
    <row r="5" spans="1:59" s="24" customFormat="1" ht="22.5" customHeight="1" x14ac:dyDescent="0.2">
      <c r="A5" s="18" t="s">
        <v>43</v>
      </c>
      <c r="B5" s="19" t="s">
        <v>21</v>
      </c>
      <c r="C5" s="20" t="s">
        <v>116</v>
      </c>
      <c r="D5" s="39"/>
      <c r="E5" s="21"/>
      <c r="F5" s="22"/>
      <c r="G5" s="22">
        <f>SUMIF(AD6:AD34,"&lt;&gt;NOR",G6:G34)</f>
        <v>0</v>
      </c>
      <c r="H5" s="22"/>
      <c r="I5" s="22" t="e">
        <f>SUM(I6:I33)</f>
        <v>#REF!</v>
      </c>
      <c r="J5" s="22"/>
      <c r="K5" s="22">
        <f>SUM(K6:K33)</f>
        <v>5787.9800000000005</v>
      </c>
      <c r="L5" s="22"/>
      <c r="M5" s="22">
        <f>SUM(M6:M33)</f>
        <v>0</v>
      </c>
      <c r="N5" s="23"/>
      <c r="O5" s="23">
        <f>SUM(O6:O33)</f>
        <v>9.1499999999999998E-2</v>
      </c>
      <c r="P5" s="23"/>
      <c r="Q5" s="23">
        <f>SUM(Q6:Q33)</f>
        <v>0.32668000000000003</v>
      </c>
      <c r="R5" s="23"/>
      <c r="S5" s="23"/>
      <c r="T5" s="18"/>
      <c r="U5" s="23">
        <f>SUM(U6:U33)</f>
        <v>12.6</v>
      </c>
      <c r="AD5" s="24" t="s">
        <v>44</v>
      </c>
    </row>
    <row r="6" spans="1:59" ht="22.5" customHeight="1" outlineLevel="1" x14ac:dyDescent="0.2">
      <c r="A6" s="25">
        <v>1</v>
      </c>
      <c r="B6" s="26" t="s">
        <v>45</v>
      </c>
      <c r="C6" s="27" t="s">
        <v>142</v>
      </c>
      <c r="D6" s="40" t="s">
        <v>46</v>
      </c>
      <c r="E6" s="28">
        <v>2</v>
      </c>
      <c r="F6" s="44"/>
      <c r="G6" s="29">
        <f>E6*F6</f>
        <v>0</v>
      </c>
      <c r="H6" s="30">
        <v>1136</v>
      </c>
      <c r="I6" s="30">
        <f t="shared" ref="I6:I33" si="0">ROUND(E6*H6,2)</f>
        <v>2272</v>
      </c>
      <c r="J6" s="30">
        <v>0</v>
      </c>
      <c r="K6" s="30">
        <f t="shared" ref="K6:K33" si="1">ROUND(E6*J6,2)</f>
        <v>0</v>
      </c>
      <c r="L6" s="30">
        <v>21</v>
      </c>
      <c r="M6" s="30">
        <f t="shared" ref="M6:M33" si="2">G6*(1+L6/100)</f>
        <v>0</v>
      </c>
      <c r="N6" s="31">
        <v>0</v>
      </c>
      <c r="O6" s="31">
        <f t="shared" ref="O6:O33" si="3">ROUND(E6*N6,5)</f>
        <v>0</v>
      </c>
      <c r="P6" s="31">
        <v>0</v>
      </c>
      <c r="Q6" s="31">
        <f t="shared" ref="Q6:Q33" si="4">ROUND(E6*P6,5)</f>
        <v>0</v>
      </c>
      <c r="R6" s="31"/>
      <c r="S6" s="31"/>
      <c r="T6" s="32">
        <v>0</v>
      </c>
      <c r="U6" s="31">
        <f t="shared" ref="U6:U33" si="5">ROUND(E6*T6,2)</f>
        <v>0</v>
      </c>
      <c r="V6" s="33"/>
      <c r="W6" s="33"/>
      <c r="X6" s="33"/>
      <c r="Y6" s="33"/>
      <c r="Z6" s="33"/>
      <c r="AA6" s="33"/>
      <c r="AB6" s="33"/>
      <c r="AC6" s="33"/>
      <c r="AD6" s="33" t="s">
        <v>47</v>
      </c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</row>
    <row r="7" spans="1:59" ht="22.5" customHeight="1" outlineLevel="1" x14ac:dyDescent="0.2">
      <c r="A7" s="25">
        <v>2</v>
      </c>
      <c r="B7" s="26" t="s">
        <v>92</v>
      </c>
      <c r="C7" s="27" t="s">
        <v>143</v>
      </c>
      <c r="D7" s="40" t="s">
        <v>46</v>
      </c>
      <c r="E7" s="28">
        <v>1</v>
      </c>
      <c r="F7" s="44"/>
      <c r="G7" s="29">
        <f t="shared" ref="G7:G34" si="6">E7*F7</f>
        <v>0</v>
      </c>
      <c r="H7" s="30">
        <v>1025</v>
      </c>
      <c r="I7" s="30">
        <f t="shared" si="0"/>
        <v>1025</v>
      </c>
      <c r="J7" s="30">
        <v>0</v>
      </c>
      <c r="K7" s="30">
        <f t="shared" si="1"/>
        <v>0</v>
      </c>
      <c r="L7" s="30">
        <v>21</v>
      </c>
      <c r="M7" s="30">
        <f t="shared" si="2"/>
        <v>0</v>
      </c>
      <c r="N7" s="31">
        <v>0</v>
      </c>
      <c r="O7" s="31">
        <f t="shared" si="3"/>
        <v>0</v>
      </c>
      <c r="P7" s="31">
        <v>0</v>
      </c>
      <c r="Q7" s="31">
        <f t="shared" si="4"/>
        <v>0</v>
      </c>
      <c r="R7" s="31"/>
      <c r="S7" s="31"/>
      <c r="T7" s="32">
        <v>0</v>
      </c>
      <c r="U7" s="31">
        <f t="shared" si="5"/>
        <v>0</v>
      </c>
      <c r="V7" s="33"/>
      <c r="W7" s="33"/>
      <c r="X7" s="33"/>
      <c r="Y7" s="33"/>
      <c r="Z7" s="33"/>
      <c r="AA7" s="33"/>
      <c r="AB7" s="33"/>
      <c r="AC7" s="33"/>
      <c r="AD7" s="33" t="s">
        <v>47</v>
      </c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</row>
    <row r="8" spans="1:59" ht="33" customHeight="1" outlineLevel="1" x14ac:dyDescent="0.2">
      <c r="A8" s="25">
        <v>3</v>
      </c>
      <c r="B8" s="26" t="s">
        <v>48</v>
      </c>
      <c r="C8" s="27" t="s">
        <v>129</v>
      </c>
      <c r="D8" s="40" t="s">
        <v>46</v>
      </c>
      <c r="E8" s="28">
        <v>2</v>
      </c>
      <c r="F8" s="44"/>
      <c r="G8" s="29">
        <f t="shared" si="6"/>
        <v>0</v>
      </c>
      <c r="H8" s="30">
        <v>6150</v>
      </c>
      <c r="I8" s="30">
        <f t="shared" si="0"/>
        <v>12300</v>
      </c>
      <c r="J8" s="30">
        <v>0</v>
      </c>
      <c r="K8" s="30">
        <f t="shared" si="1"/>
        <v>0</v>
      </c>
      <c r="L8" s="30">
        <v>21</v>
      </c>
      <c r="M8" s="30">
        <f t="shared" si="2"/>
        <v>0</v>
      </c>
      <c r="N8" s="31">
        <v>0</v>
      </c>
      <c r="O8" s="31">
        <f t="shared" si="3"/>
        <v>0</v>
      </c>
      <c r="P8" s="31">
        <v>0</v>
      </c>
      <c r="Q8" s="31">
        <f t="shared" si="4"/>
        <v>0</v>
      </c>
      <c r="R8" s="31"/>
      <c r="S8" s="31"/>
      <c r="T8" s="32">
        <v>0</v>
      </c>
      <c r="U8" s="31">
        <f t="shared" si="5"/>
        <v>0</v>
      </c>
      <c r="V8" s="33"/>
      <c r="W8" s="33"/>
      <c r="X8" s="33"/>
      <c r="Y8" s="33"/>
      <c r="Z8" s="33"/>
      <c r="AA8" s="33"/>
      <c r="AB8" s="33"/>
      <c r="AC8" s="33"/>
      <c r="AD8" s="33" t="s">
        <v>47</v>
      </c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</row>
    <row r="9" spans="1:59" ht="33.75" customHeight="1" outlineLevel="1" x14ac:dyDescent="0.2">
      <c r="A9" s="25">
        <v>4</v>
      </c>
      <c r="B9" s="26" t="s">
        <v>49</v>
      </c>
      <c r="C9" s="27" t="s">
        <v>130</v>
      </c>
      <c r="D9" s="40" t="s">
        <v>46</v>
      </c>
      <c r="E9" s="28">
        <v>4</v>
      </c>
      <c r="F9" s="44"/>
      <c r="G9" s="29">
        <f t="shared" si="6"/>
        <v>0</v>
      </c>
      <c r="H9" s="30">
        <v>3865</v>
      </c>
      <c r="I9" s="30">
        <f t="shared" si="0"/>
        <v>15460</v>
      </c>
      <c r="J9" s="30">
        <v>0</v>
      </c>
      <c r="K9" s="30">
        <f t="shared" si="1"/>
        <v>0</v>
      </c>
      <c r="L9" s="30">
        <v>21</v>
      </c>
      <c r="M9" s="30">
        <f t="shared" si="2"/>
        <v>0</v>
      </c>
      <c r="N9" s="31">
        <v>0</v>
      </c>
      <c r="O9" s="31">
        <f t="shared" si="3"/>
        <v>0</v>
      </c>
      <c r="P9" s="31">
        <v>0</v>
      </c>
      <c r="Q9" s="31">
        <f t="shared" si="4"/>
        <v>0</v>
      </c>
      <c r="R9" s="31"/>
      <c r="S9" s="31"/>
      <c r="T9" s="32">
        <v>0</v>
      </c>
      <c r="U9" s="31">
        <f t="shared" si="5"/>
        <v>0</v>
      </c>
      <c r="V9" s="33"/>
      <c r="W9" s="33"/>
      <c r="X9" s="33"/>
      <c r="Y9" s="33"/>
      <c r="Z9" s="33"/>
      <c r="AA9" s="33"/>
      <c r="AB9" s="33"/>
      <c r="AC9" s="33"/>
      <c r="AD9" s="33" t="s">
        <v>47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</row>
    <row r="10" spans="1:59" ht="22.5" customHeight="1" outlineLevel="1" x14ac:dyDescent="0.2">
      <c r="A10" s="25">
        <v>5</v>
      </c>
      <c r="B10" s="26" t="s">
        <v>93</v>
      </c>
      <c r="C10" s="27" t="s">
        <v>147</v>
      </c>
      <c r="D10" s="40" t="s">
        <v>46</v>
      </c>
      <c r="E10" s="28">
        <v>1</v>
      </c>
      <c r="F10" s="44"/>
      <c r="G10" s="29">
        <f t="shared" si="6"/>
        <v>0</v>
      </c>
      <c r="H10" s="30">
        <v>0</v>
      </c>
      <c r="I10" s="30">
        <f t="shared" si="0"/>
        <v>0</v>
      </c>
      <c r="J10" s="30">
        <v>2150</v>
      </c>
      <c r="K10" s="30">
        <f t="shared" si="1"/>
        <v>2150</v>
      </c>
      <c r="L10" s="30">
        <v>21</v>
      </c>
      <c r="M10" s="30">
        <f t="shared" si="2"/>
        <v>0</v>
      </c>
      <c r="N10" s="31">
        <v>0</v>
      </c>
      <c r="O10" s="31">
        <f t="shared" si="3"/>
        <v>0</v>
      </c>
      <c r="P10" s="31">
        <v>0</v>
      </c>
      <c r="Q10" s="31">
        <f t="shared" si="4"/>
        <v>0</v>
      </c>
      <c r="R10" s="31"/>
      <c r="S10" s="31"/>
      <c r="T10" s="32">
        <v>0</v>
      </c>
      <c r="U10" s="31">
        <f t="shared" si="5"/>
        <v>0</v>
      </c>
      <c r="V10" s="33"/>
      <c r="W10" s="33"/>
      <c r="X10" s="33"/>
      <c r="Y10" s="33"/>
      <c r="Z10" s="33"/>
      <c r="AA10" s="33"/>
      <c r="AB10" s="33"/>
      <c r="AC10" s="33"/>
      <c r="AD10" s="33" t="s">
        <v>70</v>
      </c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</row>
    <row r="11" spans="1:59" ht="22.5" customHeight="1" outlineLevel="1" x14ac:dyDescent="0.2">
      <c r="A11" s="25">
        <v>6</v>
      </c>
      <c r="B11" s="26" t="s">
        <v>50</v>
      </c>
      <c r="C11" s="27" t="s">
        <v>144</v>
      </c>
      <c r="D11" s="40" t="s">
        <v>46</v>
      </c>
      <c r="E11" s="28">
        <v>3</v>
      </c>
      <c r="F11" s="44"/>
      <c r="G11" s="29">
        <f t="shared" si="6"/>
        <v>0</v>
      </c>
      <c r="H11" s="30">
        <v>2650</v>
      </c>
      <c r="I11" s="30">
        <f t="shared" si="0"/>
        <v>7950</v>
      </c>
      <c r="J11" s="30">
        <v>0</v>
      </c>
      <c r="K11" s="30">
        <f t="shared" si="1"/>
        <v>0</v>
      </c>
      <c r="L11" s="30">
        <v>21</v>
      </c>
      <c r="M11" s="30">
        <f t="shared" si="2"/>
        <v>0</v>
      </c>
      <c r="N11" s="31">
        <v>0</v>
      </c>
      <c r="O11" s="31">
        <f t="shared" si="3"/>
        <v>0</v>
      </c>
      <c r="P11" s="31">
        <v>0</v>
      </c>
      <c r="Q11" s="31">
        <f t="shared" si="4"/>
        <v>0</v>
      </c>
      <c r="R11" s="31"/>
      <c r="S11" s="31"/>
      <c r="T11" s="32">
        <v>0</v>
      </c>
      <c r="U11" s="31">
        <f t="shared" si="5"/>
        <v>0</v>
      </c>
      <c r="V11" s="33"/>
      <c r="W11" s="33"/>
      <c r="X11" s="33"/>
      <c r="Y11" s="33"/>
      <c r="Z11" s="33"/>
      <c r="AA11" s="33"/>
      <c r="AB11" s="33"/>
      <c r="AC11" s="33"/>
      <c r="AD11" s="33" t="s">
        <v>47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</row>
    <row r="12" spans="1:59" ht="22.5" customHeight="1" outlineLevel="1" x14ac:dyDescent="0.2">
      <c r="A12" s="25">
        <v>7</v>
      </c>
      <c r="B12" s="26" t="s">
        <v>94</v>
      </c>
      <c r="C12" s="27" t="s">
        <v>145</v>
      </c>
      <c r="D12" s="40" t="s">
        <v>46</v>
      </c>
      <c r="E12" s="28">
        <v>2</v>
      </c>
      <c r="F12" s="44"/>
      <c r="G12" s="29">
        <f t="shared" si="6"/>
        <v>0</v>
      </c>
      <c r="H12" s="30">
        <v>2646</v>
      </c>
      <c r="I12" s="30">
        <f t="shared" si="0"/>
        <v>5292</v>
      </c>
      <c r="J12" s="30">
        <v>0</v>
      </c>
      <c r="K12" s="30">
        <f t="shared" si="1"/>
        <v>0</v>
      </c>
      <c r="L12" s="30">
        <v>21</v>
      </c>
      <c r="M12" s="30">
        <f t="shared" si="2"/>
        <v>0</v>
      </c>
      <c r="N12" s="31">
        <v>0</v>
      </c>
      <c r="O12" s="31">
        <f t="shared" si="3"/>
        <v>0</v>
      </c>
      <c r="P12" s="31">
        <v>0</v>
      </c>
      <c r="Q12" s="31">
        <f t="shared" si="4"/>
        <v>0</v>
      </c>
      <c r="R12" s="31"/>
      <c r="S12" s="31"/>
      <c r="T12" s="32">
        <v>0</v>
      </c>
      <c r="U12" s="31">
        <f t="shared" si="5"/>
        <v>0</v>
      </c>
      <c r="V12" s="33"/>
      <c r="W12" s="33"/>
      <c r="X12" s="33"/>
      <c r="Y12" s="33"/>
      <c r="Z12" s="33"/>
      <c r="AA12" s="33"/>
      <c r="AB12" s="33"/>
      <c r="AC12" s="33"/>
      <c r="AD12" s="33" t="s">
        <v>47</v>
      </c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</row>
    <row r="13" spans="1:59" ht="22.5" customHeight="1" outlineLevel="1" x14ac:dyDescent="0.2">
      <c r="A13" s="25">
        <v>8</v>
      </c>
      <c r="B13" s="26" t="s">
        <v>95</v>
      </c>
      <c r="C13" s="27" t="s">
        <v>146</v>
      </c>
      <c r="D13" s="40" t="s">
        <v>46</v>
      </c>
      <c r="E13" s="28">
        <v>1</v>
      </c>
      <c r="F13" s="44"/>
      <c r="G13" s="29">
        <f t="shared" si="6"/>
        <v>0</v>
      </c>
      <c r="H13" s="30">
        <v>2365</v>
      </c>
      <c r="I13" s="30">
        <f t="shared" si="0"/>
        <v>2365</v>
      </c>
      <c r="J13" s="30">
        <v>0</v>
      </c>
      <c r="K13" s="30">
        <f t="shared" si="1"/>
        <v>0</v>
      </c>
      <c r="L13" s="30">
        <v>21</v>
      </c>
      <c r="M13" s="30">
        <f t="shared" si="2"/>
        <v>0</v>
      </c>
      <c r="N13" s="31">
        <v>0</v>
      </c>
      <c r="O13" s="31">
        <f t="shared" si="3"/>
        <v>0</v>
      </c>
      <c r="P13" s="31">
        <v>0</v>
      </c>
      <c r="Q13" s="31">
        <f t="shared" si="4"/>
        <v>0</v>
      </c>
      <c r="R13" s="31"/>
      <c r="S13" s="31"/>
      <c r="T13" s="32">
        <v>0</v>
      </c>
      <c r="U13" s="31">
        <f t="shared" si="5"/>
        <v>0</v>
      </c>
      <c r="V13" s="33"/>
      <c r="W13" s="33"/>
      <c r="X13" s="33"/>
      <c r="Y13" s="33"/>
      <c r="Z13" s="33"/>
      <c r="AA13" s="33"/>
      <c r="AB13" s="33"/>
      <c r="AC13" s="33"/>
      <c r="AD13" s="33" t="s">
        <v>47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</row>
    <row r="14" spans="1:59" ht="22.5" customHeight="1" outlineLevel="1" x14ac:dyDescent="0.2">
      <c r="A14" s="25">
        <v>9</v>
      </c>
      <c r="B14" s="26" t="s">
        <v>51</v>
      </c>
      <c r="C14" s="27" t="s">
        <v>132</v>
      </c>
      <c r="D14" s="40" t="s">
        <v>46</v>
      </c>
      <c r="E14" s="28">
        <v>3</v>
      </c>
      <c r="F14" s="44"/>
      <c r="G14" s="29">
        <f t="shared" si="6"/>
        <v>0</v>
      </c>
      <c r="H14" s="30">
        <v>3652</v>
      </c>
      <c r="I14" s="30" t="e">
        <v>#REF!</v>
      </c>
      <c r="J14" s="30">
        <v>0</v>
      </c>
      <c r="K14" s="30">
        <f t="shared" si="1"/>
        <v>0</v>
      </c>
      <c r="L14" s="30">
        <v>21</v>
      </c>
      <c r="M14" s="30">
        <f t="shared" si="2"/>
        <v>0</v>
      </c>
      <c r="N14" s="31">
        <v>0</v>
      </c>
      <c r="O14" s="31">
        <f t="shared" si="3"/>
        <v>0</v>
      </c>
      <c r="P14" s="31">
        <v>0</v>
      </c>
      <c r="Q14" s="31">
        <f t="shared" si="4"/>
        <v>0</v>
      </c>
      <c r="R14" s="31"/>
      <c r="S14" s="31"/>
      <c r="T14" s="32">
        <v>0</v>
      </c>
      <c r="U14" s="31">
        <f t="shared" si="5"/>
        <v>0</v>
      </c>
      <c r="V14" s="33"/>
      <c r="W14" s="33"/>
      <c r="X14" s="33"/>
      <c r="Y14" s="33"/>
      <c r="Z14" s="33"/>
      <c r="AA14" s="33"/>
      <c r="AB14" s="33"/>
      <c r="AC14" s="33"/>
      <c r="AD14" s="33" t="s">
        <v>47</v>
      </c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</row>
    <row r="15" spans="1:59" ht="34.5" customHeight="1" outlineLevel="1" x14ac:dyDescent="0.2">
      <c r="A15" s="25">
        <v>10</v>
      </c>
      <c r="B15" s="26" t="s">
        <v>52</v>
      </c>
      <c r="C15" s="27" t="s">
        <v>148</v>
      </c>
      <c r="D15" s="40" t="s">
        <v>46</v>
      </c>
      <c r="E15" s="28">
        <v>1</v>
      </c>
      <c r="F15" s="44"/>
      <c r="G15" s="29">
        <f t="shared" si="6"/>
        <v>0</v>
      </c>
      <c r="H15" s="30">
        <v>4802</v>
      </c>
      <c r="I15" s="30">
        <f t="shared" si="0"/>
        <v>4802</v>
      </c>
      <c r="J15" s="30">
        <v>0</v>
      </c>
      <c r="K15" s="30">
        <f t="shared" si="1"/>
        <v>0</v>
      </c>
      <c r="L15" s="30">
        <v>21</v>
      </c>
      <c r="M15" s="30">
        <f t="shared" si="2"/>
        <v>0</v>
      </c>
      <c r="N15" s="31">
        <v>0</v>
      </c>
      <c r="O15" s="31">
        <f t="shared" si="3"/>
        <v>0</v>
      </c>
      <c r="P15" s="31">
        <v>0</v>
      </c>
      <c r="Q15" s="31">
        <f t="shared" si="4"/>
        <v>0</v>
      </c>
      <c r="R15" s="31"/>
      <c r="S15" s="31"/>
      <c r="T15" s="32">
        <v>0</v>
      </c>
      <c r="U15" s="31">
        <f t="shared" si="5"/>
        <v>0</v>
      </c>
      <c r="V15" s="33"/>
      <c r="W15" s="33"/>
      <c r="X15" s="33"/>
      <c r="Y15" s="33"/>
      <c r="Z15" s="33"/>
      <c r="AA15" s="33"/>
      <c r="AB15" s="33"/>
      <c r="AC15" s="33"/>
      <c r="AD15" s="33" t="s">
        <v>47</v>
      </c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</row>
    <row r="16" spans="1:59" ht="22.5" customHeight="1" outlineLevel="1" x14ac:dyDescent="0.2">
      <c r="A16" s="25">
        <v>11</v>
      </c>
      <c r="B16" s="26" t="s">
        <v>53</v>
      </c>
      <c r="C16" s="27" t="s">
        <v>149</v>
      </c>
      <c r="D16" s="40" t="s">
        <v>46</v>
      </c>
      <c r="E16" s="28">
        <v>1</v>
      </c>
      <c r="F16" s="44"/>
      <c r="G16" s="29">
        <f t="shared" si="6"/>
        <v>0</v>
      </c>
      <c r="H16" s="30">
        <v>38850</v>
      </c>
      <c r="I16" s="30">
        <f t="shared" si="0"/>
        <v>38850</v>
      </c>
      <c r="J16" s="30">
        <v>0</v>
      </c>
      <c r="K16" s="30">
        <f t="shared" si="1"/>
        <v>0</v>
      </c>
      <c r="L16" s="30">
        <v>21</v>
      </c>
      <c r="M16" s="30">
        <f t="shared" si="2"/>
        <v>0</v>
      </c>
      <c r="N16" s="31">
        <v>0</v>
      </c>
      <c r="O16" s="31">
        <f t="shared" si="3"/>
        <v>0</v>
      </c>
      <c r="P16" s="31">
        <v>0</v>
      </c>
      <c r="Q16" s="31">
        <f t="shared" si="4"/>
        <v>0</v>
      </c>
      <c r="R16" s="31"/>
      <c r="S16" s="31"/>
      <c r="T16" s="32">
        <v>0</v>
      </c>
      <c r="U16" s="31">
        <f t="shared" si="5"/>
        <v>0</v>
      </c>
      <c r="V16" s="33"/>
      <c r="W16" s="33"/>
      <c r="X16" s="33"/>
      <c r="Y16" s="33"/>
      <c r="Z16" s="33"/>
      <c r="AA16" s="33"/>
      <c r="AB16" s="33"/>
      <c r="AC16" s="33"/>
      <c r="AD16" s="33" t="s">
        <v>47</v>
      </c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</row>
    <row r="17" spans="1:59" ht="22.5" customHeight="1" outlineLevel="1" x14ac:dyDescent="0.2">
      <c r="A17" s="25">
        <v>12</v>
      </c>
      <c r="B17" s="26" t="s">
        <v>54</v>
      </c>
      <c r="C17" s="27" t="s">
        <v>150</v>
      </c>
      <c r="D17" s="40" t="s">
        <v>46</v>
      </c>
      <c r="E17" s="28">
        <v>1</v>
      </c>
      <c r="F17" s="44"/>
      <c r="G17" s="29">
        <f t="shared" si="6"/>
        <v>0</v>
      </c>
      <c r="H17" s="30">
        <v>9801</v>
      </c>
      <c r="I17" s="30">
        <f t="shared" si="0"/>
        <v>9801</v>
      </c>
      <c r="J17" s="30">
        <v>0</v>
      </c>
      <c r="K17" s="30">
        <f t="shared" si="1"/>
        <v>0</v>
      </c>
      <c r="L17" s="30">
        <v>21</v>
      </c>
      <c r="M17" s="30">
        <f t="shared" si="2"/>
        <v>0</v>
      </c>
      <c r="N17" s="31">
        <v>0</v>
      </c>
      <c r="O17" s="31">
        <f t="shared" si="3"/>
        <v>0</v>
      </c>
      <c r="P17" s="31">
        <v>0</v>
      </c>
      <c r="Q17" s="31">
        <f t="shared" si="4"/>
        <v>0</v>
      </c>
      <c r="R17" s="31"/>
      <c r="S17" s="31"/>
      <c r="T17" s="32">
        <v>0</v>
      </c>
      <c r="U17" s="31">
        <f t="shared" si="5"/>
        <v>0</v>
      </c>
      <c r="V17" s="33"/>
      <c r="W17" s="33"/>
      <c r="X17" s="33"/>
      <c r="Y17" s="33"/>
      <c r="Z17" s="33"/>
      <c r="AA17" s="33"/>
      <c r="AB17" s="33"/>
      <c r="AC17" s="33"/>
      <c r="AD17" s="33" t="s">
        <v>47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</row>
    <row r="18" spans="1:59" ht="22.5" customHeight="1" outlineLevel="1" x14ac:dyDescent="0.2">
      <c r="A18" s="25">
        <v>13</v>
      </c>
      <c r="B18" s="26" t="s">
        <v>68</v>
      </c>
      <c r="C18" s="27" t="s">
        <v>151</v>
      </c>
      <c r="D18" s="40" t="s">
        <v>46</v>
      </c>
      <c r="E18" s="28">
        <v>1</v>
      </c>
      <c r="F18" s="44"/>
      <c r="G18" s="29">
        <f t="shared" si="6"/>
        <v>0</v>
      </c>
      <c r="H18" s="30">
        <v>8963</v>
      </c>
      <c r="I18" s="30">
        <f t="shared" si="0"/>
        <v>8963</v>
      </c>
      <c r="J18" s="30">
        <v>0</v>
      </c>
      <c r="K18" s="30">
        <f t="shared" si="1"/>
        <v>0</v>
      </c>
      <c r="L18" s="30">
        <v>21</v>
      </c>
      <c r="M18" s="30">
        <f t="shared" si="2"/>
        <v>0</v>
      </c>
      <c r="N18" s="31">
        <v>0</v>
      </c>
      <c r="O18" s="31">
        <f t="shared" si="3"/>
        <v>0</v>
      </c>
      <c r="P18" s="31">
        <v>0</v>
      </c>
      <c r="Q18" s="31">
        <f t="shared" si="4"/>
        <v>0</v>
      </c>
      <c r="R18" s="31"/>
      <c r="S18" s="31"/>
      <c r="T18" s="32">
        <v>0</v>
      </c>
      <c r="U18" s="31">
        <f t="shared" si="5"/>
        <v>0</v>
      </c>
      <c r="V18" s="33"/>
      <c r="W18" s="33"/>
      <c r="X18" s="33"/>
      <c r="Y18" s="33"/>
      <c r="Z18" s="33"/>
      <c r="AA18" s="33"/>
      <c r="AB18" s="33"/>
      <c r="AC18" s="33"/>
      <c r="AD18" s="33" t="s">
        <v>47</v>
      </c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</row>
    <row r="19" spans="1:59" ht="22.5" customHeight="1" outlineLevel="1" x14ac:dyDescent="0.2">
      <c r="A19" s="25">
        <v>14</v>
      </c>
      <c r="B19" s="26" t="s">
        <v>55</v>
      </c>
      <c r="C19" s="27" t="s">
        <v>136</v>
      </c>
      <c r="D19" s="40" t="s">
        <v>46</v>
      </c>
      <c r="E19" s="28">
        <v>1</v>
      </c>
      <c r="F19" s="44"/>
      <c r="G19" s="29">
        <f t="shared" si="6"/>
        <v>0</v>
      </c>
      <c r="H19" s="30">
        <v>2102</v>
      </c>
      <c r="I19" s="30">
        <f t="shared" si="0"/>
        <v>2102</v>
      </c>
      <c r="J19" s="30">
        <v>0</v>
      </c>
      <c r="K19" s="30">
        <f t="shared" si="1"/>
        <v>0</v>
      </c>
      <c r="L19" s="30">
        <v>21</v>
      </c>
      <c r="M19" s="30">
        <f t="shared" si="2"/>
        <v>0</v>
      </c>
      <c r="N19" s="31">
        <v>0</v>
      </c>
      <c r="O19" s="31">
        <f t="shared" si="3"/>
        <v>0</v>
      </c>
      <c r="P19" s="31">
        <v>0</v>
      </c>
      <c r="Q19" s="31">
        <f t="shared" si="4"/>
        <v>0</v>
      </c>
      <c r="R19" s="31"/>
      <c r="S19" s="31"/>
      <c r="T19" s="32">
        <v>0</v>
      </c>
      <c r="U19" s="31">
        <f t="shared" si="5"/>
        <v>0</v>
      </c>
      <c r="V19" s="33"/>
      <c r="W19" s="33"/>
      <c r="X19" s="33"/>
      <c r="Y19" s="33"/>
      <c r="Z19" s="33"/>
      <c r="AA19" s="33"/>
      <c r="AB19" s="33"/>
      <c r="AC19" s="33"/>
      <c r="AD19" s="33" t="s">
        <v>47</v>
      </c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</row>
    <row r="20" spans="1:59" ht="22.5" customHeight="1" outlineLevel="1" x14ac:dyDescent="0.2">
      <c r="A20" s="25">
        <v>15</v>
      </c>
      <c r="B20" s="26" t="s">
        <v>96</v>
      </c>
      <c r="C20" s="27" t="s">
        <v>152</v>
      </c>
      <c r="D20" s="40" t="s">
        <v>46</v>
      </c>
      <c r="E20" s="28">
        <v>2</v>
      </c>
      <c r="F20" s="44"/>
      <c r="G20" s="29">
        <f t="shared" si="6"/>
        <v>0</v>
      </c>
      <c r="H20" s="30">
        <v>1982</v>
      </c>
      <c r="I20" s="30">
        <f t="shared" si="0"/>
        <v>3964</v>
      </c>
      <c r="J20" s="30">
        <v>0</v>
      </c>
      <c r="K20" s="30">
        <f t="shared" si="1"/>
        <v>0</v>
      </c>
      <c r="L20" s="30">
        <v>21</v>
      </c>
      <c r="M20" s="30">
        <f t="shared" si="2"/>
        <v>0</v>
      </c>
      <c r="N20" s="31">
        <v>0</v>
      </c>
      <c r="O20" s="31">
        <f t="shared" si="3"/>
        <v>0</v>
      </c>
      <c r="P20" s="31">
        <v>0</v>
      </c>
      <c r="Q20" s="31">
        <f t="shared" si="4"/>
        <v>0</v>
      </c>
      <c r="R20" s="31"/>
      <c r="S20" s="31"/>
      <c r="T20" s="32">
        <v>0</v>
      </c>
      <c r="U20" s="31">
        <f t="shared" si="5"/>
        <v>0</v>
      </c>
      <c r="V20" s="33"/>
      <c r="W20" s="33"/>
      <c r="X20" s="33"/>
      <c r="Y20" s="33"/>
      <c r="Z20" s="33"/>
      <c r="AA20" s="33"/>
      <c r="AB20" s="33"/>
      <c r="AC20" s="33"/>
      <c r="AD20" s="33" t="s">
        <v>47</v>
      </c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</row>
    <row r="21" spans="1:59" ht="22.5" customHeight="1" outlineLevel="1" x14ac:dyDescent="0.2">
      <c r="A21" s="25">
        <v>16</v>
      </c>
      <c r="B21" s="26" t="s">
        <v>56</v>
      </c>
      <c r="C21" s="27" t="s">
        <v>137</v>
      </c>
      <c r="D21" s="40" t="s">
        <v>46</v>
      </c>
      <c r="E21" s="28">
        <v>2</v>
      </c>
      <c r="F21" s="44"/>
      <c r="G21" s="29">
        <f t="shared" si="6"/>
        <v>0</v>
      </c>
      <c r="H21" s="30">
        <v>2890</v>
      </c>
      <c r="I21" s="30">
        <f t="shared" si="0"/>
        <v>5780</v>
      </c>
      <c r="J21" s="30">
        <v>0</v>
      </c>
      <c r="K21" s="30">
        <f t="shared" si="1"/>
        <v>0</v>
      </c>
      <c r="L21" s="30">
        <v>21</v>
      </c>
      <c r="M21" s="30">
        <f t="shared" si="2"/>
        <v>0</v>
      </c>
      <c r="N21" s="31">
        <v>0</v>
      </c>
      <c r="O21" s="31">
        <f t="shared" si="3"/>
        <v>0</v>
      </c>
      <c r="P21" s="31">
        <v>0</v>
      </c>
      <c r="Q21" s="31">
        <f t="shared" si="4"/>
        <v>0</v>
      </c>
      <c r="R21" s="31"/>
      <c r="S21" s="31"/>
      <c r="T21" s="32">
        <v>0</v>
      </c>
      <c r="U21" s="31">
        <f t="shared" si="5"/>
        <v>0</v>
      </c>
      <c r="V21" s="33"/>
      <c r="W21" s="33"/>
      <c r="X21" s="33"/>
      <c r="Y21" s="33"/>
      <c r="Z21" s="33"/>
      <c r="AA21" s="33"/>
      <c r="AB21" s="33"/>
      <c r="AC21" s="33"/>
      <c r="AD21" s="33" t="s">
        <v>47</v>
      </c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</row>
    <row r="22" spans="1:59" ht="22.5" customHeight="1" outlineLevel="1" x14ac:dyDescent="0.2">
      <c r="A22" s="25">
        <v>17</v>
      </c>
      <c r="B22" s="26" t="s">
        <v>97</v>
      </c>
      <c r="C22" s="27" t="s">
        <v>98</v>
      </c>
      <c r="D22" s="40" t="s">
        <v>46</v>
      </c>
      <c r="E22" s="28">
        <v>1</v>
      </c>
      <c r="F22" s="44"/>
      <c r="G22" s="29">
        <f t="shared" si="6"/>
        <v>0</v>
      </c>
      <c r="H22" s="30">
        <v>1500</v>
      </c>
      <c r="I22" s="30">
        <f t="shared" si="0"/>
        <v>1500</v>
      </c>
      <c r="J22" s="30">
        <v>0</v>
      </c>
      <c r="K22" s="30">
        <f t="shared" si="1"/>
        <v>0</v>
      </c>
      <c r="L22" s="30">
        <v>21</v>
      </c>
      <c r="M22" s="30">
        <f t="shared" si="2"/>
        <v>0</v>
      </c>
      <c r="N22" s="31">
        <v>0</v>
      </c>
      <c r="O22" s="31">
        <f t="shared" si="3"/>
        <v>0</v>
      </c>
      <c r="P22" s="31">
        <v>0</v>
      </c>
      <c r="Q22" s="31">
        <f t="shared" si="4"/>
        <v>0</v>
      </c>
      <c r="R22" s="31"/>
      <c r="S22" s="31"/>
      <c r="T22" s="32">
        <v>0</v>
      </c>
      <c r="U22" s="31">
        <f t="shared" si="5"/>
        <v>0</v>
      </c>
      <c r="V22" s="33"/>
      <c r="W22" s="33"/>
      <c r="X22" s="33"/>
      <c r="Y22" s="33"/>
      <c r="Z22" s="33"/>
      <c r="AA22" s="33"/>
      <c r="AB22" s="33"/>
      <c r="AC22" s="33"/>
      <c r="AD22" s="33" t="s">
        <v>47</v>
      </c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</row>
    <row r="23" spans="1:59" ht="22.5" customHeight="1" outlineLevel="1" x14ac:dyDescent="0.2">
      <c r="A23" s="25">
        <v>18</v>
      </c>
      <c r="B23" s="26" t="s">
        <v>99</v>
      </c>
      <c r="C23" s="27" t="s">
        <v>100</v>
      </c>
      <c r="D23" s="40" t="s">
        <v>59</v>
      </c>
      <c r="E23" s="28">
        <v>1</v>
      </c>
      <c r="F23" s="44"/>
      <c r="G23" s="29">
        <f t="shared" si="6"/>
        <v>0</v>
      </c>
      <c r="H23" s="30">
        <v>505.21</v>
      </c>
      <c r="I23" s="30">
        <f t="shared" si="0"/>
        <v>505.21</v>
      </c>
      <c r="J23" s="30">
        <v>333.79</v>
      </c>
      <c r="K23" s="30">
        <f t="shared" si="1"/>
        <v>333.79</v>
      </c>
      <c r="L23" s="30">
        <v>21</v>
      </c>
      <c r="M23" s="30">
        <f t="shared" si="2"/>
        <v>0</v>
      </c>
      <c r="N23" s="31">
        <v>1.7930000000000001E-2</v>
      </c>
      <c r="O23" s="31">
        <f t="shared" si="3"/>
        <v>1.7930000000000001E-2</v>
      </c>
      <c r="P23" s="31">
        <v>0</v>
      </c>
      <c r="Q23" s="31">
        <f t="shared" si="4"/>
        <v>0</v>
      </c>
      <c r="R23" s="31"/>
      <c r="S23" s="31"/>
      <c r="T23" s="32">
        <v>1.0169999999999999</v>
      </c>
      <c r="U23" s="31">
        <f t="shared" si="5"/>
        <v>1.02</v>
      </c>
      <c r="V23" s="33"/>
      <c r="W23" s="33"/>
      <c r="X23" s="33"/>
      <c r="Y23" s="33"/>
      <c r="Z23" s="33"/>
      <c r="AA23" s="33"/>
      <c r="AB23" s="33"/>
      <c r="AC23" s="33"/>
      <c r="AD23" s="33" t="s">
        <v>70</v>
      </c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</row>
    <row r="24" spans="1:59" ht="22.5" customHeight="1" outlineLevel="1" x14ac:dyDescent="0.2">
      <c r="A24" s="25">
        <v>19</v>
      </c>
      <c r="B24" s="26" t="s">
        <v>57</v>
      </c>
      <c r="C24" s="27" t="s">
        <v>58</v>
      </c>
      <c r="D24" s="40" t="s">
        <v>59</v>
      </c>
      <c r="E24" s="28">
        <v>4</v>
      </c>
      <c r="F24" s="44"/>
      <c r="G24" s="29">
        <f t="shared" si="6"/>
        <v>0</v>
      </c>
      <c r="H24" s="30">
        <v>1015.91</v>
      </c>
      <c r="I24" s="30">
        <f t="shared" si="0"/>
        <v>4063.64</v>
      </c>
      <c r="J24" s="30">
        <v>216.09000000000003</v>
      </c>
      <c r="K24" s="30">
        <f t="shared" si="1"/>
        <v>864.36</v>
      </c>
      <c r="L24" s="30">
        <v>21</v>
      </c>
      <c r="M24" s="30">
        <f t="shared" si="2"/>
        <v>0</v>
      </c>
      <c r="N24" s="31">
        <v>1.8380000000000001E-2</v>
      </c>
      <c r="O24" s="31">
        <f t="shared" si="3"/>
        <v>7.3520000000000002E-2</v>
      </c>
      <c r="P24" s="31">
        <v>0</v>
      </c>
      <c r="Q24" s="31">
        <f t="shared" si="4"/>
        <v>0</v>
      </c>
      <c r="R24" s="31"/>
      <c r="S24" s="31"/>
      <c r="T24" s="32">
        <v>1.157</v>
      </c>
      <c r="U24" s="31">
        <f t="shared" si="5"/>
        <v>4.63</v>
      </c>
      <c r="V24" s="33"/>
      <c r="W24" s="33"/>
      <c r="X24" s="33"/>
      <c r="Y24" s="33"/>
      <c r="Z24" s="33"/>
      <c r="AA24" s="33"/>
      <c r="AB24" s="33"/>
      <c r="AC24" s="33"/>
      <c r="AD24" s="33" t="s">
        <v>47</v>
      </c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</row>
    <row r="25" spans="1:59" ht="34.5" customHeight="1" outlineLevel="1" x14ac:dyDescent="0.2">
      <c r="A25" s="25">
        <v>20</v>
      </c>
      <c r="B25" s="26" t="s">
        <v>101</v>
      </c>
      <c r="C25" s="27" t="s">
        <v>153</v>
      </c>
      <c r="D25" s="40" t="s">
        <v>46</v>
      </c>
      <c r="E25" s="28">
        <v>1</v>
      </c>
      <c r="F25" s="44"/>
      <c r="G25" s="29">
        <f t="shared" si="6"/>
        <v>0</v>
      </c>
      <c r="H25" s="30">
        <v>17860</v>
      </c>
      <c r="I25" s="30">
        <f t="shared" si="0"/>
        <v>17860</v>
      </c>
      <c r="J25" s="30">
        <v>0</v>
      </c>
      <c r="K25" s="30">
        <f t="shared" si="1"/>
        <v>0</v>
      </c>
      <c r="L25" s="30">
        <v>21</v>
      </c>
      <c r="M25" s="30">
        <f t="shared" si="2"/>
        <v>0</v>
      </c>
      <c r="N25" s="31">
        <v>0</v>
      </c>
      <c r="O25" s="31">
        <f t="shared" si="3"/>
        <v>0</v>
      </c>
      <c r="P25" s="31">
        <v>0</v>
      </c>
      <c r="Q25" s="31">
        <f t="shared" si="4"/>
        <v>0</v>
      </c>
      <c r="R25" s="31"/>
      <c r="S25" s="31"/>
      <c r="T25" s="32">
        <v>0</v>
      </c>
      <c r="U25" s="31">
        <f t="shared" si="5"/>
        <v>0</v>
      </c>
      <c r="V25" s="33"/>
      <c r="W25" s="33"/>
      <c r="X25" s="33"/>
      <c r="Y25" s="33"/>
      <c r="Z25" s="33"/>
      <c r="AA25" s="33"/>
      <c r="AB25" s="33"/>
      <c r="AC25" s="33"/>
      <c r="AD25" s="33" t="s">
        <v>47</v>
      </c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</row>
    <row r="26" spans="1:59" ht="22.5" customHeight="1" outlineLevel="1" x14ac:dyDescent="0.2">
      <c r="A26" s="25">
        <v>21</v>
      </c>
      <c r="B26" s="26" t="s">
        <v>60</v>
      </c>
      <c r="C26" s="27" t="s">
        <v>61</v>
      </c>
      <c r="D26" s="40" t="s">
        <v>46</v>
      </c>
      <c r="E26" s="28">
        <v>10</v>
      </c>
      <c r="F26" s="44"/>
      <c r="G26" s="29">
        <f t="shared" si="6"/>
        <v>0</v>
      </c>
      <c r="H26" s="30">
        <v>50.56</v>
      </c>
      <c r="I26" s="30">
        <f t="shared" si="0"/>
        <v>505.6</v>
      </c>
      <c r="J26" s="30">
        <v>62.94</v>
      </c>
      <c r="K26" s="30">
        <f t="shared" si="1"/>
        <v>629.4</v>
      </c>
      <c r="L26" s="30">
        <v>21</v>
      </c>
      <c r="M26" s="30">
        <f t="shared" si="2"/>
        <v>0</v>
      </c>
      <c r="N26" s="31">
        <v>0</v>
      </c>
      <c r="O26" s="31">
        <f t="shared" si="3"/>
        <v>0</v>
      </c>
      <c r="P26" s="31">
        <v>2.826E-2</v>
      </c>
      <c r="Q26" s="31">
        <f t="shared" si="4"/>
        <v>0.28260000000000002</v>
      </c>
      <c r="R26" s="31"/>
      <c r="S26" s="31"/>
      <c r="T26" s="32">
        <v>0.434</v>
      </c>
      <c r="U26" s="31">
        <f t="shared" si="5"/>
        <v>4.34</v>
      </c>
      <c r="V26" s="33"/>
      <c r="W26" s="33"/>
      <c r="X26" s="33"/>
      <c r="Y26" s="33"/>
      <c r="Z26" s="33"/>
      <c r="AA26" s="33"/>
      <c r="AB26" s="33"/>
      <c r="AC26" s="33"/>
      <c r="AD26" s="33" t="s">
        <v>47</v>
      </c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</row>
    <row r="27" spans="1:59" ht="22.5" customHeight="1" outlineLevel="1" x14ac:dyDescent="0.2">
      <c r="A27" s="25">
        <v>22</v>
      </c>
      <c r="B27" s="26" t="s">
        <v>62</v>
      </c>
      <c r="C27" s="27" t="s">
        <v>63</v>
      </c>
      <c r="D27" s="40" t="s">
        <v>59</v>
      </c>
      <c r="E27" s="28">
        <v>4</v>
      </c>
      <c r="F27" s="44"/>
      <c r="G27" s="29">
        <f t="shared" si="6"/>
        <v>0</v>
      </c>
      <c r="H27" s="30">
        <v>34.599999999999994</v>
      </c>
      <c r="I27" s="30">
        <f t="shared" si="0"/>
        <v>138.4</v>
      </c>
      <c r="J27" s="30">
        <v>43</v>
      </c>
      <c r="K27" s="30">
        <f t="shared" si="1"/>
        <v>172</v>
      </c>
      <c r="L27" s="30">
        <v>21</v>
      </c>
      <c r="M27" s="30">
        <f t="shared" si="2"/>
        <v>0</v>
      </c>
      <c r="N27" s="31">
        <v>0</v>
      </c>
      <c r="O27" s="31">
        <f t="shared" si="3"/>
        <v>0</v>
      </c>
      <c r="P27" s="31">
        <v>1.102E-2</v>
      </c>
      <c r="Q27" s="31">
        <f t="shared" si="4"/>
        <v>4.4080000000000001E-2</v>
      </c>
      <c r="R27" s="31"/>
      <c r="S27" s="31"/>
      <c r="T27" s="32">
        <v>0.29699999999999999</v>
      </c>
      <c r="U27" s="31">
        <f t="shared" si="5"/>
        <v>1.19</v>
      </c>
      <c r="V27" s="33"/>
      <c r="W27" s="33"/>
      <c r="X27" s="33"/>
      <c r="Y27" s="33"/>
      <c r="Z27" s="33"/>
      <c r="AA27" s="33"/>
      <c r="AB27" s="33"/>
      <c r="AC27" s="33"/>
      <c r="AD27" s="33" t="s">
        <v>47</v>
      </c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</row>
    <row r="28" spans="1:59" ht="22.5" customHeight="1" outlineLevel="1" x14ac:dyDescent="0.2">
      <c r="A28" s="25">
        <v>23</v>
      </c>
      <c r="B28" s="26" t="s">
        <v>64</v>
      </c>
      <c r="C28" s="27" t="s">
        <v>65</v>
      </c>
      <c r="D28" s="40" t="s">
        <v>66</v>
      </c>
      <c r="E28" s="28">
        <v>86</v>
      </c>
      <c r="F28" s="44"/>
      <c r="G28" s="29">
        <f t="shared" si="6"/>
        <v>0</v>
      </c>
      <c r="H28" s="30">
        <v>86</v>
      </c>
      <c r="I28" s="30">
        <f t="shared" si="0"/>
        <v>7396</v>
      </c>
      <c r="J28" s="30">
        <v>0</v>
      </c>
      <c r="K28" s="30">
        <f t="shared" si="1"/>
        <v>0</v>
      </c>
      <c r="L28" s="30">
        <v>21</v>
      </c>
      <c r="M28" s="30">
        <f t="shared" si="2"/>
        <v>0</v>
      </c>
      <c r="N28" s="31">
        <v>0</v>
      </c>
      <c r="O28" s="31">
        <f t="shared" si="3"/>
        <v>0</v>
      </c>
      <c r="P28" s="31">
        <v>0</v>
      </c>
      <c r="Q28" s="31">
        <f t="shared" si="4"/>
        <v>0</v>
      </c>
      <c r="R28" s="31"/>
      <c r="S28" s="31"/>
      <c r="T28" s="32">
        <v>0</v>
      </c>
      <c r="U28" s="31">
        <f t="shared" si="5"/>
        <v>0</v>
      </c>
      <c r="V28" s="33"/>
      <c r="W28" s="33"/>
      <c r="X28" s="33"/>
      <c r="Y28" s="33"/>
      <c r="Z28" s="33"/>
      <c r="AA28" s="33"/>
      <c r="AB28" s="33"/>
      <c r="AC28" s="33"/>
      <c r="AD28" s="33" t="s">
        <v>47</v>
      </c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</row>
    <row r="29" spans="1:59" ht="22.5" customHeight="1" outlineLevel="1" x14ac:dyDescent="0.2">
      <c r="A29" s="25">
        <v>24</v>
      </c>
      <c r="B29" s="26" t="s">
        <v>67</v>
      </c>
      <c r="C29" s="27" t="s">
        <v>141</v>
      </c>
      <c r="D29" s="40" t="s">
        <v>66</v>
      </c>
      <c r="E29" s="28">
        <v>40</v>
      </c>
      <c r="F29" s="44"/>
      <c r="G29" s="29">
        <f t="shared" si="6"/>
        <v>0</v>
      </c>
      <c r="H29" s="30">
        <v>145</v>
      </c>
      <c r="I29" s="30">
        <f t="shared" si="0"/>
        <v>5800</v>
      </c>
      <c r="J29" s="30">
        <v>0</v>
      </c>
      <c r="K29" s="30">
        <f t="shared" si="1"/>
        <v>0</v>
      </c>
      <c r="L29" s="30">
        <v>21</v>
      </c>
      <c r="M29" s="30">
        <f t="shared" si="2"/>
        <v>0</v>
      </c>
      <c r="N29" s="31">
        <v>0</v>
      </c>
      <c r="O29" s="31">
        <f t="shared" si="3"/>
        <v>0</v>
      </c>
      <c r="P29" s="31">
        <v>0</v>
      </c>
      <c r="Q29" s="31">
        <f t="shared" si="4"/>
        <v>0</v>
      </c>
      <c r="R29" s="31"/>
      <c r="S29" s="31"/>
      <c r="T29" s="32">
        <v>0</v>
      </c>
      <c r="U29" s="31">
        <f t="shared" si="5"/>
        <v>0</v>
      </c>
      <c r="V29" s="33"/>
      <c r="W29" s="33"/>
      <c r="X29" s="33"/>
      <c r="Y29" s="33"/>
      <c r="Z29" s="33"/>
      <c r="AA29" s="33"/>
      <c r="AB29" s="33"/>
      <c r="AC29" s="33"/>
      <c r="AD29" s="33" t="s">
        <v>47</v>
      </c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</row>
    <row r="30" spans="1:59" ht="22.5" customHeight="1" outlineLevel="1" x14ac:dyDescent="0.2">
      <c r="A30" s="25">
        <v>25</v>
      </c>
      <c r="B30" s="26" t="s">
        <v>102</v>
      </c>
      <c r="C30" s="27" t="s">
        <v>103</v>
      </c>
      <c r="D30" s="40" t="s">
        <v>59</v>
      </c>
      <c r="E30" s="28">
        <v>5</v>
      </c>
      <c r="F30" s="44"/>
      <c r="G30" s="29">
        <f t="shared" si="6"/>
        <v>0</v>
      </c>
      <c r="H30" s="30">
        <v>0</v>
      </c>
      <c r="I30" s="30">
        <f t="shared" si="0"/>
        <v>0</v>
      </c>
      <c r="J30" s="30">
        <v>256</v>
      </c>
      <c r="K30" s="30">
        <f t="shared" si="1"/>
        <v>1280</v>
      </c>
      <c r="L30" s="30">
        <v>21</v>
      </c>
      <c r="M30" s="30">
        <f t="shared" si="2"/>
        <v>0</v>
      </c>
      <c r="N30" s="31">
        <v>0</v>
      </c>
      <c r="O30" s="31">
        <f t="shared" si="3"/>
        <v>0</v>
      </c>
      <c r="P30" s="31">
        <v>0</v>
      </c>
      <c r="Q30" s="31">
        <f t="shared" si="4"/>
        <v>0</v>
      </c>
      <c r="R30" s="31"/>
      <c r="S30" s="31"/>
      <c r="T30" s="32">
        <v>0</v>
      </c>
      <c r="U30" s="31">
        <f t="shared" si="5"/>
        <v>0</v>
      </c>
      <c r="V30" s="33"/>
      <c r="W30" s="33"/>
      <c r="X30" s="33"/>
      <c r="Y30" s="33"/>
      <c r="Z30" s="33"/>
      <c r="AA30" s="33"/>
      <c r="AB30" s="33"/>
      <c r="AC30" s="33"/>
      <c r="AD30" s="33" t="s">
        <v>70</v>
      </c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ht="22.5" customHeight="1" outlineLevel="1" x14ac:dyDescent="0.2">
      <c r="A31" s="25">
        <v>26</v>
      </c>
      <c r="B31" s="26" t="s">
        <v>104</v>
      </c>
      <c r="C31" s="27" t="s">
        <v>72</v>
      </c>
      <c r="D31" s="40" t="s">
        <v>59</v>
      </c>
      <c r="E31" s="28">
        <v>5</v>
      </c>
      <c r="F31" s="44"/>
      <c r="G31" s="29">
        <f t="shared" si="6"/>
        <v>0</v>
      </c>
      <c r="H31" s="30">
        <v>0.39</v>
      </c>
      <c r="I31" s="30">
        <f t="shared" si="0"/>
        <v>1.95</v>
      </c>
      <c r="J31" s="30">
        <v>18.71</v>
      </c>
      <c r="K31" s="30">
        <f t="shared" si="1"/>
        <v>93.55</v>
      </c>
      <c r="L31" s="30">
        <v>21</v>
      </c>
      <c r="M31" s="30">
        <f t="shared" si="2"/>
        <v>0</v>
      </c>
      <c r="N31" s="31">
        <v>0</v>
      </c>
      <c r="O31" s="31">
        <f t="shared" si="3"/>
        <v>0</v>
      </c>
      <c r="P31" s="31">
        <v>0</v>
      </c>
      <c r="Q31" s="31">
        <f t="shared" si="4"/>
        <v>0</v>
      </c>
      <c r="R31" s="31"/>
      <c r="S31" s="31"/>
      <c r="T31" s="32">
        <v>0.05</v>
      </c>
      <c r="U31" s="31">
        <f t="shared" si="5"/>
        <v>0.25</v>
      </c>
      <c r="V31" s="33"/>
      <c r="W31" s="33"/>
      <c r="X31" s="33"/>
      <c r="Y31" s="33"/>
      <c r="Z31" s="33"/>
      <c r="AA31" s="33"/>
      <c r="AB31" s="33"/>
      <c r="AC31" s="33"/>
      <c r="AD31" s="33" t="s">
        <v>70</v>
      </c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</row>
    <row r="32" spans="1:59" ht="22.5" customHeight="1" outlineLevel="1" x14ac:dyDescent="0.2">
      <c r="A32" s="25">
        <v>27</v>
      </c>
      <c r="B32" s="26" t="s">
        <v>73</v>
      </c>
      <c r="C32" s="27" t="s">
        <v>74</v>
      </c>
      <c r="D32" s="40" t="s">
        <v>59</v>
      </c>
      <c r="E32" s="28">
        <v>5</v>
      </c>
      <c r="F32" s="44"/>
      <c r="G32" s="29">
        <f t="shared" si="6"/>
        <v>0</v>
      </c>
      <c r="H32" s="30">
        <v>1.45</v>
      </c>
      <c r="I32" s="30">
        <f t="shared" si="0"/>
        <v>7.25</v>
      </c>
      <c r="J32" s="30">
        <v>20.55</v>
      </c>
      <c r="K32" s="30">
        <f t="shared" si="1"/>
        <v>102.75</v>
      </c>
      <c r="L32" s="30">
        <v>21</v>
      </c>
      <c r="M32" s="30">
        <f t="shared" si="2"/>
        <v>0</v>
      </c>
      <c r="N32" s="31">
        <v>1.0000000000000001E-5</v>
      </c>
      <c r="O32" s="31">
        <f t="shared" si="3"/>
        <v>5.0000000000000002E-5</v>
      </c>
      <c r="P32" s="31">
        <v>0</v>
      </c>
      <c r="Q32" s="31">
        <f t="shared" si="4"/>
        <v>0</v>
      </c>
      <c r="R32" s="31"/>
      <c r="S32" s="31"/>
      <c r="T32" s="32">
        <v>6.2E-2</v>
      </c>
      <c r="U32" s="31">
        <f t="shared" si="5"/>
        <v>0.31</v>
      </c>
      <c r="V32" s="33"/>
      <c r="W32" s="33"/>
      <c r="X32" s="33"/>
      <c r="Y32" s="33"/>
      <c r="Z32" s="33"/>
      <c r="AA32" s="33"/>
      <c r="AB32" s="33"/>
      <c r="AC32" s="33"/>
      <c r="AD32" s="33" t="s">
        <v>70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</row>
    <row r="33" spans="1:59" ht="22.5" customHeight="1" outlineLevel="1" x14ac:dyDescent="0.2">
      <c r="A33" s="25">
        <v>28</v>
      </c>
      <c r="B33" s="26" t="s">
        <v>87</v>
      </c>
      <c r="C33" s="27" t="s">
        <v>76</v>
      </c>
      <c r="D33" s="40" t="s">
        <v>77</v>
      </c>
      <c r="E33" s="28">
        <v>0.65</v>
      </c>
      <c r="F33" s="44"/>
      <c r="G33" s="29">
        <f t="shared" si="6"/>
        <v>0</v>
      </c>
      <c r="H33" s="34">
        <v>200.57</v>
      </c>
      <c r="I33" s="34">
        <f t="shared" si="0"/>
        <v>130.37</v>
      </c>
      <c r="J33" s="34">
        <v>249.43</v>
      </c>
      <c r="K33" s="34">
        <f t="shared" si="1"/>
        <v>162.13</v>
      </c>
      <c r="L33" s="34">
        <v>21</v>
      </c>
      <c r="M33" s="34">
        <f t="shared" si="2"/>
        <v>0</v>
      </c>
      <c r="N33" s="35">
        <v>0</v>
      </c>
      <c r="O33" s="35">
        <f t="shared" si="3"/>
        <v>0</v>
      </c>
      <c r="P33" s="35">
        <v>0</v>
      </c>
      <c r="Q33" s="35">
        <f t="shared" si="4"/>
        <v>0</v>
      </c>
      <c r="R33" s="35"/>
      <c r="S33" s="35"/>
      <c r="T33" s="36">
        <v>1.327</v>
      </c>
      <c r="U33" s="35">
        <f t="shared" si="5"/>
        <v>0.86</v>
      </c>
      <c r="V33" s="33"/>
      <c r="W33" s="33"/>
      <c r="X33" s="33"/>
      <c r="Y33" s="33"/>
      <c r="Z33" s="33"/>
      <c r="AA33" s="33"/>
      <c r="AB33" s="33"/>
      <c r="AC33" s="33"/>
      <c r="AD33" s="33" t="s">
        <v>47</v>
      </c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ht="49.5" customHeight="1" x14ac:dyDescent="0.2">
      <c r="A34" s="25">
        <v>29</v>
      </c>
      <c r="B34" s="26"/>
      <c r="C34" s="43" t="s">
        <v>175</v>
      </c>
      <c r="D34" s="40" t="s">
        <v>46</v>
      </c>
      <c r="E34" s="28">
        <v>1</v>
      </c>
      <c r="F34" s="44"/>
      <c r="G34" s="29">
        <f t="shared" si="6"/>
        <v>0</v>
      </c>
      <c r="AB34" s="9">
        <v>15</v>
      </c>
      <c r="AC34" s="9">
        <v>21</v>
      </c>
    </row>
    <row r="35" spans="1:59" x14ac:dyDescent="0.2">
      <c r="C35" s="38"/>
      <c r="AD35" s="9" t="s">
        <v>78</v>
      </c>
    </row>
  </sheetData>
  <sheetProtection sheet="1" objects="1" scenarios="1"/>
  <mergeCells count="2">
    <mergeCell ref="A1:G1"/>
    <mergeCell ref="A2:G2"/>
  </mergeCells>
  <printOptions horizontalCentered="1"/>
  <pageMargins left="0.70866141732283472" right="0" top="0.78740157480314965" bottom="0.78740157480314965" header="0.31496062992125984" footer="0.31496062992125984"/>
  <pageSetup paperSize="9" scale="85" orientation="portrait" r:id="rId1"/>
  <headerFooter>
    <oddFooter>&amp;L&amp;8Veřejná zakázka malého rozsahu Osazení redukčních ventilů v UKB 
Položkový rozpočet - Pavilon A2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workbookViewId="0">
      <selection activeCell="G5" sqref="G5"/>
    </sheetView>
  </sheetViews>
  <sheetFormatPr defaultRowHeight="12.75" outlineLevelRow="1" x14ac:dyDescent="0.2"/>
  <cols>
    <col min="1" max="1" width="4.28515625" style="48" customWidth="1"/>
    <col min="2" max="2" width="14.42578125" style="78" customWidth="1"/>
    <col min="3" max="3" width="38.28515625" style="78" customWidth="1"/>
    <col min="4" max="4" width="4.5703125" style="80" customWidth="1"/>
    <col min="5" max="5" width="10.5703125" style="48" customWidth="1"/>
    <col min="6" max="6" width="9.85546875" style="48" customWidth="1"/>
    <col min="7" max="7" width="12.7109375" style="48" customWidth="1"/>
    <col min="8" max="21" width="0" style="48" hidden="1" customWidth="1"/>
    <col min="22" max="27" width="9.140625" style="48"/>
    <col min="28" max="38" width="0" style="48" hidden="1" customWidth="1"/>
    <col min="39" max="16384" width="9.140625" style="48"/>
  </cols>
  <sheetData>
    <row r="1" spans="1:59" ht="15.75" customHeight="1" x14ac:dyDescent="0.2">
      <c r="A1" s="173" t="s">
        <v>0</v>
      </c>
      <c r="B1" s="173"/>
      <c r="C1" s="173"/>
      <c r="D1" s="173"/>
      <c r="E1" s="173"/>
      <c r="F1" s="173"/>
      <c r="G1" s="173"/>
      <c r="AD1" s="48" t="s">
        <v>24</v>
      </c>
    </row>
    <row r="2" spans="1:59" s="49" customFormat="1" ht="19.5" customHeight="1" x14ac:dyDescent="0.2">
      <c r="A2" s="180" t="s">
        <v>106</v>
      </c>
      <c r="B2" s="181"/>
      <c r="C2" s="181"/>
      <c r="D2" s="181"/>
      <c r="E2" s="181"/>
      <c r="F2" s="181"/>
      <c r="G2" s="182"/>
      <c r="AD2" s="49" t="s">
        <v>25</v>
      </c>
    </row>
    <row r="4" spans="1:59" s="57" customFormat="1" ht="38.25" x14ac:dyDescent="0.2">
      <c r="A4" s="50" t="s">
        <v>26</v>
      </c>
      <c r="B4" s="51" t="s">
        <v>27</v>
      </c>
      <c r="C4" s="51" t="s">
        <v>28</v>
      </c>
      <c r="D4" s="52" t="s">
        <v>29</v>
      </c>
      <c r="E4" s="52" t="s">
        <v>30</v>
      </c>
      <c r="F4" s="53" t="s">
        <v>91</v>
      </c>
      <c r="G4" s="54" t="s">
        <v>88</v>
      </c>
      <c r="H4" s="55" t="s">
        <v>11</v>
      </c>
      <c r="I4" s="55" t="s">
        <v>31</v>
      </c>
      <c r="J4" s="55" t="s">
        <v>12</v>
      </c>
      <c r="K4" s="55" t="s">
        <v>32</v>
      </c>
      <c r="L4" s="55" t="s">
        <v>33</v>
      </c>
      <c r="M4" s="55" t="s">
        <v>34</v>
      </c>
      <c r="N4" s="55" t="s">
        <v>35</v>
      </c>
      <c r="O4" s="55" t="s">
        <v>36</v>
      </c>
      <c r="P4" s="55" t="s">
        <v>37</v>
      </c>
      <c r="Q4" s="55" t="s">
        <v>38</v>
      </c>
      <c r="R4" s="55" t="s">
        <v>39</v>
      </c>
      <c r="S4" s="55" t="s">
        <v>40</v>
      </c>
      <c r="T4" s="55" t="s">
        <v>41</v>
      </c>
      <c r="U4" s="56" t="s">
        <v>42</v>
      </c>
    </row>
    <row r="5" spans="1:59" s="49" customFormat="1" ht="20.25" customHeight="1" x14ac:dyDescent="0.2">
      <c r="A5" s="58" t="s">
        <v>43</v>
      </c>
      <c r="B5" s="59" t="s">
        <v>21</v>
      </c>
      <c r="C5" s="59" t="s">
        <v>116</v>
      </c>
      <c r="D5" s="60"/>
      <c r="E5" s="61"/>
      <c r="F5" s="62"/>
      <c r="G5" s="62">
        <f>SUMIF(AD6:AD30,"&lt;&gt;NOR",G6:G30)</f>
        <v>0</v>
      </c>
      <c r="H5" s="62"/>
      <c r="I5" s="62">
        <f>SUM(I6:I29)</f>
        <v>180305.94000000003</v>
      </c>
      <c r="J5" s="62"/>
      <c r="K5" s="62">
        <f>SUM(K6:K29)</f>
        <v>4077.86</v>
      </c>
      <c r="L5" s="62"/>
      <c r="M5" s="62">
        <f>SUM(M6:M29)</f>
        <v>0</v>
      </c>
      <c r="N5" s="58"/>
      <c r="O5" s="58">
        <f>SUM(O6:O29)</f>
        <v>7.356E-2</v>
      </c>
      <c r="P5" s="58"/>
      <c r="Q5" s="58">
        <f>SUM(Q6:Q29)</f>
        <v>0.35494000000000003</v>
      </c>
      <c r="R5" s="58"/>
      <c r="S5" s="58"/>
      <c r="T5" s="63"/>
      <c r="U5" s="58">
        <f>SUM(U6:U29)</f>
        <v>11.639999999999997</v>
      </c>
      <c r="AD5" s="49" t="s">
        <v>44</v>
      </c>
    </row>
    <row r="6" spans="1:59" ht="22.5" customHeight="1" outlineLevel="1" x14ac:dyDescent="0.2">
      <c r="A6" s="64">
        <v>1</v>
      </c>
      <c r="B6" s="65" t="s">
        <v>45</v>
      </c>
      <c r="C6" s="66" t="s">
        <v>154</v>
      </c>
      <c r="D6" s="67" t="s">
        <v>46</v>
      </c>
      <c r="E6" s="68">
        <v>3</v>
      </c>
      <c r="F6" s="44"/>
      <c r="G6" s="69">
        <f>E6*F6</f>
        <v>0</v>
      </c>
      <c r="H6" s="70">
        <v>1136</v>
      </c>
      <c r="I6" s="70">
        <f t="shared" ref="I6:I29" si="0">ROUND(E6*H6,2)</f>
        <v>3408</v>
      </c>
      <c r="J6" s="70">
        <v>0</v>
      </c>
      <c r="K6" s="70">
        <f t="shared" ref="K6:K29" si="1">ROUND(E6*J6,2)</f>
        <v>0</v>
      </c>
      <c r="L6" s="70">
        <v>21</v>
      </c>
      <c r="M6" s="70">
        <f t="shared" ref="M6:M29" si="2">G6*(1+L6/100)</f>
        <v>0</v>
      </c>
      <c r="N6" s="71">
        <v>0</v>
      </c>
      <c r="O6" s="71">
        <f t="shared" ref="O6:O29" si="3">ROUND(E6*N6,5)</f>
        <v>0</v>
      </c>
      <c r="P6" s="71">
        <v>0</v>
      </c>
      <c r="Q6" s="71">
        <f t="shared" ref="Q6:Q29" si="4">ROUND(E6*P6,5)</f>
        <v>0</v>
      </c>
      <c r="R6" s="71"/>
      <c r="S6" s="71"/>
      <c r="T6" s="72">
        <v>0</v>
      </c>
      <c r="U6" s="71">
        <f t="shared" ref="U6:U29" si="5">ROUND(E6*T6,2)</f>
        <v>0</v>
      </c>
      <c r="V6" s="73"/>
      <c r="W6" s="73"/>
      <c r="X6" s="73"/>
      <c r="Y6" s="73"/>
      <c r="Z6" s="73"/>
      <c r="AA6" s="73"/>
      <c r="AB6" s="73"/>
      <c r="AC6" s="73"/>
      <c r="AD6" s="73" t="s">
        <v>47</v>
      </c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</row>
    <row r="7" spans="1:59" ht="33.75" customHeight="1" outlineLevel="1" x14ac:dyDescent="0.2">
      <c r="A7" s="64">
        <v>2</v>
      </c>
      <c r="B7" s="65" t="s">
        <v>48</v>
      </c>
      <c r="C7" s="66" t="s">
        <v>129</v>
      </c>
      <c r="D7" s="67" t="s">
        <v>46</v>
      </c>
      <c r="E7" s="68">
        <v>3</v>
      </c>
      <c r="F7" s="44"/>
      <c r="G7" s="69">
        <f t="shared" ref="G7:G30" si="6">E7*F7</f>
        <v>0</v>
      </c>
      <c r="H7" s="70">
        <v>6150</v>
      </c>
      <c r="I7" s="70">
        <f t="shared" si="0"/>
        <v>18450</v>
      </c>
      <c r="J7" s="70">
        <v>0</v>
      </c>
      <c r="K7" s="70">
        <f t="shared" si="1"/>
        <v>0</v>
      </c>
      <c r="L7" s="70">
        <v>21</v>
      </c>
      <c r="M7" s="70">
        <f t="shared" si="2"/>
        <v>0</v>
      </c>
      <c r="N7" s="71">
        <v>0</v>
      </c>
      <c r="O7" s="71">
        <f t="shared" si="3"/>
        <v>0</v>
      </c>
      <c r="P7" s="71">
        <v>0</v>
      </c>
      <c r="Q7" s="71">
        <f t="shared" si="4"/>
        <v>0</v>
      </c>
      <c r="R7" s="71"/>
      <c r="S7" s="71"/>
      <c r="T7" s="72">
        <v>0</v>
      </c>
      <c r="U7" s="71">
        <f t="shared" si="5"/>
        <v>0</v>
      </c>
      <c r="V7" s="73"/>
      <c r="W7" s="73"/>
      <c r="X7" s="73"/>
      <c r="Y7" s="73"/>
      <c r="Z7" s="73"/>
      <c r="AA7" s="73"/>
      <c r="AB7" s="73"/>
      <c r="AC7" s="73"/>
      <c r="AD7" s="73" t="s">
        <v>47</v>
      </c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</row>
    <row r="8" spans="1:59" ht="33.75" customHeight="1" outlineLevel="1" x14ac:dyDescent="0.2">
      <c r="A8" s="64">
        <v>3</v>
      </c>
      <c r="B8" s="65" t="s">
        <v>49</v>
      </c>
      <c r="C8" s="66" t="s">
        <v>130</v>
      </c>
      <c r="D8" s="67" t="s">
        <v>46</v>
      </c>
      <c r="E8" s="68">
        <v>3</v>
      </c>
      <c r="F8" s="44"/>
      <c r="G8" s="69">
        <f t="shared" si="6"/>
        <v>0</v>
      </c>
      <c r="H8" s="70">
        <v>3865</v>
      </c>
      <c r="I8" s="70">
        <f t="shared" si="0"/>
        <v>11595</v>
      </c>
      <c r="J8" s="70">
        <v>0</v>
      </c>
      <c r="K8" s="70">
        <f t="shared" si="1"/>
        <v>0</v>
      </c>
      <c r="L8" s="70">
        <v>21</v>
      </c>
      <c r="M8" s="70">
        <f t="shared" si="2"/>
        <v>0</v>
      </c>
      <c r="N8" s="71">
        <v>0</v>
      </c>
      <c r="O8" s="71">
        <f t="shared" si="3"/>
        <v>0</v>
      </c>
      <c r="P8" s="71">
        <v>0</v>
      </c>
      <c r="Q8" s="71">
        <f t="shared" si="4"/>
        <v>0</v>
      </c>
      <c r="R8" s="71"/>
      <c r="S8" s="71"/>
      <c r="T8" s="72">
        <v>0</v>
      </c>
      <c r="U8" s="71">
        <f t="shared" si="5"/>
        <v>0</v>
      </c>
      <c r="V8" s="73"/>
      <c r="W8" s="73"/>
      <c r="X8" s="73"/>
      <c r="Y8" s="73"/>
      <c r="Z8" s="73"/>
      <c r="AA8" s="73"/>
      <c r="AB8" s="73"/>
      <c r="AC8" s="73"/>
      <c r="AD8" s="73" t="s">
        <v>47</v>
      </c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59" ht="22.5" customHeight="1" outlineLevel="1" x14ac:dyDescent="0.2">
      <c r="A9" s="64">
        <v>4</v>
      </c>
      <c r="B9" s="65" t="s">
        <v>50</v>
      </c>
      <c r="C9" s="66" t="s">
        <v>131</v>
      </c>
      <c r="D9" s="67" t="s">
        <v>46</v>
      </c>
      <c r="E9" s="68">
        <v>2</v>
      </c>
      <c r="F9" s="44"/>
      <c r="G9" s="69">
        <f t="shared" si="6"/>
        <v>0</v>
      </c>
      <c r="H9" s="70">
        <v>2650</v>
      </c>
      <c r="I9" s="70">
        <f t="shared" si="0"/>
        <v>5300</v>
      </c>
      <c r="J9" s="70">
        <v>0</v>
      </c>
      <c r="K9" s="70">
        <f t="shared" si="1"/>
        <v>0</v>
      </c>
      <c r="L9" s="70">
        <v>21</v>
      </c>
      <c r="M9" s="70">
        <f t="shared" si="2"/>
        <v>0</v>
      </c>
      <c r="N9" s="71">
        <v>0</v>
      </c>
      <c r="O9" s="71">
        <f t="shared" si="3"/>
        <v>0</v>
      </c>
      <c r="P9" s="71">
        <v>0</v>
      </c>
      <c r="Q9" s="71">
        <f t="shared" si="4"/>
        <v>0</v>
      </c>
      <c r="R9" s="71"/>
      <c r="S9" s="71"/>
      <c r="T9" s="72">
        <v>0</v>
      </c>
      <c r="U9" s="71">
        <f t="shared" si="5"/>
        <v>0</v>
      </c>
      <c r="V9" s="73"/>
      <c r="W9" s="73"/>
      <c r="X9" s="73"/>
      <c r="Y9" s="73"/>
      <c r="Z9" s="73"/>
      <c r="AA9" s="73"/>
      <c r="AB9" s="73"/>
      <c r="AC9" s="73"/>
      <c r="AD9" s="73" t="s">
        <v>47</v>
      </c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</row>
    <row r="10" spans="1:59" ht="22.5" customHeight="1" outlineLevel="1" x14ac:dyDescent="0.2">
      <c r="A10" s="64">
        <v>5</v>
      </c>
      <c r="B10" s="65" t="s">
        <v>95</v>
      </c>
      <c r="C10" s="66" t="s">
        <v>155</v>
      </c>
      <c r="D10" s="67" t="s">
        <v>46</v>
      </c>
      <c r="E10" s="68">
        <v>2</v>
      </c>
      <c r="F10" s="44"/>
      <c r="G10" s="69">
        <f t="shared" si="6"/>
        <v>0</v>
      </c>
      <c r="H10" s="70">
        <v>2365</v>
      </c>
      <c r="I10" s="70">
        <f t="shared" si="0"/>
        <v>4730</v>
      </c>
      <c r="J10" s="70">
        <v>0</v>
      </c>
      <c r="K10" s="70">
        <f t="shared" si="1"/>
        <v>0</v>
      </c>
      <c r="L10" s="70">
        <v>21</v>
      </c>
      <c r="M10" s="70">
        <f t="shared" si="2"/>
        <v>0</v>
      </c>
      <c r="N10" s="71">
        <v>0</v>
      </c>
      <c r="O10" s="71">
        <f t="shared" si="3"/>
        <v>0</v>
      </c>
      <c r="P10" s="71">
        <v>0</v>
      </c>
      <c r="Q10" s="71">
        <f t="shared" si="4"/>
        <v>0</v>
      </c>
      <c r="R10" s="71"/>
      <c r="S10" s="71"/>
      <c r="T10" s="72">
        <v>0</v>
      </c>
      <c r="U10" s="71">
        <f t="shared" si="5"/>
        <v>0</v>
      </c>
      <c r="V10" s="73"/>
      <c r="W10" s="73"/>
      <c r="X10" s="73"/>
      <c r="Y10" s="73"/>
      <c r="Z10" s="73"/>
      <c r="AA10" s="73"/>
      <c r="AB10" s="73"/>
      <c r="AC10" s="73"/>
      <c r="AD10" s="73" t="s">
        <v>47</v>
      </c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</row>
    <row r="11" spans="1:59" ht="22.5" customHeight="1" outlineLevel="1" x14ac:dyDescent="0.2">
      <c r="A11" s="64">
        <v>6</v>
      </c>
      <c r="B11" s="65" t="s">
        <v>51</v>
      </c>
      <c r="C11" s="66" t="s">
        <v>132</v>
      </c>
      <c r="D11" s="67" t="s">
        <v>46</v>
      </c>
      <c r="E11" s="68">
        <v>1</v>
      </c>
      <c r="F11" s="44"/>
      <c r="G11" s="69">
        <f t="shared" si="6"/>
        <v>0</v>
      </c>
      <c r="H11" s="70">
        <v>3652</v>
      </c>
      <c r="I11" s="70">
        <f t="shared" si="0"/>
        <v>3652</v>
      </c>
      <c r="J11" s="70">
        <v>0</v>
      </c>
      <c r="K11" s="70">
        <f t="shared" si="1"/>
        <v>0</v>
      </c>
      <c r="L11" s="70">
        <v>21</v>
      </c>
      <c r="M11" s="70">
        <f t="shared" si="2"/>
        <v>0</v>
      </c>
      <c r="N11" s="71">
        <v>0</v>
      </c>
      <c r="O11" s="71">
        <f t="shared" si="3"/>
        <v>0</v>
      </c>
      <c r="P11" s="71">
        <v>0</v>
      </c>
      <c r="Q11" s="71">
        <f t="shared" si="4"/>
        <v>0</v>
      </c>
      <c r="R11" s="71"/>
      <c r="S11" s="71"/>
      <c r="T11" s="72">
        <v>0</v>
      </c>
      <c r="U11" s="71">
        <f t="shared" si="5"/>
        <v>0</v>
      </c>
      <c r="V11" s="73"/>
      <c r="W11" s="73"/>
      <c r="X11" s="73"/>
      <c r="Y11" s="73"/>
      <c r="Z11" s="73"/>
      <c r="AA11" s="73"/>
      <c r="AB11" s="73"/>
      <c r="AC11" s="73"/>
      <c r="AD11" s="73" t="s">
        <v>47</v>
      </c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</row>
    <row r="12" spans="1:59" ht="22.5" customHeight="1" outlineLevel="1" x14ac:dyDescent="0.2">
      <c r="A12" s="64">
        <v>7</v>
      </c>
      <c r="B12" s="65" t="s">
        <v>96</v>
      </c>
      <c r="C12" s="66" t="s">
        <v>147</v>
      </c>
      <c r="D12" s="67" t="s">
        <v>46</v>
      </c>
      <c r="E12" s="68">
        <v>1</v>
      </c>
      <c r="F12" s="44"/>
      <c r="G12" s="69">
        <f t="shared" si="6"/>
        <v>0</v>
      </c>
      <c r="H12" s="70">
        <v>0</v>
      </c>
      <c r="I12" s="70">
        <f t="shared" si="0"/>
        <v>0</v>
      </c>
      <c r="J12" s="70">
        <v>2150</v>
      </c>
      <c r="K12" s="70">
        <f t="shared" si="1"/>
        <v>2150</v>
      </c>
      <c r="L12" s="70">
        <v>21</v>
      </c>
      <c r="M12" s="70">
        <f t="shared" si="2"/>
        <v>0</v>
      </c>
      <c r="N12" s="71">
        <v>0</v>
      </c>
      <c r="O12" s="71">
        <f t="shared" si="3"/>
        <v>0</v>
      </c>
      <c r="P12" s="71">
        <v>0</v>
      </c>
      <c r="Q12" s="71">
        <f t="shared" si="4"/>
        <v>0</v>
      </c>
      <c r="R12" s="71"/>
      <c r="S12" s="71"/>
      <c r="T12" s="72">
        <v>0</v>
      </c>
      <c r="U12" s="71">
        <f t="shared" si="5"/>
        <v>0</v>
      </c>
      <c r="V12" s="73"/>
      <c r="W12" s="73"/>
      <c r="X12" s="73"/>
      <c r="Y12" s="73"/>
      <c r="Z12" s="73"/>
      <c r="AA12" s="73"/>
      <c r="AB12" s="73"/>
      <c r="AC12" s="73"/>
      <c r="AD12" s="73" t="s">
        <v>70</v>
      </c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</row>
    <row r="13" spans="1:59" ht="33.75" customHeight="1" outlineLevel="1" x14ac:dyDescent="0.2">
      <c r="A13" s="64">
        <v>8</v>
      </c>
      <c r="B13" s="65" t="s">
        <v>52</v>
      </c>
      <c r="C13" s="66" t="s">
        <v>148</v>
      </c>
      <c r="D13" s="67" t="s">
        <v>46</v>
      </c>
      <c r="E13" s="68">
        <v>1</v>
      </c>
      <c r="F13" s="44"/>
      <c r="G13" s="69">
        <f t="shared" si="6"/>
        <v>0</v>
      </c>
      <c r="H13" s="70">
        <v>4802</v>
      </c>
      <c r="I13" s="70">
        <f t="shared" si="0"/>
        <v>4802</v>
      </c>
      <c r="J13" s="70">
        <v>0</v>
      </c>
      <c r="K13" s="70">
        <f t="shared" si="1"/>
        <v>0</v>
      </c>
      <c r="L13" s="70">
        <v>21</v>
      </c>
      <c r="M13" s="70">
        <f t="shared" si="2"/>
        <v>0</v>
      </c>
      <c r="N13" s="71">
        <v>0</v>
      </c>
      <c r="O13" s="71">
        <f t="shared" si="3"/>
        <v>0</v>
      </c>
      <c r="P13" s="71">
        <v>0</v>
      </c>
      <c r="Q13" s="71">
        <f t="shared" si="4"/>
        <v>0</v>
      </c>
      <c r="R13" s="71"/>
      <c r="S13" s="71"/>
      <c r="T13" s="72">
        <v>0</v>
      </c>
      <c r="U13" s="71">
        <f t="shared" si="5"/>
        <v>0</v>
      </c>
      <c r="V13" s="73"/>
      <c r="W13" s="73"/>
      <c r="X13" s="73"/>
      <c r="Y13" s="73"/>
      <c r="Z13" s="73"/>
      <c r="AA13" s="73"/>
      <c r="AB13" s="73"/>
      <c r="AC13" s="73"/>
      <c r="AD13" s="73" t="s">
        <v>47</v>
      </c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</row>
    <row r="14" spans="1:59" ht="22.5" customHeight="1" outlineLevel="1" x14ac:dyDescent="0.2">
      <c r="A14" s="64">
        <v>9</v>
      </c>
      <c r="B14" s="65" t="s">
        <v>53</v>
      </c>
      <c r="C14" s="66" t="s">
        <v>156</v>
      </c>
      <c r="D14" s="67" t="s">
        <v>46</v>
      </c>
      <c r="E14" s="68">
        <v>1</v>
      </c>
      <c r="F14" s="44"/>
      <c r="G14" s="69">
        <f t="shared" si="6"/>
        <v>0</v>
      </c>
      <c r="H14" s="70">
        <v>38850</v>
      </c>
      <c r="I14" s="70">
        <f t="shared" si="0"/>
        <v>38850</v>
      </c>
      <c r="J14" s="70">
        <v>0</v>
      </c>
      <c r="K14" s="70">
        <f t="shared" si="1"/>
        <v>0</v>
      </c>
      <c r="L14" s="70">
        <v>21</v>
      </c>
      <c r="M14" s="70">
        <f t="shared" si="2"/>
        <v>0</v>
      </c>
      <c r="N14" s="71">
        <v>0</v>
      </c>
      <c r="O14" s="71">
        <f t="shared" si="3"/>
        <v>0</v>
      </c>
      <c r="P14" s="71">
        <v>0</v>
      </c>
      <c r="Q14" s="71">
        <f t="shared" si="4"/>
        <v>0</v>
      </c>
      <c r="R14" s="71"/>
      <c r="S14" s="71"/>
      <c r="T14" s="72">
        <v>0</v>
      </c>
      <c r="U14" s="71">
        <f t="shared" si="5"/>
        <v>0</v>
      </c>
      <c r="V14" s="73"/>
      <c r="W14" s="73"/>
      <c r="X14" s="73"/>
      <c r="Y14" s="73"/>
      <c r="Z14" s="73"/>
      <c r="AA14" s="73"/>
      <c r="AB14" s="73"/>
      <c r="AC14" s="73"/>
      <c r="AD14" s="73" t="s">
        <v>47</v>
      </c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</row>
    <row r="15" spans="1:59" ht="22.5" customHeight="1" outlineLevel="1" x14ac:dyDescent="0.2">
      <c r="A15" s="64">
        <v>10</v>
      </c>
      <c r="B15" s="65" t="s">
        <v>54</v>
      </c>
      <c r="C15" s="66" t="s">
        <v>150</v>
      </c>
      <c r="D15" s="67" t="s">
        <v>46</v>
      </c>
      <c r="E15" s="68">
        <v>3</v>
      </c>
      <c r="F15" s="44"/>
      <c r="G15" s="69">
        <f t="shared" si="6"/>
        <v>0</v>
      </c>
      <c r="H15" s="70">
        <v>9801</v>
      </c>
      <c r="I15" s="70">
        <f t="shared" si="0"/>
        <v>29403</v>
      </c>
      <c r="J15" s="70">
        <v>0</v>
      </c>
      <c r="K15" s="70">
        <f t="shared" si="1"/>
        <v>0</v>
      </c>
      <c r="L15" s="70">
        <v>21</v>
      </c>
      <c r="M15" s="70">
        <f t="shared" si="2"/>
        <v>0</v>
      </c>
      <c r="N15" s="71">
        <v>0</v>
      </c>
      <c r="O15" s="71">
        <f t="shared" si="3"/>
        <v>0</v>
      </c>
      <c r="P15" s="71">
        <v>0</v>
      </c>
      <c r="Q15" s="71">
        <f t="shared" si="4"/>
        <v>0</v>
      </c>
      <c r="R15" s="71"/>
      <c r="S15" s="71"/>
      <c r="T15" s="72">
        <v>0</v>
      </c>
      <c r="U15" s="71">
        <f t="shared" si="5"/>
        <v>0</v>
      </c>
      <c r="V15" s="73"/>
      <c r="W15" s="73"/>
      <c r="X15" s="73"/>
      <c r="Y15" s="73"/>
      <c r="Z15" s="73"/>
      <c r="AA15" s="73"/>
      <c r="AB15" s="73"/>
      <c r="AC15" s="73"/>
      <c r="AD15" s="73" t="s">
        <v>47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</row>
    <row r="16" spans="1:59" ht="22.5" customHeight="1" outlineLevel="1" x14ac:dyDescent="0.2">
      <c r="A16" s="64">
        <v>11</v>
      </c>
      <c r="B16" s="65" t="s">
        <v>55</v>
      </c>
      <c r="C16" s="66" t="s">
        <v>136</v>
      </c>
      <c r="D16" s="67" t="s">
        <v>46</v>
      </c>
      <c r="E16" s="68">
        <v>1</v>
      </c>
      <c r="F16" s="44"/>
      <c r="G16" s="69">
        <f t="shared" si="6"/>
        <v>0</v>
      </c>
      <c r="H16" s="70">
        <v>2102</v>
      </c>
      <c r="I16" s="70">
        <f t="shared" si="0"/>
        <v>2102</v>
      </c>
      <c r="J16" s="70">
        <v>0</v>
      </c>
      <c r="K16" s="70">
        <f t="shared" si="1"/>
        <v>0</v>
      </c>
      <c r="L16" s="70">
        <v>21</v>
      </c>
      <c r="M16" s="70">
        <f t="shared" si="2"/>
        <v>0</v>
      </c>
      <c r="N16" s="71">
        <v>0</v>
      </c>
      <c r="O16" s="71">
        <f t="shared" si="3"/>
        <v>0</v>
      </c>
      <c r="P16" s="71">
        <v>0</v>
      </c>
      <c r="Q16" s="71">
        <f t="shared" si="4"/>
        <v>0</v>
      </c>
      <c r="R16" s="71"/>
      <c r="S16" s="71"/>
      <c r="T16" s="72">
        <v>0</v>
      </c>
      <c r="U16" s="71">
        <f t="shared" si="5"/>
        <v>0</v>
      </c>
      <c r="V16" s="73"/>
      <c r="W16" s="73"/>
      <c r="X16" s="73"/>
      <c r="Y16" s="73"/>
      <c r="Z16" s="73"/>
      <c r="AA16" s="73"/>
      <c r="AB16" s="73"/>
      <c r="AC16" s="73"/>
      <c r="AD16" s="73" t="s">
        <v>47</v>
      </c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</row>
    <row r="17" spans="1:59" ht="22.5" customHeight="1" outlineLevel="1" x14ac:dyDescent="0.2">
      <c r="A17" s="64">
        <v>12</v>
      </c>
      <c r="B17" s="65" t="s">
        <v>68</v>
      </c>
      <c r="C17" s="66" t="s">
        <v>152</v>
      </c>
      <c r="D17" s="67" t="s">
        <v>46</v>
      </c>
      <c r="E17" s="68">
        <v>2</v>
      </c>
      <c r="F17" s="44"/>
      <c r="G17" s="69">
        <f t="shared" si="6"/>
        <v>0</v>
      </c>
      <c r="H17" s="70">
        <v>1982</v>
      </c>
      <c r="I17" s="70">
        <f t="shared" si="0"/>
        <v>3964</v>
      </c>
      <c r="J17" s="70">
        <v>0</v>
      </c>
      <c r="K17" s="70">
        <f t="shared" si="1"/>
        <v>0</v>
      </c>
      <c r="L17" s="70">
        <v>21</v>
      </c>
      <c r="M17" s="70">
        <f t="shared" si="2"/>
        <v>0</v>
      </c>
      <c r="N17" s="71">
        <v>0</v>
      </c>
      <c r="O17" s="71">
        <f t="shared" si="3"/>
        <v>0</v>
      </c>
      <c r="P17" s="71">
        <v>0</v>
      </c>
      <c r="Q17" s="71">
        <f t="shared" si="4"/>
        <v>0</v>
      </c>
      <c r="R17" s="71"/>
      <c r="S17" s="71"/>
      <c r="T17" s="72">
        <v>0</v>
      </c>
      <c r="U17" s="71">
        <f t="shared" si="5"/>
        <v>0</v>
      </c>
      <c r="V17" s="73"/>
      <c r="W17" s="73"/>
      <c r="X17" s="73"/>
      <c r="Y17" s="73"/>
      <c r="Z17" s="73"/>
      <c r="AA17" s="73"/>
      <c r="AB17" s="73"/>
      <c r="AC17" s="73"/>
      <c r="AD17" s="73" t="s">
        <v>47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</row>
    <row r="18" spans="1:59" ht="22.5" customHeight="1" outlineLevel="1" x14ac:dyDescent="0.2">
      <c r="A18" s="64">
        <v>13</v>
      </c>
      <c r="B18" s="65" t="s">
        <v>92</v>
      </c>
      <c r="C18" s="66" t="s">
        <v>98</v>
      </c>
      <c r="D18" s="67" t="s">
        <v>46</v>
      </c>
      <c r="E18" s="68">
        <v>1</v>
      </c>
      <c r="F18" s="44"/>
      <c r="G18" s="69">
        <f t="shared" si="6"/>
        <v>0</v>
      </c>
      <c r="H18" s="70">
        <v>1500</v>
      </c>
      <c r="I18" s="70">
        <f t="shared" si="0"/>
        <v>1500</v>
      </c>
      <c r="J18" s="70">
        <v>0</v>
      </c>
      <c r="K18" s="70">
        <f t="shared" si="1"/>
        <v>0</v>
      </c>
      <c r="L18" s="70">
        <v>21</v>
      </c>
      <c r="M18" s="70">
        <f t="shared" si="2"/>
        <v>0</v>
      </c>
      <c r="N18" s="71">
        <v>0</v>
      </c>
      <c r="O18" s="71">
        <f t="shared" si="3"/>
        <v>0</v>
      </c>
      <c r="P18" s="71">
        <v>0</v>
      </c>
      <c r="Q18" s="71">
        <f t="shared" si="4"/>
        <v>0</v>
      </c>
      <c r="R18" s="71"/>
      <c r="S18" s="71"/>
      <c r="T18" s="72">
        <v>0</v>
      </c>
      <c r="U18" s="71">
        <f t="shared" si="5"/>
        <v>0</v>
      </c>
      <c r="V18" s="73"/>
      <c r="W18" s="73"/>
      <c r="X18" s="73"/>
      <c r="Y18" s="73"/>
      <c r="Z18" s="73"/>
      <c r="AA18" s="73"/>
      <c r="AB18" s="73"/>
      <c r="AC18" s="73"/>
      <c r="AD18" s="73" t="s">
        <v>47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</row>
    <row r="19" spans="1:59" ht="22.5" customHeight="1" outlineLevel="1" x14ac:dyDescent="0.2">
      <c r="A19" s="64">
        <v>14</v>
      </c>
      <c r="B19" s="65" t="s">
        <v>56</v>
      </c>
      <c r="C19" s="66" t="s">
        <v>137</v>
      </c>
      <c r="D19" s="67" t="s">
        <v>46</v>
      </c>
      <c r="E19" s="68">
        <v>3</v>
      </c>
      <c r="F19" s="44"/>
      <c r="G19" s="69">
        <f t="shared" si="6"/>
        <v>0</v>
      </c>
      <c r="H19" s="70">
        <v>2890</v>
      </c>
      <c r="I19" s="70">
        <f t="shared" si="0"/>
        <v>8670</v>
      </c>
      <c r="J19" s="70">
        <v>0</v>
      </c>
      <c r="K19" s="70">
        <f t="shared" si="1"/>
        <v>0</v>
      </c>
      <c r="L19" s="70">
        <v>21</v>
      </c>
      <c r="M19" s="70">
        <f t="shared" si="2"/>
        <v>0</v>
      </c>
      <c r="N19" s="71">
        <v>0</v>
      </c>
      <c r="O19" s="71">
        <f t="shared" si="3"/>
        <v>0</v>
      </c>
      <c r="P19" s="71">
        <v>0</v>
      </c>
      <c r="Q19" s="71">
        <f t="shared" si="4"/>
        <v>0</v>
      </c>
      <c r="R19" s="71"/>
      <c r="S19" s="71"/>
      <c r="T19" s="72">
        <v>0</v>
      </c>
      <c r="U19" s="71">
        <f t="shared" si="5"/>
        <v>0</v>
      </c>
      <c r="V19" s="73"/>
      <c r="W19" s="73"/>
      <c r="X19" s="73"/>
      <c r="Y19" s="73"/>
      <c r="Z19" s="73"/>
      <c r="AA19" s="73"/>
      <c r="AB19" s="73"/>
      <c r="AC19" s="73"/>
      <c r="AD19" s="73" t="s">
        <v>47</v>
      </c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</row>
    <row r="20" spans="1:59" ht="22.5" customHeight="1" outlineLevel="1" x14ac:dyDescent="0.2">
      <c r="A20" s="64">
        <v>15</v>
      </c>
      <c r="B20" s="65" t="s">
        <v>57</v>
      </c>
      <c r="C20" s="66" t="s">
        <v>58</v>
      </c>
      <c r="D20" s="67" t="s">
        <v>59</v>
      </c>
      <c r="E20" s="68">
        <v>4</v>
      </c>
      <c r="F20" s="44"/>
      <c r="G20" s="69">
        <f t="shared" si="6"/>
        <v>0</v>
      </c>
      <c r="H20" s="70">
        <v>1015.91</v>
      </c>
      <c r="I20" s="70">
        <f t="shared" si="0"/>
        <v>4063.64</v>
      </c>
      <c r="J20" s="70">
        <v>216.09000000000003</v>
      </c>
      <c r="K20" s="70">
        <f t="shared" si="1"/>
        <v>864.36</v>
      </c>
      <c r="L20" s="70">
        <v>21</v>
      </c>
      <c r="M20" s="70">
        <f t="shared" si="2"/>
        <v>0</v>
      </c>
      <c r="N20" s="71">
        <v>1.8380000000000001E-2</v>
      </c>
      <c r="O20" s="71">
        <f t="shared" si="3"/>
        <v>7.3520000000000002E-2</v>
      </c>
      <c r="P20" s="71">
        <v>0</v>
      </c>
      <c r="Q20" s="71">
        <f t="shared" si="4"/>
        <v>0</v>
      </c>
      <c r="R20" s="71"/>
      <c r="S20" s="71"/>
      <c r="T20" s="72">
        <v>1.157</v>
      </c>
      <c r="U20" s="71">
        <f t="shared" si="5"/>
        <v>4.63</v>
      </c>
      <c r="V20" s="73"/>
      <c r="W20" s="73"/>
      <c r="X20" s="73"/>
      <c r="Y20" s="73"/>
      <c r="Z20" s="73"/>
      <c r="AA20" s="73"/>
      <c r="AB20" s="73"/>
      <c r="AC20" s="73"/>
      <c r="AD20" s="73" t="s">
        <v>47</v>
      </c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</row>
    <row r="21" spans="1:59" ht="22.5" customHeight="1" outlineLevel="1" x14ac:dyDescent="0.2">
      <c r="A21" s="64">
        <v>16</v>
      </c>
      <c r="B21" s="65" t="s">
        <v>94</v>
      </c>
      <c r="C21" s="66" t="s">
        <v>103</v>
      </c>
      <c r="D21" s="67" t="s">
        <v>59</v>
      </c>
      <c r="E21" s="68">
        <v>4</v>
      </c>
      <c r="F21" s="44"/>
      <c r="G21" s="69">
        <f t="shared" si="6"/>
        <v>0</v>
      </c>
      <c r="H21" s="70">
        <v>256</v>
      </c>
      <c r="I21" s="70">
        <f t="shared" si="0"/>
        <v>1024</v>
      </c>
      <c r="J21" s="70">
        <v>0</v>
      </c>
      <c r="K21" s="70">
        <f t="shared" si="1"/>
        <v>0</v>
      </c>
      <c r="L21" s="70">
        <v>21</v>
      </c>
      <c r="M21" s="70">
        <f t="shared" si="2"/>
        <v>0</v>
      </c>
      <c r="N21" s="71">
        <v>0</v>
      </c>
      <c r="O21" s="71">
        <f t="shared" si="3"/>
        <v>0</v>
      </c>
      <c r="P21" s="71">
        <v>0</v>
      </c>
      <c r="Q21" s="71">
        <f t="shared" si="4"/>
        <v>0</v>
      </c>
      <c r="R21" s="71"/>
      <c r="S21" s="71"/>
      <c r="T21" s="72">
        <v>0</v>
      </c>
      <c r="U21" s="71">
        <f t="shared" si="5"/>
        <v>0</v>
      </c>
      <c r="V21" s="73"/>
      <c r="W21" s="73"/>
      <c r="X21" s="73"/>
      <c r="Y21" s="73"/>
      <c r="Z21" s="73"/>
      <c r="AA21" s="73"/>
      <c r="AB21" s="73"/>
      <c r="AC21" s="73"/>
      <c r="AD21" s="73" t="s">
        <v>47</v>
      </c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</row>
    <row r="22" spans="1:59" ht="33.75" customHeight="1" outlineLevel="1" x14ac:dyDescent="0.2">
      <c r="A22" s="64">
        <v>17</v>
      </c>
      <c r="B22" s="65" t="s">
        <v>101</v>
      </c>
      <c r="C22" s="66" t="s">
        <v>157</v>
      </c>
      <c r="D22" s="67" t="s">
        <v>46</v>
      </c>
      <c r="E22" s="68">
        <v>1</v>
      </c>
      <c r="F22" s="44"/>
      <c r="G22" s="69">
        <f t="shared" si="6"/>
        <v>0</v>
      </c>
      <c r="H22" s="70">
        <v>27860</v>
      </c>
      <c r="I22" s="70">
        <f t="shared" si="0"/>
        <v>27860</v>
      </c>
      <c r="J22" s="70">
        <v>0</v>
      </c>
      <c r="K22" s="70">
        <f t="shared" si="1"/>
        <v>0</v>
      </c>
      <c r="L22" s="70">
        <v>21</v>
      </c>
      <c r="M22" s="70">
        <f t="shared" si="2"/>
        <v>0</v>
      </c>
      <c r="N22" s="71">
        <v>0</v>
      </c>
      <c r="O22" s="71">
        <f t="shared" si="3"/>
        <v>0</v>
      </c>
      <c r="P22" s="71">
        <v>0</v>
      </c>
      <c r="Q22" s="71">
        <f t="shared" si="4"/>
        <v>0</v>
      </c>
      <c r="R22" s="71"/>
      <c r="S22" s="71"/>
      <c r="T22" s="72">
        <v>0</v>
      </c>
      <c r="U22" s="71">
        <f t="shared" si="5"/>
        <v>0</v>
      </c>
      <c r="V22" s="73"/>
      <c r="W22" s="73"/>
      <c r="X22" s="73"/>
      <c r="Y22" s="73"/>
      <c r="Z22" s="73"/>
      <c r="AA22" s="73"/>
      <c r="AB22" s="73"/>
      <c r="AC22" s="73"/>
      <c r="AD22" s="73" t="s">
        <v>47</v>
      </c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</row>
    <row r="23" spans="1:59" ht="22.5" customHeight="1" outlineLevel="1" x14ac:dyDescent="0.2">
      <c r="A23" s="64">
        <v>18</v>
      </c>
      <c r="B23" s="65" t="s">
        <v>60</v>
      </c>
      <c r="C23" s="66" t="s">
        <v>61</v>
      </c>
      <c r="D23" s="67" t="s">
        <v>46</v>
      </c>
      <c r="E23" s="68">
        <v>11</v>
      </c>
      <c r="F23" s="44"/>
      <c r="G23" s="69">
        <f t="shared" si="6"/>
        <v>0</v>
      </c>
      <c r="H23" s="70">
        <v>50.56</v>
      </c>
      <c r="I23" s="70">
        <f t="shared" si="0"/>
        <v>556.16</v>
      </c>
      <c r="J23" s="70">
        <v>62.94</v>
      </c>
      <c r="K23" s="70">
        <f t="shared" si="1"/>
        <v>692.34</v>
      </c>
      <c r="L23" s="70">
        <v>21</v>
      </c>
      <c r="M23" s="70">
        <f t="shared" si="2"/>
        <v>0</v>
      </c>
      <c r="N23" s="71">
        <v>0</v>
      </c>
      <c r="O23" s="71">
        <f t="shared" si="3"/>
        <v>0</v>
      </c>
      <c r="P23" s="71">
        <v>2.826E-2</v>
      </c>
      <c r="Q23" s="71">
        <f t="shared" si="4"/>
        <v>0.31086000000000003</v>
      </c>
      <c r="R23" s="71"/>
      <c r="S23" s="71"/>
      <c r="T23" s="72">
        <v>0.434</v>
      </c>
      <c r="U23" s="71">
        <f t="shared" si="5"/>
        <v>4.7699999999999996</v>
      </c>
      <c r="V23" s="73"/>
      <c r="W23" s="73"/>
      <c r="X23" s="73"/>
      <c r="Y23" s="73"/>
      <c r="Z23" s="73"/>
      <c r="AA23" s="73"/>
      <c r="AB23" s="73"/>
      <c r="AC23" s="73"/>
      <c r="AD23" s="73" t="s">
        <v>47</v>
      </c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</row>
    <row r="24" spans="1:59" ht="22.5" customHeight="1" outlineLevel="1" x14ac:dyDescent="0.2">
      <c r="A24" s="64">
        <v>19</v>
      </c>
      <c r="B24" s="65" t="s">
        <v>62</v>
      </c>
      <c r="C24" s="66" t="s">
        <v>63</v>
      </c>
      <c r="D24" s="67" t="s">
        <v>59</v>
      </c>
      <c r="E24" s="68">
        <v>4</v>
      </c>
      <c r="F24" s="44"/>
      <c r="G24" s="69">
        <f t="shared" si="6"/>
        <v>0</v>
      </c>
      <c r="H24" s="70">
        <v>34.599999999999994</v>
      </c>
      <c r="I24" s="70">
        <f t="shared" si="0"/>
        <v>138.4</v>
      </c>
      <c r="J24" s="70">
        <v>43</v>
      </c>
      <c r="K24" s="70">
        <f t="shared" si="1"/>
        <v>172</v>
      </c>
      <c r="L24" s="70">
        <v>21</v>
      </c>
      <c r="M24" s="70">
        <f t="shared" si="2"/>
        <v>0</v>
      </c>
      <c r="N24" s="71">
        <v>0</v>
      </c>
      <c r="O24" s="71">
        <f t="shared" si="3"/>
        <v>0</v>
      </c>
      <c r="P24" s="71">
        <v>1.102E-2</v>
      </c>
      <c r="Q24" s="71">
        <f t="shared" si="4"/>
        <v>4.4080000000000001E-2</v>
      </c>
      <c r="R24" s="71"/>
      <c r="S24" s="71"/>
      <c r="T24" s="72">
        <v>0.29699999999999999</v>
      </c>
      <c r="U24" s="71">
        <f t="shared" si="5"/>
        <v>1.19</v>
      </c>
      <c r="V24" s="73"/>
      <c r="W24" s="73"/>
      <c r="X24" s="73"/>
      <c r="Y24" s="73"/>
      <c r="Z24" s="73"/>
      <c r="AA24" s="73"/>
      <c r="AB24" s="73"/>
      <c r="AC24" s="73"/>
      <c r="AD24" s="73" t="s">
        <v>47</v>
      </c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</row>
    <row r="25" spans="1:59" ht="22.5" customHeight="1" outlineLevel="1" x14ac:dyDescent="0.2">
      <c r="A25" s="64">
        <v>20</v>
      </c>
      <c r="B25" s="65" t="s">
        <v>64</v>
      </c>
      <c r="C25" s="66" t="s">
        <v>65</v>
      </c>
      <c r="D25" s="67" t="s">
        <v>66</v>
      </c>
      <c r="E25" s="68">
        <v>80</v>
      </c>
      <c r="F25" s="44"/>
      <c r="G25" s="69">
        <f t="shared" si="6"/>
        <v>0</v>
      </c>
      <c r="H25" s="70">
        <v>86</v>
      </c>
      <c r="I25" s="70">
        <f t="shared" si="0"/>
        <v>6880</v>
      </c>
      <c r="J25" s="70">
        <v>0</v>
      </c>
      <c r="K25" s="70">
        <f t="shared" si="1"/>
        <v>0</v>
      </c>
      <c r="L25" s="70">
        <v>21</v>
      </c>
      <c r="M25" s="70">
        <f t="shared" si="2"/>
        <v>0</v>
      </c>
      <c r="N25" s="71">
        <v>0</v>
      </c>
      <c r="O25" s="71">
        <f t="shared" si="3"/>
        <v>0</v>
      </c>
      <c r="P25" s="71">
        <v>0</v>
      </c>
      <c r="Q25" s="71">
        <f t="shared" si="4"/>
        <v>0</v>
      </c>
      <c r="R25" s="71"/>
      <c r="S25" s="71"/>
      <c r="T25" s="72">
        <v>0</v>
      </c>
      <c r="U25" s="71">
        <f t="shared" si="5"/>
        <v>0</v>
      </c>
      <c r="V25" s="73"/>
      <c r="W25" s="73"/>
      <c r="X25" s="73"/>
      <c r="Y25" s="73"/>
      <c r="Z25" s="73"/>
      <c r="AA25" s="73"/>
      <c r="AB25" s="73"/>
      <c r="AC25" s="73"/>
      <c r="AD25" s="73" t="s">
        <v>47</v>
      </c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</row>
    <row r="26" spans="1:59" ht="22.5" customHeight="1" outlineLevel="1" x14ac:dyDescent="0.2">
      <c r="A26" s="64">
        <v>21</v>
      </c>
      <c r="B26" s="65" t="s">
        <v>67</v>
      </c>
      <c r="C26" s="66" t="s">
        <v>141</v>
      </c>
      <c r="D26" s="67" t="s">
        <v>66</v>
      </c>
      <c r="E26" s="68">
        <v>22</v>
      </c>
      <c r="F26" s="44"/>
      <c r="G26" s="69">
        <f t="shared" si="6"/>
        <v>0</v>
      </c>
      <c r="H26" s="70">
        <v>145</v>
      </c>
      <c r="I26" s="70">
        <f t="shared" si="0"/>
        <v>3190</v>
      </c>
      <c r="J26" s="70">
        <v>0</v>
      </c>
      <c r="K26" s="70">
        <f t="shared" si="1"/>
        <v>0</v>
      </c>
      <c r="L26" s="70">
        <v>21</v>
      </c>
      <c r="M26" s="70">
        <f t="shared" si="2"/>
        <v>0</v>
      </c>
      <c r="N26" s="71">
        <v>0</v>
      </c>
      <c r="O26" s="71">
        <f t="shared" si="3"/>
        <v>0</v>
      </c>
      <c r="P26" s="71">
        <v>0</v>
      </c>
      <c r="Q26" s="71">
        <f t="shared" si="4"/>
        <v>0</v>
      </c>
      <c r="R26" s="71"/>
      <c r="S26" s="71"/>
      <c r="T26" s="72">
        <v>0</v>
      </c>
      <c r="U26" s="71">
        <f t="shared" si="5"/>
        <v>0</v>
      </c>
      <c r="V26" s="73"/>
      <c r="W26" s="73"/>
      <c r="X26" s="73"/>
      <c r="Y26" s="73"/>
      <c r="Z26" s="73"/>
      <c r="AA26" s="73"/>
      <c r="AB26" s="73"/>
      <c r="AC26" s="73"/>
      <c r="AD26" s="73" t="s">
        <v>47</v>
      </c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</row>
    <row r="27" spans="1:59" ht="22.5" customHeight="1" outlineLevel="1" x14ac:dyDescent="0.2">
      <c r="A27" s="64">
        <v>22</v>
      </c>
      <c r="B27" s="65" t="s">
        <v>85</v>
      </c>
      <c r="C27" s="66" t="s">
        <v>72</v>
      </c>
      <c r="D27" s="67" t="s">
        <v>59</v>
      </c>
      <c r="E27" s="68">
        <v>4</v>
      </c>
      <c r="F27" s="44"/>
      <c r="G27" s="69">
        <f t="shared" si="6"/>
        <v>0</v>
      </c>
      <c r="H27" s="70">
        <v>8.7600000000000016</v>
      </c>
      <c r="I27" s="70">
        <f t="shared" si="0"/>
        <v>35.04</v>
      </c>
      <c r="J27" s="70">
        <v>10.34</v>
      </c>
      <c r="K27" s="70">
        <f t="shared" si="1"/>
        <v>41.36</v>
      </c>
      <c r="L27" s="70">
        <v>21</v>
      </c>
      <c r="M27" s="70">
        <f t="shared" si="2"/>
        <v>0</v>
      </c>
      <c r="N27" s="71">
        <v>0</v>
      </c>
      <c r="O27" s="71">
        <f t="shared" si="3"/>
        <v>0</v>
      </c>
      <c r="P27" s="71">
        <v>0</v>
      </c>
      <c r="Q27" s="71">
        <f t="shared" si="4"/>
        <v>0</v>
      </c>
      <c r="R27" s="71"/>
      <c r="S27" s="71"/>
      <c r="T27" s="72">
        <v>0.05</v>
      </c>
      <c r="U27" s="71">
        <f t="shared" si="5"/>
        <v>0.2</v>
      </c>
      <c r="V27" s="73"/>
      <c r="W27" s="73"/>
      <c r="X27" s="73"/>
      <c r="Y27" s="73"/>
      <c r="Z27" s="73"/>
      <c r="AA27" s="73"/>
      <c r="AB27" s="73"/>
      <c r="AC27" s="73"/>
      <c r="AD27" s="73" t="s">
        <v>47</v>
      </c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</row>
    <row r="28" spans="1:59" ht="22.5" customHeight="1" outlineLevel="1" x14ac:dyDescent="0.2">
      <c r="A28" s="64">
        <v>23</v>
      </c>
      <c r="B28" s="65" t="s">
        <v>86</v>
      </c>
      <c r="C28" s="66" t="s">
        <v>74</v>
      </c>
      <c r="D28" s="67" t="s">
        <v>59</v>
      </c>
      <c r="E28" s="68">
        <v>4</v>
      </c>
      <c r="F28" s="44"/>
      <c r="G28" s="69">
        <f t="shared" si="6"/>
        <v>0</v>
      </c>
      <c r="H28" s="70">
        <v>10.61</v>
      </c>
      <c r="I28" s="70">
        <f t="shared" si="0"/>
        <v>42.44</v>
      </c>
      <c r="J28" s="70">
        <v>11.39</v>
      </c>
      <c r="K28" s="70">
        <f t="shared" si="1"/>
        <v>45.56</v>
      </c>
      <c r="L28" s="70">
        <v>21</v>
      </c>
      <c r="M28" s="70">
        <f t="shared" si="2"/>
        <v>0</v>
      </c>
      <c r="N28" s="71">
        <v>1.0000000000000001E-5</v>
      </c>
      <c r="O28" s="71">
        <f t="shared" si="3"/>
        <v>4.0000000000000003E-5</v>
      </c>
      <c r="P28" s="71">
        <v>0</v>
      </c>
      <c r="Q28" s="71">
        <f t="shared" si="4"/>
        <v>0</v>
      </c>
      <c r="R28" s="71"/>
      <c r="S28" s="71"/>
      <c r="T28" s="72">
        <v>6.2E-2</v>
      </c>
      <c r="U28" s="71">
        <f t="shared" si="5"/>
        <v>0.25</v>
      </c>
      <c r="V28" s="73"/>
      <c r="W28" s="73"/>
      <c r="X28" s="73"/>
      <c r="Y28" s="73"/>
      <c r="Z28" s="73"/>
      <c r="AA28" s="73"/>
      <c r="AB28" s="73"/>
      <c r="AC28" s="73"/>
      <c r="AD28" s="73" t="s">
        <v>47</v>
      </c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</row>
    <row r="29" spans="1:59" ht="22.5" customHeight="1" outlineLevel="1" x14ac:dyDescent="0.2">
      <c r="A29" s="64">
        <v>24</v>
      </c>
      <c r="B29" s="65" t="s">
        <v>87</v>
      </c>
      <c r="C29" s="66" t="s">
        <v>76</v>
      </c>
      <c r="D29" s="67" t="s">
        <v>77</v>
      </c>
      <c r="E29" s="68">
        <v>0.45</v>
      </c>
      <c r="F29" s="44"/>
      <c r="G29" s="69">
        <f t="shared" si="6"/>
        <v>0</v>
      </c>
      <c r="H29" s="74">
        <v>200.57</v>
      </c>
      <c r="I29" s="74">
        <f t="shared" si="0"/>
        <v>90.26</v>
      </c>
      <c r="J29" s="74">
        <v>249.43</v>
      </c>
      <c r="K29" s="74">
        <f t="shared" si="1"/>
        <v>112.24</v>
      </c>
      <c r="L29" s="74">
        <v>21</v>
      </c>
      <c r="M29" s="74">
        <f t="shared" si="2"/>
        <v>0</v>
      </c>
      <c r="N29" s="75">
        <v>0</v>
      </c>
      <c r="O29" s="75">
        <f t="shared" si="3"/>
        <v>0</v>
      </c>
      <c r="P29" s="75">
        <v>0</v>
      </c>
      <c r="Q29" s="75">
        <f t="shared" si="4"/>
        <v>0</v>
      </c>
      <c r="R29" s="75"/>
      <c r="S29" s="75"/>
      <c r="T29" s="76">
        <v>1.327</v>
      </c>
      <c r="U29" s="75">
        <f t="shared" si="5"/>
        <v>0.6</v>
      </c>
      <c r="V29" s="73"/>
      <c r="W29" s="73"/>
      <c r="X29" s="73"/>
      <c r="Y29" s="73"/>
      <c r="Z29" s="73"/>
      <c r="AA29" s="73"/>
      <c r="AB29" s="73"/>
      <c r="AC29" s="73"/>
      <c r="AD29" s="73" t="s">
        <v>47</v>
      </c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</row>
    <row r="30" spans="1:59" ht="48.75" customHeight="1" x14ac:dyDescent="0.2">
      <c r="A30" s="64">
        <v>25</v>
      </c>
      <c r="B30" s="65"/>
      <c r="C30" s="77" t="s">
        <v>175</v>
      </c>
      <c r="D30" s="67" t="s">
        <v>46</v>
      </c>
      <c r="E30" s="68">
        <v>1</v>
      </c>
      <c r="F30" s="44"/>
      <c r="G30" s="69">
        <f t="shared" si="6"/>
        <v>0</v>
      </c>
      <c r="AB30" s="48">
        <v>15</v>
      </c>
      <c r="AC30" s="48">
        <v>21</v>
      </c>
    </row>
    <row r="31" spans="1:59" x14ac:dyDescent="0.2">
      <c r="C31" s="79"/>
      <c r="AD31" s="48" t="s">
        <v>78</v>
      </c>
    </row>
  </sheetData>
  <sheetProtection sheet="1" objects="1" scenarios="1"/>
  <mergeCells count="2">
    <mergeCell ref="A1:G1"/>
    <mergeCell ref="A2:G2"/>
  </mergeCells>
  <printOptions horizontalCentered="1"/>
  <pageMargins left="0.70866141732283472" right="0" top="0.78740157480314965" bottom="0.78740157480314965" header="0.31496062992125984" footer="0.31496062992125984"/>
  <pageSetup paperSize="9" scale="90" orientation="portrait" r:id="rId1"/>
  <headerFooter>
    <oddFooter>&amp;L&amp;8Veřejná zakázka malého rozsahu Osazení redukčních ventilů v UKB 
Položkový rozpočet - Pavilon A3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6"/>
  <sheetViews>
    <sheetView workbookViewId="0">
      <selection activeCell="X12" sqref="X12"/>
    </sheetView>
  </sheetViews>
  <sheetFormatPr defaultRowHeight="12.75" outlineLevelRow="1" x14ac:dyDescent="0.2"/>
  <cols>
    <col min="1" max="1" width="4.28515625" style="9" customWidth="1"/>
    <col min="2" max="2" width="14.42578125" style="37" customWidth="1"/>
    <col min="3" max="3" width="38.28515625" style="37" customWidth="1"/>
    <col min="4" max="4" width="4.5703125" style="41" customWidth="1"/>
    <col min="5" max="5" width="10.5703125" style="9" customWidth="1"/>
    <col min="6" max="6" width="9.85546875" style="9" customWidth="1"/>
    <col min="7" max="7" width="12.7109375" style="9" customWidth="1"/>
    <col min="8" max="21" width="0" style="9" hidden="1" customWidth="1"/>
    <col min="22" max="27" width="9.140625" style="9"/>
    <col min="28" max="38" width="0" style="9" hidden="1" customWidth="1"/>
    <col min="39" max="16384" width="9.140625" style="9"/>
  </cols>
  <sheetData>
    <row r="1" spans="1:59" ht="15.75" customHeight="1" x14ac:dyDescent="0.2">
      <c r="A1" s="176" t="s">
        <v>0</v>
      </c>
      <c r="B1" s="176"/>
      <c r="C1" s="176"/>
      <c r="D1" s="176"/>
      <c r="E1" s="176"/>
      <c r="F1" s="176"/>
      <c r="G1" s="176"/>
      <c r="AD1" s="9" t="s">
        <v>24</v>
      </c>
    </row>
    <row r="2" spans="1:59" s="24" customFormat="1" ht="21.75" customHeight="1" x14ac:dyDescent="0.2">
      <c r="A2" s="177" t="s">
        <v>109</v>
      </c>
      <c r="B2" s="178"/>
      <c r="C2" s="178"/>
      <c r="D2" s="178"/>
      <c r="E2" s="178"/>
      <c r="F2" s="178"/>
      <c r="G2" s="179"/>
      <c r="AD2" s="24" t="s">
        <v>25</v>
      </c>
    </row>
    <row r="4" spans="1:59" s="17" customFormat="1" ht="38.25" x14ac:dyDescent="0.2">
      <c r="A4" s="13" t="s">
        <v>26</v>
      </c>
      <c r="B4" s="14" t="s">
        <v>27</v>
      </c>
      <c r="C4" s="14" t="s">
        <v>28</v>
      </c>
      <c r="D4" s="15" t="s">
        <v>29</v>
      </c>
      <c r="E4" s="15" t="s">
        <v>30</v>
      </c>
      <c r="F4" s="16" t="s">
        <v>91</v>
      </c>
      <c r="G4" s="10" t="s">
        <v>88</v>
      </c>
      <c r="H4" s="11" t="s">
        <v>11</v>
      </c>
      <c r="I4" s="11" t="s">
        <v>31</v>
      </c>
      <c r="J4" s="11" t="s">
        <v>12</v>
      </c>
      <c r="K4" s="11" t="s">
        <v>32</v>
      </c>
      <c r="L4" s="11" t="s">
        <v>33</v>
      </c>
      <c r="M4" s="11" t="s">
        <v>34</v>
      </c>
      <c r="N4" s="11" t="s">
        <v>35</v>
      </c>
      <c r="O4" s="11" t="s">
        <v>36</v>
      </c>
      <c r="P4" s="11" t="s">
        <v>37</v>
      </c>
      <c r="Q4" s="11" t="s">
        <v>38</v>
      </c>
      <c r="R4" s="11" t="s">
        <v>39</v>
      </c>
      <c r="S4" s="11" t="s">
        <v>40</v>
      </c>
      <c r="T4" s="11" t="s">
        <v>41</v>
      </c>
      <c r="U4" s="12" t="s">
        <v>42</v>
      </c>
    </row>
    <row r="5" spans="1:59" s="24" customFormat="1" ht="22.5" customHeight="1" x14ac:dyDescent="0.2">
      <c r="A5" s="23" t="s">
        <v>43</v>
      </c>
      <c r="B5" s="20" t="s">
        <v>21</v>
      </c>
      <c r="C5" s="20" t="s">
        <v>116</v>
      </c>
      <c r="D5" s="42"/>
      <c r="E5" s="21"/>
      <c r="F5" s="22"/>
      <c r="G5" s="22">
        <f>SUMIF(AD6:AD35,"&lt;&gt;NOR",G6:G35)</f>
        <v>0</v>
      </c>
      <c r="H5" s="22"/>
      <c r="I5" s="22">
        <f>SUM(I6:I34)</f>
        <v>164470.93000000005</v>
      </c>
      <c r="J5" s="22"/>
      <c r="K5" s="22">
        <f>SUM(K6:K34)</f>
        <v>8274.4700000000012</v>
      </c>
      <c r="L5" s="22"/>
      <c r="M5" s="22">
        <f>SUM(M6:M34)</f>
        <v>0</v>
      </c>
      <c r="N5" s="23"/>
      <c r="O5" s="23">
        <f>SUM(O6:O34)</f>
        <v>0.12827999999999998</v>
      </c>
      <c r="P5" s="23"/>
      <c r="Q5" s="23">
        <f>SUM(Q6:Q34)</f>
        <v>0.33148</v>
      </c>
      <c r="R5" s="23"/>
      <c r="S5" s="23"/>
      <c r="T5" s="18"/>
      <c r="U5" s="23">
        <f>SUM(U6:U34)</f>
        <v>15.05</v>
      </c>
      <c r="AD5" s="24" t="s">
        <v>44</v>
      </c>
    </row>
    <row r="6" spans="1:59" ht="22.5" customHeight="1" outlineLevel="1" x14ac:dyDescent="0.2">
      <c r="A6" s="25">
        <v>1</v>
      </c>
      <c r="B6" s="26" t="s">
        <v>45</v>
      </c>
      <c r="C6" s="27" t="s">
        <v>142</v>
      </c>
      <c r="D6" s="40" t="s">
        <v>46</v>
      </c>
      <c r="E6" s="28">
        <v>2</v>
      </c>
      <c r="F6" s="44"/>
      <c r="G6" s="29">
        <f>E6*F6</f>
        <v>0</v>
      </c>
      <c r="H6" s="30">
        <v>1136</v>
      </c>
      <c r="I6" s="30">
        <f t="shared" ref="I6:I34" si="0">ROUND(E6*H6,2)</f>
        <v>2272</v>
      </c>
      <c r="J6" s="30">
        <v>0</v>
      </c>
      <c r="K6" s="30">
        <f t="shared" ref="K6:K34" si="1">ROUND(E6*J6,2)</f>
        <v>0</v>
      </c>
      <c r="L6" s="30">
        <v>21</v>
      </c>
      <c r="M6" s="30">
        <f t="shared" ref="M6:M34" si="2">G6*(1+L6/100)</f>
        <v>0</v>
      </c>
      <c r="N6" s="31">
        <v>0</v>
      </c>
      <c r="O6" s="31">
        <f t="shared" ref="O6:O34" si="3">ROUND(E6*N6,5)</f>
        <v>0</v>
      </c>
      <c r="P6" s="31">
        <v>0</v>
      </c>
      <c r="Q6" s="31">
        <f t="shared" ref="Q6:Q34" si="4">ROUND(E6*P6,5)</f>
        <v>0</v>
      </c>
      <c r="R6" s="31"/>
      <c r="S6" s="31"/>
      <c r="T6" s="32">
        <v>0</v>
      </c>
      <c r="U6" s="31">
        <f t="shared" ref="U6:U34" si="5">ROUND(E6*T6,2)</f>
        <v>0</v>
      </c>
      <c r="V6" s="33"/>
      <c r="W6" s="33"/>
      <c r="X6" s="33"/>
      <c r="Y6" s="33"/>
      <c r="Z6" s="33"/>
      <c r="AA6" s="33"/>
      <c r="AB6" s="33"/>
      <c r="AC6" s="33"/>
      <c r="AD6" s="33" t="s">
        <v>47</v>
      </c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</row>
    <row r="7" spans="1:59" ht="22.5" customHeight="1" outlineLevel="1" x14ac:dyDescent="0.2">
      <c r="A7" s="25">
        <v>2</v>
      </c>
      <c r="B7" s="26" t="s">
        <v>92</v>
      </c>
      <c r="C7" s="27" t="s">
        <v>158</v>
      </c>
      <c r="D7" s="40" t="s">
        <v>46</v>
      </c>
      <c r="E7" s="28">
        <v>1</v>
      </c>
      <c r="F7" s="44"/>
      <c r="G7" s="29">
        <f t="shared" ref="G7:G35" si="6">E7*F7</f>
        <v>0</v>
      </c>
      <c r="H7" s="30">
        <v>1025</v>
      </c>
      <c r="I7" s="30">
        <f t="shared" si="0"/>
        <v>1025</v>
      </c>
      <c r="J7" s="30">
        <v>0</v>
      </c>
      <c r="K7" s="30">
        <f t="shared" si="1"/>
        <v>0</v>
      </c>
      <c r="L7" s="30">
        <v>21</v>
      </c>
      <c r="M7" s="30">
        <f t="shared" si="2"/>
        <v>0</v>
      </c>
      <c r="N7" s="31">
        <v>0</v>
      </c>
      <c r="O7" s="31">
        <f t="shared" si="3"/>
        <v>0</v>
      </c>
      <c r="P7" s="31">
        <v>0</v>
      </c>
      <c r="Q7" s="31">
        <f t="shared" si="4"/>
        <v>0</v>
      </c>
      <c r="R7" s="31"/>
      <c r="S7" s="31"/>
      <c r="T7" s="32">
        <v>0</v>
      </c>
      <c r="U7" s="31">
        <f t="shared" si="5"/>
        <v>0</v>
      </c>
      <c r="V7" s="33"/>
      <c r="W7" s="33"/>
      <c r="X7" s="33"/>
      <c r="Y7" s="33"/>
      <c r="Z7" s="33"/>
      <c r="AA7" s="33"/>
      <c r="AB7" s="33"/>
      <c r="AC7" s="33"/>
      <c r="AD7" s="33" t="s">
        <v>47</v>
      </c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</row>
    <row r="8" spans="1:59" ht="34.5" customHeight="1" outlineLevel="1" x14ac:dyDescent="0.2">
      <c r="A8" s="25">
        <v>3</v>
      </c>
      <c r="B8" s="26" t="s">
        <v>48</v>
      </c>
      <c r="C8" s="27" t="s">
        <v>129</v>
      </c>
      <c r="D8" s="40" t="s">
        <v>46</v>
      </c>
      <c r="E8" s="28">
        <v>2</v>
      </c>
      <c r="F8" s="44"/>
      <c r="G8" s="29">
        <f t="shared" si="6"/>
        <v>0</v>
      </c>
      <c r="H8" s="30">
        <v>6150</v>
      </c>
      <c r="I8" s="30">
        <f t="shared" si="0"/>
        <v>12300</v>
      </c>
      <c r="J8" s="30">
        <v>0</v>
      </c>
      <c r="K8" s="30">
        <f t="shared" si="1"/>
        <v>0</v>
      </c>
      <c r="L8" s="30">
        <v>21</v>
      </c>
      <c r="M8" s="30">
        <f t="shared" si="2"/>
        <v>0</v>
      </c>
      <c r="N8" s="31">
        <v>0</v>
      </c>
      <c r="O8" s="31">
        <f t="shared" si="3"/>
        <v>0</v>
      </c>
      <c r="P8" s="31">
        <v>0</v>
      </c>
      <c r="Q8" s="31">
        <f t="shared" si="4"/>
        <v>0</v>
      </c>
      <c r="R8" s="31"/>
      <c r="S8" s="31"/>
      <c r="T8" s="32">
        <v>0</v>
      </c>
      <c r="U8" s="31">
        <f t="shared" si="5"/>
        <v>0</v>
      </c>
      <c r="V8" s="33"/>
      <c r="W8" s="33"/>
      <c r="X8" s="33"/>
      <c r="Y8" s="33"/>
      <c r="Z8" s="33"/>
      <c r="AA8" s="33"/>
      <c r="AB8" s="33"/>
      <c r="AC8" s="33"/>
      <c r="AD8" s="33" t="s">
        <v>47</v>
      </c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</row>
    <row r="9" spans="1:59" ht="34.5" customHeight="1" outlineLevel="1" x14ac:dyDescent="0.2">
      <c r="A9" s="25">
        <v>4</v>
      </c>
      <c r="B9" s="26" t="s">
        <v>49</v>
      </c>
      <c r="C9" s="27" t="s">
        <v>130</v>
      </c>
      <c r="D9" s="40" t="s">
        <v>46</v>
      </c>
      <c r="E9" s="28">
        <v>4</v>
      </c>
      <c r="F9" s="44"/>
      <c r="G9" s="29">
        <f t="shared" si="6"/>
        <v>0</v>
      </c>
      <c r="H9" s="30">
        <v>3865</v>
      </c>
      <c r="I9" s="30">
        <f t="shared" si="0"/>
        <v>15460</v>
      </c>
      <c r="J9" s="30">
        <v>0</v>
      </c>
      <c r="K9" s="30">
        <f t="shared" si="1"/>
        <v>0</v>
      </c>
      <c r="L9" s="30">
        <v>21</v>
      </c>
      <c r="M9" s="30">
        <f t="shared" si="2"/>
        <v>0</v>
      </c>
      <c r="N9" s="31">
        <v>0</v>
      </c>
      <c r="O9" s="31">
        <f t="shared" si="3"/>
        <v>0</v>
      </c>
      <c r="P9" s="31">
        <v>0</v>
      </c>
      <c r="Q9" s="31">
        <f t="shared" si="4"/>
        <v>0</v>
      </c>
      <c r="R9" s="31"/>
      <c r="S9" s="31"/>
      <c r="T9" s="32">
        <v>0</v>
      </c>
      <c r="U9" s="31">
        <f t="shared" si="5"/>
        <v>0</v>
      </c>
      <c r="V9" s="33"/>
      <c r="W9" s="33"/>
      <c r="X9" s="33"/>
      <c r="Y9" s="33"/>
      <c r="Z9" s="33"/>
      <c r="AA9" s="33"/>
      <c r="AB9" s="33"/>
      <c r="AC9" s="33"/>
      <c r="AD9" s="33" t="s">
        <v>47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</row>
    <row r="10" spans="1:59" ht="22.5" customHeight="1" outlineLevel="1" x14ac:dyDescent="0.2">
      <c r="A10" s="25">
        <v>5</v>
      </c>
      <c r="B10" s="26" t="s">
        <v>50</v>
      </c>
      <c r="C10" s="27" t="s">
        <v>131</v>
      </c>
      <c r="D10" s="40" t="s">
        <v>46</v>
      </c>
      <c r="E10" s="28">
        <v>1</v>
      </c>
      <c r="F10" s="44"/>
      <c r="G10" s="29">
        <f t="shared" si="6"/>
        <v>0</v>
      </c>
      <c r="H10" s="30">
        <v>2650</v>
      </c>
      <c r="I10" s="30">
        <f t="shared" si="0"/>
        <v>2650</v>
      </c>
      <c r="J10" s="30">
        <v>0</v>
      </c>
      <c r="K10" s="30">
        <f t="shared" si="1"/>
        <v>0</v>
      </c>
      <c r="L10" s="30">
        <v>21</v>
      </c>
      <c r="M10" s="30">
        <f t="shared" si="2"/>
        <v>0</v>
      </c>
      <c r="N10" s="31">
        <v>0</v>
      </c>
      <c r="O10" s="31">
        <f t="shared" si="3"/>
        <v>0</v>
      </c>
      <c r="P10" s="31">
        <v>0</v>
      </c>
      <c r="Q10" s="31">
        <f t="shared" si="4"/>
        <v>0</v>
      </c>
      <c r="R10" s="31"/>
      <c r="S10" s="31"/>
      <c r="T10" s="32">
        <v>0</v>
      </c>
      <c r="U10" s="31">
        <f t="shared" si="5"/>
        <v>0</v>
      </c>
      <c r="V10" s="33"/>
      <c r="W10" s="33"/>
      <c r="X10" s="33"/>
      <c r="Y10" s="33"/>
      <c r="Z10" s="33"/>
      <c r="AA10" s="33"/>
      <c r="AB10" s="33"/>
      <c r="AC10" s="33"/>
      <c r="AD10" s="33" t="s">
        <v>47</v>
      </c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</row>
    <row r="11" spans="1:59" ht="22.5" customHeight="1" outlineLevel="1" x14ac:dyDescent="0.2">
      <c r="A11" s="25">
        <v>6</v>
      </c>
      <c r="B11" s="26" t="s">
        <v>94</v>
      </c>
      <c r="C11" s="27" t="s">
        <v>155</v>
      </c>
      <c r="D11" s="40" t="s">
        <v>46</v>
      </c>
      <c r="E11" s="28">
        <v>1</v>
      </c>
      <c r="F11" s="44"/>
      <c r="G11" s="29">
        <f t="shared" si="6"/>
        <v>0</v>
      </c>
      <c r="H11" s="30">
        <v>2646</v>
      </c>
      <c r="I11" s="30">
        <f t="shared" si="0"/>
        <v>2646</v>
      </c>
      <c r="J11" s="30">
        <v>0</v>
      </c>
      <c r="K11" s="30">
        <f t="shared" si="1"/>
        <v>0</v>
      </c>
      <c r="L11" s="30">
        <v>21</v>
      </c>
      <c r="M11" s="30">
        <f t="shared" si="2"/>
        <v>0</v>
      </c>
      <c r="N11" s="31">
        <v>0</v>
      </c>
      <c r="O11" s="31">
        <f t="shared" si="3"/>
        <v>0</v>
      </c>
      <c r="P11" s="31">
        <v>0</v>
      </c>
      <c r="Q11" s="31">
        <f t="shared" si="4"/>
        <v>0</v>
      </c>
      <c r="R11" s="31"/>
      <c r="S11" s="31"/>
      <c r="T11" s="32">
        <v>0</v>
      </c>
      <c r="U11" s="31">
        <f t="shared" si="5"/>
        <v>0</v>
      </c>
      <c r="V11" s="33"/>
      <c r="W11" s="33"/>
      <c r="X11" s="33"/>
      <c r="Y11" s="33"/>
      <c r="Z11" s="33"/>
      <c r="AA11" s="33"/>
      <c r="AB11" s="33"/>
      <c r="AC11" s="33"/>
      <c r="AD11" s="33" t="s">
        <v>47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</row>
    <row r="12" spans="1:59" ht="22.5" customHeight="1" outlineLevel="1" x14ac:dyDescent="0.2">
      <c r="A12" s="25">
        <v>7</v>
      </c>
      <c r="B12" s="26" t="s">
        <v>95</v>
      </c>
      <c r="C12" s="27" t="s">
        <v>159</v>
      </c>
      <c r="D12" s="40" t="s">
        <v>46</v>
      </c>
      <c r="E12" s="28">
        <v>1</v>
      </c>
      <c r="F12" s="44"/>
      <c r="G12" s="29">
        <f t="shared" si="6"/>
        <v>0</v>
      </c>
      <c r="H12" s="30">
        <v>2365</v>
      </c>
      <c r="I12" s="30">
        <f t="shared" si="0"/>
        <v>2365</v>
      </c>
      <c r="J12" s="30">
        <v>0</v>
      </c>
      <c r="K12" s="30">
        <f t="shared" si="1"/>
        <v>0</v>
      </c>
      <c r="L12" s="30">
        <v>21</v>
      </c>
      <c r="M12" s="30">
        <f t="shared" si="2"/>
        <v>0</v>
      </c>
      <c r="N12" s="31">
        <v>0</v>
      </c>
      <c r="O12" s="31">
        <f t="shared" si="3"/>
        <v>0</v>
      </c>
      <c r="P12" s="31">
        <v>0</v>
      </c>
      <c r="Q12" s="31">
        <f t="shared" si="4"/>
        <v>0</v>
      </c>
      <c r="R12" s="31"/>
      <c r="S12" s="31"/>
      <c r="T12" s="32">
        <v>0</v>
      </c>
      <c r="U12" s="31">
        <f t="shared" si="5"/>
        <v>0</v>
      </c>
      <c r="V12" s="33"/>
      <c r="W12" s="33"/>
      <c r="X12" s="33"/>
      <c r="Y12" s="33"/>
      <c r="Z12" s="33"/>
      <c r="AA12" s="33"/>
      <c r="AB12" s="33"/>
      <c r="AC12" s="33"/>
      <c r="AD12" s="33" t="s">
        <v>47</v>
      </c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</row>
    <row r="13" spans="1:59" ht="22.5" customHeight="1" outlineLevel="1" x14ac:dyDescent="0.2">
      <c r="A13" s="25">
        <v>8</v>
      </c>
      <c r="B13" s="26" t="s">
        <v>51</v>
      </c>
      <c r="C13" s="27" t="s">
        <v>132</v>
      </c>
      <c r="D13" s="40" t="s">
        <v>46</v>
      </c>
      <c r="E13" s="28">
        <v>2</v>
      </c>
      <c r="F13" s="44"/>
      <c r="G13" s="29">
        <f t="shared" si="6"/>
        <v>0</v>
      </c>
      <c r="H13" s="30">
        <v>3652</v>
      </c>
      <c r="I13" s="30">
        <f t="shared" si="0"/>
        <v>7304</v>
      </c>
      <c r="J13" s="30">
        <v>0</v>
      </c>
      <c r="K13" s="30">
        <f t="shared" si="1"/>
        <v>0</v>
      </c>
      <c r="L13" s="30">
        <v>21</v>
      </c>
      <c r="M13" s="30">
        <f t="shared" si="2"/>
        <v>0</v>
      </c>
      <c r="N13" s="31">
        <v>0</v>
      </c>
      <c r="O13" s="31">
        <f t="shared" si="3"/>
        <v>0</v>
      </c>
      <c r="P13" s="31">
        <v>0</v>
      </c>
      <c r="Q13" s="31">
        <f t="shared" si="4"/>
        <v>0</v>
      </c>
      <c r="R13" s="31"/>
      <c r="S13" s="31"/>
      <c r="T13" s="32">
        <v>0</v>
      </c>
      <c r="U13" s="31">
        <f t="shared" si="5"/>
        <v>0</v>
      </c>
      <c r="V13" s="33"/>
      <c r="W13" s="33"/>
      <c r="X13" s="33"/>
      <c r="Y13" s="33"/>
      <c r="Z13" s="33"/>
      <c r="AA13" s="33"/>
      <c r="AB13" s="33"/>
      <c r="AC13" s="33"/>
      <c r="AD13" s="33" t="s">
        <v>47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</row>
    <row r="14" spans="1:59" ht="22.5" customHeight="1" outlineLevel="1" x14ac:dyDescent="0.2">
      <c r="A14" s="25">
        <v>9</v>
      </c>
      <c r="B14" s="26" t="s">
        <v>107</v>
      </c>
      <c r="C14" s="27" t="s">
        <v>108</v>
      </c>
      <c r="D14" s="40" t="s">
        <v>46</v>
      </c>
      <c r="E14" s="28">
        <v>1</v>
      </c>
      <c r="F14" s="44"/>
      <c r="G14" s="29">
        <f t="shared" si="6"/>
        <v>0</v>
      </c>
      <c r="H14" s="30">
        <v>0</v>
      </c>
      <c r="I14" s="30">
        <f t="shared" si="0"/>
        <v>0</v>
      </c>
      <c r="J14" s="30">
        <v>2150</v>
      </c>
      <c r="K14" s="30">
        <f t="shared" si="1"/>
        <v>2150</v>
      </c>
      <c r="L14" s="30">
        <v>21</v>
      </c>
      <c r="M14" s="30">
        <f t="shared" si="2"/>
        <v>0</v>
      </c>
      <c r="N14" s="31">
        <v>0</v>
      </c>
      <c r="O14" s="31">
        <f t="shared" si="3"/>
        <v>0</v>
      </c>
      <c r="P14" s="31">
        <v>0</v>
      </c>
      <c r="Q14" s="31">
        <f t="shared" si="4"/>
        <v>0</v>
      </c>
      <c r="R14" s="31"/>
      <c r="S14" s="31"/>
      <c r="T14" s="32">
        <v>0</v>
      </c>
      <c r="U14" s="31">
        <f t="shared" si="5"/>
        <v>0</v>
      </c>
      <c r="V14" s="33"/>
      <c r="W14" s="33"/>
      <c r="X14" s="33"/>
      <c r="Y14" s="33"/>
      <c r="Z14" s="33"/>
      <c r="AA14" s="33"/>
      <c r="AB14" s="33"/>
      <c r="AC14" s="33"/>
      <c r="AD14" s="33" t="s">
        <v>70</v>
      </c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</row>
    <row r="15" spans="1:59" ht="34.5" customHeight="1" outlineLevel="1" x14ac:dyDescent="0.2">
      <c r="A15" s="25">
        <v>10</v>
      </c>
      <c r="B15" s="26" t="s">
        <v>52</v>
      </c>
      <c r="C15" s="27" t="s">
        <v>148</v>
      </c>
      <c r="D15" s="40" t="s">
        <v>46</v>
      </c>
      <c r="E15" s="28">
        <v>1</v>
      </c>
      <c r="F15" s="44"/>
      <c r="G15" s="29">
        <f t="shared" si="6"/>
        <v>0</v>
      </c>
      <c r="H15" s="30">
        <v>4802</v>
      </c>
      <c r="I15" s="30">
        <f t="shared" si="0"/>
        <v>4802</v>
      </c>
      <c r="J15" s="30">
        <v>0</v>
      </c>
      <c r="K15" s="30">
        <f t="shared" si="1"/>
        <v>0</v>
      </c>
      <c r="L15" s="30">
        <v>21</v>
      </c>
      <c r="M15" s="30">
        <f t="shared" si="2"/>
        <v>0</v>
      </c>
      <c r="N15" s="31">
        <v>0</v>
      </c>
      <c r="O15" s="31">
        <f t="shared" si="3"/>
        <v>0</v>
      </c>
      <c r="P15" s="31">
        <v>0</v>
      </c>
      <c r="Q15" s="31">
        <f t="shared" si="4"/>
        <v>0</v>
      </c>
      <c r="R15" s="31"/>
      <c r="S15" s="31"/>
      <c r="T15" s="32">
        <v>0</v>
      </c>
      <c r="U15" s="31">
        <f t="shared" si="5"/>
        <v>0</v>
      </c>
      <c r="V15" s="33"/>
      <c r="W15" s="33"/>
      <c r="X15" s="33"/>
      <c r="Y15" s="33"/>
      <c r="Z15" s="33"/>
      <c r="AA15" s="33"/>
      <c r="AB15" s="33"/>
      <c r="AC15" s="33"/>
      <c r="AD15" s="33" t="s">
        <v>47</v>
      </c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</row>
    <row r="16" spans="1:59" ht="22.5" customHeight="1" outlineLevel="1" x14ac:dyDescent="0.2">
      <c r="A16" s="25">
        <v>11</v>
      </c>
      <c r="B16" s="26" t="s">
        <v>53</v>
      </c>
      <c r="C16" s="27" t="s">
        <v>156</v>
      </c>
      <c r="D16" s="40" t="s">
        <v>46</v>
      </c>
      <c r="E16" s="28">
        <v>1</v>
      </c>
      <c r="F16" s="44"/>
      <c r="G16" s="29">
        <f t="shared" si="6"/>
        <v>0</v>
      </c>
      <c r="H16" s="30">
        <v>38850</v>
      </c>
      <c r="I16" s="30">
        <f t="shared" si="0"/>
        <v>38850</v>
      </c>
      <c r="J16" s="30">
        <v>0</v>
      </c>
      <c r="K16" s="30">
        <f t="shared" si="1"/>
        <v>0</v>
      </c>
      <c r="L16" s="30">
        <v>21</v>
      </c>
      <c r="M16" s="30">
        <f t="shared" si="2"/>
        <v>0</v>
      </c>
      <c r="N16" s="31">
        <v>0</v>
      </c>
      <c r="O16" s="31">
        <f t="shared" si="3"/>
        <v>0</v>
      </c>
      <c r="P16" s="31">
        <v>0</v>
      </c>
      <c r="Q16" s="31">
        <f t="shared" si="4"/>
        <v>0</v>
      </c>
      <c r="R16" s="31"/>
      <c r="S16" s="31"/>
      <c r="T16" s="32">
        <v>0</v>
      </c>
      <c r="U16" s="31">
        <f t="shared" si="5"/>
        <v>0</v>
      </c>
      <c r="V16" s="33"/>
      <c r="W16" s="33"/>
      <c r="X16" s="33"/>
      <c r="Y16" s="33"/>
      <c r="Z16" s="33"/>
      <c r="AA16" s="33"/>
      <c r="AB16" s="33"/>
      <c r="AC16" s="33"/>
      <c r="AD16" s="33" t="s">
        <v>47</v>
      </c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</row>
    <row r="17" spans="1:59" ht="22.5" customHeight="1" outlineLevel="1" x14ac:dyDescent="0.2">
      <c r="A17" s="25">
        <v>12</v>
      </c>
      <c r="B17" s="26" t="s">
        <v>54</v>
      </c>
      <c r="C17" s="27" t="s">
        <v>150</v>
      </c>
      <c r="D17" s="40" t="s">
        <v>46</v>
      </c>
      <c r="E17" s="28">
        <v>1</v>
      </c>
      <c r="F17" s="44"/>
      <c r="G17" s="29">
        <f t="shared" si="6"/>
        <v>0</v>
      </c>
      <c r="H17" s="30">
        <v>9801</v>
      </c>
      <c r="I17" s="30">
        <f t="shared" si="0"/>
        <v>9801</v>
      </c>
      <c r="J17" s="30">
        <v>0</v>
      </c>
      <c r="K17" s="30">
        <f t="shared" si="1"/>
        <v>0</v>
      </c>
      <c r="L17" s="30">
        <v>21</v>
      </c>
      <c r="M17" s="30">
        <f t="shared" si="2"/>
        <v>0</v>
      </c>
      <c r="N17" s="31">
        <v>0</v>
      </c>
      <c r="O17" s="31">
        <f t="shared" si="3"/>
        <v>0</v>
      </c>
      <c r="P17" s="31">
        <v>0</v>
      </c>
      <c r="Q17" s="31">
        <f t="shared" si="4"/>
        <v>0</v>
      </c>
      <c r="R17" s="31"/>
      <c r="S17" s="31"/>
      <c r="T17" s="32">
        <v>0</v>
      </c>
      <c r="U17" s="31">
        <f t="shared" si="5"/>
        <v>0</v>
      </c>
      <c r="V17" s="33"/>
      <c r="W17" s="33"/>
      <c r="X17" s="33"/>
      <c r="Y17" s="33"/>
      <c r="Z17" s="33"/>
      <c r="AA17" s="33"/>
      <c r="AB17" s="33"/>
      <c r="AC17" s="33"/>
      <c r="AD17" s="33" t="s">
        <v>47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</row>
    <row r="18" spans="1:59" ht="22.5" customHeight="1" outlineLevel="1" x14ac:dyDescent="0.2">
      <c r="A18" s="25">
        <v>13</v>
      </c>
      <c r="B18" s="26" t="s">
        <v>68</v>
      </c>
      <c r="C18" s="27" t="s">
        <v>160</v>
      </c>
      <c r="D18" s="40" t="s">
        <v>46</v>
      </c>
      <c r="E18" s="28">
        <v>1</v>
      </c>
      <c r="F18" s="44"/>
      <c r="G18" s="29">
        <f t="shared" si="6"/>
        <v>0</v>
      </c>
      <c r="H18" s="30">
        <v>8963</v>
      </c>
      <c r="I18" s="30">
        <f t="shared" si="0"/>
        <v>8963</v>
      </c>
      <c r="J18" s="30">
        <v>0</v>
      </c>
      <c r="K18" s="30">
        <f t="shared" si="1"/>
        <v>0</v>
      </c>
      <c r="L18" s="30">
        <v>21</v>
      </c>
      <c r="M18" s="30">
        <f t="shared" si="2"/>
        <v>0</v>
      </c>
      <c r="N18" s="31">
        <v>0</v>
      </c>
      <c r="O18" s="31">
        <f t="shared" si="3"/>
        <v>0</v>
      </c>
      <c r="P18" s="31">
        <v>0</v>
      </c>
      <c r="Q18" s="31">
        <f t="shared" si="4"/>
        <v>0</v>
      </c>
      <c r="R18" s="31"/>
      <c r="S18" s="31"/>
      <c r="T18" s="32">
        <v>0</v>
      </c>
      <c r="U18" s="31">
        <f t="shared" si="5"/>
        <v>0</v>
      </c>
      <c r="V18" s="33"/>
      <c r="W18" s="33"/>
      <c r="X18" s="33"/>
      <c r="Y18" s="33"/>
      <c r="Z18" s="33"/>
      <c r="AA18" s="33"/>
      <c r="AB18" s="33"/>
      <c r="AC18" s="33"/>
      <c r="AD18" s="33" t="s">
        <v>47</v>
      </c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</row>
    <row r="19" spans="1:59" ht="22.5" customHeight="1" outlineLevel="1" x14ac:dyDescent="0.2">
      <c r="A19" s="25">
        <v>14</v>
      </c>
      <c r="B19" s="26" t="s">
        <v>55</v>
      </c>
      <c r="C19" s="27" t="s">
        <v>161</v>
      </c>
      <c r="D19" s="40" t="s">
        <v>46</v>
      </c>
      <c r="E19" s="28">
        <v>1</v>
      </c>
      <c r="F19" s="44"/>
      <c r="G19" s="29">
        <f t="shared" si="6"/>
        <v>0</v>
      </c>
      <c r="H19" s="30">
        <v>2102</v>
      </c>
      <c r="I19" s="30">
        <f t="shared" si="0"/>
        <v>2102</v>
      </c>
      <c r="J19" s="30">
        <v>0</v>
      </c>
      <c r="K19" s="30">
        <f t="shared" si="1"/>
        <v>0</v>
      </c>
      <c r="L19" s="30">
        <v>21</v>
      </c>
      <c r="M19" s="30">
        <f t="shared" si="2"/>
        <v>0</v>
      </c>
      <c r="N19" s="31">
        <v>0</v>
      </c>
      <c r="O19" s="31">
        <f t="shared" si="3"/>
        <v>0</v>
      </c>
      <c r="P19" s="31">
        <v>0</v>
      </c>
      <c r="Q19" s="31">
        <f t="shared" si="4"/>
        <v>0</v>
      </c>
      <c r="R19" s="31"/>
      <c r="S19" s="31"/>
      <c r="T19" s="32">
        <v>0</v>
      </c>
      <c r="U19" s="31">
        <f t="shared" si="5"/>
        <v>0</v>
      </c>
      <c r="V19" s="33"/>
      <c r="W19" s="33"/>
      <c r="X19" s="33"/>
      <c r="Y19" s="33"/>
      <c r="Z19" s="33"/>
      <c r="AA19" s="33"/>
      <c r="AB19" s="33"/>
      <c r="AC19" s="33"/>
      <c r="AD19" s="33" t="s">
        <v>47</v>
      </c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</row>
    <row r="20" spans="1:59" ht="22.5" customHeight="1" outlineLevel="1" x14ac:dyDescent="0.2">
      <c r="A20" s="25">
        <v>15</v>
      </c>
      <c r="B20" s="26" t="s">
        <v>96</v>
      </c>
      <c r="C20" s="27" t="s">
        <v>162</v>
      </c>
      <c r="D20" s="40" t="s">
        <v>46</v>
      </c>
      <c r="E20" s="28">
        <v>2</v>
      </c>
      <c r="F20" s="44"/>
      <c r="G20" s="29">
        <f t="shared" si="6"/>
        <v>0</v>
      </c>
      <c r="H20" s="30">
        <v>1982</v>
      </c>
      <c r="I20" s="30">
        <f t="shared" si="0"/>
        <v>3964</v>
      </c>
      <c r="J20" s="30">
        <v>0</v>
      </c>
      <c r="K20" s="30">
        <f t="shared" si="1"/>
        <v>0</v>
      </c>
      <c r="L20" s="30">
        <v>21</v>
      </c>
      <c r="M20" s="30">
        <f t="shared" si="2"/>
        <v>0</v>
      </c>
      <c r="N20" s="31">
        <v>0</v>
      </c>
      <c r="O20" s="31">
        <f t="shared" si="3"/>
        <v>0</v>
      </c>
      <c r="P20" s="31">
        <v>0</v>
      </c>
      <c r="Q20" s="31">
        <f t="shared" si="4"/>
        <v>0</v>
      </c>
      <c r="R20" s="31"/>
      <c r="S20" s="31"/>
      <c r="T20" s="32">
        <v>0</v>
      </c>
      <c r="U20" s="31">
        <f t="shared" si="5"/>
        <v>0</v>
      </c>
      <c r="V20" s="33"/>
      <c r="W20" s="33"/>
      <c r="X20" s="33"/>
      <c r="Y20" s="33"/>
      <c r="Z20" s="33"/>
      <c r="AA20" s="33"/>
      <c r="AB20" s="33"/>
      <c r="AC20" s="33"/>
      <c r="AD20" s="33" t="s">
        <v>47</v>
      </c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</row>
    <row r="21" spans="1:59" ht="22.5" customHeight="1" outlineLevel="1" x14ac:dyDescent="0.2">
      <c r="A21" s="25">
        <v>16</v>
      </c>
      <c r="B21" s="26" t="s">
        <v>102</v>
      </c>
      <c r="C21" s="27" t="s">
        <v>98</v>
      </c>
      <c r="D21" s="40" t="s">
        <v>46</v>
      </c>
      <c r="E21" s="28">
        <v>1</v>
      </c>
      <c r="F21" s="44"/>
      <c r="G21" s="29">
        <f t="shared" si="6"/>
        <v>0</v>
      </c>
      <c r="H21" s="30">
        <v>0</v>
      </c>
      <c r="I21" s="30">
        <f t="shared" si="0"/>
        <v>0</v>
      </c>
      <c r="J21" s="30">
        <v>1500</v>
      </c>
      <c r="K21" s="30">
        <f t="shared" si="1"/>
        <v>1500</v>
      </c>
      <c r="L21" s="30">
        <v>21</v>
      </c>
      <c r="M21" s="30">
        <f t="shared" si="2"/>
        <v>0</v>
      </c>
      <c r="N21" s="31">
        <v>0</v>
      </c>
      <c r="O21" s="31">
        <f t="shared" si="3"/>
        <v>0</v>
      </c>
      <c r="P21" s="31">
        <v>0</v>
      </c>
      <c r="Q21" s="31">
        <f t="shared" si="4"/>
        <v>0</v>
      </c>
      <c r="R21" s="31"/>
      <c r="S21" s="31"/>
      <c r="T21" s="32">
        <v>0</v>
      </c>
      <c r="U21" s="31">
        <f t="shared" si="5"/>
        <v>0</v>
      </c>
      <c r="V21" s="33"/>
      <c r="W21" s="33"/>
      <c r="X21" s="33"/>
      <c r="Y21" s="33"/>
      <c r="Z21" s="33"/>
      <c r="AA21" s="33"/>
      <c r="AB21" s="33"/>
      <c r="AC21" s="33"/>
      <c r="AD21" s="33" t="s">
        <v>70</v>
      </c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</row>
    <row r="22" spans="1:59" ht="22.5" customHeight="1" outlineLevel="1" x14ac:dyDescent="0.2">
      <c r="A22" s="25">
        <v>17</v>
      </c>
      <c r="B22" s="26" t="s">
        <v>56</v>
      </c>
      <c r="C22" s="27" t="s">
        <v>163</v>
      </c>
      <c r="D22" s="40" t="s">
        <v>46</v>
      </c>
      <c r="E22" s="28">
        <v>3</v>
      </c>
      <c r="F22" s="44"/>
      <c r="G22" s="29">
        <f t="shared" si="6"/>
        <v>0</v>
      </c>
      <c r="H22" s="30">
        <v>2890</v>
      </c>
      <c r="I22" s="30">
        <f t="shared" si="0"/>
        <v>8670</v>
      </c>
      <c r="J22" s="30">
        <v>0</v>
      </c>
      <c r="K22" s="30">
        <f t="shared" si="1"/>
        <v>0</v>
      </c>
      <c r="L22" s="30">
        <v>21</v>
      </c>
      <c r="M22" s="30">
        <f t="shared" si="2"/>
        <v>0</v>
      </c>
      <c r="N22" s="31">
        <v>0</v>
      </c>
      <c r="O22" s="31">
        <f t="shared" si="3"/>
        <v>0</v>
      </c>
      <c r="P22" s="31">
        <v>0</v>
      </c>
      <c r="Q22" s="31">
        <f t="shared" si="4"/>
        <v>0</v>
      </c>
      <c r="R22" s="31"/>
      <c r="S22" s="31"/>
      <c r="T22" s="32">
        <v>0</v>
      </c>
      <c r="U22" s="31">
        <f t="shared" si="5"/>
        <v>0</v>
      </c>
      <c r="V22" s="33"/>
      <c r="W22" s="33"/>
      <c r="X22" s="33"/>
      <c r="Y22" s="33"/>
      <c r="Z22" s="33"/>
      <c r="AA22" s="33"/>
      <c r="AB22" s="33"/>
      <c r="AC22" s="33"/>
      <c r="AD22" s="33" t="s">
        <v>47</v>
      </c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</row>
    <row r="23" spans="1:59" ht="22.5" customHeight="1" outlineLevel="1" x14ac:dyDescent="0.2">
      <c r="A23" s="25">
        <v>18</v>
      </c>
      <c r="B23" s="26" t="s">
        <v>97</v>
      </c>
      <c r="C23" s="27" t="s">
        <v>164</v>
      </c>
      <c r="D23" s="40" t="s">
        <v>46</v>
      </c>
      <c r="E23" s="28">
        <v>1</v>
      </c>
      <c r="F23" s="44"/>
      <c r="G23" s="29">
        <f t="shared" si="6"/>
        <v>0</v>
      </c>
      <c r="H23" s="30">
        <v>2870</v>
      </c>
      <c r="I23" s="30">
        <f t="shared" si="0"/>
        <v>2870</v>
      </c>
      <c r="J23" s="30">
        <v>0</v>
      </c>
      <c r="K23" s="30">
        <f t="shared" si="1"/>
        <v>0</v>
      </c>
      <c r="L23" s="30">
        <v>21</v>
      </c>
      <c r="M23" s="30">
        <f t="shared" si="2"/>
        <v>0</v>
      </c>
      <c r="N23" s="31">
        <v>0</v>
      </c>
      <c r="O23" s="31">
        <f t="shared" si="3"/>
        <v>0</v>
      </c>
      <c r="P23" s="31">
        <v>0</v>
      </c>
      <c r="Q23" s="31">
        <f t="shared" si="4"/>
        <v>0</v>
      </c>
      <c r="R23" s="31"/>
      <c r="S23" s="31"/>
      <c r="T23" s="32">
        <v>0</v>
      </c>
      <c r="U23" s="31">
        <f t="shared" si="5"/>
        <v>0</v>
      </c>
      <c r="V23" s="33"/>
      <c r="W23" s="33"/>
      <c r="X23" s="33"/>
      <c r="Y23" s="33"/>
      <c r="Z23" s="33"/>
      <c r="AA23" s="33"/>
      <c r="AB23" s="33"/>
      <c r="AC23" s="33"/>
      <c r="AD23" s="33" t="s">
        <v>47</v>
      </c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</row>
    <row r="24" spans="1:59" ht="22.5" customHeight="1" outlineLevel="1" x14ac:dyDescent="0.2">
      <c r="A24" s="25">
        <v>19</v>
      </c>
      <c r="B24" s="26" t="s">
        <v>99</v>
      </c>
      <c r="C24" s="27" t="s">
        <v>100</v>
      </c>
      <c r="D24" s="40" t="s">
        <v>59</v>
      </c>
      <c r="E24" s="28">
        <v>1</v>
      </c>
      <c r="F24" s="44"/>
      <c r="G24" s="29">
        <f t="shared" si="6"/>
        <v>0</v>
      </c>
      <c r="H24" s="30">
        <v>505.21</v>
      </c>
      <c r="I24" s="30">
        <f t="shared" si="0"/>
        <v>505.21</v>
      </c>
      <c r="J24" s="30">
        <v>333.79</v>
      </c>
      <c r="K24" s="30">
        <f t="shared" si="1"/>
        <v>333.79</v>
      </c>
      <c r="L24" s="30">
        <v>21</v>
      </c>
      <c r="M24" s="30">
        <f t="shared" si="2"/>
        <v>0</v>
      </c>
      <c r="N24" s="31">
        <v>1.7930000000000001E-2</v>
      </c>
      <c r="O24" s="31">
        <f t="shared" si="3"/>
        <v>1.7930000000000001E-2</v>
      </c>
      <c r="P24" s="31">
        <v>0</v>
      </c>
      <c r="Q24" s="31">
        <f t="shared" si="4"/>
        <v>0</v>
      </c>
      <c r="R24" s="31"/>
      <c r="S24" s="31"/>
      <c r="T24" s="32">
        <v>1.0169999999999999</v>
      </c>
      <c r="U24" s="31">
        <f t="shared" si="5"/>
        <v>1.02</v>
      </c>
      <c r="V24" s="33"/>
      <c r="W24" s="33"/>
      <c r="X24" s="33"/>
      <c r="Y24" s="33"/>
      <c r="Z24" s="33"/>
      <c r="AA24" s="33"/>
      <c r="AB24" s="33"/>
      <c r="AC24" s="33"/>
      <c r="AD24" s="33" t="s">
        <v>70</v>
      </c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</row>
    <row r="25" spans="1:59" ht="22.5" customHeight="1" outlineLevel="1" x14ac:dyDescent="0.2">
      <c r="A25" s="25">
        <v>20</v>
      </c>
      <c r="B25" s="26" t="s">
        <v>57</v>
      </c>
      <c r="C25" s="27" t="s">
        <v>58</v>
      </c>
      <c r="D25" s="40" t="s">
        <v>59</v>
      </c>
      <c r="E25" s="28">
        <v>6</v>
      </c>
      <c r="F25" s="44"/>
      <c r="G25" s="29">
        <f t="shared" si="6"/>
        <v>0</v>
      </c>
      <c r="H25" s="30">
        <v>1015.91</v>
      </c>
      <c r="I25" s="30">
        <f t="shared" si="0"/>
        <v>6095.46</v>
      </c>
      <c r="J25" s="30">
        <v>216.09000000000003</v>
      </c>
      <c r="K25" s="30">
        <f t="shared" si="1"/>
        <v>1296.54</v>
      </c>
      <c r="L25" s="30">
        <v>21</v>
      </c>
      <c r="M25" s="30">
        <f t="shared" si="2"/>
        <v>0</v>
      </c>
      <c r="N25" s="31">
        <v>1.8380000000000001E-2</v>
      </c>
      <c r="O25" s="31">
        <f t="shared" si="3"/>
        <v>0.11028</v>
      </c>
      <c r="P25" s="31">
        <v>0</v>
      </c>
      <c r="Q25" s="31">
        <f t="shared" si="4"/>
        <v>0</v>
      </c>
      <c r="R25" s="31"/>
      <c r="S25" s="31"/>
      <c r="T25" s="32">
        <v>1.157</v>
      </c>
      <c r="U25" s="31">
        <f t="shared" si="5"/>
        <v>6.94</v>
      </c>
      <c r="V25" s="33"/>
      <c r="W25" s="33"/>
      <c r="X25" s="33"/>
      <c r="Y25" s="33"/>
      <c r="Z25" s="33"/>
      <c r="AA25" s="33"/>
      <c r="AB25" s="33"/>
      <c r="AC25" s="33"/>
      <c r="AD25" s="33" t="s">
        <v>47</v>
      </c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</row>
    <row r="26" spans="1:59" ht="35.25" customHeight="1" outlineLevel="1" x14ac:dyDescent="0.2">
      <c r="A26" s="25">
        <v>21</v>
      </c>
      <c r="B26" s="26" t="s">
        <v>101</v>
      </c>
      <c r="C26" s="27" t="s">
        <v>165</v>
      </c>
      <c r="D26" s="40" t="s">
        <v>46</v>
      </c>
      <c r="E26" s="28">
        <v>1</v>
      </c>
      <c r="F26" s="44"/>
      <c r="G26" s="29">
        <f t="shared" si="6"/>
        <v>0</v>
      </c>
      <c r="H26" s="30">
        <v>17860</v>
      </c>
      <c r="I26" s="30">
        <f t="shared" si="0"/>
        <v>17860</v>
      </c>
      <c r="J26" s="30">
        <v>0</v>
      </c>
      <c r="K26" s="30">
        <f t="shared" si="1"/>
        <v>0</v>
      </c>
      <c r="L26" s="30">
        <v>21</v>
      </c>
      <c r="M26" s="30">
        <f t="shared" si="2"/>
        <v>0</v>
      </c>
      <c r="N26" s="31">
        <v>0</v>
      </c>
      <c r="O26" s="31">
        <f t="shared" si="3"/>
        <v>0</v>
      </c>
      <c r="P26" s="31">
        <v>0</v>
      </c>
      <c r="Q26" s="31">
        <f t="shared" si="4"/>
        <v>0</v>
      </c>
      <c r="R26" s="31"/>
      <c r="S26" s="31"/>
      <c r="T26" s="32">
        <v>0</v>
      </c>
      <c r="U26" s="31">
        <f t="shared" si="5"/>
        <v>0</v>
      </c>
      <c r="V26" s="33"/>
      <c r="W26" s="33"/>
      <c r="X26" s="33"/>
      <c r="Y26" s="33"/>
      <c r="Z26" s="33"/>
      <c r="AA26" s="33"/>
      <c r="AB26" s="33"/>
      <c r="AC26" s="33"/>
      <c r="AD26" s="33" t="s">
        <v>47</v>
      </c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</row>
    <row r="27" spans="1:59" ht="22.5" customHeight="1" outlineLevel="1" x14ac:dyDescent="0.2">
      <c r="A27" s="25">
        <v>22</v>
      </c>
      <c r="B27" s="26" t="s">
        <v>60</v>
      </c>
      <c r="C27" s="27" t="s">
        <v>61</v>
      </c>
      <c r="D27" s="40" t="s">
        <v>46</v>
      </c>
      <c r="E27" s="28">
        <v>9</v>
      </c>
      <c r="F27" s="44"/>
      <c r="G27" s="29">
        <f t="shared" si="6"/>
        <v>0</v>
      </c>
      <c r="H27" s="30">
        <v>50.56</v>
      </c>
      <c r="I27" s="30">
        <f t="shared" si="0"/>
        <v>455.04</v>
      </c>
      <c r="J27" s="30">
        <v>62.94</v>
      </c>
      <c r="K27" s="30">
        <f t="shared" si="1"/>
        <v>566.46</v>
      </c>
      <c r="L27" s="30">
        <v>21</v>
      </c>
      <c r="M27" s="30">
        <f t="shared" si="2"/>
        <v>0</v>
      </c>
      <c r="N27" s="31">
        <v>0</v>
      </c>
      <c r="O27" s="31">
        <f t="shared" si="3"/>
        <v>0</v>
      </c>
      <c r="P27" s="31">
        <v>2.826E-2</v>
      </c>
      <c r="Q27" s="31">
        <f t="shared" si="4"/>
        <v>0.25434000000000001</v>
      </c>
      <c r="R27" s="31"/>
      <c r="S27" s="31"/>
      <c r="T27" s="32">
        <v>0.434</v>
      </c>
      <c r="U27" s="31">
        <f t="shared" si="5"/>
        <v>3.91</v>
      </c>
      <c r="V27" s="33"/>
      <c r="W27" s="33"/>
      <c r="X27" s="33"/>
      <c r="Y27" s="33"/>
      <c r="Z27" s="33"/>
      <c r="AA27" s="33"/>
      <c r="AB27" s="33"/>
      <c r="AC27" s="33"/>
      <c r="AD27" s="33" t="s">
        <v>47</v>
      </c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</row>
    <row r="28" spans="1:59" ht="22.5" customHeight="1" outlineLevel="1" x14ac:dyDescent="0.2">
      <c r="A28" s="25">
        <v>23</v>
      </c>
      <c r="B28" s="26" t="s">
        <v>62</v>
      </c>
      <c r="C28" s="27" t="s">
        <v>63</v>
      </c>
      <c r="D28" s="40" t="s">
        <v>59</v>
      </c>
      <c r="E28" s="28">
        <v>7</v>
      </c>
      <c r="F28" s="44"/>
      <c r="G28" s="29">
        <f t="shared" si="6"/>
        <v>0</v>
      </c>
      <c r="H28" s="30">
        <v>34.599999999999994</v>
      </c>
      <c r="I28" s="30">
        <f t="shared" si="0"/>
        <v>242.2</v>
      </c>
      <c r="J28" s="30">
        <v>43</v>
      </c>
      <c r="K28" s="30">
        <f t="shared" si="1"/>
        <v>301</v>
      </c>
      <c r="L28" s="30">
        <v>21</v>
      </c>
      <c r="M28" s="30">
        <f t="shared" si="2"/>
        <v>0</v>
      </c>
      <c r="N28" s="31">
        <v>0</v>
      </c>
      <c r="O28" s="31">
        <f t="shared" si="3"/>
        <v>0</v>
      </c>
      <c r="P28" s="31">
        <v>1.102E-2</v>
      </c>
      <c r="Q28" s="31">
        <f t="shared" si="4"/>
        <v>7.714E-2</v>
      </c>
      <c r="R28" s="31"/>
      <c r="S28" s="31"/>
      <c r="T28" s="32">
        <v>0.29699999999999999</v>
      </c>
      <c r="U28" s="31">
        <f t="shared" si="5"/>
        <v>2.08</v>
      </c>
      <c r="V28" s="33"/>
      <c r="W28" s="33"/>
      <c r="X28" s="33"/>
      <c r="Y28" s="33"/>
      <c r="Z28" s="33"/>
      <c r="AA28" s="33"/>
      <c r="AB28" s="33"/>
      <c r="AC28" s="33"/>
      <c r="AD28" s="33" t="s">
        <v>47</v>
      </c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</row>
    <row r="29" spans="1:59" ht="22.5" customHeight="1" outlineLevel="1" x14ac:dyDescent="0.2">
      <c r="A29" s="25">
        <v>24</v>
      </c>
      <c r="B29" s="26" t="s">
        <v>104</v>
      </c>
      <c r="C29" s="27" t="s">
        <v>72</v>
      </c>
      <c r="D29" s="40" t="s">
        <v>59</v>
      </c>
      <c r="E29" s="28">
        <v>7</v>
      </c>
      <c r="F29" s="44"/>
      <c r="G29" s="29">
        <f t="shared" si="6"/>
        <v>0</v>
      </c>
      <c r="H29" s="30">
        <v>0.39</v>
      </c>
      <c r="I29" s="30">
        <f t="shared" si="0"/>
        <v>2.73</v>
      </c>
      <c r="J29" s="30">
        <v>18.71</v>
      </c>
      <c r="K29" s="30">
        <f t="shared" si="1"/>
        <v>130.97</v>
      </c>
      <c r="L29" s="30">
        <v>21</v>
      </c>
      <c r="M29" s="30">
        <f t="shared" si="2"/>
        <v>0</v>
      </c>
      <c r="N29" s="31">
        <v>0</v>
      </c>
      <c r="O29" s="31">
        <f t="shared" si="3"/>
        <v>0</v>
      </c>
      <c r="P29" s="31">
        <v>0</v>
      </c>
      <c r="Q29" s="31">
        <f t="shared" si="4"/>
        <v>0</v>
      </c>
      <c r="R29" s="31"/>
      <c r="S29" s="31"/>
      <c r="T29" s="32">
        <v>0.05</v>
      </c>
      <c r="U29" s="31">
        <f t="shared" si="5"/>
        <v>0.35</v>
      </c>
      <c r="V29" s="33"/>
      <c r="W29" s="33"/>
      <c r="X29" s="33"/>
      <c r="Y29" s="33"/>
      <c r="Z29" s="33"/>
      <c r="AA29" s="33"/>
      <c r="AB29" s="33"/>
      <c r="AC29" s="33"/>
      <c r="AD29" s="33" t="s">
        <v>70</v>
      </c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</row>
    <row r="30" spans="1:59" ht="22.5" customHeight="1" outlineLevel="1" x14ac:dyDescent="0.2">
      <c r="A30" s="25">
        <v>25</v>
      </c>
      <c r="B30" s="26" t="s">
        <v>73</v>
      </c>
      <c r="C30" s="27" t="s">
        <v>74</v>
      </c>
      <c r="D30" s="40" t="s">
        <v>59</v>
      </c>
      <c r="E30" s="28">
        <v>7</v>
      </c>
      <c r="F30" s="44"/>
      <c r="G30" s="29">
        <f t="shared" si="6"/>
        <v>0</v>
      </c>
      <c r="H30" s="30">
        <v>1.45</v>
      </c>
      <c r="I30" s="30">
        <f t="shared" si="0"/>
        <v>10.15</v>
      </c>
      <c r="J30" s="30">
        <v>20.55</v>
      </c>
      <c r="K30" s="30">
        <f t="shared" si="1"/>
        <v>143.85</v>
      </c>
      <c r="L30" s="30">
        <v>21</v>
      </c>
      <c r="M30" s="30">
        <f t="shared" si="2"/>
        <v>0</v>
      </c>
      <c r="N30" s="31">
        <v>1.0000000000000001E-5</v>
      </c>
      <c r="O30" s="31">
        <f t="shared" si="3"/>
        <v>6.9999999999999994E-5</v>
      </c>
      <c r="P30" s="31">
        <v>0</v>
      </c>
      <c r="Q30" s="31">
        <f t="shared" si="4"/>
        <v>0</v>
      </c>
      <c r="R30" s="31"/>
      <c r="S30" s="31"/>
      <c r="T30" s="32">
        <v>6.2E-2</v>
      </c>
      <c r="U30" s="31">
        <f t="shared" si="5"/>
        <v>0.43</v>
      </c>
      <c r="V30" s="33"/>
      <c r="W30" s="33"/>
      <c r="X30" s="33"/>
      <c r="Y30" s="33"/>
      <c r="Z30" s="33"/>
      <c r="AA30" s="33"/>
      <c r="AB30" s="33"/>
      <c r="AC30" s="33"/>
      <c r="AD30" s="33" t="s">
        <v>70</v>
      </c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ht="22.5" customHeight="1" outlineLevel="1" x14ac:dyDescent="0.2">
      <c r="A31" s="25">
        <v>26</v>
      </c>
      <c r="B31" s="26" t="s">
        <v>93</v>
      </c>
      <c r="C31" s="27" t="s">
        <v>103</v>
      </c>
      <c r="D31" s="40" t="s">
        <v>59</v>
      </c>
      <c r="E31" s="28">
        <v>7</v>
      </c>
      <c r="F31" s="44"/>
      <c r="G31" s="29">
        <f t="shared" si="6"/>
        <v>0</v>
      </c>
      <c r="H31" s="30">
        <v>0</v>
      </c>
      <c r="I31" s="30">
        <f t="shared" si="0"/>
        <v>0</v>
      </c>
      <c r="J31" s="30">
        <v>256</v>
      </c>
      <c r="K31" s="30">
        <f t="shared" si="1"/>
        <v>1792</v>
      </c>
      <c r="L31" s="30">
        <v>21</v>
      </c>
      <c r="M31" s="30">
        <f t="shared" si="2"/>
        <v>0</v>
      </c>
      <c r="N31" s="31">
        <v>0</v>
      </c>
      <c r="O31" s="31">
        <f t="shared" si="3"/>
        <v>0</v>
      </c>
      <c r="P31" s="31">
        <v>0</v>
      </c>
      <c r="Q31" s="31">
        <f t="shared" si="4"/>
        <v>0</v>
      </c>
      <c r="R31" s="31"/>
      <c r="S31" s="31"/>
      <c r="T31" s="32">
        <v>0</v>
      </c>
      <c r="U31" s="31">
        <f t="shared" si="5"/>
        <v>0</v>
      </c>
      <c r="V31" s="33"/>
      <c r="W31" s="33"/>
      <c r="X31" s="33"/>
      <c r="Y31" s="33"/>
      <c r="Z31" s="33"/>
      <c r="AA31" s="33"/>
      <c r="AB31" s="33"/>
      <c r="AC31" s="33"/>
      <c r="AD31" s="33" t="s">
        <v>70</v>
      </c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</row>
    <row r="32" spans="1:59" ht="22.5" customHeight="1" outlineLevel="1" x14ac:dyDescent="0.2">
      <c r="A32" s="25">
        <v>27</v>
      </c>
      <c r="B32" s="26" t="s">
        <v>64</v>
      </c>
      <c r="C32" s="27" t="s">
        <v>65</v>
      </c>
      <c r="D32" s="40" t="s">
        <v>66</v>
      </c>
      <c r="E32" s="28">
        <v>103</v>
      </c>
      <c r="F32" s="44"/>
      <c r="G32" s="29">
        <f t="shared" si="6"/>
        <v>0</v>
      </c>
      <c r="H32" s="30">
        <v>86</v>
      </c>
      <c r="I32" s="30">
        <f t="shared" si="0"/>
        <v>8858</v>
      </c>
      <c r="J32" s="30">
        <v>0</v>
      </c>
      <c r="K32" s="30">
        <f t="shared" si="1"/>
        <v>0</v>
      </c>
      <c r="L32" s="30">
        <v>21</v>
      </c>
      <c r="M32" s="30">
        <f t="shared" si="2"/>
        <v>0</v>
      </c>
      <c r="N32" s="31">
        <v>0</v>
      </c>
      <c r="O32" s="31">
        <f t="shared" si="3"/>
        <v>0</v>
      </c>
      <c r="P32" s="31">
        <v>0</v>
      </c>
      <c r="Q32" s="31">
        <f t="shared" si="4"/>
        <v>0</v>
      </c>
      <c r="R32" s="31"/>
      <c r="S32" s="31"/>
      <c r="T32" s="32">
        <v>0</v>
      </c>
      <c r="U32" s="31">
        <f t="shared" si="5"/>
        <v>0</v>
      </c>
      <c r="V32" s="33"/>
      <c r="W32" s="33"/>
      <c r="X32" s="33"/>
      <c r="Y32" s="33"/>
      <c r="Z32" s="33"/>
      <c r="AA32" s="33"/>
      <c r="AB32" s="33"/>
      <c r="AC32" s="33"/>
      <c r="AD32" s="33" t="s">
        <v>47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</row>
    <row r="33" spans="1:59" ht="22.5" customHeight="1" outlineLevel="1" x14ac:dyDescent="0.2">
      <c r="A33" s="25">
        <v>28</v>
      </c>
      <c r="B33" s="26" t="s">
        <v>67</v>
      </c>
      <c r="C33" s="27" t="s">
        <v>141</v>
      </c>
      <c r="D33" s="40" t="s">
        <v>66</v>
      </c>
      <c r="E33" s="28">
        <v>30</v>
      </c>
      <c r="F33" s="44"/>
      <c r="G33" s="29">
        <f t="shared" si="6"/>
        <v>0</v>
      </c>
      <c r="H33" s="30">
        <v>145</v>
      </c>
      <c r="I33" s="30">
        <f t="shared" si="0"/>
        <v>4350</v>
      </c>
      <c r="J33" s="30">
        <v>0</v>
      </c>
      <c r="K33" s="30">
        <f t="shared" si="1"/>
        <v>0</v>
      </c>
      <c r="L33" s="30">
        <v>21</v>
      </c>
      <c r="M33" s="30">
        <f t="shared" si="2"/>
        <v>0</v>
      </c>
      <c r="N33" s="31">
        <v>0</v>
      </c>
      <c r="O33" s="31">
        <f t="shared" si="3"/>
        <v>0</v>
      </c>
      <c r="P33" s="31">
        <v>0</v>
      </c>
      <c r="Q33" s="31">
        <f t="shared" si="4"/>
        <v>0</v>
      </c>
      <c r="R33" s="31"/>
      <c r="S33" s="31"/>
      <c r="T33" s="32">
        <v>0</v>
      </c>
      <c r="U33" s="31">
        <f t="shared" si="5"/>
        <v>0</v>
      </c>
      <c r="V33" s="33"/>
      <c r="W33" s="33"/>
      <c r="X33" s="33"/>
      <c r="Y33" s="33"/>
      <c r="Z33" s="33"/>
      <c r="AA33" s="33"/>
      <c r="AB33" s="33"/>
      <c r="AC33" s="33"/>
      <c r="AD33" s="33" t="s">
        <v>47</v>
      </c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ht="22.5" customHeight="1" outlineLevel="1" x14ac:dyDescent="0.2">
      <c r="A34" s="25">
        <v>29</v>
      </c>
      <c r="B34" s="26" t="s">
        <v>87</v>
      </c>
      <c r="C34" s="27" t="s">
        <v>76</v>
      </c>
      <c r="D34" s="40" t="s">
        <v>77</v>
      </c>
      <c r="E34" s="28">
        <v>0.24</v>
      </c>
      <c r="F34" s="44"/>
      <c r="G34" s="29">
        <f t="shared" si="6"/>
        <v>0</v>
      </c>
      <c r="H34" s="34">
        <v>200.57</v>
      </c>
      <c r="I34" s="34">
        <f t="shared" si="0"/>
        <v>48.14</v>
      </c>
      <c r="J34" s="34">
        <v>249.43</v>
      </c>
      <c r="K34" s="34">
        <f t="shared" si="1"/>
        <v>59.86</v>
      </c>
      <c r="L34" s="34">
        <v>21</v>
      </c>
      <c r="M34" s="34">
        <f t="shared" si="2"/>
        <v>0</v>
      </c>
      <c r="N34" s="35">
        <v>0</v>
      </c>
      <c r="O34" s="35">
        <f t="shared" si="3"/>
        <v>0</v>
      </c>
      <c r="P34" s="35">
        <v>0</v>
      </c>
      <c r="Q34" s="35">
        <f t="shared" si="4"/>
        <v>0</v>
      </c>
      <c r="R34" s="35"/>
      <c r="S34" s="35"/>
      <c r="T34" s="36">
        <v>1.327</v>
      </c>
      <c r="U34" s="35">
        <f t="shared" si="5"/>
        <v>0.32</v>
      </c>
      <c r="V34" s="33"/>
      <c r="W34" s="33"/>
      <c r="X34" s="33"/>
      <c r="Y34" s="33"/>
      <c r="Z34" s="33"/>
      <c r="AA34" s="33"/>
      <c r="AB34" s="33"/>
      <c r="AC34" s="33"/>
      <c r="AD34" s="33" t="s">
        <v>47</v>
      </c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</row>
    <row r="35" spans="1:59" ht="51" customHeight="1" x14ac:dyDescent="0.2">
      <c r="A35" s="25">
        <v>30</v>
      </c>
      <c r="B35" s="26"/>
      <c r="C35" s="43" t="s">
        <v>175</v>
      </c>
      <c r="D35" s="40" t="s">
        <v>46</v>
      </c>
      <c r="E35" s="28">
        <v>1</v>
      </c>
      <c r="F35" s="44"/>
      <c r="G35" s="29">
        <f t="shared" si="6"/>
        <v>0</v>
      </c>
      <c r="AB35" s="9">
        <v>15</v>
      </c>
      <c r="AC35" s="9">
        <v>21</v>
      </c>
    </row>
    <row r="36" spans="1:59" x14ac:dyDescent="0.2">
      <c r="C36" s="38"/>
      <c r="AD36" s="9" t="s">
        <v>78</v>
      </c>
    </row>
  </sheetData>
  <sheetProtection sheet="1" objects="1" scenarios="1"/>
  <mergeCells count="2">
    <mergeCell ref="A1:G1"/>
    <mergeCell ref="A2:G2"/>
  </mergeCells>
  <printOptions horizontalCentered="1"/>
  <pageMargins left="0.70866141732283472" right="0" top="0.78740157480314965" bottom="0.78740157480314965" header="0.31496062992125984" footer="0.31496062992125984"/>
  <pageSetup paperSize="9" scale="85" orientation="portrait" r:id="rId1"/>
  <headerFooter>
    <oddFooter>&amp;L&amp;8Veřejná zakázka malého rozsahu Osazení redukčních ventilů v UKB 
Položkový rozpočet - Pavilon A4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"/>
  <sheetViews>
    <sheetView workbookViewId="0">
      <selection activeCell="Z14" sqref="Z14"/>
    </sheetView>
  </sheetViews>
  <sheetFormatPr defaultRowHeight="12.75" outlineLevelRow="1" x14ac:dyDescent="0.2"/>
  <cols>
    <col min="1" max="1" width="4.28515625" style="48" customWidth="1"/>
    <col min="2" max="2" width="14.42578125" style="78" customWidth="1"/>
    <col min="3" max="3" width="38.28515625" style="78" customWidth="1"/>
    <col min="4" max="4" width="4.5703125" style="80" customWidth="1"/>
    <col min="5" max="5" width="10.5703125" style="48" customWidth="1"/>
    <col min="6" max="6" width="9.85546875" style="48" customWidth="1"/>
    <col min="7" max="7" width="12.7109375" style="48" customWidth="1"/>
    <col min="8" max="21" width="0" style="48" hidden="1" customWidth="1"/>
    <col min="22" max="27" width="9.140625" style="48"/>
    <col min="28" max="38" width="0" style="48" hidden="1" customWidth="1"/>
    <col min="39" max="16384" width="9.140625" style="48"/>
  </cols>
  <sheetData>
    <row r="1" spans="1:59" ht="15.75" customHeight="1" x14ac:dyDescent="0.2">
      <c r="A1" s="173" t="s">
        <v>0</v>
      </c>
      <c r="B1" s="173"/>
      <c r="C1" s="173"/>
      <c r="D1" s="173"/>
      <c r="E1" s="173"/>
      <c r="F1" s="173"/>
      <c r="G1" s="173"/>
      <c r="AD1" s="48" t="s">
        <v>24</v>
      </c>
    </row>
    <row r="2" spans="1:59" s="49" customFormat="1" ht="17.25" customHeight="1" x14ac:dyDescent="0.2">
      <c r="A2" s="180" t="s">
        <v>115</v>
      </c>
      <c r="B2" s="181"/>
      <c r="C2" s="181"/>
      <c r="D2" s="181"/>
      <c r="E2" s="181"/>
      <c r="F2" s="181"/>
      <c r="G2" s="182"/>
      <c r="AD2" s="49" t="s">
        <v>25</v>
      </c>
    </row>
    <row r="4" spans="1:59" s="57" customFormat="1" ht="38.25" x14ac:dyDescent="0.2">
      <c r="A4" s="50" t="s">
        <v>26</v>
      </c>
      <c r="B4" s="51" t="s">
        <v>27</v>
      </c>
      <c r="C4" s="51" t="s">
        <v>28</v>
      </c>
      <c r="D4" s="52" t="s">
        <v>29</v>
      </c>
      <c r="E4" s="52" t="s">
        <v>30</v>
      </c>
      <c r="F4" s="53" t="s">
        <v>91</v>
      </c>
      <c r="G4" s="54" t="s">
        <v>88</v>
      </c>
      <c r="H4" s="55" t="s">
        <v>11</v>
      </c>
      <c r="I4" s="55" t="s">
        <v>31</v>
      </c>
      <c r="J4" s="55" t="s">
        <v>12</v>
      </c>
      <c r="K4" s="55" t="s">
        <v>32</v>
      </c>
      <c r="L4" s="55" t="s">
        <v>33</v>
      </c>
      <c r="M4" s="55" t="s">
        <v>34</v>
      </c>
      <c r="N4" s="55" t="s">
        <v>35</v>
      </c>
      <c r="O4" s="55" t="s">
        <v>36</v>
      </c>
      <c r="P4" s="55" t="s">
        <v>37</v>
      </c>
      <c r="Q4" s="55" t="s">
        <v>38</v>
      </c>
      <c r="R4" s="55" t="s">
        <v>39</v>
      </c>
      <c r="S4" s="55" t="s">
        <v>40</v>
      </c>
      <c r="T4" s="55" t="s">
        <v>41</v>
      </c>
      <c r="U4" s="56" t="s">
        <v>42</v>
      </c>
    </row>
    <row r="5" spans="1:59" s="49" customFormat="1" ht="22.5" customHeight="1" x14ac:dyDescent="0.2">
      <c r="A5" s="58" t="s">
        <v>43</v>
      </c>
      <c r="B5" s="59" t="s">
        <v>21</v>
      </c>
      <c r="C5" s="59" t="s">
        <v>116</v>
      </c>
      <c r="D5" s="60"/>
      <c r="E5" s="61"/>
      <c r="F5" s="62"/>
      <c r="G5" s="62">
        <f>SUMIF(AD6:AD32,"&lt;&gt;NOR",G6:G32)</f>
        <v>0</v>
      </c>
      <c r="H5" s="62"/>
      <c r="I5" s="62">
        <f>SUM(I6:I31)</f>
        <v>147547.92000000001</v>
      </c>
      <c r="J5" s="62"/>
      <c r="K5" s="62">
        <f>SUM(K6:K31)</f>
        <v>11567.380000000001</v>
      </c>
      <c r="L5" s="62"/>
      <c r="M5" s="62">
        <f>SUM(M6:M31)</f>
        <v>0</v>
      </c>
      <c r="N5" s="58"/>
      <c r="O5" s="58">
        <f>SUM(O6:O31)</f>
        <v>0.27185999999999999</v>
      </c>
      <c r="P5" s="58"/>
      <c r="Q5" s="58">
        <f>SUM(Q6:Q31)</f>
        <v>0.35209999999999997</v>
      </c>
      <c r="R5" s="58"/>
      <c r="S5" s="58"/>
      <c r="T5" s="63"/>
      <c r="U5" s="58">
        <f>SUM(U6:U31)</f>
        <v>24.15</v>
      </c>
      <c r="AD5" s="49" t="s">
        <v>44</v>
      </c>
    </row>
    <row r="6" spans="1:59" ht="23.25" customHeight="1" outlineLevel="1" x14ac:dyDescent="0.2">
      <c r="A6" s="64">
        <v>1</v>
      </c>
      <c r="B6" s="65" t="s">
        <v>45</v>
      </c>
      <c r="C6" s="66" t="s">
        <v>166</v>
      </c>
      <c r="D6" s="67" t="s">
        <v>46</v>
      </c>
      <c r="E6" s="68">
        <v>3</v>
      </c>
      <c r="F6" s="44"/>
      <c r="G6" s="69">
        <f>E6*F6</f>
        <v>0</v>
      </c>
      <c r="H6" s="70">
        <v>1090</v>
      </c>
      <c r="I6" s="70">
        <f t="shared" ref="I6:I31" si="0">ROUND(E6*H6,2)</f>
        <v>3270</v>
      </c>
      <c r="J6" s="70">
        <v>0</v>
      </c>
      <c r="K6" s="70">
        <f t="shared" ref="K6:K31" si="1">ROUND(E6*J6,2)</f>
        <v>0</v>
      </c>
      <c r="L6" s="70">
        <v>21</v>
      </c>
      <c r="M6" s="70">
        <f t="shared" ref="M6:M31" si="2">G6*(1+L6/100)</f>
        <v>0</v>
      </c>
      <c r="N6" s="71">
        <v>0</v>
      </c>
      <c r="O6" s="71">
        <f t="shared" ref="O6:O31" si="3">ROUND(E6*N6,5)</f>
        <v>0</v>
      </c>
      <c r="P6" s="71">
        <v>0</v>
      </c>
      <c r="Q6" s="71">
        <f t="shared" ref="Q6:Q31" si="4">ROUND(E6*P6,5)</f>
        <v>0</v>
      </c>
      <c r="R6" s="71"/>
      <c r="S6" s="71"/>
      <c r="T6" s="72">
        <v>0</v>
      </c>
      <c r="U6" s="71">
        <f t="shared" ref="U6:U31" si="5">ROUND(E6*T6,2)</f>
        <v>0</v>
      </c>
      <c r="V6" s="73"/>
      <c r="W6" s="73"/>
      <c r="X6" s="73"/>
      <c r="Y6" s="73"/>
      <c r="Z6" s="73"/>
      <c r="AA6" s="73"/>
      <c r="AB6" s="73"/>
      <c r="AC6" s="73"/>
      <c r="AD6" s="73" t="s">
        <v>47</v>
      </c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</row>
    <row r="7" spans="1:59" ht="22.5" customHeight="1" outlineLevel="1" x14ac:dyDescent="0.2">
      <c r="A7" s="64">
        <v>2</v>
      </c>
      <c r="B7" s="65" t="s">
        <v>51</v>
      </c>
      <c r="C7" s="66" t="s">
        <v>167</v>
      </c>
      <c r="D7" s="67" t="s">
        <v>46</v>
      </c>
      <c r="E7" s="68">
        <v>2</v>
      </c>
      <c r="F7" s="44"/>
      <c r="G7" s="69">
        <f t="shared" ref="G7:G32" si="6">E7*F7</f>
        <v>0</v>
      </c>
      <c r="H7" s="70">
        <v>2590</v>
      </c>
      <c r="I7" s="70">
        <f t="shared" si="0"/>
        <v>5180</v>
      </c>
      <c r="J7" s="70">
        <v>0</v>
      </c>
      <c r="K7" s="70">
        <f t="shared" si="1"/>
        <v>0</v>
      </c>
      <c r="L7" s="70">
        <v>21</v>
      </c>
      <c r="M7" s="70">
        <f t="shared" si="2"/>
        <v>0</v>
      </c>
      <c r="N7" s="71">
        <v>0</v>
      </c>
      <c r="O7" s="71">
        <f t="shared" si="3"/>
        <v>0</v>
      </c>
      <c r="P7" s="71">
        <v>0</v>
      </c>
      <c r="Q7" s="71">
        <f t="shared" si="4"/>
        <v>0</v>
      </c>
      <c r="R7" s="71"/>
      <c r="S7" s="71"/>
      <c r="T7" s="72">
        <v>0</v>
      </c>
      <c r="U7" s="71">
        <f t="shared" si="5"/>
        <v>0</v>
      </c>
      <c r="V7" s="73"/>
      <c r="W7" s="73"/>
      <c r="X7" s="73"/>
      <c r="Y7" s="73"/>
      <c r="Z7" s="73"/>
      <c r="AA7" s="73"/>
      <c r="AB7" s="73"/>
      <c r="AC7" s="73"/>
      <c r="AD7" s="73" t="s">
        <v>47</v>
      </c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</row>
    <row r="8" spans="1:59" ht="22.5" customHeight="1" outlineLevel="1" x14ac:dyDescent="0.2">
      <c r="A8" s="64">
        <v>3</v>
      </c>
      <c r="B8" s="65" t="s">
        <v>92</v>
      </c>
      <c r="C8" s="66" t="s">
        <v>158</v>
      </c>
      <c r="D8" s="67" t="s">
        <v>46</v>
      </c>
      <c r="E8" s="68">
        <v>1</v>
      </c>
      <c r="F8" s="44"/>
      <c r="G8" s="69">
        <f t="shared" si="6"/>
        <v>0</v>
      </c>
      <c r="H8" s="70">
        <v>1025</v>
      </c>
      <c r="I8" s="70">
        <f t="shared" si="0"/>
        <v>1025</v>
      </c>
      <c r="J8" s="70">
        <v>0</v>
      </c>
      <c r="K8" s="70">
        <f t="shared" si="1"/>
        <v>0</v>
      </c>
      <c r="L8" s="70">
        <v>21</v>
      </c>
      <c r="M8" s="70">
        <f t="shared" si="2"/>
        <v>0</v>
      </c>
      <c r="N8" s="71">
        <v>0</v>
      </c>
      <c r="O8" s="71">
        <f t="shared" si="3"/>
        <v>0</v>
      </c>
      <c r="P8" s="71">
        <v>0</v>
      </c>
      <c r="Q8" s="71">
        <f t="shared" si="4"/>
        <v>0</v>
      </c>
      <c r="R8" s="71"/>
      <c r="S8" s="71"/>
      <c r="T8" s="72">
        <v>0</v>
      </c>
      <c r="U8" s="71">
        <f t="shared" si="5"/>
        <v>0</v>
      </c>
      <c r="V8" s="73"/>
      <c r="W8" s="73"/>
      <c r="X8" s="73"/>
      <c r="Y8" s="73"/>
      <c r="Z8" s="73"/>
      <c r="AA8" s="73"/>
      <c r="AB8" s="73"/>
      <c r="AC8" s="73"/>
      <c r="AD8" s="73" t="s">
        <v>47</v>
      </c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</row>
    <row r="9" spans="1:59" ht="34.5" customHeight="1" outlineLevel="1" x14ac:dyDescent="0.2">
      <c r="A9" s="64">
        <v>4</v>
      </c>
      <c r="B9" s="65" t="s">
        <v>48</v>
      </c>
      <c r="C9" s="66" t="s">
        <v>170</v>
      </c>
      <c r="D9" s="67" t="s">
        <v>46</v>
      </c>
      <c r="E9" s="68">
        <v>3</v>
      </c>
      <c r="F9" s="44"/>
      <c r="G9" s="69">
        <f t="shared" si="6"/>
        <v>0</v>
      </c>
      <c r="H9" s="70">
        <v>4150</v>
      </c>
      <c r="I9" s="70">
        <f t="shared" si="0"/>
        <v>12450</v>
      </c>
      <c r="J9" s="70">
        <v>0</v>
      </c>
      <c r="K9" s="70">
        <f t="shared" si="1"/>
        <v>0</v>
      </c>
      <c r="L9" s="70">
        <v>21</v>
      </c>
      <c r="M9" s="70">
        <f t="shared" si="2"/>
        <v>0</v>
      </c>
      <c r="N9" s="71">
        <v>0</v>
      </c>
      <c r="O9" s="71">
        <f t="shared" si="3"/>
        <v>0</v>
      </c>
      <c r="P9" s="71">
        <v>0</v>
      </c>
      <c r="Q9" s="71">
        <f t="shared" si="4"/>
        <v>0</v>
      </c>
      <c r="R9" s="71"/>
      <c r="S9" s="71"/>
      <c r="T9" s="72">
        <v>0</v>
      </c>
      <c r="U9" s="71">
        <f t="shared" si="5"/>
        <v>0</v>
      </c>
      <c r="V9" s="73"/>
      <c r="W9" s="73"/>
      <c r="X9" s="73"/>
      <c r="Y9" s="73"/>
      <c r="Z9" s="73"/>
      <c r="AA9" s="73"/>
      <c r="AB9" s="73"/>
      <c r="AC9" s="73"/>
      <c r="AD9" s="73" t="s">
        <v>47</v>
      </c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</row>
    <row r="10" spans="1:59" ht="34.5" customHeight="1" outlineLevel="1" x14ac:dyDescent="0.2">
      <c r="A10" s="64">
        <v>5</v>
      </c>
      <c r="B10" s="65" t="s">
        <v>49</v>
      </c>
      <c r="C10" s="66" t="s">
        <v>130</v>
      </c>
      <c r="D10" s="67" t="s">
        <v>46</v>
      </c>
      <c r="E10" s="68">
        <v>1</v>
      </c>
      <c r="F10" s="44"/>
      <c r="G10" s="69">
        <f t="shared" si="6"/>
        <v>0</v>
      </c>
      <c r="H10" s="70">
        <v>3865</v>
      </c>
      <c r="I10" s="70">
        <f t="shared" si="0"/>
        <v>3865</v>
      </c>
      <c r="J10" s="70">
        <v>0</v>
      </c>
      <c r="K10" s="70">
        <f t="shared" si="1"/>
        <v>0</v>
      </c>
      <c r="L10" s="70">
        <v>21</v>
      </c>
      <c r="M10" s="70">
        <f t="shared" si="2"/>
        <v>0</v>
      </c>
      <c r="N10" s="71">
        <v>0</v>
      </c>
      <c r="O10" s="71">
        <f t="shared" si="3"/>
        <v>0</v>
      </c>
      <c r="P10" s="71">
        <v>0</v>
      </c>
      <c r="Q10" s="71">
        <f t="shared" si="4"/>
        <v>0</v>
      </c>
      <c r="R10" s="71"/>
      <c r="S10" s="71"/>
      <c r="T10" s="72">
        <v>0</v>
      </c>
      <c r="U10" s="71">
        <f t="shared" si="5"/>
        <v>0</v>
      </c>
      <c r="V10" s="73"/>
      <c r="W10" s="73"/>
      <c r="X10" s="73"/>
      <c r="Y10" s="73"/>
      <c r="Z10" s="73"/>
      <c r="AA10" s="73"/>
      <c r="AB10" s="73"/>
      <c r="AC10" s="73"/>
      <c r="AD10" s="73" t="s">
        <v>47</v>
      </c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</row>
    <row r="11" spans="1:59" ht="22.5" customHeight="1" outlineLevel="1" x14ac:dyDescent="0.2">
      <c r="A11" s="64">
        <v>6</v>
      </c>
      <c r="B11" s="65" t="s">
        <v>50</v>
      </c>
      <c r="C11" s="66" t="s">
        <v>168</v>
      </c>
      <c r="D11" s="67" t="s">
        <v>46</v>
      </c>
      <c r="E11" s="68">
        <v>2</v>
      </c>
      <c r="F11" s="44"/>
      <c r="G11" s="69">
        <f t="shared" si="6"/>
        <v>0</v>
      </c>
      <c r="H11" s="70">
        <v>2502</v>
      </c>
      <c r="I11" s="70">
        <f t="shared" si="0"/>
        <v>5004</v>
      </c>
      <c r="J11" s="70">
        <v>0</v>
      </c>
      <c r="K11" s="70">
        <f t="shared" si="1"/>
        <v>0</v>
      </c>
      <c r="L11" s="70">
        <v>21</v>
      </c>
      <c r="M11" s="70">
        <f t="shared" si="2"/>
        <v>0</v>
      </c>
      <c r="N11" s="71">
        <v>0</v>
      </c>
      <c r="O11" s="71">
        <f t="shared" si="3"/>
        <v>0</v>
      </c>
      <c r="P11" s="71">
        <v>0</v>
      </c>
      <c r="Q11" s="71">
        <f t="shared" si="4"/>
        <v>0</v>
      </c>
      <c r="R11" s="71"/>
      <c r="S11" s="71"/>
      <c r="T11" s="72">
        <v>0</v>
      </c>
      <c r="U11" s="71">
        <f t="shared" si="5"/>
        <v>0</v>
      </c>
      <c r="V11" s="73"/>
      <c r="W11" s="73"/>
      <c r="X11" s="73"/>
      <c r="Y11" s="73"/>
      <c r="Z11" s="73"/>
      <c r="AA11" s="73"/>
      <c r="AB11" s="73"/>
      <c r="AC11" s="73"/>
      <c r="AD11" s="73" t="s">
        <v>47</v>
      </c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</row>
    <row r="12" spans="1:59" ht="22.5" customHeight="1" outlineLevel="1" x14ac:dyDescent="0.2">
      <c r="A12" s="64">
        <v>7</v>
      </c>
      <c r="B12" s="65" t="s">
        <v>95</v>
      </c>
      <c r="C12" s="66" t="s">
        <v>169</v>
      </c>
      <c r="D12" s="67" t="s">
        <v>46</v>
      </c>
      <c r="E12" s="68">
        <v>1</v>
      </c>
      <c r="F12" s="44"/>
      <c r="G12" s="69">
        <f t="shared" si="6"/>
        <v>0</v>
      </c>
      <c r="H12" s="70">
        <v>2365</v>
      </c>
      <c r="I12" s="70">
        <f t="shared" si="0"/>
        <v>2365</v>
      </c>
      <c r="J12" s="70">
        <v>0</v>
      </c>
      <c r="K12" s="70">
        <f t="shared" si="1"/>
        <v>0</v>
      </c>
      <c r="L12" s="70">
        <v>21</v>
      </c>
      <c r="M12" s="70">
        <f t="shared" si="2"/>
        <v>0</v>
      </c>
      <c r="N12" s="71">
        <v>0</v>
      </c>
      <c r="O12" s="71">
        <f t="shared" si="3"/>
        <v>0</v>
      </c>
      <c r="P12" s="71">
        <v>0</v>
      </c>
      <c r="Q12" s="71">
        <f t="shared" si="4"/>
        <v>0</v>
      </c>
      <c r="R12" s="71"/>
      <c r="S12" s="71"/>
      <c r="T12" s="72">
        <v>0</v>
      </c>
      <c r="U12" s="71">
        <f t="shared" si="5"/>
        <v>0</v>
      </c>
      <c r="V12" s="73"/>
      <c r="W12" s="73"/>
      <c r="X12" s="73"/>
      <c r="Y12" s="73"/>
      <c r="Z12" s="73"/>
      <c r="AA12" s="73"/>
      <c r="AB12" s="73"/>
      <c r="AC12" s="73"/>
      <c r="AD12" s="73" t="s">
        <v>47</v>
      </c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</row>
    <row r="13" spans="1:59" ht="22.5" customHeight="1" outlineLevel="1" x14ac:dyDescent="0.2">
      <c r="A13" s="64">
        <v>8</v>
      </c>
      <c r="B13" s="65" t="s">
        <v>97</v>
      </c>
      <c r="C13" s="66" t="s">
        <v>171</v>
      </c>
      <c r="D13" s="67" t="s">
        <v>46</v>
      </c>
      <c r="E13" s="68">
        <v>1</v>
      </c>
      <c r="F13" s="44"/>
      <c r="G13" s="69">
        <f t="shared" si="6"/>
        <v>0</v>
      </c>
      <c r="H13" s="70">
        <v>0</v>
      </c>
      <c r="I13" s="70">
        <f t="shared" si="0"/>
        <v>0</v>
      </c>
      <c r="J13" s="70">
        <v>2050</v>
      </c>
      <c r="K13" s="70">
        <f t="shared" si="1"/>
        <v>2050</v>
      </c>
      <c r="L13" s="70">
        <v>21</v>
      </c>
      <c r="M13" s="70">
        <f t="shared" si="2"/>
        <v>0</v>
      </c>
      <c r="N13" s="71">
        <v>0</v>
      </c>
      <c r="O13" s="71">
        <f t="shared" si="3"/>
        <v>0</v>
      </c>
      <c r="P13" s="71">
        <v>0</v>
      </c>
      <c r="Q13" s="71">
        <f t="shared" si="4"/>
        <v>0</v>
      </c>
      <c r="R13" s="71"/>
      <c r="S13" s="71"/>
      <c r="T13" s="72">
        <v>0</v>
      </c>
      <c r="U13" s="71">
        <f t="shared" si="5"/>
        <v>0</v>
      </c>
      <c r="V13" s="73"/>
      <c r="W13" s="73"/>
      <c r="X13" s="73"/>
      <c r="Y13" s="73"/>
      <c r="Z13" s="73"/>
      <c r="AA13" s="73"/>
      <c r="AB13" s="73"/>
      <c r="AC13" s="73"/>
      <c r="AD13" s="73" t="s">
        <v>70</v>
      </c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</row>
    <row r="14" spans="1:59" ht="34.5" customHeight="1" outlineLevel="1" x14ac:dyDescent="0.2">
      <c r="A14" s="64">
        <v>9</v>
      </c>
      <c r="B14" s="65" t="s">
        <v>52</v>
      </c>
      <c r="C14" s="66" t="s">
        <v>172</v>
      </c>
      <c r="D14" s="67" t="s">
        <v>46</v>
      </c>
      <c r="E14" s="68">
        <v>1</v>
      </c>
      <c r="F14" s="44"/>
      <c r="G14" s="69">
        <f t="shared" si="6"/>
        <v>0</v>
      </c>
      <c r="H14" s="70">
        <v>3206</v>
      </c>
      <c r="I14" s="70">
        <f t="shared" si="0"/>
        <v>3206</v>
      </c>
      <c r="J14" s="70">
        <v>0</v>
      </c>
      <c r="K14" s="70">
        <f t="shared" si="1"/>
        <v>0</v>
      </c>
      <c r="L14" s="70">
        <v>21</v>
      </c>
      <c r="M14" s="70">
        <f t="shared" si="2"/>
        <v>0</v>
      </c>
      <c r="N14" s="71">
        <v>0</v>
      </c>
      <c r="O14" s="71">
        <f t="shared" si="3"/>
        <v>0</v>
      </c>
      <c r="P14" s="71">
        <v>0</v>
      </c>
      <c r="Q14" s="71">
        <f t="shared" si="4"/>
        <v>0</v>
      </c>
      <c r="R14" s="71"/>
      <c r="S14" s="71"/>
      <c r="T14" s="72">
        <v>0</v>
      </c>
      <c r="U14" s="71">
        <f t="shared" si="5"/>
        <v>0</v>
      </c>
      <c r="V14" s="73"/>
      <c r="W14" s="73"/>
      <c r="X14" s="73"/>
      <c r="Y14" s="73"/>
      <c r="Z14" s="73"/>
      <c r="AA14" s="73"/>
      <c r="AB14" s="73"/>
      <c r="AC14" s="73"/>
      <c r="AD14" s="73" t="s">
        <v>47</v>
      </c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</row>
    <row r="15" spans="1:59" ht="22.5" customHeight="1" outlineLevel="1" x14ac:dyDescent="0.2">
      <c r="A15" s="64">
        <v>10</v>
      </c>
      <c r="B15" s="65" t="s">
        <v>53</v>
      </c>
      <c r="C15" s="66" t="s">
        <v>156</v>
      </c>
      <c r="D15" s="67" t="s">
        <v>46</v>
      </c>
      <c r="E15" s="68">
        <v>1</v>
      </c>
      <c r="F15" s="44"/>
      <c r="G15" s="69">
        <f t="shared" si="6"/>
        <v>0</v>
      </c>
      <c r="H15" s="70">
        <v>38850</v>
      </c>
      <c r="I15" s="70">
        <f t="shared" si="0"/>
        <v>38850</v>
      </c>
      <c r="J15" s="70">
        <v>0</v>
      </c>
      <c r="K15" s="70">
        <f t="shared" si="1"/>
        <v>0</v>
      </c>
      <c r="L15" s="70">
        <v>21</v>
      </c>
      <c r="M15" s="70">
        <f t="shared" si="2"/>
        <v>0</v>
      </c>
      <c r="N15" s="71">
        <v>0</v>
      </c>
      <c r="O15" s="71">
        <f t="shared" si="3"/>
        <v>0</v>
      </c>
      <c r="P15" s="71">
        <v>0</v>
      </c>
      <c r="Q15" s="71">
        <f t="shared" si="4"/>
        <v>0</v>
      </c>
      <c r="R15" s="71"/>
      <c r="S15" s="71"/>
      <c r="T15" s="72">
        <v>0</v>
      </c>
      <c r="U15" s="71">
        <f t="shared" si="5"/>
        <v>0</v>
      </c>
      <c r="V15" s="73"/>
      <c r="W15" s="73"/>
      <c r="X15" s="73"/>
      <c r="Y15" s="73"/>
      <c r="Z15" s="73"/>
      <c r="AA15" s="73"/>
      <c r="AB15" s="73"/>
      <c r="AC15" s="73"/>
      <c r="AD15" s="73" t="s">
        <v>47</v>
      </c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</row>
    <row r="16" spans="1:59" ht="22.5" customHeight="1" outlineLevel="1" x14ac:dyDescent="0.2">
      <c r="A16" s="64">
        <v>11</v>
      </c>
      <c r="B16" s="65" t="s">
        <v>54</v>
      </c>
      <c r="C16" s="66" t="s">
        <v>173</v>
      </c>
      <c r="D16" s="67" t="s">
        <v>46</v>
      </c>
      <c r="E16" s="68">
        <v>1</v>
      </c>
      <c r="F16" s="44"/>
      <c r="G16" s="69">
        <f t="shared" si="6"/>
        <v>0</v>
      </c>
      <c r="H16" s="70">
        <v>9230</v>
      </c>
      <c r="I16" s="70">
        <f t="shared" si="0"/>
        <v>9230</v>
      </c>
      <c r="J16" s="70">
        <v>0</v>
      </c>
      <c r="K16" s="70">
        <f t="shared" si="1"/>
        <v>0</v>
      </c>
      <c r="L16" s="70">
        <v>21</v>
      </c>
      <c r="M16" s="70">
        <f t="shared" si="2"/>
        <v>0</v>
      </c>
      <c r="N16" s="71">
        <v>0</v>
      </c>
      <c r="O16" s="71">
        <f t="shared" si="3"/>
        <v>0</v>
      </c>
      <c r="P16" s="71">
        <v>0</v>
      </c>
      <c r="Q16" s="71">
        <f t="shared" si="4"/>
        <v>0</v>
      </c>
      <c r="R16" s="71"/>
      <c r="S16" s="71"/>
      <c r="T16" s="72">
        <v>0</v>
      </c>
      <c r="U16" s="71">
        <f t="shared" si="5"/>
        <v>0</v>
      </c>
      <c r="V16" s="73"/>
      <c r="W16" s="73"/>
      <c r="X16" s="73"/>
      <c r="Y16" s="73"/>
      <c r="Z16" s="73"/>
      <c r="AA16" s="73"/>
      <c r="AB16" s="73"/>
      <c r="AC16" s="73"/>
      <c r="AD16" s="73" t="s">
        <v>47</v>
      </c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</row>
    <row r="17" spans="1:59" ht="22.5" customHeight="1" outlineLevel="1" x14ac:dyDescent="0.2">
      <c r="A17" s="64">
        <v>12</v>
      </c>
      <c r="B17" s="65" t="s">
        <v>68</v>
      </c>
      <c r="C17" s="66" t="s">
        <v>160</v>
      </c>
      <c r="D17" s="67" t="s">
        <v>46</v>
      </c>
      <c r="E17" s="68">
        <v>1</v>
      </c>
      <c r="F17" s="44"/>
      <c r="G17" s="69">
        <f t="shared" si="6"/>
        <v>0</v>
      </c>
      <c r="H17" s="70">
        <v>8963</v>
      </c>
      <c r="I17" s="70">
        <f t="shared" si="0"/>
        <v>8963</v>
      </c>
      <c r="J17" s="70">
        <v>0</v>
      </c>
      <c r="K17" s="70">
        <f t="shared" si="1"/>
        <v>0</v>
      </c>
      <c r="L17" s="70">
        <v>21</v>
      </c>
      <c r="M17" s="70">
        <f t="shared" si="2"/>
        <v>0</v>
      </c>
      <c r="N17" s="71">
        <v>0</v>
      </c>
      <c r="O17" s="71">
        <f t="shared" si="3"/>
        <v>0</v>
      </c>
      <c r="P17" s="71">
        <v>0</v>
      </c>
      <c r="Q17" s="71">
        <f t="shared" si="4"/>
        <v>0</v>
      </c>
      <c r="R17" s="71"/>
      <c r="S17" s="71"/>
      <c r="T17" s="72">
        <v>0</v>
      </c>
      <c r="U17" s="71">
        <f t="shared" si="5"/>
        <v>0</v>
      </c>
      <c r="V17" s="73"/>
      <c r="W17" s="73"/>
      <c r="X17" s="73"/>
      <c r="Y17" s="73"/>
      <c r="Z17" s="73"/>
      <c r="AA17" s="73"/>
      <c r="AB17" s="73"/>
      <c r="AC17" s="73"/>
      <c r="AD17" s="73" t="s">
        <v>47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</row>
    <row r="18" spans="1:59" ht="22.5" customHeight="1" outlineLevel="1" x14ac:dyDescent="0.2">
      <c r="A18" s="64">
        <v>13</v>
      </c>
      <c r="B18" s="65" t="s">
        <v>96</v>
      </c>
      <c r="C18" s="66" t="s">
        <v>162</v>
      </c>
      <c r="D18" s="67" t="s">
        <v>46</v>
      </c>
      <c r="E18" s="68">
        <v>2</v>
      </c>
      <c r="F18" s="44"/>
      <c r="G18" s="69">
        <f t="shared" si="6"/>
        <v>0</v>
      </c>
      <c r="H18" s="70">
        <v>1982</v>
      </c>
      <c r="I18" s="70">
        <f t="shared" si="0"/>
        <v>3964</v>
      </c>
      <c r="J18" s="70">
        <v>0</v>
      </c>
      <c r="K18" s="70">
        <f t="shared" si="1"/>
        <v>0</v>
      </c>
      <c r="L18" s="70">
        <v>21</v>
      </c>
      <c r="M18" s="70">
        <f t="shared" si="2"/>
        <v>0</v>
      </c>
      <c r="N18" s="71">
        <v>0</v>
      </c>
      <c r="O18" s="71">
        <f t="shared" si="3"/>
        <v>0</v>
      </c>
      <c r="P18" s="71">
        <v>0</v>
      </c>
      <c r="Q18" s="71">
        <f t="shared" si="4"/>
        <v>0</v>
      </c>
      <c r="R18" s="71"/>
      <c r="S18" s="71"/>
      <c r="T18" s="72">
        <v>0</v>
      </c>
      <c r="U18" s="71">
        <f t="shared" si="5"/>
        <v>0</v>
      </c>
      <c r="V18" s="73"/>
      <c r="W18" s="73"/>
      <c r="X18" s="73"/>
      <c r="Y18" s="73"/>
      <c r="Z18" s="73"/>
      <c r="AA18" s="73"/>
      <c r="AB18" s="73"/>
      <c r="AC18" s="73"/>
      <c r="AD18" s="73" t="s">
        <v>47</v>
      </c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</row>
    <row r="19" spans="1:59" ht="22.5" customHeight="1" outlineLevel="1" x14ac:dyDescent="0.2">
      <c r="A19" s="64">
        <v>14</v>
      </c>
      <c r="B19" s="65" t="s">
        <v>56</v>
      </c>
      <c r="C19" s="66" t="s">
        <v>174</v>
      </c>
      <c r="D19" s="67" t="s">
        <v>46</v>
      </c>
      <c r="E19" s="68">
        <v>2</v>
      </c>
      <c r="F19" s="44"/>
      <c r="G19" s="69">
        <f t="shared" si="6"/>
        <v>0</v>
      </c>
      <c r="H19" s="70">
        <v>2290</v>
      </c>
      <c r="I19" s="70">
        <f t="shared" si="0"/>
        <v>4580</v>
      </c>
      <c r="J19" s="70">
        <v>0</v>
      </c>
      <c r="K19" s="70">
        <f t="shared" si="1"/>
        <v>0</v>
      </c>
      <c r="L19" s="70">
        <v>21</v>
      </c>
      <c r="M19" s="70">
        <f t="shared" si="2"/>
        <v>0</v>
      </c>
      <c r="N19" s="71">
        <v>0</v>
      </c>
      <c r="O19" s="71">
        <f t="shared" si="3"/>
        <v>0</v>
      </c>
      <c r="P19" s="71">
        <v>0</v>
      </c>
      <c r="Q19" s="71">
        <f t="shared" si="4"/>
        <v>0</v>
      </c>
      <c r="R19" s="71"/>
      <c r="S19" s="71"/>
      <c r="T19" s="72">
        <v>0</v>
      </c>
      <c r="U19" s="71">
        <f t="shared" si="5"/>
        <v>0</v>
      </c>
      <c r="V19" s="73"/>
      <c r="W19" s="73"/>
      <c r="X19" s="73"/>
      <c r="Y19" s="73"/>
      <c r="Z19" s="73"/>
      <c r="AA19" s="73"/>
      <c r="AB19" s="73"/>
      <c r="AC19" s="73"/>
      <c r="AD19" s="73" t="s">
        <v>47</v>
      </c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</row>
    <row r="20" spans="1:59" ht="22.5" customHeight="1" outlineLevel="1" x14ac:dyDescent="0.2">
      <c r="A20" s="64">
        <v>15</v>
      </c>
      <c r="B20" s="65" t="s">
        <v>55</v>
      </c>
      <c r="C20" s="66" t="s">
        <v>98</v>
      </c>
      <c r="D20" s="67" t="s">
        <v>46</v>
      </c>
      <c r="E20" s="68">
        <v>1</v>
      </c>
      <c r="F20" s="44"/>
      <c r="G20" s="69">
        <f t="shared" si="6"/>
        <v>0</v>
      </c>
      <c r="H20" s="70">
        <v>0</v>
      </c>
      <c r="I20" s="70">
        <f t="shared" si="0"/>
        <v>0</v>
      </c>
      <c r="J20" s="70">
        <v>1500</v>
      </c>
      <c r="K20" s="70">
        <f t="shared" si="1"/>
        <v>1500</v>
      </c>
      <c r="L20" s="70">
        <v>21</v>
      </c>
      <c r="M20" s="70">
        <f t="shared" si="2"/>
        <v>0</v>
      </c>
      <c r="N20" s="71">
        <v>0</v>
      </c>
      <c r="O20" s="71">
        <f t="shared" si="3"/>
        <v>0</v>
      </c>
      <c r="P20" s="71">
        <v>0</v>
      </c>
      <c r="Q20" s="71">
        <f t="shared" si="4"/>
        <v>0</v>
      </c>
      <c r="R20" s="71"/>
      <c r="S20" s="71"/>
      <c r="T20" s="72">
        <v>0</v>
      </c>
      <c r="U20" s="71">
        <f t="shared" si="5"/>
        <v>0</v>
      </c>
      <c r="V20" s="73"/>
      <c r="W20" s="73"/>
      <c r="X20" s="73"/>
      <c r="Y20" s="73"/>
      <c r="Z20" s="73"/>
      <c r="AA20" s="73"/>
      <c r="AB20" s="73"/>
      <c r="AC20" s="73"/>
      <c r="AD20" s="73" t="s">
        <v>70</v>
      </c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</row>
    <row r="21" spans="1:59" ht="22.5" customHeight="1" outlineLevel="1" x14ac:dyDescent="0.2">
      <c r="A21" s="64">
        <v>16</v>
      </c>
      <c r="B21" s="65" t="s">
        <v>110</v>
      </c>
      <c r="C21" s="66" t="s">
        <v>100</v>
      </c>
      <c r="D21" s="67" t="s">
        <v>59</v>
      </c>
      <c r="E21" s="68">
        <v>4</v>
      </c>
      <c r="F21" s="44"/>
      <c r="G21" s="69">
        <f t="shared" si="6"/>
        <v>0</v>
      </c>
      <c r="H21" s="70">
        <v>654.08000000000004</v>
      </c>
      <c r="I21" s="70">
        <f t="shared" si="0"/>
        <v>2616.3200000000002</v>
      </c>
      <c r="J21" s="70">
        <v>184.91999999999996</v>
      </c>
      <c r="K21" s="70">
        <f t="shared" si="1"/>
        <v>739.68</v>
      </c>
      <c r="L21" s="70">
        <v>21</v>
      </c>
      <c r="M21" s="70">
        <f t="shared" si="2"/>
        <v>0</v>
      </c>
      <c r="N21" s="71">
        <v>1.7930000000000001E-2</v>
      </c>
      <c r="O21" s="71">
        <f t="shared" si="3"/>
        <v>7.1720000000000006E-2</v>
      </c>
      <c r="P21" s="71">
        <v>0</v>
      </c>
      <c r="Q21" s="71">
        <f t="shared" si="4"/>
        <v>0</v>
      </c>
      <c r="R21" s="71"/>
      <c r="S21" s="71"/>
      <c r="T21" s="72">
        <v>1.0169999999999999</v>
      </c>
      <c r="U21" s="71">
        <f t="shared" si="5"/>
        <v>4.07</v>
      </c>
      <c r="V21" s="73"/>
      <c r="W21" s="73"/>
      <c r="X21" s="73"/>
      <c r="Y21" s="73"/>
      <c r="Z21" s="73"/>
      <c r="AA21" s="73"/>
      <c r="AB21" s="73"/>
      <c r="AC21" s="73"/>
      <c r="AD21" s="73" t="s">
        <v>47</v>
      </c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</row>
    <row r="22" spans="1:59" ht="22.5" customHeight="1" outlineLevel="1" x14ac:dyDescent="0.2">
      <c r="A22" s="64">
        <v>17</v>
      </c>
      <c r="B22" s="65" t="s">
        <v>111</v>
      </c>
      <c r="C22" s="66" t="s">
        <v>112</v>
      </c>
      <c r="D22" s="67" t="s">
        <v>59</v>
      </c>
      <c r="E22" s="68">
        <v>10</v>
      </c>
      <c r="F22" s="44"/>
      <c r="G22" s="69">
        <f t="shared" si="6"/>
        <v>0</v>
      </c>
      <c r="H22" s="70">
        <v>886.81999999999994</v>
      </c>
      <c r="I22" s="70">
        <f t="shared" si="0"/>
        <v>8868.2000000000007</v>
      </c>
      <c r="J22" s="70">
        <v>196.18000000000006</v>
      </c>
      <c r="K22" s="70">
        <f t="shared" si="1"/>
        <v>1961.8</v>
      </c>
      <c r="L22" s="70">
        <v>21</v>
      </c>
      <c r="M22" s="70">
        <f t="shared" si="2"/>
        <v>0</v>
      </c>
      <c r="N22" s="71">
        <v>0.02</v>
      </c>
      <c r="O22" s="71">
        <f t="shared" si="3"/>
        <v>0.2</v>
      </c>
      <c r="P22" s="71">
        <v>0</v>
      </c>
      <c r="Q22" s="71">
        <f t="shared" si="4"/>
        <v>0</v>
      </c>
      <c r="R22" s="71"/>
      <c r="S22" s="71"/>
      <c r="T22" s="72">
        <v>1.0569999999999999</v>
      </c>
      <c r="U22" s="71">
        <f t="shared" si="5"/>
        <v>10.57</v>
      </c>
      <c r="V22" s="73"/>
      <c r="W22" s="73"/>
      <c r="X22" s="73"/>
      <c r="Y22" s="73"/>
      <c r="Z22" s="73"/>
      <c r="AA22" s="73"/>
      <c r="AB22" s="73"/>
      <c r="AC22" s="73"/>
      <c r="AD22" s="73" t="s">
        <v>47</v>
      </c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</row>
    <row r="23" spans="1:59" ht="33.75" customHeight="1" outlineLevel="1" x14ac:dyDescent="0.2">
      <c r="A23" s="64">
        <v>18</v>
      </c>
      <c r="B23" s="65" t="s">
        <v>101</v>
      </c>
      <c r="C23" s="66" t="s">
        <v>165</v>
      </c>
      <c r="D23" s="67" t="s">
        <v>46</v>
      </c>
      <c r="E23" s="68">
        <v>1</v>
      </c>
      <c r="F23" s="44"/>
      <c r="G23" s="69">
        <f t="shared" si="6"/>
        <v>0</v>
      </c>
      <c r="H23" s="70">
        <v>17860</v>
      </c>
      <c r="I23" s="70">
        <f t="shared" si="0"/>
        <v>17860</v>
      </c>
      <c r="J23" s="70">
        <v>0</v>
      </c>
      <c r="K23" s="70">
        <f t="shared" si="1"/>
        <v>0</v>
      </c>
      <c r="L23" s="70">
        <v>21</v>
      </c>
      <c r="M23" s="70">
        <f t="shared" si="2"/>
        <v>0</v>
      </c>
      <c r="N23" s="71">
        <v>0</v>
      </c>
      <c r="O23" s="71">
        <f t="shared" si="3"/>
        <v>0</v>
      </c>
      <c r="P23" s="71">
        <v>0</v>
      </c>
      <c r="Q23" s="71">
        <f t="shared" si="4"/>
        <v>0</v>
      </c>
      <c r="R23" s="71"/>
      <c r="S23" s="71"/>
      <c r="T23" s="72">
        <v>0</v>
      </c>
      <c r="U23" s="71">
        <f t="shared" si="5"/>
        <v>0</v>
      </c>
      <c r="V23" s="73"/>
      <c r="W23" s="73"/>
      <c r="X23" s="73"/>
      <c r="Y23" s="73"/>
      <c r="Z23" s="73"/>
      <c r="AA23" s="73"/>
      <c r="AB23" s="73"/>
      <c r="AC23" s="73"/>
      <c r="AD23" s="73" t="s">
        <v>47</v>
      </c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</row>
    <row r="24" spans="1:59" ht="22.5" customHeight="1" outlineLevel="1" x14ac:dyDescent="0.2">
      <c r="A24" s="64">
        <v>19</v>
      </c>
      <c r="B24" s="65" t="s">
        <v>94</v>
      </c>
      <c r="C24" s="66" t="s">
        <v>113</v>
      </c>
      <c r="D24" s="67" t="s">
        <v>59</v>
      </c>
      <c r="E24" s="68">
        <v>14</v>
      </c>
      <c r="F24" s="44"/>
      <c r="G24" s="69">
        <f t="shared" si="6"/>
        <v>0</v>
      </c>
      <c r="H24" s="70">
        <v>0</v>
      </c>
      <c r="I24" s="70">
        <f t="shared" si="0"/>
        <v>0</v>
      </c>
      <c r="J24" s="70">
        <v>256</v>
      </c>
      <c r="K24" s="70">
        <f t="shared" si="1"/>
        <v>3584</v>
      </c>
      <c r="L24" s="70">
        <v>21</v>
      </c>
      <c r="M24" s="70">
        <f t="shared" si="2"/>
        <v>0</v>
      </c>
      <c r="N24" s="71">
        <v>0</v>
      </c>
      <c r="O24" s="71">
        <f t="shared" si="3"/>
        <v>0</v>
      </c>
      <c r="P24" s="71">
        <v>0</v>
      </c>
      <c r="Q24" s="71">
        <f t="shared" si="4"/>
        <v>0</v>
      </c>
      <c r="R24" s="71"/>
      <c r="S24" s="71"/>
      <c r="T24" s="72">
        <v>0</v>
      </c>
      <c r="U24" s="71">
        <f t="shared" si="5"/>
        <v>0</v>
      </c>
      <c r="V24" s="73"/>
      <c r="W24" s="73"/>
      <c r="X24" s="73"/>
      <c r="Y24" s="73"/>
      <c r="Z24" s="73"/>
      <c r="AA24" s="73"/>
      <c r="AB24" s="73"/>
      <c r="AC24" s="73"/>
      <c r="AD24" s="73" t="s">
        <v>70</v>
      </c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</row>
    <row r="25" spans="1:59" ht="22.5" customHeight="1" outlineLevel="1" x14ac:dyDescent="0.2">
      <c r="A25" s="64">
        <v>20</v>
      </c>
      <c r="B25" s="65" t="s">
        <v>60</v>
      </c>
      <c r="C25" s="66" t="s">
        <v>61</v>
      </c>
      <c r="D25" s="67" t="s">
        <v>46</v>
      </c>
      <c r="E25" s="68">
        <v>7</v>
      </c>
      <c r="F25" s="44"/>
      <c r="G25" s="69">
        <f t="shared" si="6"/>
        <v>0</v>
      </c>
      <c r="H25" s="70">
        <v>50.56</v>
      </c>
      <c r="I25" s="70">
        <f t="shared" si="0"/>
        <v>353.92</v>
      </c>
      <c r="J25" s="70">
        <v>62.94</v>
      </c>
      <c r="K25" s="70">
        <f t="shared" si="1"/>
        <v>440.58</v>
      </c>
      <c r="L25" s="70">
        <v>21</v>
      </c>
      <c r="M25" s="70">
        <f t="shared" si="2"/>
        <v>0</v>
      </c>
      <c r="N25" s="71">
        <v>0</v>
      </c>
      <c r="O25" s="71">
        <f t="shared" si="3"/>
        <v>0</v>
      </c>
      <c r="P25" s="71">
        <v>2.826E-2</v>
      </c>
      <c r="Q25" s="71">
        <f t="shared" si="4"/>
        <v>0.19782</v>
      </c>
      <c r="R25" s="71"/>
      <c r="S25" s="71"/>
      <c r="T25" s="72">
        <v>0.434</v>
      </c>
      <c r="U25" s="71">
        <f t="shared" si="5"/>
        <v>3.04</v>
      </c>
      <c r="V25" s="73"/>
      <c r="W25" s="73"/>
      <c r="X25" s="73"/>
      <c r="Y25" s="73"/>
      <c r="Z25" s="73"/>
      <c r="AA25" s="73"/>
      <c r="AB25" s="73"/>
      <c r="AC25" s="73"/>
      <c r="AD25" s="73" t="s">
        <v>47</v>
      </c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</row>
    <row r="26" spans="1:59" ht="22.5" customHeight="1" outlineLevel="1" x14ac:dyDescent="0.2">
      <c r="A26" s="64">
        <v>21</v>
      </c>
      <c r="B26" s="65" t="s">
        <v>62</v>
      </c>
      <c r="C26" s="66" t="s">
        <v>63</v>
      </c>
      <c r="D26" s="67" t="s">
        <v>59</v>
      </c>
      <c r="E26" s="68">
        <v>14</v>
      </c>
      <c r="F26" s="44"/>
      <c r="G26" s="69">
        <f t="shared" si="6"/>
        <v>0</v>
      </c>
      <c r="H26" s="70">
        <v>34.599999999999994</v>
      </c>
      <c r="I26" s="70">
        <f t="shared" si="0"/>
        <v>484.4</v>
      </c>
      <c r="J26" s="70">
        <v>43</v>
      </c>
      <c r="K26" s="70">
        <f t="shared" si="1"/>
        <v>602</v>
      </c>
      <c r="L26" s="70">
        <v>21</v>
      </c>
      <c r="M26" s="70">
        <f t="shared" si="2"/>
        <v>0</v>
      </c>
      <c r="N26" s="71">
        <v>0</v>
      </c>
      <c r="O26" s="71">
        <f t="shared" si="3"/>
        <v>0</v>
      </c>
      <c r="P26" s="71">
        <v>1.102E-2</v>
      </c>
      <c r="Q26" s="71">
        <f t="shared" si="4"/>
        <v>0.15428</v>
      </c>
      <c r="R26" s="71"/>
      <c r="S26" s="71"/>
      <c r="T26" s="72">
        <v>0.29699999999999999</v>
      </c>
      <c r="U26" s="71">
        <f t="shared" si="5"/>
        <v>4.16</v>
      </c>
      <c r="V26" s="73"/>
      <c r="W26" s="73"/>
      <c r="X26" s="73"/>
      <c r="Y26" s="73"/>
      <c r="Z26" s="73"/>
      <c r="AA26" s="73"/>
      <c r="AB26" s="73"/>
      <c r="AC26" s="73"/>
      <c r="AD26" s="73" t="s">
        <v>47</v>
      </c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</row>
    <row r="27" spans="1:59" ht="22.5" customHeight="1" outlineLevel="1" x14ac:dyDescent="0.2">
      <c r="A27" s="64">
        <v>22</v>
      </c>
      <c r="B27" s="65" t="s">
        <v>104</v>
      </c>
      <c r="C27" s="66" t="s">
        <v>114</v>
      </c>
      <c r="D27" s="67" t="s">
        <v>59</v>
      </c>
      <c r="E27" s="68">
        <v>14</v>
      </c>
      <c r="F27" s="44"/>
      <c r="G27" s="69">
        <f t="shared" si="6"/>
        <v>0</v>
      </c>
      <c r="H27" s="70">
        <v>0.39</v>
      </c>
      <c r="I27" s="70">
        <f t="shared" si="0"/>
        <v>5.46</v>
      </c>
      <c r="J27" s="70">
        <v>18.71</v>
      </c>
      <c r="K27" s="70">
        <f t="shared" si="1"/>
        <v>261.94</v>
      </c>
      <c r="L27" s="70">
        <v>21</v>
      </c>
      <c r="M27" s="70">
        <f t="shared" si="2"/>
        <v>0</v>
      </c>
      <c r="N27" s="71">
        <v>0</v>
      </c>
      <c r="O27" s="71">
        <f t="shared" si="3"/>
        <v>0</v>
      </c>
      <c r="P27" s="71">
        <v>0</v>
      </c>
      <c r="Q27" s="71">
        <f t="shared" si="4"/>
        <v>0</v>
      </c>
      <c r="R27" s="71"/>
      <c r="S27" s="71"/>
      <c r="T27" s="72">
        <v>0.05</v>
      </c>
      <c r="U27" s="71">
        <f t="shared" si="5"/>
        <v>0.7</v>
      </c>
      <c r="V27" s="73"/>
      <c r="W27" s="73"/>
      <c r="X27" s="73"/>
      <c r="Y27" s="73"/>
      <c r="Z27" s="73"/>
      <c r="AA27" s="73"/>
      <c r="AB27" s="73"/>
      <c r="AC27" s="73"/>
      <c r="AD27" s="73" t="s">
        <v>70</v>
      </c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</row>
    <row r="28" spans="1:59" ht="22.5" customHeight="1" outlineLevel="1" x14ac:dyDescent="0.2">
      <c r="A28" s="64">
        <v>23</v>
      </c>
      <c r="B28" s="65" t="s">
        <v>73</v>
      </c>
      <c r="C28" s="66" t="s">
        <v>74</v>
      </c>
      <c r="D28" s="67" t="s">
        <v>59</v>
      </c>
      <c r="E28" s="68">
        <v>14</v>
      </c>
      <c r="F28" s="44"/>
      <c r="G28" s="69">
        <f t="shared" si="6"/>
        <v>0</v>
      </c>
      <c r="H28" s="70">
        <v>1.45</v>
      </c>
      <c r="I28" s="70">
        <f t="shared" si="0"/>
        <v>20.3</v>
      </c>
      <c r="J28" s="70">
        <v>20.55</v>
      </c>
      <c r="K28" s="70">
        <f t="shared" si="1"/>
        <v>287.7</v>
      </c>
      <c r="L28" s="70">
        <v>21</v>
      </c>
      <c r="M28" s="70">
        <f t="shared" si="2"/>
        <v>0</v>
      </c>
      <c r="N28" s="71">
        <v>1.0000000000000001E-5</v>
      </c>
      <c r="O28" s="71">
        <f t="shared" si="3"/>
        <v>1.3999999999999999E-4</v>
      </c>
      <c r="P28" s="71">
        <v>0</v>
      </c>
      <c r="Q28" s="71">
        <f t="shared" si="4"/>
        <v>0</v>
      </c>
      <c r="R28" s="71"/>
      <c r="S28" s="71"/>
      <c r="T28" s="72">
        <v>6.2E-2</v>
      </c>
      <c r="U28" s="71">
        <f t="shared" si="5"/>
        <v>0.87</v>
      </c>
      <c r="V28" s="73"/>
      <c r="W28" s="73"/>
      <c r="X28" s="73"/>
      <c r="Y28" s="73"/>
      <c r="Z28" s="73"/>
      <c r="AA28" s="73"/>
      <c r="AB28" s="73"/>
      <c r="AC28" s="73"/>
      <c r="AD28" s="73" t="s">
        <v>70</v>
      </c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</row>
    <row r="29" spans="1:59" ht="22.5" customHeight="1" outlineLevel="1" x14ac:dyDescent="0.2">
      <c r="A29" s="64">
        <v>24</v>
      </c>
      <c r="B29" s="65" t="s">
        <v>64</v>
      </c>
      <c r="C29" s="66" t="s">
        <v>65</v>
      </c>
      <c r="D29" s="67" t="s">
        <v>66</v>
      </c>
      <c r="E29" s="68">
        <v>95</v>
      </c>
      <c r="F29" s="44"/>
      <c r="G29" s="69">
        <f t="shared" si="6"/>
        <v>0</v>
      </c>
      <c r="H29" s="70">
        <v>86</v>
      </c>
      <c r="I29" s="70">
        <f t="shared" si="0"/>
        <v>8170</v>
      </c>
      <c r="J29" s="70">
        <v>0</v>
      </c>
      <c r="K29" s="70">
        <f t="shared" si="1"/>
        <v>0</v>
      </c>
      <c r="L29" s="70">
        <v>21</v>
      </c>
      <c r="M29" s="70">
        <f t="shared" si="2"/>
        <v>0</v>
      </c>
      <c r="N29" s="71">
        <v>0</v>
      </c>
      <c r="O29" s="71">
        <f t="shared" si="3"/>
        <v>0</v>
      </c>
      <c r="P29" s="71">
        <v>0</v>
      </c>
      <c r="Q29" s="71">
        <f t="shared" si="4"/>
        <v>0</v>
      </c>
      <c r="R29" s="71"/>
      <c r="S29" s="71"/>
      <c r="T29" s="72">
        <v>0</v>
      </c>
      <c r="U29" s="71">
        <f t="shared" si="5"/>
        <v>0</v>
      </c>
      <c r="V29" s="73"/>
      <c r="W29" s="73"/>
      <c r="X29" s="73"/>
      <c r="Y29" s="73"/>
      <c r="Z29" s="73"/>
      <c r="AA29" s="73"/>
      <c r="AB29" s="73"/>
      <c r="AC29" s="73"/>
      <c r="AD29" s="73" t="s">
        <v>47</v>
      </c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</row>
    <row r="30" spans="1:59" ht="22.5" customHeight="1" outlineLevel="1" x14ac:dyDescent="0.2">
      <c r="A30" s="64">
        <v>25</v>
      </c>
      <c r="B30" s="65" t="s">
        <v>67</v>
      </c>
      <c r="C30" s="66" t="s">
        <v>141</v>
      </c>
      <c r="D30" s="67" t="s">
        <v>66</v>
      </c>
      <c r="E30" s="68">
        <v>49</v>
      </c>
      <c r="F30" s="44"/>
      <c r="G30" s="69">
        <f t="shared" si="6"/>
        <v>0</v>
      </c>
      <c r="H30" s="70">
        <v>145</v>
      </c>
      <c r="I30" s="70">
        <f t="shared" si="0"/>
        <v>7105</v>
      </c>
      <c r="J30" s="70">
        <v>0</v>
      </c>
      <c r="K30" s="70">
        <f t="shared" si="1"/>
        <v>0</v>
      </c>
      <c r="L30" s="70">
        <v>21</v>
      </c>
      <c r="M30" s="70">
        <f t="shared" si="2"/>
        <v>0</v>
      </c>
      <c r="N30" s="71">
        <v>0</v>
      </c>
      <c r="O30" s="71">
        <f t="shared" si="3"/>
        <v>0</v>
      </c>
      <c r="P30" s="71">
        <v>0</v>
      </c>
      <c r="Q30" s="71">
        <f t="shared" si="4"/>
        <v>0</v>
      </c>
      <c r="R30" s="71"/>
      <c r="S30" s="71"/>
      <c r="T30" s="72">
        <v>0</v>
      </c>
      <c r="U30" s="71">
        <f t="shared" si="5"/>
        <v>0</v>
      </c>
      <c r="V30" s="73"/>
      <c r="W30" s="73"/>
      <c r="X30" s="73"/>
      <c r="Y30" s="73"/>
      <c r="Z30" s="73"/>
      <c r="AA30" s="73"/>
      <c r="AB30" s="73"/>
      <c r="AC30" s="73"/>
      <c r="AD30" s="73" t="s">
        <v>47</v>
      </c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</row>
    <row r="31" spans="1:59" ht="22.5" customHeight="1" outlineLevel="1" x14ac:dyDescent="0.2">
      <c r="A31" s="64">
        <v>26</v>
      </c>
      <c r="B31" s="65" t="s">
        <v>87</v>
      </c>
      <c r="C31" s="66" t="s">
        <v>76</v>
      </c>
      <c r="D31" s="67" t="s">
        <v>77</v>
      </c>
      <c r="E31" s="68">
        <v>0.56000000000000005</v>
      </c>
      <c r="F31" s="44"/>
      <c r="G31" s="69">
        <f t="shared" si="6"/>
        <v>0</v>
      </c>
      <c r="H31" s="74">
        <v>200.57</v>
      </c>
      <c r="I31" s="74">
        <f t="shared" si="0"/>
        <v>112.32</v>
      </c>
      <c r="J31" s="74">
        <v>249.43</v>
      </c>
      <c r="K31" s="74">
        <f t="shared" si="1"/>
        <v>139.68</v>
      </c>
      <c r="L31" s="74">
        <v>21</v>
      </c>
      <c r="M31" s="74">
        <f t="shared" si="2"/>
        <v>0</v>
      </c>
      <c r="N31" s="75">
        <v>0</v>
      </c>
      <c r="O31" s="75">
        <f t="shared" si="3"/>
        <v>0</v>
      </c>
      <c r="P31" s="75">
        <v>0</v>
      </c>
      <c r="Q31" s="75">
        <f t="shared" si="4"/>
        <v>0</v>
      </c>
      <c r="R31" s="75"/>
      <c r="S31" s="75"/>
      <c r="T31" s="76">
        <v>1.327</v>
      </c>
      <c r="U31" s="75">
        <f t="shared" si="5"/>
        <v>0.74</v>
      </c>
      <c r="V31" s="73"/>
      <c r="W31" s="73"/>
      <c r="X31" s="73"/>
      <c r="Y31" s="73"/>
      <c r="Z31" s="73"/>
      <c r="AA31" s="73"/>
      <c r="AB31" s="73"/>
      <c r="AC31" s="73"/>
      <c r="AD31" s="73" t="s">
        <v>47</v>
      </c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</row>
    <row r="32" spans="1:59" ht="47.25" customHeight="1" x14ac:dyDescent="0.2">
      <c r="A32" s="64">
        <v>27</v>
      </c>
      <c r="B32" s="65"/>
      <c r="C32" s="77" t="s">
        <v>175</v>
      </c>
      <c r="D32" s="67" t="s">
        <v>46</v>
      </c>
      <c r="E32" s="68">
        <v>1</v>
      </c>
      <c r="F32" s="44"/>
      <c r="G32" s="69">
        <f t="shared" si="6"/>
        <v>0</v>
      </c>
      <c r="AB32" s="48">
        <v>15</v>
      </c>
      <c r="AC32" s="48">
        <v>21</v>
      </c>
    </row>
    <row r="33" spans="3:30" x14ac:dyDescent="0.2">
      <c r="C33" s="79"/>
      <c r="AD33" s="48" t="s">
        <v>78</v>
      </c>
    </row>
  </sheetData>
  <sheetProtection sheet="1" objects="1" scenarios="1"/>
  <mergeCells count="2">
    <mergeCell ref="A1:G1"/>
    <mergeCell ref="A2:G2"/>
  </mergeCells>
  <printOptions horizontalCentered="1"/>
  <pageMargins left="0.70866141732283472" right="0" top="0.78740157480314965" bottom="0.78740157480314965" header="0.31496062992125984" footer="0.31496062992125984"/>
  <pageSetup paperSize="9" scale="90" orientation="portrait" r:id="rId1"/>
  <headerFooter>
    <oddFooter>&amp;L&amp;8Veřejná zakázka malého rozsahu Osazení redukčních ventilů v UKB 
Položkový rozpočet - Pavilon A6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25</vt:i4>
      </vt:variant>
    </vt:vector>
  </HeadingPairs>
  <TitlesOfParts>
    <vt:vector size="34" baseType="lpstr">
      <vt:lpstr>Pokyny pro vyplnění</vt:lpstr>
      <vt:lpstr>Celkem</vt:lpstr>
      <vt:lpstr>VzorPolozky</vt:lpstr>
      <vt:lpstr>A1</vt:lpstr>
      <vt:lpstr>A1 anatomie</vt:lpstr>
      <vt:lpstr>A2</vt:lpstr>
      <vt:lpstr>A3</vt:lpstr>
      <vt:lpstr>A4</vt:lpstr>
      <vt:lpstr>A6</vt:lpstr>
      <vt:lpstr>Celkem!CisloStavby</vt:lpstr>
      <vt:lpstr>dadresa</vt:lpstr>
      <vt:lpstr>Celkem!DIČ</vt:lpstr>
      <vt:lpstr>dmisto</vt:lpstr>
      <vt:lpstr>Celkem!dpsc</vt:lpstr>
      <vt:lpstr>Celkem!IČO</vt:lpstr>
      <vt:lpstr>Celkem!NazevStavby</vt:lpstr>
      <vt:lpstr>oadresa</vt:lpstr>
      <vt:lpstr>Celkem!Objednatel</vt:lpstr>
      <vt:lpstr>'A1'!Oblast_tisku</vt:lpstr>
      <vt:lpstr>Celkem!Oblast_tisku</vt:lpstr>
      <vt:lpstr>Celkem!odic</vt:lpstr>
      <vt:lpstr>Celkem!oico</vt:lpstr>
      <vt:lpstr>Celkem!omisto</vt:lpstr>
      <vt:lpstr>Celkem!onazev</vt:lpstr>
      <vt:lpstr>Celkem!opsc</vt:lpstr>
      <vt:lpstr>padresa</vt:lpstr>
      <vt:lpstr>pdic</vt:lpstr>
      <vt:lpstr>pico</vt:lpstr>
      <vt:lpstr>pmisto</vt:lpstr>
      <vt:lpstr>PoptavkaID</vt:lpstr>
      <vt:lpstr>pPSC</vt:lpstr>
      <vt:lpstr>Projektant</vt:lpstr>
      <vt:lpstr>Vypracoval</vt:lpstr>
      <vt:lpstr>Zhotovitel</vt:lpstr>
    </vt:vector>
  </TitlesOfParts>
  <Company>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pytlikova@ukb.muni.cz</dc:creator>
  <cp:lastModifiedBy>pytlikova</cp:lastModifiedBy>
  <cp:lastPrinted>2016-11-04T08:00:51Z</cp:lastPrinted>
  <dcterms:created xsi:type="dcterms:W3CDTF">2009-04-08T07:15:50Z</dcterms:created>
  <dcterms:modified xsi:type="dcterms:W3CDTF">2016-11-04T10:07:59Z</dcterms:modified>
</cp:coreProperties>
</file>