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list'!$F$4</definedName>
    <definedName name="MJ">'Krycí list'!$G$4</definedName>
    <definedName name="Mont">'Rekapitulace'!$H$12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'Položky'!$A$1:$G$45</definedName>
    <definedName name="_xlnm.Print_Area" localSheetId="1">'Rekapitulace'!$A$1:$I$26</definedName>
    <definedName name="PocetMJ">'Krycí list'!$G$7</definedName>
    <definedName name="Poznamka">'Krycí list'!$B$36</definedName>
    <definedName name="Projektant">'Krycí list'!$C$7</definedName>
    <definedName name="PSV">'Rekapitulace'!$F$12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<sst xmlns="http://schemas.openxmlformats.org/spreadsheetml/2006/main" count="213" uniqueCount="158">
  <si>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</si>
  <si>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</si>
  <si>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</si>
  <si>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</si>
  <si>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</si>
  <si>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</si>
  <si>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</si>
  <si>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</si>
  <si>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</si>
  <si>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</si>
  <si>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</si>
  <si>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</si>
  <si>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</si>
  <si>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</si>
  <si>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</si>
  <si>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</si>
  <si>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</si>
  <si>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</si>
  <si>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</si>
  <si>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</si>
  <si>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</si>
  <si>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</si>
  <si>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</si>
  <si>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</si>
  <si>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</si>
  <si>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</si>
  <si>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</si>
  <si>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</si>
  <si>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</si>
  <si>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</si>
  <si>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</si>
  <si>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</si>
  <si>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</si>
  <si>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</si>
  <si>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</si>
  <si>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</si>
  <si>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</si>
  <si>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</si>
  <si>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</si>
  <si>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</si>
  <si>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</si>
  <si>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</si>
  <si>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</si>
  <si>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</si>
  <si>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</si>
  <si>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</si>
  <si>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</si>
  <si>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</si>
  <si>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</si>
  <si>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</si>
  <si>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</si>
  <si>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</si>
  <si>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</si>
  <si>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</si>
  <si>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</si>
  <si>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</si>
  <si>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</si>
  <si>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</si>
  <si>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</si>
  <si>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</si>
  <si>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</si>
  <si>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</si>
  <si>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</si>
  <si>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</si>
  <si>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</si>
  <si>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</si>
  <si>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</si>
  <si>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</si>
  <si>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</si>
  <si>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</si>
  <si>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</si>
  <si>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4503</t>
  </si>
  <si>
    <t>UKB CESEB</t>
  </si>
  <si>
    <t>325</t>
  </si>
  <si>
    <t>Venkovní rozvody vody</t>
  </si>
  <si>
    <t>4503_325</t>
  </si>
  <si>
    <t>UKB CESEB - SO 325 venkovní rozvody vody</t>
  </si>
  <si>
    <t>132201201R00</t>
  </si>
  <si>
    <t xml:space="preserve">Hloubení rýh šířky do 200 cm v hor.3 do 100 m3 </t>
  </si>
  <si>
    <t>m3</t>
  </si>
  <si>
    <t>151101101R00</t>
  </si>
  <si>
    <t xml:space="preserve">Pažení a rozepření stěn rýh - příložné - hl. do 2m </t>
  </si>
  <si>
    <t>m2</t>
  </si>
  <si>
    <t>151101111R00</t>
  </si>
  <si>
    <t xml:space="preserve">Odstranění paženi stěn rýh - příložné - hl. do 2 m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</si>
  <si>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</si>
  <si>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</si>
  <si>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</si>
  <si>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</si>
  <si>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167101102R00</t>
  </si>
  <si>
    <t xml:space="preserve">Nakládání výkopku z hor.1-4 v množství nad 100 m3 </t>
  </si>
  <si>
    <t>171201201R00</t>
  </si>
  <si>
    <t xml:space="preserve">Uložení sypaniny na skládku </t>
  </si>
  <si>
    <t>174101101R00</t>
  </si>
  <si>
    <t xml:space="preserve">Zásyp jam, rýh, šachet se zhutněním </t>
  </si>
  <si>
    <t>175101101R00</t>
  </si>
  <si>
    <t xml:space="preserve">Obsyp potrubí bez prohození sypaniny </t>
  </si>
  <si>
    <t>583329990008</t>
  </si>
  <si>
    <t>Štěrkopísek drcený frakce 0-8 mm</t>
  </si>
  <si>
    <t>45</t>
  </si>
  <si>
    <t>Podkladní a vedlejší konstrukc</t>
  </si>
  <si>
    <t>451572111R00</t>
  </si>
  <si>
    <t xml:space="preserve">Lože pod potrubí z kameniva těženého 0 - 4 mm </t>
  </si>
  <si>
    <t>87</t>
  </si>
  <si>
    <t>Potrubí z trub z plast.hmot</t>
  </si>
  <si>
    <t>871211121R00</t>
  </si>
  <si>
    <t xml:space="preserve">Montáž trubek polyetylenových ve výkopu 63 mm </t>
  </si>
  <si>
    <t>m</t>
  </si>
  <si>
    <t>28613755</t>
  </si>
  <si>
    <t>Trubka tlaková PE LD (rPE) d 63 x 8,6 mm PN 10</t>
  </si>
  <si>
    <t>kg</t>
  </si>
  <si>
    <t>28653326.A</t>
  </si>
  <si>
    <t>kus</t>
  </si>
  <si>
    <t>28653335.A</t>
  </si>
  <si>
    <t>89</t>
  </si>
  <si>
    <t>Ostatní konstrukce na trub.ved</t>
  </si>
  <si>
    <t>892241111R00</t>
  </si>
  <si>
    <t xml:space="preserve">Tlaková zkouška vodovodního potrubí DN 80 </t>
  </si>
  <si>
    <t>892273111R00</t>
  </si>
  <si>
    <t xml:space="preserve">Desinfekce vodovodního potrubí DN 125 </t>
  </si>
  <si>
    <t>PC</t>
  </si>
  <si>
    <t>Výstražmá folie</t>
  </si>
  <si>
    <t>Signalizační vodič</t>
  </si>
  <si>
    <t>722</t>
  </si>
  <si>
    <t>Vnitřní vodovod</t>
  </si>
  <si>
    <t>722130218R00</t>
  </si>
  <si>
    <t>722211114R00</t>
  </si>
  <si>
    <t xml:space="preserve">Šoupátka PN 1,0,S-20-118-610,stud.voda,DN 80 </t>
  </si>
  <si>
    <t>soubor</t>
  </si>
  <si>
    <t>722213114R00</t>
  </si>
  <si>
    <t xml:space="preserve">Klapky zpětné PN 1,6, L10-117-616, DN 80 </t>
  </si>
  <si>
    <t>722299033T00</t>
  </si>
  <si>
    <t xml:space="preserve">Kulový uzávěr G3/4" +mont. </t>
  </si>
  <si>
    <t>R722-11</t>
  </si>
  <si>
    <t xml:space="preserve">Montážní vložka DN 80 </t>
  </si>
  <si>
    <t>R722-13</t>
  </si>
  <si>
    <t xml:space="preserve">T80/80 z tlakové litiny </t>
  </si>
  <si>
    <t>R722-16</t>
  </si>
  <si>
    <t>Vodoměr FLOSTAR DN 40 s výstupem MBUS</t>
  </si>
  <si>
    <t>R722-18</t>
  </si>
  <si>
    <t>Filtr s automat proplachem G6/4"</t>
  </si>
  <si>
    <t>R722-9</t>
  </si>
  <si>
    <t>Příruba zaslepovací DN 80/G1"</t>
  </si>
  <si>
    <t>PC722</t>
  </si>
  <si>
    <t>Příruba zaslepovací DN 80/G6/4"</t>
  </si>
  <si>
    <t>KS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</si>
  <si>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</si>
  <si>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</si>
  <si>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</si>
  <si>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</si>
  <si>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</si>
  <si>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</si>
  <si>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</si>
  <si>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</si>
  <si>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Potrubí z trubek ocelových nerezových  DN 80 </t>
  </si>
  <si>
    <t xml:space="preserve">Výkaz výměr </t>
  </si>
  <si>
    <t>Koleno 90 st elektrosvařovací ELGEF Plus d 63 mm</t>
  </si>
  <si>
    <t>Koleno 45 st elektrosvařovací ELGEF Plus d  63 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</si>
</sst>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167" fontId="7" fillId="33" borderId="44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right"/>
    </xf>
    <xf numFmtId="4" fontId="6" fillId="35" borderId="56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4" fontId="0" fillId="33" borderId="61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39" xfId="46" applyFont="1" applyFill="1" applyBorder="1" applyAlignment="1">
      <alignment horizontal="center"/>
      <protection/>
    </xf>
    <xf numFmtId="0" fontId="9" fillId="34" borderId="39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2" xfId="46" applyFont="1" applyBorder="1" applyAlignment="1">
      <alignment horizontal="center"/>
      <protection/>
    </xf>
    <xf numFmtId="49" fontId="1" fillId="0" borderId="62" xfId="46" applyNumberFormat="1" applyFont="1" applyBorder="1" applyAlignment="1">
      <alignment horizontal="left"/>
      <protection/>
    </xf>
    <xf numFmtId="0" fontId="1" fillId="0" borderId="62" xfId="46" applyFont="1" applyBorder="1">
      <alignment/>
      <protection/>
    </xf>
    <xf numFmtId="0" fontId="0" fillId="0" borderId="62" xfId="46" applyBorder="1" applyAlignment="1">
      <alignment horizontal="center"/>
      <protection/>
    </xf>
    <xf numFmtId="0" fontId="0" fillId="0" borderId="62" xfId="46" applyNumberFormat="1" applyBorder="1" applyAlignment="1">
      <alignment horizontal="right"/>
      <protection/>
    </xf>
    <xf numFmtId="0" fontId="0" fillId="0" borderId="62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2" xfId="46" applyFont="1" applyBorder="1" applyAlignment="1">
      <alignment horizontal="center" vertical="top"/>
      <protection/>
    </xf>
    <xf numFmtId="49" fontId="8" fillId="0" borderId="62" xfId="46" applyNumberFormat="1" applyFont="1" applyBorder="1" applyAlignment="1">
      <alignment horizontal="left" vertical="top"/>
      <protection/>
    </xf>
    <xf numFmtId="0" fontId="8" fillId="0" borderId="62" xfId="46" applyFont="1" applyBorder="1" applyAlignment="1">
      <alignment wrapText="1"/>
      <protection/>
    </xf>
    <xf numFmtId="49" fontId="8" fillId="0" borderId="62" xfId="46" applyNumberFormat="1" applyFont="1" applyBorder="1" applyAlignment="1">
      <alignment horizontal="center" shrinkToFit="1"/>
      <protection/>
    </xf>
    <xf numFmtId="4" fontId="8" fillId="0" borderId="62" xfId="46" applyNumberFormat="1" applyFont="1" applyBorder="1" applyAlignment="1">
      <alignment horizontal="right"/>
      <protection/>
    </xf>
    <xf numFmtId="4" fontId="8" fillId="0" borderId="62" xfId="46" applyNumberFormat="1" applyFont="1" applyBorder="1">
      <alignment/>
      <protection/>
    </xf>
    <xf numFmtId="0" fontId="0" fillId="33" borderId="63" xfId="46" applyFill="1" applyBorder="1" applyAlignment="1">
      <alignment horizontal="center"/>
      <protection/>
    </xf>
    <xf numFmtId="49" fontId="3" fillId="33" borderId="63" xfId="46" applyNumberFormat="1" applyFont="1" applyFill="1" applyBorder="1" applyAlignment="1">
      <alignment horizontal="left"/>
      <protection/>
    </xf>
    <xf numFmtId="0" fontId="3" fillId="33" borderId="63" xfId="46" applyFont="1" applyFill="1" applyBorder="1">
      <alignment/>
      <protection/>
    </xf>
    <xf numFmtId="4" fontId="0" fillId="33" borderId="63" xfId="46" applyNumberFormat="1" applyFill="1" applyBorder="1" applyAlignment="1">
      <alignment horizontal="right"/>
      <protection/>
    </xf>
    <xf numFmtId="4" fontId="1" fillId="33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4" xfId="0" applyNumberFormat="1" applyFont="1" applyFill="1" applyBorder="1" applyAlignment="1">
      <alignment horizontal="right"/>
    </xf>
    <xf numFmtId="3" fontId="1" fillId="33" borderId="61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70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71" xfId="46" applyFont="1" applyBorder="1" applyAlignment="1">
      <alignment horizontal="left"/>
      <protection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70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71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73</v>
      </c>
      <c r="B4" s="8"/>
      <c r="C4" s="9" t="s">
        <v>74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71</v>
      </c>
      <c r="B6" s="8"/>
      <c r="C6" s="9" t="s">
        <v>72</v>
      </c>
      <c r="D6" s="10"/>
      <c r="E6" s="10"/>
      <c r="F6" s="18"/>
      <c r="G6" s="12"/>
    </row>
    <row r="7" spans="1:9" ht="12.75">
      <c r="A7" s="13" t="s">
        <v>8</v>
      </c>
      <c r="B7" s="15"/>
      <c r="C7" s="167"/>
      <c r="D7" s="16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67"/>
      <c r="D8" s="168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>
        <v>4503</v>
      </c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69"/>
      <c r="F11" s="170"/>
      <c r="G11" s="17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Rekapitulace!A17</f>
        <v>Ztížené výrobní podmínky</v>
      </c>
      <c r="E14" s="44"/>
      <c r="F14" s="45"/>
      <c r="G14" s="42">
        <f>Rekapitulace!I17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Rekapitulace!A18</f>
        <v>Oborová přirážka</v>
      </c>
      <c r="E15" s="46"/>
      <c r="F15" s="47"/>
      <c r="G15" s="42">
        <f>Rekapitulace!I18</f>
        <v>0</v>
      </c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 t="str">
        <f>Rekapitulace!A19</f>
        <v>Přesun stavebních kapacit</v>
      </c>
      <c r="E16" s="46"/>
      <c r="F16" s="47"/>
      <c r="G16" s="42">
        <f>Rekapitulace!I19</f>
        <v>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Rekapitulace!A20</f>
        <v>Mimostaveništní doprava</v>
      </c>
      <c r="E17" s="46"/>
      <c r="F17" s="47"/>
      <c r="G17" s="42">
        <f>Rekapitulace!I20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Rekapitulace!A21</f>
        <v>Zařízení staveniště</v>
      </c>
      <c r="E18" s="46"/>
      <c r="F18" s="47"/>
      <c r="G18" s="42">
        <f>Rekapitulace!I21</f>
        <v>0</v>
      </c>
    </row>
    <row r="19" spans="1:7" ht="15.75" customHeight="1">
      <c r="A19" s="49"/>
      <c r="B19" s="41"/>
      <c r="C19" s="42"/>
      <c r="D19" s="24" t="str">
        <f>Rekapitulace!A22</f>
        <v>Provoz investora</v>
      </c>
      <c r="E19" s="46"/>
      <c r="F19" s="47"/>
      <c r="G19" s="42">
        <f>Rekapitulace!I22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Rekapitulace!A23</f>
        <v>Kompletační činnost (IČD)</v>
      </c>
      <c r="E20" s="46"/>
      <c r="F20" s="47"/>
      <c r="G20" s="42">
        <f>Rekapitulace!I23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5</v>
      </c>
      <c r="D29" s="15" t="s">
        <v>40</v>
      </c>
      <c r="E29" s="16"/>
      <c r="F29" s="59">
        <f>ROUND(C22-F31,0)</f>
        <v>0</v>
      </c>
      <c r="G29" s="17"/>
    </row>
    <row r="30" spans="1:7" ht="12.75">
      <c r="A30" s="13" t="s">
        <v>41</v>
      </c>
      <c r="B30" s="15"/>
      <c r="C30" s="58">
        <f>SazbaDPH1</f>
        <v>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22</v>
      </c>
      <c r="D31" s="15" t="s">
        <v>40</v>
      </c>
      <c r="E31" s="16"/>
      <c r="F31" s="59">
        <v>0</v>
      </c>
      <c r="G31" s="17"/>
    </row>
    <row r="32" spans="1:7" ht="12.75">
      <c r="A32" s="13" t="s">
        <v>41</v>
      </c>
      <c r="B32" s="15"/>
      <c r="C32" s="58">
        <f>SazbaDPH2</f>
        <v>22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73"/>
      <c r="C36" s="173"/>
      <c r="D36" s="173"/>
      <c r="E36" s="173"/>
      <c r="F36" s="173"/>
      <c r="G36" s="173"/>
      <c r="H36" t="s">
        <v>4</v>
      </c>
    </row>
    <row r="37" spans="1:8" ht="12.75" customHeight="1">
      <c r="A37" s="68"/>
      <c r="B37" s="173"/>
      <c r="C37" s="173"/>
      <c r="D37" s="173"/>
      <c r="E37" s="173"/>
      <c r="F37" s="173"/>
      <c r="G37" s="173"/>
      <c r="H37" t="s">
        <v>4</v>
      </c>
    </row>
    <row r="38" spans="1:8" ht="12.75">
      <c r="A38" s="68"/>
      <c r="B38" s="173"/>
      <c r="C38" s="173"/>
      <c r="D38" s="173"/>
      <c r="E38" s="173"/>
      <c r="F38" s="173"/>
      <c r="G38" s="173"/>
      <c r="H38" t="s">
        <v>4</v>
      </c>
    </row>
    <row r="39" spans="1:8" ht="12.75">
      <c r="A39" s="68"/>
      <c r="B39" s="173"/>
      <c r="C39" s="173"/>
      <c r="D39" s="173"/>
      <c r="E39" s="173"/>
      <c r="F39" s="173"/>
      <c r="G39" s="173"/>
      <c r="H39" t="s">
        <v>4</v>
      </c>
    </row>
    <row r="40" spans="1:8" ht="12.75">
      <c r="A40" s="68"/>
      <c r="B40" s="173"/>
      <c r="C40" s="173"/>
      <c r="D40" s="173"/>
      <c r="E40" s="173"/>
      <c r="F40" s="173"/>
      <c r="G40" s="173"/>
      <c r="H40" t="s">
        <v>4</v>
      </c>
    </row>
    <row r="41" spans="1:8" ht="12.75">
      <c r="A41" s="68"/>
      <c r="B41" s="173"/>
      <c r="C41" s="173"/>
      <c r="D41" s="173"/>
      <c r="E41" s="173"/>
      <c r="F41" s="173"/>
      <c r="G41" s="173"/>
      <c r="H41" t="s">
        <v>4</v>
      </c>
    </row>
    <row r="42" spans="1:8" ht="12.75">
      <c r="A42" s="68"/>
      <c r="B42" s="173"/>
      <c r="C42" s="173"/>
      <c r="D42" s="173"/>
      <c r="E42" s="173"/>
      <c r="F42" s="173"/>
      <c r="G42" s="173"/>
      <c r="H42" t="s">
        <v>4</v>
      </c>
    </row>
    <row r="43" spans="1:8" ht="12.75">
      <c r="A43" s="68"/>
      <c r="B43" s="173"/>
      <c r="C43" s="173"/>
      <c r="D43" s="173"/>
      <c r="E43" s="173"/>
      <c r="F43" s="173"/>
      <c r="G43" s="173"/>
      <c r="H43" t="s">
        <v>4</v>
      </c>
    </row>
    <row r="44" spans="1:8" ht="12.75">
      <c r="A44" s="68"/>
      <c r="B44" s="173"/>
      <c r="C44" s="173"/>
      <c r="D44" s="173"/>
      <c r="E44" s="173"/>
      <c r="F44" s="173"/>
      <c r="G44" s="173"/>
      <c r="H44" t="s">
        <v>4</v>
      </c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72"/>
      <c r="C46" s="172"/>
      <c r="D46" s="172"/>
      <c r="E46" s="172"/>
      <c r="F46" s="172"/>
      <c r="G46" s="172"/>
    </row>
    <row r="47" spans="2:7" ht="12.75">
      <c r="B47" s="172"/>
      <c r="C47" s="172"/>
      <c r="D47" s="172"/>
      <c r="E47" s="172"/>
      <c r="F47" s="172"/>
      <c r="G47" s="172"/>
    </row>
    <row r="48" spans="2:7" ht="12.75">
      <c r="B48" s="172"/>
      <c r="C48" s="172"/>
      <c r="D48" s="172"/>
      <c r="E48" s="172"/>
      <c r="F48" s="172"/>
      <c r="G48" s="172"/>
    </row>
    <row r="49" spans="2:7" ht="12.75">
      <c r="B49" s="172"/>
      <c r="C49" s="172"/>
      <c r="D49" s="172"/>
      <c r="E49" s="172"/>
      <c r="F49" s="172"/>
      <c r="G49" s="172"/>
    </row>
    <row r="50" spans="2:7" ht="12.75">
      <c r="B50" s="172"/>
      <c r="C50" s="172"/>
      <c r="D50" s="172"/>
      <c r="E50" s="172"/>
      <c r="F50" s="172"/>
      <c r="G50" s="172"/>
    </row>
    <row r="51" spans="2:7" ht="12.75">
      <c r="B51" s="172"/>
      <c r="C51" s="172"/>
      <c r="D51" s="172"/>
      <c r="E51" s="172"/>
      <c r="F51" s="172"/>
      <c r="G51" s="172"/>
    </row>
    <row r="52" spans="2:7" ht="12.75">
      <c r="B52" s="172"/>
      <c r="C52" s="172"/>
      <c r="D52" s="172"/>
      <c r="E52" s="172"/>
      <c r="F52" s="172"/>
      <c r="G52" s="172"/>
    </row>
    <row r="53" spans="2:7" ht="12.75">
      <c r="B53" s="172"/>
      <c r="C53" s="172"/>
      <c r="D53" s="172"/>
      <c r="E53" s="172"/>
      <c r="F53" s="172"/>
      <c r="G53" s="172"/>
    </row>
    <row r="54" spans="2:7" ht="12.75">
      <c r="B54" s="172"/>
      <c r="C54" s="172"/>
      <c r="D54" s="172"/>
      <c r="E54" s="172"/>
      <c r="F54" s="172"/>
      <c r="G54" s="172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C7:D7"/>
    <mergeCell ref="C8:D8"/>
    <mergeCell ref="E11:G11"/>
    <mergeCell ref="B45:G45"/>
    <mergeCell ref="B46:G46"/>
    <mergeCell ref="B47:G47"/>
    <mergeCell ref="B36:G4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6" t="s">
        <v>5</v>
      </c>
      <c r="B1" s="177"/>
      <c r="C1" s="69" t="str">
        <f>CONCATENATE(cislostavby," ",nazevstavby)</f>
        <v>4503 UKB CESEB</v>
      </c>
      <c r="D1" s="70"/>
      <c r="E1" s="71"/>
      <c r="F1" s="70"/>
      <c r="G1" s="72" t="s">
        <v>44</v>
      </c>
      <c r="H1" s="73" t="s">
        <v>75</v>
      </c>
      <c r="I1" s="74"/>
    </row>
    <row r="2" spans="1:9" ht="13.5" thickBot="1">
      <c r="A2" s="178" t="s">
        <v>1</v>
      </c>
      <c r="B2" s="179"/>
      <c r="C2" s="75" t="str">
        <f>CONCATENATE(cisloobjektu," ",nazevobjektu)</f>
        <v>325 Venkovní rozvody vody</v>
      </c>
      <c r="D2" s="76"/>
      <c r="E2" s="77"/>
      <c r="F2" s="76"/>
      <c r="G2" s="180" t="s">
        <v>76</v>
      </c>
      <c r="H2" s="181"/>
      <c r="I2" s="182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63" t="str">
        <f>Položky!B7</f>
        <v>1</v>
      </c>
      <c r="B7" s="86" t="str">
        <f>Položky!C7</f>
        <v>Zemní práce</v>
      </c>
      <c r="D7" s="87"/>
      <c r="E7" s="164">
        <f>Položky!BA18</f>
        <v>0</v>
      </c>
      <c r="F7" s="165">
        <f>Položky!BB18</f>
        <v>0</v>
      </c>
      <c r="G7" s="165">
        <f>Položky!BC18</f>
        <v>0</v>
      </c>
      <c r="H7" s="165">
        <f>Položky!BD18</f>
        <v>0</v>
      </c>
      <c r="I7" s="166">
        <f>Položky!BE18</f>
        <v>0</v>
      </c>
    </row>
    <row r="8" spans="1:9" s="11" customFormat="1" ht="12.75">
      <c r="A8" s="163" t="str">
        <f>Položky!B19</f>
        <v>45</v>
      </c>
      <c r="B8" s="86" t="str">
        <f>Položky!C19</f>
        <v>Podkladní a vedlejší konstrukc</v>
      </c>
      <c r="D8" s="87"/>
      <c r="E8" s="164">
        <f>Položky!BA21</f>
        <v>0</v>
      </c>
      <c r="F8" s="165">
        <f>Položky!BB21</f>
        <v>0</v>
      </c>
      <c r="G8" s="165">
        <f>Položky!BC21</f>
        <v>0</v>
      </c>
      <c r="H8" s="165">
        <f>Položky!BD21</f>
        <v>0</v>
      </c>
      <c r="I8" s="166">
        <f>Položky!BE21</f>
        <v>0</v>
      </c>
    </row>
    <row r="9" spans="1:9" s="11" customFormat="1" ht="12.75">
      <c r="A9" s="163" t="str">
        <f>Položky!B22</f>
        <v>87</v>
      </c>
      <c r="B9" s="86" t="str">
        <f>Položky!C22</f>
        <v>Potrubí z trub z plast.hmot</v>
      </c>
      <c r="D9" s="87"/>
      <c r="E9" s="164">
        <f>Položky!BA27</f>
        <v>0</v>
      </c>
      <c r="F9" s="165">
        <f>Položky!BB27</f>
        <v>0</v>
      </c>
      <c r="G9" s="165">
        <f>Položky!BC27</f>
        <v>0</v>
      </c>
      <c r="H9" s="165">
        <f>Položky!BD27</f>
        <v>0</v>
      </c>
      <c r="I9" s="166">
        <f>Položky!BE27</f>
        <v>0</v>
      </c>
    </row>
    <row r="10" spans="1:9" s="11" customFormat="1" ht="12.75">
      <c r="A10" s="163" t="str">
        <f>Položky!B28</f>
        <v>89</v>
      </c>
      <c r="B10" s="86" t="str">
        <f>Položky!C28</f>
        <v>Ostatní konstrukce na trub.ved</v>
      </c>
      <c r="D10" s="87"/>
      <c r="E10" s="164">
        <f>Položky!BA33</f>
        <v>0</v>
      </c>
      <c r="F10" s="165">
        <f>Položky!BB33</f>
        <v>0</v>
      </c>
      <c r="G10" s="165">
        <f>Položky!BC33</f>
        <v>0</v>
      </c>
      <c r="H10" s="165">
        <f>Položky!BD33</f>
        <v>0</v>
      </c>
      <c r="I10" s="166">
        <f>Položky!BE33</f>
        <v>0</v>
      </c>
    </row>
    <row r="11" spans="1:9" s="11" customFormat="1" ht="13.5" thickBot="1">
      <c r="A11" s="163" t="str">
        <f>Položky!B34</f>
        <v>722</v>
      </c>
      <c r="B11" s="86" t="str">
        <f>Položky!C34</f>
        <v>Vnitřní vodovod</v>
      </c>
      <c r="D11" s="87"/>
      <c r="E11" s="164">
        <f>Položky!BA45</f>
        <v>0</v>
      </c>
      <c r="F11" s="165">
        <f>Položky!BB45</f>
        <v>0</v>
      </c>
      <c r="G11" s="165">
        <f>Položky!BC45</f>
        <v>0</v>
      </c>
      <c r="H11" s="165">
        <f>Položky!BD45</f>
        <v>0</v>
      </c>
      <c r="I11" s="166">
        <f>Položky!BE45</f>
        <v>0</v>
      </c>
    </row>
    <row r="12" spans="1:9" s="94" customFormat="1" ht="13.5" thickBot="1">
      <c r="A12" s="88"/>
      <c r="B12" s="89" t="s">
        <v>51</v>
      </c>
      <c r="C12" s="89"/>
      <c r="D12" s="90"/>
      <c r="E12" s="91">
        <f>SUM(E7:E11)</f>
        <v>0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57" ht="19.5" customHeight="1">
      <c r="A14" s="1" t="s">
        <v>52</v>
      </c>
      <c r="B14" s="1"/>
      <c r="C14" s="1"/>
      <c r="D14" s="1"/>
      <c r="E14" s="1"/>
      <c r="F14" s="1"/>
      <c r="G14" s="95"/>
      <c r="H14" s="1"/>
      <c r="I14" s="1"/>
      <c r="BA14" s="30"/>
      <c r="BB14" s="30"/>
      <c r="BC14" s="30"/>
      <c r="BD14" s="30"/>
      <c r="BE14" s="30"/>
    </row>
    <row r="15" ht="13.5" thickBot="1"/>
    <row r="16" spans="1:9" ht="12.75">
      <c r="A16" s="96" t="s">
        <v>53</v>
      </c>
      <c r="B16" s="97"/>
      <c r="C16" s="97"/>
      <c r="D16" s="98"/>
      <c r="E16" s="99" t="s">
        <v>54</v>
      </c>
      <c r="F16" s="100" t="s">
        <v>55</v>
      </c>
      <c r="G16" s="101" t="s">
        <v>56</v>
      </c>
      <c r="H16" s="102"/>
      <c r="I16" s="103" t="s">
        <v>54</v>
      </c>
    </row>
    <row r="17" spans="1:53" ht="12.75">
      <c r="A17" s="104" t="s">
        <v>146</v>
      </c>
      <c r="B17" s="105"/>
      <c r="C17" s="105"/>
      <c r="D17" s="106"/>
      <c r="E17" s="107">
        <v>0</v>
      </c>
      <c r="F17" s="108">
        <v>0</v>
      </c>
      <c r="G17" s="109">
        <f aca="true" t="shared" si="0" ref="G17:G24">CHOOSE(BA17+1,HSV+PSV,HSV+PSV+Mont,HSV+PSV+Dodavka+Mont,HSV,PSV,Mont,Dodavka,Mont+Dodavka,0)</f>
        <v>0</v>
      </c>
      <c r="H17" s="110"/>
      <c r="I17" s="111">
        <f aca="true" t="shared" si="1" ref="I17:I24">E17+F17*G17/100</f>
        <v>0</v>
      </c>
      <c r="BA17">
        <v>0</v>
      </c>
    </row>
    <row r="18" spans="1:53" ht="12.75">
      <c r="A18" s="104" t="s">
        <v>147</v>
      </c>
      <c r="B18" s="105"/>
      <c r="C18" s="105"/>
      <c r="D18" s="106"/>
      <c r="E18" s="107">
        <v>0</v>
      </c>
      <c r="F18" s="108">
        <v>0</v>
      </c>
      <c r="G18" s="109">
        <f t="shared" si="0"/>
        <v>0</v>
      </c>
      <c r="H18" s="110"/>
      <c r="I18" s="111">
        <f t="shared" si="1"/>
        <v>0</v>
      </c>
      <c r="BA18">
        <v>0</v>
      </c>
    </row>
    <row r="19" spans="1:53" ht="12.75">
      <c r="A19" s="104" t="s">
        <v>148</v>
      </c>
      <c r="B19" s="105"/>
      <c r="C19" s="105"/>
      <c r="D19" s="106"/>
      <c r="E19" s="107">
        <v>0</v>
      </c>
      <c r="F19" s="108">
        <v>0</v>
      </c>
      <c r="G19" s="109">
        <f t="shared" si="0"/>
        <v>0</v>
      </c>
      <c r="H19" s="110"/>
      <c r="I19" s="111">
        <f t="shared" si="1"/>
        <v>0</v>
      </c>
      <c r="BA19">
        <v>0</v>
      </c>
    </row>
    <row r="20" spans="1:53" ht="12.75">
      <c r="A20" s="104" t="s">
        <v>149</v>
      </c>
      <c r="B20" s="105"/>
      <c r="C20" s="105"/>
      <c r="D20" s="106"/>
      <c r="E20" s="107">
        <v>0</v>
      </c>
      <c r="F20" s="108">
        <v>0</v>
      </c>
      <c r="G20" s="109">
        <f t="shared" si="0"/>
        <v>0</v>
      </c>
      <c r="H20" s="110"/>
      <c r="I20" s="111">
        <f t="shared" si="1"/>
        <v>0</v>
      </c>
      <c r="BA20">
        <v>0</v>
      </c>
    </row>
    <row r="21" spans="1:53" ht="12.75">
      <c r="A21" s="104" t="s">
        <v>150</v>
      </c>
      <c r="B21" s="105"/>
      <c r="C21" s="105"/>
      <c r="D21" s="106"/>
      <c r="E21" s="107">
        <v>0</v>
      </c>
      <c r="F21" s="108">
        <v>0</v>
      </c>
      <c r="G21" s="109">
        <f t="shared" si="0"/>
        <v>0</v>
      </c>
      <c r="H21" s="110"/>
      <c r="I21" s="111">
        <f t="shared" si="1"/>
        <v>0</v>
      </c>
      <c r="BA21">
        <v>1</v>
      </c>
    </row>
    <row r="22" spans="1:53" ht="12.75">
      <c r="A22" s="104" t="s">
        <v>151</v>
      </c>
      <c r="B22" s="105"/>
      <c r="C22" s="105"/>
      <c r="D22" s="106"/>
      <c r="E22" s="107">
        <v>0</v>
      </c>
      <c r="F22" s="108">
        <v>0</v>
      </c>
      <c r="G22" s="109">
        <f t="shared" si="0"/>
        <v>0</v>
      </c>
      <c r="H22" s="110"/>
      <c r="I22" s="111">
        <f t="shared" si="1"/>
        <v>0</v>
      </c>
      <c r="BA22">
        <v>1</v>
      </c>
    </row>
    <row r="23" spans="1:53" ht="12.75">
      <c r="A23" s="104" t="s">
        <v>152</v>
      </c>
      <c r="B23" s="105"/>
      <c r="C23" s="105"/>
      <c r="D23" s="106"/>
      <c r="E23" s="107">
        <v>0</v>
      </c>
      <c r="F23" s="108">
        <v>0</v>
      </c>
      <c r="G23" s="109">
        <f t="shared" si="0"/>
        <v>0</v>
      </c>
      <c r="H23" s="110"/>
      <c r="I23" s="111">
        <f t="shared" si="1"/>
        <v>0</v>
      </c>
      <c r="BA23">
        <v>2</v>
      </c>
    </row>
    <row r="24" spans="1:53" ht="12.75">
      <c r="A24" s="104" t="s">
        <v>153</v>
      </c>
      <c r="B24" s="105"/>
      <c r="C24" s="105"/>
      <c r="D24" s="106"/>
      <c r="E24" s="107">
        <v>0</v>
      </c>
      <c r="F24" s="108">
        <v>0</v>
      </c>
      <c r="G24" s="109">
        <f t="shared" si="0"/>
        <v>0</v>
      </c>
      <c r="H24" s="110"/>
      <c r="I24" s="111">
        <f t="shared" si="1"/>
        <v>0</v>
      </c>
      <c r="BA24">
        <v>2</v>
      </c>
    </row>
    <row r="25" spans="1:9" ht="13.5" thickBot="1">
      <c r="A25" s="112"/>
      <c r="B25" s="113" t="s">
        <v>57</v>
      </c>
      <c r="C25" s="114"/>
      <c r="D25" s="115"/>
      <c r="E25" s="116"/>
      <c r="F25" s="117"/>
      <c r="G25" s="117"/>
      <c r="H25" s="174">
        <f>SUM(I17:I24)</f>
        <v>0</v>
      </c>
      <c r="I25" s="175"/>
    </row>
    <row r="27" spans="2:9" ht="12.75">
      <c r="B27" s="94"/>
      <c r="F27" s="118"/>
      <c r="G27" s="119"/>
      <c r="H27" s="119"/>
      <c r="I27" s="120"/>
    </row>
    <row r="28" spans="6:9" ht="12.75">
      <c r="F28" s="118"/>
      <c r="G28" s="119"/>
      <c r="H28" s="119"/>
      <c r="I28" s="120"/>
    </row>
    <row r="29" spans="6:9" ht="12.75"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  <row r="76" spans="6:9" ht="12.75">
      <c r="F76" s="118"/>
      <c r="G76" s="119"/>
      <c r="H76" s="119"/>
      <c r="I76" s="120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8"/>
  <sheetViews>
    <sheetView showGridLines="0" showZeros="0" tabSelected="1" zoomScalePageLayoutView="0" workbookViewId="0" topLeftCell="A1">
      <selection activeCell="C27" sqref="C27"/>
    </sheetView>
  </sheetViews>
  <sheetFormatPr defaultColWidth="9.00390625" defaultRowHeight="12.75"/>
  <cols>
    <col min="1" max="1" width="4.375" style="121" customWidth="1"/>
    <col min="2" max="2" width="11.625" style="121" customWidth="1"/>
    <col min="3" max="3" width="40.375" style="121" customWidth="1"/>
    <col min="4" max="4" width="5.625" style="121" customWidth="1"/>
    <col min="5" max="5" width="8.625" style="130" customWidth="1"/>
    <col min="6" max="6" width="9.875" style="121" customWidth="1"/>
    <col min="7" max="7" width="13.875" style="121" customWidth="1"/>
    <col min="8" max="16384" width="9.125" style="121" customWidth="1"/>
  </cols>
  <sheetData>
    <row r="1" spans="1:7" ht="15.75">
      <c r="A1" s="183" t="s">
        <v>155</v>
      </c>
      <c r="B1" s="183"/>
      <c r="C1" s="183"/>
      <c r="D1" s="183"/>
      <c r="E1" s="183"/>
      <c r="F1" s="183"/>
      <c r="G1" s="183"/>
    </row>
    <row r="2" spans="2:7" ht="13.5" thickBot="1">
      <c r="B2" s="122"/>
      <c r="C2" s="123"/>
      <c r="D2" s="123"/>
      <c r="E2" s="124"/>
      <c r="F2" s="123"/>
      <c r="G2" s="123"/>
    </row>
    <row r="3" spans="1:7" ht="13.5" thickTop="1">
      <c r="A3" s="176" t="s">
        <v>5</v>
      </c>
      <c r="B3" s="177"/>
      <c r="C3" s="69" t="str">
        <f>CONCATENATE(cislostavby," ",nazevstavby)</f>
        <v>4503 UKB CESEB</v>
      </c>
      <c r="D3" s="70"/>
      <c r="E3" s="125" t="s">
        <v>58</v>
      </c>
      <c r="F3" s="126" t="str">
        <f>Rekapitulace!H1</f>
        <v>4503_325</v>
      </c>
      <c r="G3" s="127"/>
    </row>
    <row r="4" spans="1:7" ht="13.5" thickBot="1">
      <c r="A4" s="184" t="s">
        <v>1</v>
      </c>
      <c r="B4" s="179"/>
      <c r="C4" s="75" t="str">
        <f>CONCATENATE(cisloobjektu," ",nazevobjektu)</f>
        <v>325 Venkovní rozvody vody</v>
      </c>
      <c r="D4" s="76"/>
      <c r="E4" s="185" t="str">
        <f>Rekapitulace!G2</f>
        <v>UKB CESEB - SO 325 venkovní rozvody vody</v>
      </c>
      <c r="F4" s="186"/>
      <c r="G4" s="187"/>
    </row>
    <row r="5" spans="1:7" ht="13.5" thickTop="1">
      <c r="A5" s="128"/>
      <c r="B5" s="129"/>
      <c r="C5" s="129"/>
      <c r="G5" s="131"/>
    </row>
    <row r="6" spans="1:7" ht="12.75">
      <c r="A6" s="132" t="s">
        <v>59</v>
      </c>
      <c r="B6" s="133" t="s">
        <v>60</v>
      </c>
      <c r="C6" s="133" t="s">
        <v>61</v>
      </c>
      <c r="D6" s="133" t="s">
        <v>62</v>
      </c>
      <c r="E6" s="134" t="s">
        <v>63</v>
      </c>
      <c r="F6" s="133" t="s">
        <v>64</v>
      </c>
      <c r="G6" s="135" t="s">
        <v>65</v>
      </c>
    </row>
    <row r="7" spans="1:15" ht="12.75">
      <c r="A7" s="136" t="s">
        <v>66</v>
      </c>
      <c r="B7" s="137" t="s">
        <v>67</v>
      </c>
      <c r="C7" s="138" t="s">
        <v>68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77</v>
      </c>
      <c r="C8" s="146" t="s">
        <v>78</v>
      </c>
      <c r="D8" s="147" t="s">
        <v>79</v>
      </c>
      <c r="E8" s="148">
        <v>38</v>
      </c>
      <c r="F8" s="148">
        <v>0</v>
      </c>
      <c r="G8" s="149">
        <f aca="true" t="shared" si="0" ref="G8:G17">E8*F8</f>
        <v>0</v>
      </c>
      <c r="O8" s="143">
        <v>2</v>
      </c>
      <c r="AA8" s="121">
        <v>1</v>
      </c>
      <c r="AB8" s="121">
        <v>1</v>
      </c>
      <c r="AC8" s="121">
        <v>1</v>
      </c>
      <c r="AZ8" s="121">
        <v>1</v>
      </c>
      <c r="BA8" s="121">
        <f aca="true" t="shared" si="1" ref="BA8:BA17">IF(AZ8=1,G8,0)</f>
        <v>0</v>
      </c>
      <c r="BB8" s="121">
        <f aca="true" t="shared" si="2" ref="BB8:BB17">IF(AZ8=2,G8,0)</f>
        <v>0</v>
      </c>
      <c r="BC8" s="121">
        <f aca="true" t="shared" si="3" ref="BC8:BC17">IF(AZ8=3,G8,0)</f>
        <v>0</v>
      </c>
      <c r="BD8" s="121">
        <f aca="true" t="shared" si="4" ref="BD8:BD17">IF(AZ8=4,G8,0)</f>
        <v>0</v>
      </c>
      <c r="BE8" s="121">
        <f aca="true" t="shared" si="5" ref="BE8:BE17">IF(AZ8=5,G8,0)</f>
        <v>0</v>
      </c>
      <c r="CZ8" s="121">
        <v>0</v>
      </c>
    </row>
    <row r="9" spans="1:104" ht="12.75">
      <c r="A9" s="144">
        <v>2</v>
      </c>
      <c r="B9" s="145" t="s">
        <v>80</v>
      </c>
      <c r="C9" s="146" t="s">
        <v>81</v>
      </c>
      <c r="D9" s="147" t="s">
        <v>82</v>
      </c>
      <c r="E9" s="148">
        <v>76</v>
      </c>
      <c r="F9" s="148">
        <v>0</v>
      </c>
      <c r="G9" s="149">
        <f t="shared" si="0"/>
        <v>0</v>
      </c>
      <c r="O9" s="143">
        <v>2</v>
      </c>
      <c r="AA9" s="121">
        <v>1</v>
      </c>
      <c r="AB9" s="121">
        <v>1</v>
      </c>
      <c r="AC9" s="121">
        <v>1</v>
      </c>
      <c r="AZ9" s="121">
        <v>1</v>
      </c>
      <c r="BA9" s="121">
        <f t="shared" si="1"/>
        <v>0</v>
      </c>
      <c r="BB9" s="121">
        <f t="shared" si="2"/>
        <v>0</v>
      </c>
      <c r="BC9" s="121">
        <f t="shared" si="3"/>
        <v>0</v>
      </c>
      <c r="BD9" s="121">
        <f t="shared" si="4"/>
        <v>0</v>
      </c>
      <c r="BE9" s="121">
        <f t="shared" si="5"/>
        <v>0</v>
      </c>
      <c r="CZ9" s="121">
        <v>0.00099</v>
      </c>
    </row>
    <row r="10" spans="1:104" ht="12.75">
      <c r="A10" s="144">
        <v>3</v>
      </c>
      <c r="B10" s="145" t="s">
        <v>83</v>
      </c>
      <c r="C10" s="146" t="s">
        <v>84</v>
      </c>
      <c r="D10" s="147" t="s">
        <v>82</v>
      </c>
      <c r="E10" s="148">
        <v>76</v>
      </c>
      <c r="F10" s="148">
        <v>0</v>
      </c>
      <c r="G10" s="149">
        <f t="shared" si="0"/>
        <v>0</v>
      </c>
      <c r="O10" s="143">
        <v>2</v>
      </c>
      <c r="AA10" s="121">
        <v>1</v>
      </c>
      <c r="AB10" s="121">
        <v>1</v>
      </c>
      <c r="AC10" s="121">
        <v>1</v>
      </c>
      <c r="AZ10" s="121">
        <v>1</v>
      </c>
      <c r="BA10" s="121">
        <f t="shared" si="1"/>
        <v>0</v>
      </c>
      <c r="BB10" s="121">
        <f t="shared" si="2"/>
        <v>0</v>
      </c>
      <c r="BC10" s="121">
        <f t="shared" si="3"/>
        <v>0</v>
      </c>
      <c r="BD10" s="121">
        <f t="shared" si="4"/>
        <v>0</v>
      </c>
      <c r="BE10" s="121">
        <f t="shared" si="5"/>
        <v>0</v>
      </c>
      <c r="CZ10" s="121">
        <v>0</v>
      </c>
    </row>
    <row r="11" spans="1:104" ht="12.75">
      <c r="A11" s="144">
        <v>4</v>
      </c>
      <c r="B11" s="145" t="s">
        <v>85</v>
      </c>
      <c r="C11" s="146" t="s">
        <v>86</v>
      </c>
      <c r="D11" s="147" t="s">
        <v>79</v>
      </c>
      <c r="E11" s="148">
        <v>76</v>
      </c>
      <c r="F11" s="148">
        <v>0</v>
      </c>
      <c r="G11" s="149">
        <f t="shared" si="0"/>
        <v>0</v>
      </c>
      <c r="O11" s="143">
        <v>2</v>
      </c>
      <c r="AA11" s="121">
        <v>1</v>
      </c>
      <c r="AB11" s="121">
        <v>1</v>
      </c>
      <c r="AC11" s="121">
        <v>1</v>
      </c>
      <c r="AZ11" s="121">
        <v>1</v>
      </c>
      <c r="BA11" s="121">
        <f t="shared" si="1"/>
        <v>0</v>
      </c>
      <c r="BB11" s="121">
        <f t="shared" si="2"/>
        <v>0</v>
      </c>
      <c r="BC11" s="121">
        <f t="shared" si="3"/>
        <v>0</v>
      </c>
      <c r="BD11" s="121">
        <f t="shared" si="4"/>
        <v>0</v>
      </c>
      <c r="BE11" s="121">
        <f t="shared" si="5"/>
        <v>0</v>
      </c>
      <c r="CZ11" s="121">
        <v>0</v>
      </c>
    </row>
    <row r="12" spans="1:104" ht="12.75">
      <c r="A12" s="144">
        <v>5</v>
      </c>
      <c r="B12" s="145" t="s">
        <v>87</v>
      </c>
      <c r="C12" s="146" t="s">
        <v>88</v>
      </c>
      <c r="D12" s="147" t="s">
        <v>79</v>
      </c>
      <c r="E12" s="148">
        <v>10</v>
      </c>
      <c r="F12" s="148">
        <v>0</v>
      </c>
      <c r="G12" s="149">
        <f t="shared" si="0"/>
        <v>0</v>
      </c>
      <c r="O12" s="143">
        <v>2</v>
      </c>
      <c r="AA12" s="121">
        <v>1</v>
      </c>
      <c r="AB12" s="121">
        <v>1</v>
      </c>
      <c r="AC12" s="121">
        <v>1</v>
      </c>
      <c r="AZ12" s="121">
        <v>1</v>
      </c>
      <c r="BA12" s="121">
        <f t="shared" si="1"/>
        <v>0</v>
      </c>
      <c r="BB12" s="121">
        <f t="shared" si="2"/>
        <v>0</v>
      </c>
      <c r="BC12" s="121">
        <f t="shared" si="3"/>
        <v>0</v>
      </c>
      <c r="BD12" s="121">
        <f t="shared" si="4"/>
        <v>0</v>
      </c>
      <c r="BE12" s="121">
        <f t="shared" si="5"/>
        <v>0</v>
      </c>
      <c r="CZ12" s="121">
        <v>0</v>
      </c>
    </row>
    <row r="13" spans="1:104" ht="12.75">
      <c r="A13" s="144">
        <v>6</v>
      </c>
      <c r="B13" s="145" t="s">
        <v>89</v>
      </c>
      <c r="C13" s="146" t="s">
        <v>90</v>
      </c>
      <c r="D13" s="147" t="s">
        <v>79</v>
      </c>
      <c r="E13" s="148">
        <v>76</v>
      </c>
      <c r="F13" s="148">
        <v>0</v>
      </c>
      <c r="G13" s="149">
        <f t="shared" si="0"/>
        <v>0</v>
      </c>
      <c r="O13" s="143">
        <v>2</v>
      </c>
      <c r="AA13" s="121">
        <v>1</v>
      </c>
      <c r="AB13" s="121">
        <v>1</v>
      </c>
      <c r="AC13" s="121">
        <v>1</v>
      </c>
      <c r="AZ13" s="121">
        <v>1</v>
      </c>
      <c r="BA13" s="121">
        <f t="shared" si="1"/>
        <v>0</v>
      </c>
      <c r="BB13" s="121">
        <f t="shared" si="2"/>
        <v>0</v>
      </c>
      <c r="BC13" s="121">
        <f t="shared" si="3"/>
        <v>0</v>
      </c>
      <c r="BD13" s="121">
        <f t="shared" si="4"/>
        <v>0</v>
      </c>
      <c r="BE13" s="121">
        <f t="shared" si="5"/>
        <v>0</v>
      </c>
      <c r="CZ13" s="121">
        <v>0</v>
      </c>
    </row>
    <row r="14" spans="1:104" ht="12.75">
      <c r="A14" s="144">
        <v>7</v>
      </c>
      <c r="B14" s="145" t="s">
        <v>91</v>
      </c>
      <c r="C14" s="146" t="s">
        <v>92</v>
      </c>
      <c r="D14" s="147" t="s">
        <v>79</v>
      </c>
      <c r="E14" s="148">
        <v>10</v>
      </c>
      <c r="F14" s="148">
        <v>0</v>
      </c>
      <c r="G14" s="149">
        <f t="shared" si="0"/>
        <v>0</v>
      </c>
      <c r="O14" s="143">
        <v>2</v>
      </c>
      <c r="AA14" s="121">
        <v>1</v>
      </c>
      <c r="AB14" s="121">
        <v>1</v>
      </c>
      <c r="AC14" s="121">
        <v>1</v>
      </c>
      <c r="AZ14" s="121">
        <v>1</v>
      </c>
      <c r="BA14" s="121">
        <f t="shared" si="1"/>
        <v>0</v>
      </c>
      <c r="BB14" s="121">
        <f t="shared" si="2"/>
        <v>0</v>
      </c>
      <c r="BC14" s="121">
        <f t="shared" si="3"/>
        <v>0</v>
      </c>
      <c r="BD14" s="121">
        <f t="shared" si="4"/>
        <v>0</v>
      </c>
      <c r="BE14" s="121">
        <f t="shared" si="5"/>
        <v>0</v>
      </c>
      <c r="CZ14" s="121">
        <v>0</v>
      </c>
    </row>
    <row r="15" spans="1:104" ht="12.75">
      <c r="A15" s="144">
        <v>8</v>
      </c>
      <c r="B15" s="145" t="s">
        <v>93</v>
      </c>
      <c r="C15" s="146" t="s">
        <v>94</v>
      </c>
      <c r="D15" s="147" t="s">
        <v>79</v>
      </c>
      <c r="E15" s="148">
        <v>66</v>
      </c>
      <c r="F15" s="148">
        <v>0</v>
      </c>
      <c r="G15" s="149">
        <f t="shared" si="0"/>
        <v>0</v>
      </c>
      <c r="O15" s="143">
        <v>2</v>
      </c>
      <c r="AA15" s="121">
        <v>1</v>
      </c>
      <c r="AB15" s="121">
        <v>1</v>
      </c>
      <c r="AC15" s="121">
        <v>1</v>
      </c>
      <c r="AZ15" s="121">
        <v>1</v>
      </c>
      <c r="BA15" s="121">
        <f t="shared" si="1"/>
        <v>0</v>
      </c>
      <c r="BB15" s="121">
        <f t="shared" si="2"/>
        <v>0</v>
      </c>
      <c r="BC15" s="121">
        <f t="shared" si="3"/>
        <v>0</v>
      </c>
      <c r="BD15" s="121">
        <f t="shared" si="4"/>
        <v>0</v>
      </c>
      <c r="BE15" s="121">
        <f t="shared" si="5"/>
        <v>0</v>
      </c>
      <c r="CZ15" s="121">
        <v>0</v>
      </c>
    </row>
    <row r="16" spans="1:104" ht="12.75">
      <c r="A16" s="144">
        <v>9</v>
      </c>
      <c r="B16" s="145" t="s">
        <v>95</v>
      </c>
      <c r="C16" s="146" t="s">
        <v>96</v>
      </c>
      <c r="D16" s="147" t="s">
        <v>79</v>
      </c>
      <c r="E16" s="148">
        <v>7.5</v>
      </c>
      <c r="F16" s="148">
        <v>0</v>
      </c>
      <c r="G16" s="149">
        <f t="shared" si="0"/>
        <v>0</v>
      </c>
      <c r="O16" s="143">
        <v>2</v>
      </c>
      <c r="AA16" s="121">
        <v>1</v>
      </c>
      <c r="AB16" s="121">
        <v>1</v>
      </c>
      <c r="AC16" s="121">
        <v>1</v>
      </c>
      <c r="AZ16" s="121">
        <v>1</v>
      </c>
      <c r="BA16" s="121">
        <f t="shared" si="1"/>
        <v>0</v>
      </c>
      <c r="BB16" s="121">
        <f t="shared" si="2"/>
        <v>0</v>
      </c>
      <c r="BC16" s="121">
        <f t="shared" si="3"/>
        <v>0</v>
      </c>
      <c r="BD16" s="121">
        <f t="shared" si="4"/>
        <v>0</v>
      </c>
      <c r="BE16" s="121">
        <f t="shared" si="5"/>
        <v>0</v>
      </c>
      <c r="CZ16" s="121">
        <v>0</v>
      </c>
    </row>
    <row r="17" spans="1:104" ht="12.75">
      <c r="A17" s="144">
        <v>10</v>
      </c>
      <c r="B17" s="145" t="s">
        <v>97</v>
      </c>
      <c r="C17" s="146" t="s">
        <v>98</v>
      </c>
      <c r="D17" s="147" t="s">
        <v>79</v>
      </c>
      <c r="E17" s="148">
        <v>7.5</v>
      </c>
      <c r="F17" s="148">
        <v>0</v>
      </c>
      <c r="G17" s="149">
        <f t="shared" si="0"/>
        <v>0</v>
      </c>
      <c r="O17" s="143">
        <v>2</v>
      </c>
      <c r="AA17" s="121">
        <v>3</v>
      </c>
      <c r="AB17" s="121">
        <v>1</v>
      </c>
      <c r="AC17" s="121">
        <v>583329990008</v>
      </c>
      <c r="AZ17" s="121">
        <v>1</v>
      </c>
      <c r="BA17" s="121">
        <f t="shared" si="1"/>
        <v>0</v>
      </c>
      <c r="BB17" s="121">
        <f t="shared" si="2"/>
        <v>0</v>
      </c>
      <c r="BC17" s="121">
        <f t="shared" si="3"/>
        <v>0</v>
      </c>
      <c r="BD17" s="121">
        <f t="shared" si="4"/>
        <v>0</v>
      </c>
      <c r="BE17" s="121">
        <f t="shared" si="5"/>
        <v>0</v>
      </c>
      <c r="CZ17" s="121">
        <v>0</v>
      </c>
    </row>
    <row r="18" spans="1:57" ht="12.75">
      <c r="A18" s="150"/>
      <c r="B18" s="151" t="s">
        <v>70</v>
      </c>
      <c r="C18" s="152" t="str">
        <f>CONCATENATE(B7," ",C7)</f>
        <v>1 Zemní práce</v>
      </c>
      <c r="D18" s="150"/>
      <c r="E18" s="153"/>
      <c r="F18" s="153"/>
      <c r="G18" s="154">
        <f>SUM(G7:G17)</f>
        <v>0</v>
      </c>
      <c r="O18" s="143">
        <v>4</v>
      </c>
      <c r="BA18" s="155">
        <f>SUM(BA7:BA17)</f>
        <v>0</v>
      </c>
      <c r="BB18" s="155">
        <f>SUM(BB7:BB17)</f>
        <v>0</v>
      </c>
      <c r="BC18" s="155">
        <f>SUM(BC7:BC17)</f>
        <v>0</v>
      </c>
      <c r="BD18" s="155">
        <f>SUM(BD7:BD17)</f>
        <v>0</v>
      </c>
      <c r="BE18" s="155">
        <f>SUM(BE7:BE17)</f>
        <v>0</v>
      </c>
    </row>
    <row r="19" spans="1:15" ht="12.75">
      <c r="A19" s="136" t="s">
        <v>66</v>
      </c>
      <c r="B19" s="137" t="s">
        <v>99</v>
      </c>
      <c r="C19" s="138" t="s">
        <v>100</v>
      </c>
      <c r="D19" s="139"/>
      <c r="E19" s="140"/>
      <c r="F19" s="140"/>
      <c r="G19" s="141"/>
      <c r="H19" s="142"/>
      <c r="I19" s="142"/>
      <c r="O19" s="143">
        <v>1</v>
      </c>
    </row>
    <row r="20" spans="1:104" ht="12.75">
      <c r="A20" s="144">
        <v>11</v>
      </c>
      <c r="B20" s="145" t="s">
        <v>101</v>
      </c>
      <c r="C20" s="146" t="s">
        <v>102</v>
      </c>
      <c r="D20" s="147" t="s">
        <v>79</v>
      </c>
      <c r="E20" s="148">
        <v>2.5</v>
      </c>
      <c r="F20" s="148">
        <v>0</v>
      </c>
      <c r="G20" s="149">
        <f>E20*F20</f>
        <v>0</v>
      </c>
      <c r="O20" s="143">
        <v>2</v>
      </c>
      <c r="AA20" s="121">
        <v>1</v>
      </c>
      <c r="AB20" s="121">
        <v>1</v>
      </c>
      <c r="AC20" s="121">
        <v>1</v>
      </c>
      <c r="AZ20" s="121">
        <v>1</v>
      </c>
      <c r="BA20" s="121">
        <f>IF(AZ20=1,G20,0)</f>
        <v>0</v>
      </c>
      <c r="BB20" s="121">
        <f>IF(AZ20=2,G20,0)</f>
        <v>0</v>
      </c>
      <c r="BC20" s="121">
        <f>IF(AZ20=3,G20,0)</f>
        <v>0</v>
      </c>
      <c r="BD20" s="121">
        <f>IF(AZ20=4,G20,0)</f>
        <v>0</v>
      </c>
      <c r="BE20" s="121">
        <f>IF(AZ20=5,G20,0)</f>
        <v>0</v>
      </c>
      <c r="CZ20" s="121">
        <v>1.891</v>
      </c>
    </row>
    <row r="21" spans="1:57" ht="12.75">
      <c r="A21" s="150"/>
      <c r="B21" s="151" t="s">
        <v>70</v>
      </c>
      <c r="C21" s="152" t="str">
        <f>CONCATENATE(B19," ",C19)</f>
        <v>45 Podkladní a vedlejší konstrukc</v>
      </c>
      <c r="D21" s="150"/>
      <c r="E21" s="153"/>
      <c r="F21" s="153"/>
      <c r="G21" s="154">
        <f>SUM(G19:G20)</f>
        <v>0</v>
      </c>
      <c r="O21" s="143">
        <v>4</v>
      </c>
      <c r="BA21" s="155">
        <f>SUM(BA19:BA20)</f>
        <v>0</v>
      </c>
      <c r="BB21" s="155">
        <f>SUM(BB19:BB20)</f>
        <v>0</v>
      </c>
      <c r="BC21" s="155">
        <f>SUM(BC19:BC20)</f>
        <v>0</v>
      </c>
      <c r="BD21" s="155">
        <f>SUM(BD19:BD20)</f>
        <v>0</v>
      </c>
      <c r="BE21" s="155">
        <f>SUM(BE19:BE20)</f>
        <v>0</v>
      </c>
    </row>
    <row r="22" spans="1:15" ht="12.75">
      <c r="A22" s="136" t="s">
        <v>66</v>
      </c>
      <c r="B22" s="137" t="s">
        <v>103</v>
      </c>
      <c r="C22" s="138" t="s">
        <v>104</v>
      </c>
      <c r="D22" s="139"/>
      <c r="E22" s="140"/>
      <c r="F22" s="140"/>
      <c r="G22" s="141"/>
      <c r="H22" s="142"/>
      <c r="I22" s="142"/>
      <c r="O22" s="143">
        <v>1</v>
      </c>
    </row>
    <row r="23" spans="1:104" ht="12.75">
      <c r="A23" s="144">
        <v>12</v>
      </c>
      <c r="B23" s="145" t="s">
        <v>105</v>
      </c>
      <c r="C23" s="146" t="s">
        <v>106</v>
      </c>
      <c r="D23" s="147" t="s">
        <v>107</v>
      </c>
      <c r="E23" s="148">
        <v>35.7</v>
      </c>
      <c r="F23" s="148">
        <v>0</v>
      </c>
      <c r="G23" s="149">
        <f>E23*F23</f>
        <v>0</v>
      </c>
      <c r="O23" s="143">
        <v>2</v>
      </c>
      <c r="AA23" s="121">
        <v>1</v>
      </c>
      <c r="AB23" s="121">
        <v>1</v>
      </c>
      <c r="AC23" s="121">
        <v>1</v>
      </c>
      <c r="AZ23" s="121">
        <v>1</v>
      </c>
      <c r="BA23" s="121">
        <f>IF(AZ23=1,G23,0)</f>
        <v>0</v>
      </c>
      <c r="BB23" s="121">
        <f>IF(AZ23=2,G23,0)</f>
        <v>0</v>
      </c>
      <c r="BC23" s="121">
        <f>IF(AZ23=3,G23,0)</f>
        <v>0</v>
      </c>
      <c r="BD23" s="121">
        <f>IF(AZ23=4,G23,0)</f>
        <v>0</v>
      </c>
      <c r="BE23" s="121">
        <f>IF(AZ23=5,G23,0)</f>
        <v>0</v>
      </c>
      <c r="CZ23" s="121">
        <v>0</v>
      </c>
    </row>
    <row r="24" spans="1:104" ht="12.75">
      <c r="A24" s="144">
        <v>13</v>
      </c>
      <c r="B24" s="145" t="s">
        <v>108</v>
      </c>
      <c r="C24" s="146" t="s">
        <v>109</v>
      </c>
      <c r="D24" s="147" t="s">
        <v>110</v>
      </c>
      <c r="E24" s="148">
        <v>52</v>
      </c>
      <c r="F24" s="148">
        <v>0</v>
      </c>
      <c r="G24" s="149">
        <f>E24*F24</f>
        <v>0</v>
      </c>
      <c r="O24" s="143">
        <v>2</v>
      </c>
      <c r="AA24" s="121">
        <v>3</v>
      </c>
      <c r="AB24" s="121">
        <v>1</v>
      </c>
      <c r="AC24" s="121">
        <v>28613755</v>
      </c>
      <c r="AZ24" s="121">
        <v>1</v>
      </c>
      <c r="BA24" s="121">
        <f>IF(AZ24=1,G24,0)</f>
        <v>0</v>
      </c>
      <c r="BB24" s="121">
        <f>IF(AZ24=2,G24,0)</f>
        <v>0</v>
      </c>
      <c r="BC24" s="121">
        <f>IF(AZ24=3,G24,0)</f>
        <v>0</v>
      </c>
      <c r="BD24" s="121">
        <f>IF(AZ24=4,G24,0)</f>
        <v>0</v>
      </c>
      <c r="BE24" s="121">
        <f>IF(AZ24=5,G24,0)</f>
        <v>0</v>
      </c>
      <c r="CZ24" s="121">
        <v>0.001</v>
      </c>
    </row>
    <row r="25" spans="1:104" ht="12.75">
      <c r="A25" s="144">
        <v>14</v>
      </c>
      <c r="B25" s="145" t="s">
        <v>111</v>
      </c>
      <c r="C25" s="146" t="s">
        <v>156</v>
      </c>
      <c r="D25" s="147" t="s">
        <v>112</v>
      </c>
      <c r="E25" s="148">
        <v>2</v>
      </c>
      <c r="F25" s="148">
        <v>0</v>
      </c>
      <c r="G25" s="149">
        <f>E25*F25</f>
        <v>0</v>
      </c>
      <c r="O25" s="143">
        <v>2</v>
      </c>
      <c r="AA25" s="121">
        <v>3</v>
      </c>
      <c r="AB25" s="121">
        <v>1</v>
      </c>
      <c r="AC25" s="121" t="s">
        <v>111</v>
      </c>
      <c r="AZ25" s="121">
        <v>1</v>
      </c>
      <c r="BA25" s="121">
        <f>IF(AZ25=1,G25,0)</f>
        <v>0</v>
      </c>
      <c r="BB25" s="121">
        <f>IF(AZ25=2,G25,0)</f>
        <v>0</v>
      </c>
      <c r="BC25" s="121">
        <f>IF(AZ25=3,G25,0)</f>
        <v>0</v>
      </c>
      <c r="BD25" s="121">
        <f>IF(AZ25=4,G25,0)</f>
        <v>0</v>
      </c>
      <c r="BE25" s="121">
        <f>IF(AZ25=5,G25,0)</f>
        <v>0</v>
      </c>
      <c r="CZ25" s="121">
        <v>0.00074</v>
      </c>
    </row>
    <row r="26" spans="1:104" ht="12.75">
      <c r="A26" s="144">
        <v>15</v>
      </c>
      <c r="B26" s="145" t="s">
        <v>113</v>
      </c>
      <c r="C26" s="146" t="s">
        <v>157</v>
      </c>
      <c r="D26" s="147" t="s">
        <v>112</v>
      </c>
      <c r="E26" s="148">
        <v>2</v>
      </c>
      <c r="F26" s="148">
        <v>0</v>
      </c>
      <c r="G26" s="149">
        <f>E26*F26</f>
        <v>0</v>
      </c>
      <c r="O26" s="143">
        <v>2</v>
      </c>
      <c r="AA26" s="121">
        <v>3</v>
      </c>
      <c r="AB26" s="121">
        <v>1</v>
      </c>
      <c r="AC26" s="121" t="s">
        <v>113</v>
      </c>
      <c r="AZ26" s="121">
        <v>1</v>
      </c>
      <c r="BA26" s="121">
        <f>IF(AZ26=1,G26,0)</f>
        <v>0</v>
      </c>
      <c r="BB26" s="121">
        <f>IF(AZ26=2,G26,0)</f>
        <v>0</v>
      </c>
      <c r="BC26" s="121">
        <f>IF(AZ26=3,G26,0)</f>
        <v>0</v>
      </c>
      <c r="BD26" s="121">
        <f>IF(AZ26=4,G26,0)</f>
        <v>0</v>
      </c>
      <c r="BE26" s="121">
        <f>IF(AZ26=5,G26,0)</f>
        <v>0</v>
      </c>
      <c r="CZ26" s="121">
        <v>0.000623</v>
      </c>
    </row>
    <row r="27" spans="1:57" ht="12.75">
      <c r="A27" s="150"/>
      <c r="B27" s="151" t="s">
        <v>70</v>
      </c>
      <c r="C27" s="152" t="str">
        <f>CONCATENATE(B22," ",C22)</f>
        <v>87 Potrubí z trub z plast.hmot</v>
      </c>
      <c r="D27" s="150"/>
      <c r="E27" s="153"/>
      <c r="F27" s="153"/>
      <c r="G27" s="154">
        <f>SUM(G22:G26)</f>
        <v>0</v>
      </c>
      <c r="O27" s="143">
        <v>4</v>
      </c>
      <c r="BA27" s="155">
        <f>SUM(BA22:BA26)</f>
        <v>0</v>
      </c>
      <c r="BB27" s="155">
        <f>SUM(BB22:BB26)</f>
        <v>0</v>
      </c>
      <c r="BC27" s="155">
        <f>SUM(BC22:BC26)</f>
        <v>0</v>
      </c>
      <c r="BD27" s="155">
        <f>SUM(BD22:BD26)</f>
        <v>0</v>
      </c>
      <c r="BE27" s="155">
        <f>SUM(BE22:BE26)</f>
        <v>0</v>
      </c>
    </row>
    <row r="28" spans="1:15" ht="12.75">
      <c r="A28" s="136" t="s">
        <v>66</v>
      </c>
      <c r="B28" s="137" t="s">
        <v>114</v>
      </c>
      <c r="C28" s="138" t="s">
        <v>115</v>
      </c>
      <c r="D28" s="139"/>
      <c r="E28" s="140"/>
      <c r="F28" s="140"/>
      <c r="G28" s="141"/>
      <c r="H28" s="142"/>
      <c r="I28" s="142"/>
      <c r="O28" s="143">
        <v>1</v>
      </c>
    </row>
    <row r="29" spans="1:104" ht="12.75">
      <c r="A29" s="144">
        <v>16</v>
      </c>
      <c r="B29" s="145" t="s">
        <v>116</v>
      </c>
      <c r="C29" s="146" t="s">
        <v>117</v>
      </c>
      <c r="D29" s="147" t="s">
        <v>107</v>
      </c>
      <c r="E29" s="148">
        <v>59</v>
      </c>
      <c r="F29" s="148">
        <v>0</v>
      </c>
      <c r="G29" s="149">
        <f>E29*F29</f>
        <v>0</v>
      </c>
      <c r="O29" s="143">
        <v>2</v>
      </c>
      <c r="AA29" s="121">
        <v>1</v>
      </c>
      <c r="AB29" s="121">
        <v>1</v>
      </c>
      <c r="AC29" s="121">
        <v>1</v>
      </c>
      <c r="AZ29" s="121">
        <v>1</v>
      </c>
      <c r="BA29" s="121">
        <f>IF(AZ29=1,G29,0)</f>
        <v>0</v>
      </c>
      <c r="BB29" s="121">
        <f>IF(AZ29=2,G29,0)</f>
        <v>0</v>
      </c>
      <c r="BC29" s="121">
        <f>IF(AZ29=3,G29,0)</f>
        <v>0</v>
      </c>
      <c r="BD29" s="121">
        <f>IF(AZ29=4,G29,0)</f>
        <v>0</v>
      </c>
      <c r="BE29" s="121">
        <f>IF(AZ29=5,G29,0)</f>
        <v>0</v>
      </c>
      <c r="CZ29" s="121">
        <v>0</v>
      </c>
    </row>
    <row r="30" spans="1:104" ht="12.75">
      <c r="A30" s="144">
        <v>17</v>
      </c>
      <c r="B30" s="145" t="s">
        <v>118</v>
      </c>
      <c r="C30" s="146" t="s">
        <v>119</v>
      </c>
      <c r="D30" s="147" t="s">
        <v>107</v>
      </c>
      <c r="E30" s="148">
        <v>59</v>
      </c>
      <c r="F30" s="148">
        <v>0</v>
      </c>
      <c r="G30" s="149">
        <f>E30*F30</f>
        <v>0</v>
      </c>
      <c r="O30" s="143">
        <v>2</v>
      </c>
      <c r="AA30" s="121">
        <v>1</v>
      </c>
      <c r="AB30" s="121">
        <v>1</v>
      </c>
      <c r="AC30" s="121">
        <v>1</v>
      </c>
      <c r="AZ30" s="121">
        <v>1</v>
      </c>
      <c r="BA30" s="121">
        <f>IF(AZ30=1,G30,0)</f>
        <v>0</v>
      </c>
      <c r="BB30" s="121">
        <f>IF(AZ30=2,G30,0)</f>
        <v>0</v>
      </c>
      <c r="BC30" s="121">
        <f>IF(AZ30=3,G30,0)</f>
        <v>0</v>
      </c>
      <c r="BD30" s="121">
        <f>IF(AZ30=4,G30,0)</f>
        <v>0</v>
      </c>
      <c r="BE30" s="121">
        <f>IF(AZ30=5,G30,0)</f>
        <v>0</v>
      </c>
      <c r="CZ30" s="121">
        <v>0</v>
      </c>
    </row>
    <row r="31" spans="1:104" ht="12.75">
      <c r="A31" s="144">
        <v>18</v>
      </c>
      <c r="B31" s="145" t="s">
        <v>120</v>
      </c>
      <c r="C31" s="146" t="s">
        <v>121</v>
      </c>
      <c r="D31" s="147" t="s">
        <v>107</v>
      </c>
      <c r="E31" s="148">
        <v>35.2</v>
      </c>
      <c r="F31" s="148">
        <v>0</v>
      </c>
      <c r="G31" s="149">
        <f>E31*F31</f>
        <v>0</v>
      </c>
      <c r="O31" s="143">
        <v>2</v>
      </c>
      <c r="AA31" s="121">
        <v>12</v>
      </c>
      <c r="AB31" s="121">
        <v>0</v>
      </c>
      <c r="AC31" s="121">
        <v>1</v>
      </c>
      <c r="AZ31" s="121">
        <v>1</v>
      </c>
      <c r="BA31" s="121">
        <f>IF(AZ31=1,G31,0)</f>
        <v>0</v>
      </c>
      <c r="BB31" s="121">
        <f>IF(AZ31=2,G31,0)</f>
        <v>0</v>
      </c>
      <c r="BC31" s="121">
        <f>IF(AZ31=3,G31,0)</f>
        <v>0</v>
      </c>
      <c r="BD31" s="121">
        <f>IF(AZ31=4,G31,0)</f>
        <v>0</v>
      </c>
      <c r="BE31" s="121">
        <f>IF(AZ31=5,G31,0)</f>
        <v>0</v>
      </c>
      <c r="CZ31" s="121">
        <v>0</v>
      </c>
    </row>
    <row r="32" spans="1:104" ht="12.75">
      <c r="A32" s="144">
        <v>19</v>
      </c>
      <c r="B32" s="145" t="s">
        <v>120</v>
      </c>
      <c r="C32" s="146" t="s">
        <v>122</v>
      </c>
      <c r="D32" s="147" t="s">
        <v>107</v>
      </c>
      <c r="E32" s="148">
        <v>35</v>
      </c>
      <c r="F32" s="148">
        <v>0</v>
      </c>
      <c r="G32" s="149">
        <f>E32*F32</f>
        <v>0</v>
      </c>
      <c r="O32" s="143">
        <v>2</v>
      </c>
      <c r="AA32" s="121">
        <v>12</v>
      </c>
      <c r="AB32" s="121">
        <v>0</v>
      </c>
      <c r="AC32" s="121">
        <v>2</v>
      </c>
      <c r="AZ32" s="121">
        <v>1</v>
      </c>
      <c r="BA32" s="121">
        <f>IF(AZ32=1,G32,0)</f>
        <v>0</v>
      </c>
      <c r="BB32" s="121">
        <f>IF(AZ32=2,G32,0)</f>
        <v>0</v>
      </c>
      <c r="BC32" s="121">
        <f>IF(AZ32=3,G32,0)</f>
        <v>0</v>
      </c>
      <c r="BD32" s="121">
        <f>IF(AZ32=4,G32,0)</f>
        <v>0</v>
      </c>
      <c r="BE32" s="121">
        <f>IF(AZ32=5,G32,0)</f>
        <v>0</v>
      </c>
      <c r="CZ32" s="121">
        <v>0</v>
      </c>
    </row>
    <row r="33" spans="1:57" ht="12.75">
      <c r="A33" s="150"/>
      <c r="B33" s="151" t="s">
        <v>70</v>
      </c>
      <c r="C33" s="152" t="str">
        <f>CONCATENATE(B28," ",C28)</f>
        <v>89 Ostatní konstrukce na trub.ved</v>
      </c>
      <c r="D33" s="150"/>
      <c r="E33" s="153"/>
      <c r="F33" s="153"/>
      <c r="G33" s="154">
        <f>SUM(G28:G32)</f>
        <v>0</v>
      </c>
      <c r="O33" s="143">
        <v>4</v>
      </c>
      <c r="BA33" s="155">
        <f>SUM(BA28:BA32)</f>
        <v>0</v>
      </c>
      <c r="BB33" s="155">
        <f>SUM(BB28:BB32)</f>
        <v>0</v>
      </c>
      <c r="BC33" s="155">
        <f>SUM(BC28:BC32)</f>
        <v>0</v>
      </c>
      <c r="BD33" s="155">
        <f>SUM(BD28:BD32)</f>
        <v>0</v>
      </c>
      <c r="BE33" s="155">
        <f>SUM(BE28:BE32)</f>
        <v>0</v>
      </c>
    </row>
    <row r="34" spans="1:15" ht="12.75">
      <c r="A34" s="136" t="s">
        <v>66</v>
      </c>
      <c r="B34" s="137" t="s">
        <v>123</v>
      </c>
      <c r="C34" s="138" t="s">
        <v>124</v>
      </c>
      <c r="D34" s="139"/>
      <c r="E34" s="140"/>
      <c r="F34" s="140"/>
      <c r="G34" s="141"/>
      <c r="H34" s="142"/>
      <c r="I34" s="142"/>
      <c r="O34" s="143">
        <v>1</v>
      </c>
    </row>
    <row r="35" spans="1:104" ht="12.75">
      <c r="A35" s="144">
        <v>20</v>
      </c>
      <c r="B35" s="145" t="s">
        <v>125</v>
      </c>
      <c r="C35" s="146" t="s">
        <v>154</v>
      </c>
      <c r="D35" s="147" t="s">
        <v>107</v>
      </c>
      <c r="E35" s="148">
        <v>24</v>
      </c>
      <c r="F35" s="148">
        <v>0</v>
      </c>
      <c r="G35" s="149">
        <f aca="true" t="shared" si="6" ref="G35:G44">E35*F35</f>
        <v>0</v>
      </c>
      <c r="O35" s="143">
        <v>2</v>
      </c>
      <c r="AA35" s="121">
        <v>1</v>
      </c>
      <c r="AB35" s="121">
        <v>7</v>
      </c>
      <c r="AC35" s="121">
        <v>7</v>
      </c>
      <c r="AZ35" s="121">
        <v>2</v>
      </c>
      <c r="BA35" s="121">
        <f aca="true" t="shared" si="7" ref="BA35:BA44">IF(AZ35=1,G35,0)</f>
        <v>0</v>
      </c>
      <c r="BB35" s="121">
        <f aca="true" t="shared" si="8" ref="BB35:BB44">IF(AZ35=2,G35,0)</f>
        <v>0</v>
      </c>
      <c r="BC35" s="121">
        <f aca="true" t="shared" si="9" ref="BC35:BC44">IF(AZ35=3,G35,0)</f>
        <v>0</v>
      </c>
      <c r="BD35" s="121">
        <f aca="true" t="shared" si="10" ref="BD35:BD44">IF(AZ35=4,G35,0)</f>
        <v>0</v>
      </c>
      <c r="BE35" s="121">
        <f aca="true" t="shared" si="11" ref="BE35:BE44">IF(AZ35=5,G35,0)</f>
        <v>0</v>
      </c>
      <c r="CZ35" s="121">
        <v>0.02447265</v>
      </c>
    </row>
    <row r="36" spans="1:104" ht="12.75">
      <c r="A36" s="144">
        <v>21</v>
      </c>
      <c r="B36" s="145" t="s">
        <v>126</v>
      </c>
      <c r="C36" s="146" t="s">
        <v>127</v>
      </c>
      <c r="D36" s="147" t="s">
        <v>128</v>
      </c>
      <c r="E36" s="148">
        <v>8</v>
      </c>
      <c r="F36" s="148">
        <v>0</v>
      </c>
      <c r="G36" s="149">
        <f t="shared" si="6"/>
        <v>0</v>
      </c>
      <c r="O36" s="143">
        <v>2</v>
      </c>
      <c r="AA36" s="121">
        <v>1</v>
      </c>
      <c r="AB36" s="121">
        <v>7</v>
      </c>
      <c r="AC36" s="121">
        <v>7</v>
      </c>
      <c r="AZ36" s="121">
        <v>2</v>
      </c>
      <c r="BA36" s="121">
        <f t="shared" si="7"/>
        <v>0</v>
      </c>
      <c r="BB36" s="121">
        <f t="shared" si="8"/>
        <v>0</v>
      </c>
      <c r="BC36" s="121">
        <f t="shared" si="9"/>
        <v>0</v>
      </c>
      <c r="BD36" s="121">
        <f t="shared" si="10"/>
        <v>0</v>
      </c>
      <c r="BE36" s="121">
        <f t="shared" si="11"/>
        <v>0</v>
      </c>
      <c r="CZ36" s="121">
        <v>0.04248</v>
      </c>
    </row>
    <row r="37" spans="1:104" ht="12.75">
      <c r="A37" s="144">
        <v>22</v>
      </c>
      <c r="B37" s="145" t="s">
        <v>129</v>
      </c>
      <c r="C37" s="146" t="s">
        <v>130</v>
      </c>
      <c r="D37" s="147" t="s">
        <v>128</v>
      </c>
      <c r="E37" s="148">
        <v>4</v>
      </c>
      <c r="F37" s="148">
        <v>0</v>
      </c>
      <c r="G37" s="149">
        <f t="shared" si="6"/>
        <v>0</v>
      </c>
      <c r="O37" s="143">
        <v>2</v>
      </c>
      <c r="AA37" s="121">
        <v>1</v>
      </c>
      <c r="AB37" s="121">
        <v>7</v>
      </c>
      <c r="AC37" s="121">
        <v>7</v>
      </c>
      <c r="AZ37" s="121">
        <v>2</v>
      </c>
      <c r="BA37" s="121">
        <f t="shared" si="7"/>
        <v>0</v>
      </c>
      <c r="BB37" s="121">
        <f t="shared" si="8"/>
        <v>0</v>
      </c>
      <c r="BC37" s="121">
        <f t="shared" si="9"/>
        <v>0</v>
      </c>
      <c r="BD37" s="121">
        <f t="shared" si="10"/>
        <v>0</v>
      </c>
      <c r="BE37" s="121">
        <f t="shared" si="11"/>
        <v>0</v>
      </c>
      <c r="CZ37" s="121">
        <v>0.02823</v>
      </c>
    </row>
    <row r="38" spans="1:104" ht="12.75">
      <c r="A38" s="144">
        <v>23</v>
      </c>
      <c r="B38" s="145" t="s">
        <v>131</v>
      </c>
      <c r="C38" s="146" t="s">
        <v>132</v>
      </c>
      <c r="D38" s="147" t="s">
        <v>69</v>
      </c>
      <c r="E38" s="148">
        <v>8</v>
      </c>
      <c r="F38" s="148">
        <v>0</v>
      </c>
      <c r="G38" s="149">
        <f t="shared" si="6"/>
        <v>0</v>
      </c>
      <c r="O38" s="143">
        <v>2</v>
      </c>
      <c r="AA38" s="121">
        <v>1</v>
      </c>
      <c r="AB38" s="121">
        <v>7</v>
      </c>
      <c r="AC38" s="121">
        <v>7</v>
      </c>
      <c r="AZ38" s="121">
        <v>2</v>
      </c>
      <c r="BA38" s="121">
        <f t="shared" si="7"/>
        <v>0</v>
      </c>
      <c r="BB38" s="121">
        <f t="shared" si="8"/>
        <v>0</v>
      </c>
      <c r="BC38" s="121">
        <f t="shared" si="9"/>
        <v>0</v>
      </c>
      <c r="BD38" s="121">
        <f t="shared" si="10"/>
        <v>0</v>
      </c>
      <c r="BE38" s="121">
        <f t="shared" si="11"/>
        <v>0</v>
      </c>
      <c r="CZ38" s="121">
        <v>0</v>
      </c>
    </row>
    <row r="39" spans="1:104" ht="12.75">
      <c r="A39" s="144">
        <v>24</v>
      </c>
      <c r="B39" s="145" t="s">
        <v>133</v>
      </c>
      <c r="C39" s="146" t="s">
        <v>134</v>
      </c>
      <c r="D39" s="147" t="s">
        <v>69</v>
      </c>
      <c r="E39" s="148">
        <v>4</v>
      </c>
      <c r="F39" s="148">
        <v>0</v>
      </c>
      <c r="G39" s="149">
        <f t="shared" si="6"/>
        <v>0</v>
      </c>
      <c r="O39" s="143">
        <v>2</v>
      </c>
      <c r="AA39" s="121">
        <v>1</v>
      </c>
      <c r="AB39" s="121">
        <v>7</v>
      </c>
      <c r="AC39" s="121">
        <v>7</v>
      </c>
      <c r="AZ39" s="121">
        <v>2</v>
      </c>
      <c r="BA39" s="121">
        <f t="shared" si="7"/>
        <v>0</v>
      </c>
      <c r="BB39" s="121">
        <f t="shared" si="8"/>
        <v>0</v>
      </c>
      <c r="BC39" s="121">
        <f t="shared" si="9"/>
        <v>0</v>
      </c>
      <c r="BD39" s="121">
        <f t="shared" si="10"/>
        <v>0</v>
      </c>
      <c r="BE39" s="121">
        <f t="shared" si="11"/>
        <v>0</v>
      </c>
      <c r="CZ39" s="121">
        <v>0</v>
      </c>
    </row>
    <row r="40" spans="1:104" ht="12.75">
      <c r="A40" s="144">
        <v>25</v>
      </c>
      <c r="B40" s="145" t="s">
        <v>135</v>
      </c>
      <c r="C40" s="146" t="s">
        <v>136</v>
      </c>
      <c r="D40" s="147" t="s">
        <v>69</v>
      </c>
      <c r="E40" s="148">
        <v>8</v>
      </c>
      <c r="F40" s="148">
        <v>0</v>
      </c>
      <c r="G40" s="149">
        <f t="shared" si="6"/>
        <v>0</v>
      </c>
      <c r="O40" s="143">
        <v>2</v>
      </c>
      <c r="AA40" s="121">
        <v>1</v>
      </c>
      <c r="AB40" s="121">
        <v>7</v>
      </c>
      <c r="AC40" s="121">
        <v>7</v>
      </c>
      <c r="AZ40" s="121">
        <v>2</v>
      </c>
      <c r="BA40" s="121">
        <f t="shared" si="7"/>
        <v>0</v>
      </c>
      <c r="BB40" s="121">
        <f t="shared" si="8"/>
        <v>0</v>
      </c>
      <c r="BC40" s="121">
        <f t="shared" si="9"/>
        <v>0</v>
      </c>
      <c r="BD40" s="121">
        <f t="shared" si="10"/>
        <v>0</v>
      </c>
      <c r="BE40" s="121">
        <f t="shared" si="11"/>
        <v>0</v>
      </c>
      <c r="CZ40" s="121">
        <v>0</v>
      </c>
    </row>
    <row r="41" spans="1:104" ht="12.75">
      <c r="A41" s="144">
        <v>26</v>
      </c>
      <c r="B41" s="145" t="s">
        <v>137</v>
      </c>
      <c r="C41" s="146" t="s">
        <v>138</v>
      </c>
      <c r="D41" s="147" t="s">
        <v>69</v>
      </c>
      <c r="E41" s="148">
        <v>4</v>
      </c>
      <c r="F41" s="148">
        <v>0</v>
      </c>
      <c r="G41" s="149">
        <f t="shared" si="6"/>
        <v>0</v>
      </c>
      <c r="O41" s="143">
        <v>2</v>
      </c>
      <c r="AA41" s="121">
        <v>12</v>
      </c>
      <c r="AB41" s="121">
        <v>-1</v>
      </c>
      <c r="AC41" s="121">
        <v>4</v>
      </c>
      <c r="AZ41" s="121">
        <v>2</v>
      </c>
      <c r="BA41" s="121">
        <f t="shared" si="7"/>
        <v>0</v>
      </c>
      <c r="BB41" s="121">
        <f t="shared" si="8"/>
        <v>0</v>
      </c>
      <c r="BC41" s="121">
        <f t="shared" si="9"/>
        <v>0</v>
      </c>
      <c r="BD41" s="121">
        <f t="shared" si="10"/>
        <v>0</v>
      </c>
      <c r="BE41" s="121">
        <f t="shared" si="11"/>
        <v>0</v>
      </c>
      <c r="CZ41" s="121">
        <v>0</v>
      </c>
    </row>
    <row r="42" spans="1:104" ht="12.75">
      <c r="A42" s="144">
        <v>27</v>
      </c>
      <c r="B42" s="145" t="s">
        <v>139</v>
      </c>
      <c r="C42" s="146" t="s">
        <v>140</v>
      </c>
      <c r="D42" s="147" t="s">
        <v>69</v>
      </c>
      <c r="E42" s="148">
        <v>4</v>
      </c>
      <c r="F42" s="148">
        <v>0</v>
      </c>
      <c r="G42" s="149">
        <f t="shared" si="6"/>
        <v>0</v>
      </c>
      <c r="O42" s="143">
        <v>2</v>
      </c>
      <c r="AA42" s="121">
        <v>12</v>
      </c>
      <c r="AB42" s="121">
        <v>-1</v>
      </c>
      <c r="AC42" s="121">
        <v>5</v>
      </c>
      <c r="AZ42" s="121">
        <v>2</v>
      </c>
      <c r="BA42" s="121">
        <f t="shared" si="7"/>
        <v>0</v>
      </c>
      <c r="BB42" s="121">
        <f t="shared" si="8"/>
        <v>0</v>
      </c>
      <c r="BC42" s="121">
        <f t="shared" si="9"/>
        <v>0</v>
      </c>
      <c r="BD42" s="121">
        <f t="shared" si="10"/>
        <v>0</v>
      </c>
      <c r="BE42" s="121">
        <f t="shared" si="11"/>
        <v>0</v>
      </c>
      <c r="CZ42" s="121">
        <v>0</v>
      </c>
    </row>
    <row r="43" spans="1:104" ht="12.75">
      <c r="A43" s="144">
        <v>28</v>
      </c>
      <c r="B43" s="145" t="s">
        <v>141</v>
      </c>
      <c r="C43" s="146" t="s">
        <v>142</v>
      </c>
      <c r="D43" s="147" t="s">
        <v>69</v>
      </c>
      <c r="E43" s="148">
        <v>8</v>
      </c>
      <c r="F43" s="148">
        <v>0</v>
      </c>
      <c r="G43" s="149">
        <f t="shared" si="6"/>
        <v>0</v>
      </c>
      <c r="O43" s="143">
        <v>2</v>
      </c>
      <c r="AA43" s="121">
        <v>12</v>
      </c>
      <c r="AB43" s="121">
        <v>-1</v>
      </c>
      <c r="AC43" s="121">
        <v>6</v>
      </c>
      <c r="AZ43" s="121">
        <v>2</v>
      </c>
      <c r="BA43" s="121">
        <f t="shared" si="7"/>
        <v>0</v>
      </c>
      <c r="BB43" s="121">
        <f t="shared" si="8"/>
        <v>0</v>
      </c>
      <c r="BC43" s="121">
        <f t="shared" si="9"/>
        <v>0</v>
      </c>
      <c r="BD43" s="121">
        <f t="shared" si="10"/>
        <v>0</v>
      </c>
      <c r="BE43" s="121">
        <f t="shared" si="11"/>
        <v>0</v>
      </c>
      <c r="CZ43" s="121">
        <v>0</v>
      </c>
    </row>
    <row r="44" spans="1:104" ht="12.75">
      <c r="A44" s="144">
        <v>29</v>
      </c>
      <c r="B44" s="145" t="s">
        <v>143</v>
      </c>
      <c r="C44" s="146" t="s">
        <v>144</v>
      </c>
      <c r="D44" s="147" t="s">
        <v>145</v>
      </c>
      <c r="E44" s="148">
        <v>2</v>
      </c>
      <c r="F44" s="148">
        <v>0</v>
      </c>
      <c r="G44" s="149">
        <f t="shared" si="6"/>
        <v>0</v>
      </c>
      <c r="O44" s="143">
        <v>2</v>
      </c>
      <c r="AA44" s="121">
        <v>12</v>
      </c>
      <c r="AB44" s="121">
        <v>0</v>
      </c>
      <c r="AC44" s="121">
        <v>7</v>
      </c>
      <c r="AZ44" s="121">
        <v>2</v>
      </c>
      <c r="BA44" s="121">
        <f t="shared" si="7"/>
        <v>0</v>
      </c>
      <c r="BB44" s="121">
        <f t="shared" si="8"/>
        <v>0</v>
      </c>
      <c r="BC44" s="121">
        <f t="shared" si="9"/>
        <v>0</v>
      </c>
      <c r="BD44" s="121">
        <f t="shared" si="10"/>
        <v>0</v>
      </c>
      <c r="BE44" s="121">
        <f t="shared" si="11"/>
        <v>0</v>
      </c>
      <c r="CZ44" s="121">
        <v>0</v>
      </c>
    </row>
    <row r="45" spans="1:57" ht="12.75">
      <c r="A45" s="150"/>
      <c r="B45" s="151" t="s">
        <v>70</v>
      </c>
      <c r="C45" s="152" t="str">
        <f>CONCATENATE(B34," ",C34)</f>
        <v>722 Vnitřní vodovod</v>
      </c>
      <c r="D45" s="150"/>
      <c r="E45" s="153"/>
      <c r="F45" s="153"/>
      <c r="G45" s="154">
        <f>SUM(G34:G44)</f>
        <v>0</v>
      </c>
      <c r="O45" s="143">
        <v>4</v>
      </c>
      <c r="BA45" s="155">
        <f>SUM(BA34:BA44)</f>
        <v>0</v>
      </c>
      <c r="BB45" s="155">
        <f>SUM(BB34:BB44)</f>
        <v>0</v>
      </c>
      <c r="BC45" s="155">
        <f>SUM(BC34:BC44)</f>
        <v>0</v>
      </c>
      <c r="BD45" s="155">
        <f>SUM(BD34:BD44)</f>
        <v>0</v>
      </c>
      <c r="BE45" s="155">
        <f>SUM(BE34:BE44)</f>
        <v>0</v>
      </c>
    </row>
    <row r="46" ht="12.75">
      <c r="E46" s="121"/>
    </row>
    <row r="47" ht="12.75">
      <c r="E47" s="121"/>
    </row>
    <row r="48" ht="12.75">
      <c r="E48" s="121"/>
    </row>
    <row r="49" ht="12.75">
      <c r="E49" s="121"/>
    </row>
    <row r="50" ht="12.75">
      <c r="E50" s="121"/>
    </row>
    <row r="51" ht="12.75">
      <c r="E51" s="121"/>
    </row>
    <row r="52" ht="12.75">
      <c r="E52" s="121"/>
    </row>
    <row r="53" ht="12.75">
      <c r="E53" s="121"/>
    </row>
    <row r="54" ht="12.75">
      <c r="E54" s="121"/>
    </row>
    <row r="55" ht="12.75">
      <c r="E55" s="121"/>
    </row>
    <row r="56" ht="12.75">
      <c r="E56" s="121"/>
    </row>
    <row r="57" ht="12.75">
      <c r="E57" s="121"/>
    </row>
    <row r="58" ht="12.75">
      <c r="E58" s="121"/>
    </row>
    <row r="59" ht="12.75">
      <c r="E59" s="121"/>
    </row>
    <row r="60" ht="12.75">
      <c r="E60" s="121"/>
    </row>
    <row r="61" ht="12.75">
      <c r="E61" s="121"/>
    </row>
    <row r="62" ht="12.75">
      <c r="E62" s="121"/>
    </row>
    <row r="63" ht="12.75">
      <c r="E63" s="121"/>
    </row>
    <row r="64" ht="12.75">
      <c r="E64" s="121"/>
    </row>
    <row r="65" ht="12.75">
      <c r="E65" s="121"/>
    </row>
    <row r="66" ht="12.75">
      <c r="E66" s="121"/>
    </row>
    <row r="67" ht="12.75">
      <c r="E67" s="121"/>
    </row>
    <row r="68" ht="12.75">
      <c r="E68" s="121"/>
    </row>
    <row r="69" spans="1:7" ht="12.75">
      <c r="A69" s="156"/>
      <c r="B69" s="156"/>
      <c r="C69" s="156"/>
      <c r="D69" s="156"/>
      <c r="E69" s="156"/>
      <c r="F69" s="156"/>
      <c r="G69" s="156"/>
    </row>
    <row r="70" spans="1:7" ht="12.75">
      <c r="A70" s="156"/>
      <c r="B70" s="156"/>
      <c r="C70" s="156"/>
      <c r="D70" s="156"/>
      <c r="E70" s="156"/>
      <c r="F70" s="156"/>
      <c r="G70" s="156"/>
    </row>
    <row r="71" spans="1:7" ht="12.75">
      <c r="A71" s="156"/>
      <c r="B71" s="156"/>
      <c r="C71" s="156"/>
      <c r="D71" s="156"/>
      <c r="E71" s="156"/>
      <c r="F71" s="156"/>
      <c r="G71" s="156"/>
    </row>
    <row r="72" spans="1:7" ht="12.75">
      <c r="A72" s="156"/>
      <c r="B72" s="156"/>
      <c r="C72" s="156"/>
      <c r="D72" s="156"/>
      <c r="E72" s="156"/>
      <c r="F72" s="156"/>
      <c r="G72" s="156"/>
    </row>
    <row r="73" ht="12.75">
      <c r="E73" s="121"/>
    </row>
    <row r="74" ht="12.75">
      <c r="E74" s="121"/>
    </row>
    <row r="75" ht="12.75">
      <c r="E75" s="121"/>
    </row>
    <row r="76" ht="12.75">
      <c r="E76" s="121"/>
    </row>
    <row r="77" ht="12.75">
      <c r="E77" s="121"/>
    </row>
    <row r="78" ht="12.75">
      <c r="E78" s="121"/>
    </row>
    <row r="79" ht="12.75">
      <c r="E79" s="121"/>
    </row>
    <row r="80" ht="12.75">
      <c r="E80" s="121"/>
    </row>
    <row r="81" ht="12.75">
      <c r="E81" s="121"/>
    </row>
    <row r="82" ht="12.75">
      <c r="E82" s="121"/>
    </row>
    <row r="83" ht="12.75">
      <c r="E83" s="121"/>
    </row>
    <row r="84" ht="12.75">
      <c r="E84" s="121"/>
    </row>
    <row r="85" ht="12.75">
      <c r="E85" s="121"/>
    </row>
    <row r="86" ht="12.75">
      <c r="E86" s="121"/>
    </row>
    <row r="87" ht="12.75">
      <c r="E87" s="121"/>
    </row>
    <row r="88" ht="12.75">
      <c r="E88" s="121"/>
    </row>
    <row r="89" ht="12.75">
      <c r="E89" s="121"/>
    </row>
    <row r="90" ht="12.75">
      <c r="E90" s="121"/>
    </row>
    <row r="91" ht="12.75">
      <c r="E91" s="121"/>
    </row>
    <row r="92" ht="12.75">
      <c r="E92" s="121"/>
    </row>
    <row r="93" ht="12.75">
      <c r="E93" s="121"/>
    </row>
    <row r="94" ht="12.75">
      <c r="E94" s="121"/>
    </row>
    <row r="95" ht="12.75">
      <c r="E95" s="121"/>
    </row>
    <row r="96" ht="12.75">
      <c r="E96" s="121"/>
    </row>
    <row r="97" ht="12.75">
      <c r="E97" s="121"/>
    </row>
    <row r="98" ht="12.75">
      <c r="E98" s="121"/>
    </row>
    <row r="99" ht="12.75">
      <c r="E99" s="121"/>
    </row>
    <row r="100" ht="12.75">
      <c r="E100" s="121"/>
    </row>
    <row r="101" ht="12.75">
      <c r="E101" s="121"/>
    </row>
    <row r="102" ht="12.75">
      <c r="E102" s="121"/>
    </row>
    <row r="103" ht="12.75">
      <c r="E103" s="121"/>
    </row>
    <row r="104" spans="1:2" ht="12.75">
      <c r="A104" s="157"/>
      <c r="B104" s="157"/>
    </row>
    <row r="105" spans="1:7" ht="12.75">
      <c r="A105" s="156"/>
      <c r="B105" s="156"/>
      <c r="C105" s="158"/>
      <c r="D105" s="158"/>
      <c r="E105" s="159"/>
      <c r="F105" s="158"/>
      <c r="G105" s="160"/>
    </row>
    <row r="106" spans="1:7" ht="12.75">
      <c r="A106" s="161"/>
      <c r="B106" s="161"/>
      <c r="C106" s="156"/>
      <c r="D106" s="156"/>
      <c r="E106" s="162"/>
      <c r="F106" s="156"/>
      <c r="G106" s="156"/>
    </row>
    <row r="107" spans="1:7" ht="12.75">
      <c r="A107" s="156"/>
      <c r="B107" s="156"/>
      <c r="C107" s="156"/>
      <c r="D107" s="156"/>
      <c r="E107" s="162"/>
      <c r="F107" s="156"/>
      <c r="G107" s="156"/>
    </row>
    <row r="108" spans="1:7" ht="12.75">
      <c r="A108" s="156"/>
      <c r="B108" s="156"/>
      <c r="C108" s="156"/>
      <c r="D108" s="156"/>
      <c r="E108" s="162"/>
      <c r="F108" s="156"/>
      <c r="G108" s="156"/>
    </row>
    <row r="109" spans="1:7" ht="12.75">
      <c r="A109" s="156"/>
      <c r="B109" s="156"/>
      <c r="C109" s="156"/>
      <c r="D109" s="156"/>
      <c r="E109" s="162"/>
      <c r="F109" s="156"/>
      <c r="G109" s="156"/>
    </row>
    <row r="110" spans="1:7" ht="12.75">
      <c r="A110" s="156"/>
      <c r="B110" s="156"/>
      <c r="C110" s="156"/>
      <c r="D110" s="156"/>
      <c r="E110" s="162"/>
      <c r="F110" s="156"/>
      <c r="G110" s="156"/>
    </row>
    <row r="111" spans="1:7" ht="12.75">
      <c r="A111" s="156"/>
      <c r="B111" s="156"/>
      <c r="C111" s="156"/>
      <c r="D111" s="156"/>
      <c r="E111" s="162"/>
      <c r="F111" s="156"/>
      <c r="G111" s="156"/>
    </row>
    <row r="112" spans="1:7" ht="12.75">
      <c r="A112" s="156"/>
      <c r="B112" s="156"/>
      <c r="C112" s="156"/>
      <c r="D112" s="156"/>
      <c r="E112" s="162"/>
      <c r="F112" s="156"/>
      <c r="G112" s="156"/>
    </row>
    <row r="113" spans="1:7" ht="12.75">
      <c r="A113" s="156"/>
      <c r="B113" s="156"/>
      <c r="C113" s="156"/>
      <c r="D113" s="156"/>
      <c r="E113" s="162"/>
      <c r="F113" s="156"/>
      <c r="G113" s="156"/>
    </row>
    <row r="114" spans="1:7" ht="12.75">
      <c r="A114" s="156"/>
      <c r="B114" s="156"/>
      <c r="C114" s="156"/>
      <c r="D114" s="156"/>
      <c r="E114" s="162"/>
      <c r="F114" s="156"/>
      <c r="G114" s="156"/>
    </row>
    <row r="115" spans="1:7" ht="12.75">
      <c r="A115" s="156"/>
      <c r="B115" s="156"/>
      <c r="C115" s="156"/>
      <c r="D115" s="156"/>
      <c r="E115" s="162"/>
      <c r="F115" s="156"/>
      <c r="G115" s="156"/>
    </row>
    <row r="116" spans="1:7" ht="12.75">
      <c r="A116" s="156"/>
      <c r="B116" s="156"/>
      <c r="C116" s="156"/>
      <c r="D116" s="156"/>
      <c r="E116" s="162"/>
      <c r="F116" s="156"/>
      <c r="G116" s="156"/>
    </row>
    <row r="117" spans="1:7" ht="12.75">
      <c r="A117" s="156"/>
      <c r="B117" s="156"/>
      <c r="C117" s="156"/>
      <c r="D117" s="156"/>
      <c r="E117" s="162"/>
      <c r="F117" s="156"/>
      <c r="G117" s="156"/>
    </row>
    <row r="118" spans="1:7" ht="12.75">
      <c r="A118" s="156"/>
      <c r="B118" s="156"/>
      <c r="C118" s="156"/>
      <c r="D118" s="156"/>
      <c r="E118" s="162"/>
      <c r="F118" s="156"/>
      <c r="G118" s="15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Žabička TZB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Švarzberger</dc:creator>
  <cp:keywords/>
  <dc:description/>
  <cp:lastModifiedBy>Komjaty</cp:lastModifiedBy>
  <dcterms:created xsi:type="dcterms:W3CDTF">2010-02-02T12:57:25Z</dcterms:created>
  <dcterms:modified xsi:type="dcterms:W3CDTF">2011-09-29T12:46:23Z</dcterms:modified>
  <cp:category/>
  <cp:version/>
  <cp:contentType/>
  <cp:contentStatus/>
</cp:coreProperties>
</file>