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18195" windowHeight="3915" activeTab="0"/>
  </bookViews>
  <sheets>
    <sheet name="Příloha č.1 Seznam zařízení" sheetId="1" r:id="rId1"/>
  </sheets>
  <definedNames/>
  <calcPr calcId="145621"/>
</workbook>
</file>

<file path=xl/sharedStrings.xml><?xml version="1.0" encoding="utf-8"?>
<sst xmlns="http://schemas.openxmlformats.org/spreadsheetml/2006/main" count="98" uniqueCount="55">
  <si>
    <t>Typ</t>
  </si>
  <si>
    <t>Umístění</t>
  </si>
  <si>
    <t>Zahrnuty do smlouvy od</t>
  </si>
  <si>
    <t>Výrobní číslo</t>
  </si>
  <si>
    <t>barevná</t>
  </si>
  <si>
    <t>černobílá</t>
  </si>
  <si>
    <t>ihned</t>
  </si>
  <si>
    <r>
      <t>P</t>
    </r>
    <r>
      <rPr>
        <vertAlign val="subscript"/>
        <sz val="11"/>
        <color indexed="8"/>
        <rFont val="Calibri"/>
        <family val="2"/>
      </rPr>
      <t>1</t>
    </r>
  </si>
  <si>
    <r>
      <t>P</t>
    </r>
    <r>
      <rPr>
        <vertAlign val="subscript"/>
        <sz val="11"/>
        <color indexed="8"/>
        <rFont val="Calibri"/>
        <family val="2"/>
      </rPr>
      <t>2</t>
    </r>
  </si>
  <si>
    <r>
      <t>P</t>
    </r>
    <r>
      <rPr>
        <vertAlign val="subscript"/>
        <sz val="11"/>
        <color indexed="8"/>
        <rFont val="Calibri"/>
        <family val="2"/>
      </rPr>
      <t>3</t>
    </r>
  </si>
  <si>
    <r>
      <t>P</t>
    </r>
    <r>
      <rPr>
        <vertAlign val="subscript"/>
        <sz val="11"/>
        <color indexed="8"/>
        <rFont val="Calibri"/>
        <family val="2"/>
      </rPr>
      <t>4</t>
    </r>
  </si>
  <si>
    <r>
      <t>P</t>
    </r>
    <r>
      <rPr>
        <vertAlign val="subscript"/>
        <sz val="11"/>
        <color indexed="8"/>
        <rFont val="Calibri"/>
        <family val="2"/>
      </rPr>
      <t>5</t>
    </r>
  </si>
  <si>
    <r>
      <t>P</t>
    </r>
    <r>
      <rPr>
        <vertAlign val="subscript"/>
        <sz val="11"/>
        <color indexed="8"/>
        <rFont val="Calibri"/>
        <family val="2"/>
      </rPr>
      <t>6</t>
    </r>
  </si>
  <si>
    <r>
      <t>P</t>
    </r>
    <r>
      <rPr>
        <vertAlign val="subscript"/>
        <sz val="11"/>
        <color indexed="8"/>
        <rFont val="Calibri"/>
        <family val="2"/>
      </rPr>
      <t>7</t>
    </r>
  </si>
  <si>
    <r>
      <t>P</t>
    </r>
    <r>
      <rPr>
        <vertAlign val="subscript"/>
        <sz val="11"/>
        <color indexed="8"/>
        <rFont val="Calibri"/>
        <family val="2"/>
      </rPr>
      <t>8</t>
    </r>
  </si>
  <si>
    <r>
      <t>P</t>
    </r>
    <r>
      <rPr>
        <vertAlign val="subscript"/>
        <sz val="11"/>
        <color indexed="8"/>
        <rFont val="Calibri"/>
        <family val="2"/>
      </rPr>
      <t>9</t>
    </r>
  </si>
  <si>
    <r>
      <t>P</t>
    </r>
    <r>
      <rPr>
        <vertAlign val="subscript"/>
        <sz val="11"/>
        <color indexed="8"/>
        <rFont val="Calibri"/>
        <family val="2"/>
      </rPr>
      <t>10</t>
    </r>
  </si>
  <si>
    <r>
      <t>P</t>
    </r>
    <r>
      <rPr>
        <vertAlign val="subscript"/>
        <sz val="11"/>
        <color indexed="8"/>
        <rFont val="Calibri"/>
        <family val="2"/>
      </rPr>
      <t>11</t>
    </r>
  </si>
  <si>
    <r>
      <t>P</t>
    </r>
    <r>
      <rPr>
        <vertAlign val="subscript"/>
        <sz val="11"/>
        <color indexed="8"/>
        <rFont val="Calibri"/>
        <family val="2"/>
      </rPr>
      <t>12</t>
    </r>
  </si>
  <si>
    <r>
      <t>P</t>
    </r>
    <r>
      <rPr>
        <vertAlign val="subscript"/>
        <sz val="11"/>
        <color indexed="8"/>
        <rFont val="Calibri"/>
        <family val="2"/>
      </rPr>
      <t>13</t>
    </r>
  </si>
  <si>
    <r>
      <t>P</t>
    </r>
    <r>
      <rPr>
        <vertAlign val="subscript"/>
        <sz val="11"/>
        <color indexed="8"/>
        <rFont val="Calibri"/>
        <family val="2"/>
      </rPr>
      <t>14</t>
    </r>
  </si>
  <si>
    <t>Průměrný počet kopií /měsíc</t>
  </si>
  <si>
    <t>Měsíční náklady celkem (pro potřeby hodnocení)</t>
  </si>
  <si>
    <t xml:space="preserve">Příloha č. 1 - Seznam zařízení </t>
  </si>
  <si>
    <t>Cena za 1 stranu (v Kč bez DPH)</t>
  </si>
  <si>
    <t>Měsíční náklady pro potřeby hodnocení (v Kč bez DPH)</t>
  </si>
  <si>
    <t>MP 2035</t>
  </si>
  <si>
    <t>MP 2022</t>
  </si>
  <si>
    <t>MP C4503</t>
  </si>
  <si>
    <t>MP 2510</t>
  </si>
  <si>
    <t>MP 2851</t>
  </si>
  <si>
    <t>MP C3001</t>
  </si>
  <si>
    <t>MP C2800</t>
  </si>
  <si>
    <t>Aficio 1515PS</t>
  </si>
  <si>
    <t>MP3002AD</t>
  </si>
  <si>
    <t>MP2003SP</t>
  </si>
  <si>
    <t>J5836404486</t>
  </si>
  <si>
    <t>E173J600216</t>
  </si>
  <si>
    <t>J8351300403</t>
  </si>
  <si>
    <t>V8204100240</t>
  </si>
  <si>
    <t>V9314601086</t>
  </si>
  <si>
    <t>V1404400311</t>
  </si>
  <si>
    <t>V1404502470</t>
  </si>
  <si>
    <t>K2368800688</t>
  </si>
  <si>
    <t>W492K400445</t>
  </si>
  <si>
    <t>E205R263791</t>
  </si>
  <si>
    <t>E205R263688</t>
  </si>
  <si>
    <t>Rok pořízení</t>
  </si>
  <si>
    <t>UKB, Kamenice 5</t>
  </si>
  <si>
    <t>Kotlářská 2</t>
  </si>
  <si>
    <t xml:space="preserve">Celkový počet kopií </t>
  </si>
  <si>
    <t>x</t>
  </si>
  <si>
    <t>V1494200529</t>
  </si>
  <si>
    <t>M0974002225</t>
  </si>
  <si>
    <t>J8354101602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</si>
</sst>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164" fontId="4" fillId="0" borderId="1" xfId="0" applyNumberFormat="1" applyFont="1" applyBorder="1"/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3" fontId="0" fillId="0" borderId="4" xfId="0" applyNumberFormat="1" applyBorder="1" applyProtection="1">
      <protection/>
    </xf>
    <xf numFmtId="164" fontId="0" fillId="2" borderId="4" xfId="0" applyNumberForma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Protection="1">
      <protection/>
    </xf>
    <xf numFmtId="0" fontId="5" fillId="0" borderId="14" xfId="0" applyFont="1" applyBorder="1" applyProtection="1">
      <protection/>
    </xf>
    <xf numFmtId="0" fontId="5" fillId="0" borderId="14" xfId="0" applyFont="1" applyBorder="1" applyAlignment="1" applyProtection="1">
      <alignment horizontal="left"/>
      <protection/>
    </xf>
    <xf numFmtId="14" fontId="5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Protection="1">
      <protection/>
    </xf>
    <xf numFmtId="3" fontId="0" fillId="0" borderId="14" xfId="0" applyNumberFormat="1" applyBorder="1" applyAlignment="1" applyProtection="1">
      <alignment horizontal="center"/>
      <protection/>
    </xf>
    <xf numFmtId="3" fontId="5" fillId="0" borderId="0" xfId="0" applyNumberFormat="1" applyFont="1" applyProtection="1">
      <protection/>
    </xf>
    <xf numFmtId="3" fontId="0" fillId="0" borderId="14" xfId="0" applyNumberFormat="1" applyBorder="1" applyProtection="1">
      <protection/>
    </xf>
    <xf numFmtId="2" fontId="0" fillId="0" borderId="14" xfId="0" applyNumberFormat="1" applyFill="1" applyBorder="1" applyAlignment="1" applyProtection="1">
      <alignment horizontal="center"/>
      <protection/>
    </xf>
    <xf numFmtId="164" fontId="0" fillId="0" borderId="15" xfId="0" applyNumberFormat="1" applyBorder="1" applyProtection="1">
      <protection/>
    </xf>
    <xf numFmtId="0" fontId="0" fillId="0" borderId="16" xfId="0" applyBorder="1" applyProtection="1">
      <protection/>
    </xf>
    <xf numFmtId="0" fontId="5" fillId="0" borderId="4" xfId="0" applyFont="1" applyBorder="1" applyProtection="1">
      <protection/>
    </xf>
    <xf numFmtId="0" fontId="0" fillId="0" borderId="0" xfId="0" applyProtection="1"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 quotePrefix="1">
      <alignment horizontal="right"/>
      <protection/>
    </xf>
    <xf numFmtId="0" fontId="0" fillId="0" borderId="4" xfId="0" applyBorder="1" applyProtection="1">
      <protection/>
    </xf>
    <xf numFmtId="3" fontId="0" fillId="3" borderId="4" xfId="0" applyNumberFormat="1" applyFill="1" applyBorder="1" applyAlignment="1" applyProtection="1">
      <alignment horizontal="center"/>
      <protection/>
    </xf>
    <xf numFmtId="3" fontId="5" fillId="3" borderId="4" xfId="0" applyNumberFormat="1" applyFont="1" applyFill="1" applyBorder="1" applyProtection="1">
      <protection/>
    </xf>
    <xf numFmtId="2" fontId="0" fillId="0" borderId="4" xfId="0" applyNumberFormat="1" applyFill="1" applyBorder="1" applyAlignment="1" applyProtection="1">
      <alignment horizontal="center"/>
      <protection/>
    </xf>
    <xf numFmtId="164" fontId="0" fillId="0" borderId="17" xfId="0" applyNumberFormat="1" applyBorder="1" applyProtection="1">
      <protection/>
    </xf>
    <xf numFmtId="3" fontId="0" fillId="3" borderId="4" xfId="0" applyNumberFormat="1" applyFill="1" applyBorder="1" applyProtection="1">
      <protection/>
    </xf>
    <xf numFmtId="14" fontId="5" fillId="0" borderId="4" xfId="0" applyNumberFormat="1" applyFont="1" applyBorder="1" applyAlignment="1" applyProtection="1">
      <alignment horizontal="right"/>
      <protection/>
    </xf>
    <xf numFmtId="0" fontId="0" fillId="0" borderId="16" xfId="0" applyFill="1" applyBorder="1" applyProtection="1">
      <protection/>
    </xf>
    <xf numFmtId="0" fontId="0" fillId="0" borderId="4" xfId="0" applyFill="1" applyBorder="1" applyProtection="1">
      <protection/>
    </xf>
    <xf numFmtId="3" fontId="0" fillId="3" borderId="4" xfId="0" applyNumberFormat="1" applyFill="1" applyBorder="1" applyAlignment="1" applyProtection="1">
      <alignment horizontal="right"/>
      <protection/>
    </xf>
    <xf numFmtId="3" fontId="0" fillId="0" borderId="4" xfId="0" applyNumberFormat="1" applyFill="1" applyBorder="1" applyProtection="1">
      <protection/>
    </xf>
    <xf numFmtId="164" fontId="0" fillId="0" borderId="17" xfId="0" applyNumberFormat="1" applyFill="1" applyBorder="1" applyProtection="1">
      <protection/>
    </xf>
    <xf numFmtId="0" fontId="6" fillId="0" borderId="0" xfId="0" applyFont="1" applyProtection="1">
      <protection/>
    </xf>
    <xf numFmtId="0" fontId="3" fillId="0" borderId="4" xfId="0" applyFont="1" applyBorder="1" applyAlignment="1" applyProtection="1">
      <alignment horizontal="left" vertical="center"/>
      <protection/>
    </xf>
    <xf numFmtId="14" fontId="3" fillId="0" borderId="4" xfId="0" applyNumberFormat="1" applyFont="1" applyBorder="1" applyAlignment="1" applyProtection="1">
      <alignment horizontal="right" vertical="center"/>
      <protection/>
    </xf>
    <xf numFmtId="0" fontId="0" fillId="0" borderId="10" xfId="0" applyBorder="1" applyProtection="1">
      <protection/>
    </xf>
    <xf numFmtId="0" fontId="5" fillId="0" borderId="11" xfId="0" applyFont="1" applyBorder="1" applyProtection="1"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Border="1" applyProtection="1">
      <protection/>
    </xf>
    <xf numFmtId="3" fontId="0" fillId="0" borderId="11" xfId="0" applyNumberFormat="1" applyBorder="1" applyAlignment="1" applyProtection="1">
      <alignment horizontal="right"/>
      <protection/>
    </xf>
    <xf numFmtId="3" fontId="0" fillId="0" borderId="11" xfId="0" applyNumberFormat="1" applyBorder="1" applyProtection="1">
      <protection/>
    </xf>
    <xf numFmtId="164" fontId="0" fillId="0" borderId="12" xfId="0" applyNumberFormat="1" applyBorder="1" applyProtection="1">
      <protection/>
    </xf>
    <xf numFmtId="164" fontId="0" fillId="2" borderId="1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 topLeftCell="A1">
      <selection activeCell="K7" sqref="K7"/>
    </sheetView>
  </sheetViews>
  <sheetFormatPr defaultColWidth="9.140625" defaultRowHeight="15"/>
  <cols>
    <col min="1" max="1" width="4.8515625" style="0" customWidth="1"/>
    <col min="2" max="2" width="23.28125" style="0" bestFit="1" customWidth="1"/>
    <col min="3" max="3" width="13.140625" style="0" bestFit="1" customWidth="1"/>
    <col min="4" max="4" width="10.57421875" style="0" customWidth="1"/>
    <col min="5" max="5" width="11.57421875" style="0" bestFit="1" customWidth="1"/>
    <col min="6" max="6" width="26.57421875" style="0" customWidth="1"/>
    <col min="7" max="7" width="10.7109375" style="0" customWidth="1"/>
    <col min="8" max="8" width="12.00390625" style="0" customWidth="1"/>
    <col min="10" max="10" width="12.28125" style="0" customWidth="1"/>
    <col min="13" max="13" width="19.57421875" style="0" customWidth="1"/>
  </cols>
  <sheetData>
    <row r="1" spans="1:9" ht="15">
      <c r="A1" s="5" t="s">
        <v>23</v>
      </c>
      <c r="B1" s="5"/>
      <c r="C1" s="5"/>
      <c r="D1" s="5"/>
      <c r="E1" s="5"/>
      <c r="F1" s="5"/>
      <c r="G1" s="5"/>
      <c r="H1" s="5"/>
      <c r="I1" s="5"/>
    </row>
    <row r="2" ht="15.75" thickBot="1"/>
    <row r="3" spans="1:13" ht="32.25" customHeight="1">
      <c r="A3" s="8"/>
      <c r="B3" s="9" t="s">
        <v>0</v>
      </c>
      <c r="C3" s="10" t="s">
        <v>3</v>
      </c>
      <c r="D3" s="10" t="s">
        <v>47</v>
      </c>
      <c r="E3" s="10" t="s">
        <v>2</v>
      </c>
      <c r="F3" s="10" t="s">
        <v>1</v>
      </c>
      <c r="G3" s="10" t="s">
        <v>50</v>
      </c>
      <c r="H3" s="10"/>
      <c r="I3" s="10" t="s">
        <v>21</v>
      </c>
      <c r="J3" s="10"/>
      <c r="K3" s="11" t="s">
        <v>24</v>
      </c>
      <c r="L3" s="12"/>
      <c r="M3" s="13" t="s">
        <v>25</v>
      </c>
    </row>
    <row r="4" spans="1:13" ht="34.5" customHeight="1" thickBot="1">
      <c r="A4" s="14"/>
      <c r="B4" s="15"/>
      <c r="C4" s="16"/>
      <c r="D4" s="16"/>
      <c r="E4" s="16"/>
      <c r="F4" s="16"/>
      <c r="G4" s="17" t="s">
        <v>4</v>
      </c>
      <c r="H4" s="17" t="s">
        <v>5</v>
      </c>
      <c r="I4" s="17" t="s">
        <v>4</v>
      </c>
      <c r="J4" s="17" t="s">
        <v>5</v>
      </c>
      <c r="K4" s="17" t="s">
        <v>4</v>
      </c>
      <c r="L4" s="17" t="s">
        <v>5</v>
      </c>
      <c r="M4" s="18"/>
    </row>
    <row r="5" spans="1:13" ht="18">
      <c r="A5" s="19" t="s">
        <v>7</v>
      </c>
      <c r="B5" s="20" t="s">
        <v>26</v>
      </c>
      <c r="C5" s="21" t="s">
        <v>36</v>
      </c>
      <c r="D5" s="21">
        <v>2003</v>
      </c>
      <c r="E5" s="22">
        <v>43891</v>
      </c>
      <c r="F5" s="23" t="s">
        <v>49</v>
      </c>
      <c r="G5" s="24" t="s">
        <v>51</v>
      </c>
      <c r="H5" s="25">
        <v>1285000</v>
      </c>
      <c r="I5" s="24" t="s">
        <v>51</v>
      </c>
      <c r="J5" s="26">
        <f>H5/165</f>
        <v>7787.878787878788</v>
      </c>
      <c r="K5" s="27" t="s">
        <v>51</v>
      </c>
      <c r="L5" s="58"/>
      <c r="M5" s="28">
        <f>J5*L5</f>
        <v>0</v>
      </c>
    </row>
    <row r="6" spans="1:13" ht="18">
      <c r="A6" s="29" t="s">
        <v>8</v>
      </c>
      <c r="B6" s="30" t="s">
        <v>27</v>
      </c>
      <c r="C6" s="31" t="s">
        <v>54</v>
      </c>
      <c r="D6" s="32">
        <v>2005</v>
      </c>
      <c r="E6" s="33" t="s">
        <v>6</v>
      </c>
      <c r="F6" s="34" t="s">
        <v>49</v>
      </c>
      <c r="G6" s="35" t="s">
        <v>51</v>
      </c>
      <c r="H6" s="36">
        <v>134500</v>
      </c>
      <c r="I6" s="35" t="s">
        <v>51</v>
      </c>
      <c r="J6" s="6">
        <f>H6/131</f>
        <v>1026.7175572519084</v>
      </c>
      <c r="K6" s="37" t="s">
        <v>51</v>
      </c>
      <c r="L6" s="7"/>
      <c r="M6" s="38">
        <f>J6*L6</f>
        <v>0</v>
      </c>
    </row>
    <row r="7" spans="1:13" ht="18">
      <c r="A7" s="29" t="s">
        <v>9</v>
      </c>
      <c r="B7" s="30" t="s">
        <v>28</v>
      </c>
      <c r="C7" s="32" t="s">
        <v>37</v>
      </c>
      <c r="D7" s="32">
        <v>2013</v>
      </c>
      <c r="E7" s="33" t="s">
        <v>6</v>
      </c>
      <c r="F7" s="34" t="s">
        <v>49</v>
      </c>
      <c r="G7" s="39">
        <v>38800</v>
      </c>
      <c r="H7" s="36">
        <v>240000</v>
      </c>
      <c r="I7" s="39">
        <f>G7/39</f>
        <v>994.8717948717949</v>
      </c>
      <c r="J7" s="6">
        <f>H7/39</f>
        <v>6153.846153846154</v>
      </c>
      <c r="K7" s="7"/>
      <c r="L7" s="7"/>
      <c r="M7" s="38">
        <f>(I7*K7)+(J7*L7)</f>
        <v>0</v>
      </c>
    </row>
    <row r="8" spans="1:13" ht="18">
      <c r="A8" s="29" t="s">
        <v>10</v>
      </c>
      <c r="B8" s="30" t="s">
        <v>29</v>
      </c>
      <c r="C8" s="31" t="s">
        <v>53</v>
      </c>
      <c r="D8" s="32">
        <v>2005</v>
      </c>
      <c r="E8" s="33" t="s">
        <v>6</v>
      </c>
      <c r="F8" s="34" t="s">
        <v>49</v>
      </c>
      <c r="G8" s="35" t="s">
        <v>51</v>
      </c>
      <c r="H8" s="36">
        <v>185000</v>
      </c>
      <c r="I8" s="35" t="s">
        <v>51</v>
      </c>
      <c r="J8" s="6">
        <f>H8/131</f>
        <v>1412.2137404580153</v>
      </c>
      <c r="K8" s="37" t="s">
        <v>51</v>
      </c>
      <c r="L8" s="7"/>
      <c r="M8" s="38">
        <f>J8*L8</f>
        <v>0</v>
      </c>
    </row>
    <row r="9" spans="1:13" ht="18">
      <c r="A9" s="29" t="s">
        <v>11</v>
      </c>
      <c r="B9" s="30" t="s">
        <v>27</v>
      </c>
      <c r="C9" s="32" t="s">
        <v>38</v>
      </c>
      <c r="D9" s="32">
        <v>2005</v>
      </c>
      <c r="E9" s="40">
        <v>43891</v>
      </c>
      <c r="F9" s="34" t="s">
        <v>49</v>
      </c>
      <c r="G9" s="35" t="s">
        <v>51</v>
      </c>
      <c r="H9" s="36">
        <v>584000</v>
      </c>
      <c r="I9" s="35" t="s">
        <v>51</v>
      </c>
      <c r="J9" s="6">
        <f>H9/129</f>
        <v>4527.131782945737</v>
      </c>
      <c r="K9" s="37" t="s">
        <v>51</v>
      </c>
      <c r="L9" s="7"/>
      <c r="M9" s="38">
        <f>J9*L9</f>
        <v>0</v>
      </c>
    </row>
    <row r="10" spans="1:13" ht="18">
      <c r="A10" s="29" t="s">
        <v>12</v>
      </c>
      <c r="B10" s="30" t="s">
        <v>30</v>
      </c>
      <c r="C10" s="32" t="s">
        <v>39</v>
      </c>
      <c r="D10" s="32">
        <v>2012</v>
      </c>
      <c r="E10" s="40">
        <v>42876</v>
      </c>
      <c r="F10" s="34" t="s">
        <v>49</v>
      </c>
      <c r="G10" s="35" t="s">
        <v>51</v>
      </c>
      <c r="H10" s="36">
        <v>112000</v>
      </c>
      <c r="I10" s="35" t="s">
        <v>51</v>
      </c>
      <c r="J10" s="6">
        <f>H10/54</f>
        <v>2074.074074074074</v>
      </c>
      <c r="K10" s="37" t="s">
        <v>51</v>
      </c>
      <c r="L10" s="7"/>
      <c r="M10" s="38">
        <f>J10*L10</f>
        <v>0</v>
      </c>
    </row>
    <row r="11" spans="1:13" s="1" customFormat="1" ht="18">
      <c r="A11" s="41" t="s">
        <v>13</v>
      </c>
      <c r="B11" s="30" t="s">
        <v>31</v>
      </c>
      <c r="C11" s="32" t="s">
        <v>40</v>
      </c>
      <c r="D11" s="32">
        <v>2011</v>
      </c>
      <c r="E11" s="40" t="s">
        <v>6</v>
      </c>
      <c r="F11" s="42" t="s">
        <v>49</v>
      </c>
      <c r="G11" s="43">
        <v>32150</v>
      </c>
      <c r="H11" s="36">
        <v>25900</v>
      </c>
      <c r="I11" s="43">
        <f>G11/60</f>
        <v>535.8333333333334</v>
      </c>
      <c r="J11" s="44">
        <f>H11/60</f>
        <v>431.6666666666667</v>
      </c>
      <c r="K11" s="7"/>
      <c r="L11" s="7"/>
      <c r="M11" s="45">
        <f>(I11*K11)+(J11*L11)</f>
        <v>0</v>
      </c>
    </row>
    <row r="12" spans="1:13" ht="18">
      <c r="A12" s="29" t="s">
        <v>14</v>
      </c>
      <c r="B12" s="30" t="s">
        <v>32</v>
      </c>
      <c r="C12" s="46" t="s">
        <v>52</v>
      </c>
      <c r="D12" s="32">
        <v>2009</v>
      </c>
      <c r="E12" s="33" t="s">
        <v>6</v>
      </c>
      <c r="F12" s="34" t="s">
        <v>49</v>
      </c>
      <c r="G12" s="43">
        <v>19800</v>
      </c>
      <c r="H12" s="36">
        <v>251000</v>
      </c>
      <c r="I12" s="43">
        <f>G12/95</f>
        <v>208.42105263157896</v>
      </c>
      <c r="J12" s="6">
        <f>H12/95</f>
        <v>2642.1052631578946</v>
      </c>
      <c r="K12" s="7"/>
      <c r="L12" s="7"/>
      <c r="M12" s="45">
        <f aca="true" t="shared" si="0" ref="M12:M14">(I12*K12)+(J12*L12)</f>
        <v>0</v>
      </c>
    </row>
    <row r="13" spans="1:13" ht="18">
      <c r="A13" s="29" t="s">
        <v>15</v>
      </c>
      <c r="B13" s="30" t="s">
        <v>32</v>
      </c>
      <c r="C13" s="32" t="s">
        <v>41</v>
      </c>
      <c r="D13" s="32">
        <v>2010</v>
      </c>
      <c r="E13" s="33" t="s">
        <v>6</v>
      </c>
      <c r="F13" s="34" t="s">
        <v>49</v>
      </c>
      <c r="G13" s="39">
        <v>11300</v>
      </c>
      <c r="H13" s="36">
        <v>277300</v>
      </c>
      <c r="I13" s="39">
        <f>G13/83</f>
        <v>136.14457831325302</v>
      </c>
      <c r="J13" s="6">
        <f>H13/83</f>
        <v>3340.9638554216867</v>
      </c>
      <c r="K13" s="7"/>
      <c r="L13" s="7"/>
      <c r="M13" s="45">
        <f t="shared" si="0"/>
        <v>0</v>
      </c>
    </row>
    <row r="14" spans="1:13" ht="18">
      <c r="A14" s="29" t="s">
        <v>16</v>
      </c>
      <c r="B14" s="30" t="s">
        <v>32</v>
      </c>
      <c r="C14" s="32" t="s">
        <v>42</v>
      </c>
      <c r="D14" s="32">
        <v>2010</v>
      </c>
      <c r="E14" s="33" t="s">
        <v>6</v>
      </c>
      <c r="F14" s="34" t="s">
        <v>49</v>
      </c>
      <c r="G14" s="39">
        <v>5750</v>
      </c>
      <c r="H14" s="36">
        <v>372700</v>
      </c>
      <c r="I14" s="39">
        <f>G14/83</f>
        <v>69.27710843373494</v>
      </c>
      <c r="J14" s="6">
        <f>H14/83</f>
        <v>4490.361445783133</v>
      </c>
      <c r="K14" s="7"/>
      <c r="L14" s="7"/>
      <c r="M14" s="45">
        <f t="shared" si="0"/>
        <v>0</v>
      </c>
    </row>
    <row r="15" spans="1:13" ht="18">
      <c r="A15" s="29" t="s">
        <v>17</v>
      </c>
      <c r="B15" s="30" t="s">
        <v>33</v>
      </c>
      <c r="C15" s="32" t="s">
        <v>43</v>
      </c>
      <c r="D15" s="32">
        <v>2006</v>
      </c>
      <c r="E15" s="40">
        <v>43891</v>
      </c>
      <c r="F15" s="34" t="s">
        <v>49</v>
      </c>
      <c r="G15" s="35" t="s">
        <v>51</v>
      </c>
      <c r="H15" s="36">
        <v>90600</v>
      </c>
      <c r="I15" s="35" t="s">
        <v>51</v>
      </c>
      <c r="J15" s="6">
        <f>H15/128</f>
        <v>707.8125</v>
      </c>
      <c r="K15" s="37" t="s">
        <v>51</v>
      </c>
      <c r="L15" s="7"/>
      <c r="M15" s="38">
        <f>J15*L15</f>
        <v>0</v>
      </c>
    </row>
    <row r="16" spans="1:13" ht="18">
      <c r="A16" s="29" t="s">
        <v>18</v>
      </c>
      <c r="B16" s="30" t="s">
        <v>34</v>
      </c>
      <c r="C16" s="32" t="s">
        <v>44</v>
      </c>
      <c r="D16" s="32">
        <v>2011</v>
      </c>
      <c r="E16" s="40">
        <v>42887</v>
      </c>
      <c r="F16" s="34" t="s">
        <v>48</v>
      </c>
      <c r="G16" s="6">
        <v>105700</v>
      </c>
      <c r="H16" s="6">
        <v>264900</v>
      </c>
      <c r="I16" s="6">
        <f>G16/53</f>
        <v>1994.3396226415093</v>
      </c>
      <c r="J16" s="6">
        <f>H16/53</f>
        <v>4998.11320754717</v>
      </c>
      <c r="K16" s="7"/>
      <c r="L16" s="7"/>
      <c r="M16" s="38">
        <f>(I16*K16)+(J16*L16)</f>
        <v>0</v>
      </c>
    </row>
    <row r="17" spans="1:13" ht="18">
      <c r="A17" s="29" t="s">
        <v>19</v>
      </c>
      <c r="B17" s="30" t="s">
        <v>35</v>
      </c>
      <c r="C17" s="47" t="s">
        <v>45</v>
      </c>
      <c r="D17" s="32">
        <v>2015</v>
      </c>
      <c r="E17" s="48">
        <v>43955</v>
      </c>
      <c r="F17" s="34" t="s">
        <v>48</v>
      </c>
      <c r="G17" s="6">
        <v>12200</v>
      </c>
      <c r="H17" s="6">
        <v>14200</v>
      </c>
      <c r="I17" s="6">
        <f>G17/18</f>
        <v>677.7777777777778</v>
      </c>
      <c r="J17" s="6">
        <f>H17/18</f>
        <v>788.8888888888889</v>
      </c>
      <c r="K17" s="7"/>
      <c r="L17" s="7"/>
      <c r="M17" s="38">
        <f>(I17*K17)+(J17*L17)</f>
        <v>0</v>
      </c>
    </row>
    <row r="18" spans="1:13" ht="18.75" thickBot="1">
      <c r="A18" s="49" t="s">
        <v>20</v>
      </c>
      <c r="B18" s="50" t="s">
        <v>35</v>
      </c>
      <c r="C18" s="51" t="s">
        <v>46</v>
      </c>
      <c r="D18" s="52">
        <v>2015</v>
      </c>
      <c r="E18" s="53">
        <v>43955</v>
      </c>
      <c r="F18" s="54" t="s">
        <v>48</v>
      </c>
      <c r="G18" s="55">
        <v>2000</v>
      </c>
      <c r="H18" s="56">
        <v>3100</v>
      </c>
      <c r="I18" s="55">
        <f>G18/18</f>
        <v>111.11111111111111</v>
      </c>
      <c r="J18" s="56">
        <f>H18/18</f>
        <v>172.22222222222223</v>
      </c>
      <c r="K18" s="59"/>
      <c r="L18" s="59"/>
      <c r="M18" s="57">
        <f>J18*L18</f>
        <v>0</v>
      </c>
    </row>
    <row r="19" spans="1:13" ht="15.75" thickBot="1">
      <c r="A19" s="3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2">
        <f>SUM(M5:M18)</f>
        <v>0</v>
      </c>
    </row>
  </sheetData>
  <sheetProtection password="C70A" sheet="1" objects="1" scenarios="1" selectLockedCells="1"/>
  <protectedRanges>
    <protectedRange sqref="K7 K11:K14 K16:K18" name="Oblast2"/>
    <protectedRange sqref="L5:L18" name="Oblast1"/>
  </protectedRanges>
  <mergeCells count="12">
    <mergeCell ref="M3:M4"/>
    <mergeCell ref="A19:L19"/>
    <mergeCell ref="A1:I1"/>
    <mergeCell ref="I3:J3"/>
    <mergeCell ref="K3:L3"/>
    <mergeCell ref="B3:B4"/>
    <mergeCell ref="C3:C4"/>
    <mergeCell ref="D3:D4"/>
    <mergeCell ref="E3:E4"/>
    <mergeCell ref="F3:F4"/>
    <mergeCell ref="A3:A4"/>
    <mergeCell ref="G3:H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  <ignoredErrors>
    <ignoredError sqref="J7 M15 M7" formula="1"/>
    <ignoredError sqref="I7 I11:I14 I16:I18 J8:J10 J5:J6 J11:J16 J17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Pavel Vicherek</cp:lastModifiedBy>
  <cp:lastPrinted>2016-12-09T10:01:26Z</cp:lastPrinted>
  <dcterms:created xsi:type="dcterms:W3CDTF">2013-12-02T14:14:46Z</dcterms:created>
  <dcterms:modified xsi:type="dcterms:W3CDTF">2017-01-02T12:39:53Z</dcterms:modified>
  <cp:category/>
  <cp:version/>
  <cp:contentType/>
  <cp:contentStatus/>
</cp:coreProperties>
</file>