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73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'Rekapitulace'!$G$32</definedName>
    <definedName name="Dodavka0">'Položky'!#REF!</definedName>
    <definedName name="HSV">'Rekapitulace'!$E$32</definedName>
    <definedName name="HSV0">'Položky'!#REF!</definedName>
    <definedName name="HZS">'Rekapitulace'!$I$32</definedName>
    <definedName name="HZS0">'Položky'!#REF!</definedName>
    <definedName name="JKSO">'Krycí list'!$G$2</definedName>
    <definedName name="MJ">'Krycí list'!$G$5</definedName>
    <definedName name="Mont">'Rekapitulace'!$H$32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'Položky'!$A$1:$G$1219</definedName>
    <definedName name="_xlnm.Print_Area" localSheetId="1">'Rekapitulace'!$A$1:$I$46</definedName>
    <definedName name="PocetMJ">'Krycí list'!$G$6</definedName>
    <definedName name="Poznamka">'Krycí list'!$B$37</definedName>
    <definedName name="Projektant">'Krycí list'!$C$8</definedName>
    <definedName name="PSV">'Rekapitulace'!$F$32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'Rekapitulace'!$H$45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62913"/>
</workbook>
</file>

<file path=xl/sharedStrings.xml><?xml version="1.0" encoding="utf-8"?>
<sst xmlns="http://schemas.openxmlformats.org/spreadsheetml/2006/main" count="2684" uniqueCount="1121">
  <si>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</si>
  <si>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</si>
  <si>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</si>
  <si>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</si>
  <si>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</si>
  <si>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</si>
  <si>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</si>
  <si>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</si>
  <si>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</si>
  <si>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</si>
  <si>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</si>
  <si>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</si>
  <si>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</si>
  <si>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</si>
  <si>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</si>
  <si>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</si>
  <si>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</si>
  <si>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</si>
  <si>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</si>
  <si>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</si>
  <si>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</si>
  <si>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</si>
  <si>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</si>
  <si>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</si>
  <si>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</si>
  <si>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</si>
  <si>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</si>
  <si>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</si>
  <si>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</si>
  <si>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</si>
  <si>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</si>
  <si>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</si>
  <si>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</si>
  <si>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</si>
  <si>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</si>
  <si>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</si>
  <si>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</si>
  <si>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</si>
  <si>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</si>
  <si>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</si>
  <si>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</si>
  <si>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</si>
  <si>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</si>
  <si>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</si>
  <si>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</si>
  <si>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</si>
  <si>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</si>
  <si>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</si>
  <si>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</si>
  <si>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</si>
  <si>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</si>
  <si>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</si>
  <si>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</si>
  <si>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</si>
  <si>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</si>
  <si>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</si>
  <si>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</si>
  <si>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</si>
  <si>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</si>
  <si>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</si>
  <si>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</si>
  <si>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</si>
  <si>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</si>
  <si>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</si>
  <si>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</si>
  <si>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</si>
  <si>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</si>
  <si>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</si>
  <si>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</si>
  <si>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</si>
  <si>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</si>
  <si>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</si>
  <si>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</si>
  <si>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</si>
  <si>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</si>
  <si>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</si>
  <si>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062017</t>
  </si>
  <si>
    <t>Rekonstrukce sociálního zázemí koleje MU</t>
  </si>
  <si>
    <t>SO01</t>
  </si>
  <si>
    <t>Rekonstrukce sociálního zázemí</t>
  </si>
  <si>
    <t>801.72</t>
  </si>
  <si>
    <t>02</t>
  </si>
  <si>
    <t>Rekonstrukce sociálního zázemí-se sanitárními příč</t>
  </si>
  <si>
    <t>3</t>
  </si>
  <si>
    <t>Svislé a kompletní konstrukce</t>
  </si>
  <si>
    <t>310239211RT2</t>
  </si>
  <si>
    <t>Zazdívka otvorů plochy do 4 m2 cihlami na MVC s použitím suché maltové směsi</t>
  </si>
  <si>
    <t>m3</t>
  </si>
  <si>
    <t>1.NP N01022:0,9*2,02*0,17+1,03*2,1*0,47+0,9*2,02*0,08</t>
  </si>
  <si>
    <t>2.NP N02005:0,9*2,02*0,17+0,8*2,02*0,17</t>
  </si>
  <si>
    <t>3.NP N03005:0,9*2,02*0,17</t>
  </si>
  <si>
    <t>4.NP N04005:0,9*2,02*0,17*2</t>
  </si>
  <si>
    <t>317234410RT2</t>
  </si>
  <si>
    <t>Vyzdívka mezi nosníky cihlami pálenými na MC s použitím suché maltové směsi</t>
  </si>
  <si>
    <t>pozn.2 viz výpis překladů:</t>
  </si>
  <si>
    <t>1.NP O1/PR 2 x I č140 1430 mm ulož.min.200 mm:1,43*0,3*0,15*3</t>
  </si>
  <si>
    <t>2.NP O1/PR:1,43*0,3*0,15*2</t>
  </si>
  <si>
    <t>3.NP O1/PR:1,43*0,3*0,15*2</t>
  </si>
  <si>
    <t>1.NP O2/PR:1,63*0,3*0,15</t>
  </si>
  <si>
    <t>2.NP O2/PR:1,63*0,3*0,15</t>
  </si>
  <si>
    <t>3.NP O2/PR:1,63*0,3*0,15</t>
  </si>
  <si>
    <t>4.NP O2/PR:1,63*0,3*0,15</t>
  </si>
  <si>
    <t>03/PR nenosný překlad z L45/45/5(4):</t>
  </si>
  <si>
    <t>1.NP:1,43*0,12*0,05*5</t>
  </si>
  <si>
    <t>2.NP:1,43*0,12*0,05*5</t>
  </si>
  <si>
    <t>3.NP:1,43*0,12*0,05*5</t>
  </si>
  <si>
    <t>04/PR  nenosný překlad z L50/50/5(4) :</t>
  </si>
  <si>
    <t>1.NP:1,2*0,15*0,05*2</t>
  </si>
  <si>
    <t>2.NP:1,2*0,15*0,05*2</t>
  </si>
  <si>
    <t>3.NP:1,2*0,15*0,05*2</t>
  </si>
  <si>
    <t>4.NP:1,2*0,15*0,05*3</t>
  </si>
  <si>
    <t>07/PR  nenosný překlad z  L45/45/5(4):</t>
  </si>
  <si>
    <t>1.NP:1*0,05*0,05*5</t>
  </si>
  <si>
    <t>2.NP:1*0,05*0,05*5</t>
  </si>
  <si>
    <t>3.NP:1*0,05*0,05*5</t>
  </si>
  <si>
    <t>4.NP:1*0,05*0,05*4</t>
  </si>
  <si>
    <t>317314150R00</t>
  </si>
  <si>
    <t xml:space="preserve">Podbetonování zhlaví nosníků, zdivo šířky 500 mm </t>
  </si>
  <si>
    <t>kus</t>
  </si>
  <si>
    <t>1.NP O1/PR 2 x I č140 1430 mm ulož.min.200 mm:3*2</t>
  </si>
  <si>
    <t>2.NP O1/PR:2*2</t>
  </si>
  <si>
    <t>3.NP O1/PR:2*2</t>
  </si>
  <si>
    <t>1.NP O2/PR:2</t>
  </si>
  <si>
    <t>2.NP O2/PR:2</t>
  </si>
  <si>
    <t>3.NP O2/PR:2</t>
  </si>
  <si>
    <t>4.NP O2/PR:2</t>
  </si>
  <si>
    <t>1.NP:2*5</t>
  </si>
  <si>
    <t>2.NP:2*5</t>
  </si>
  <si>
    <t>3.NP:2*5</t>
  </si>
  <si>
    <t>1.NP:2</t>
  </si>
  <si>
    <t>2.NP:2</t>
  </si>
  <si>
    <t>3.NP:2</t>
  </si>
  <si>
    <t>4.NP:2*3</t>
  </si>
  <si>
    <t>4.NP:2*4</t>
  </si>
  <si>
    <t>317941121R00</t>
  </si>
  <si>
    <t xml:space="preserve">Osazení ocelových válcovaných nosníků do č.12 </t>
  </si>
  <si>
    <t>t</t>
  </si>
  <si>
    <t>1.NP:2,5*2*5*0,001</t>
  </si>
  <si>
    <t>2.NP:2,5*2*5*0,001</t>
  </si>
  <si>
    <t>3.NP:2,5*2*5*0,001</t>
  </si>
  <si>
    <t>1.NP:4,524*2*0,001</t>
  </si>
  <si>
    <t>2.NP:4,524*2*2*0,001</t>
  </si>
  <si>
    <t>3.NP:4,524*2*0,001</t>
  </si>
  <si>
    <t>4.NP:4,524*2*3*0,001</t>
  </si>
  <si>
    <t>05/PR nenosný překlad z L35/35/3:</t>
  </si>
  <si>
    <t>1.NP:1,92*2*0,001</t>
  </si>
  <si>
    <t>06/PR nenosný překlad  z L50/50/5(4) :</t>
  </si>
  <si>
    <t>1.NP 06/PR:4,524*2*0,001</t>
  </si>
  <si>
    <t>3.NP 06/PR:4,524*2*0,001</t>
  </si>
  <si>
    <t>4.NP:3,77*2*2*0,001</t>
  </si>
  <si>
    <t>317941123R00</t>
  </si>
  <si>
    <t xml:space="preserve">Osazení ocelových válcovaných nosníků  č.14-22 </t>
  </si>
  <si>
    <t>1.NP O1/PR 2 x I č140 1430 mm ulož.min.200 mm:14,3*1,43*2*3*0,001</t>
  </si>
  <si>
    <t>2.NP O1/PR:14,3*1,43*2*2*0,001</t>
  </si>
  <si>
    <t>3.NP O1/PR:14,3*1,43*2*2*0,001</t>
  </si>
  <si>
    <t>1.NP O2/PR:23,31*2*0,001</t>
  </si>
  <si>
    <t>2.NP O2/PR:23,31*2*0,001</t>
  </si>
  <si>
    <t>3.NP O2/PR:23,31*2*0,001</t>
  </si>
  <si>
    <t>4.NP O2/PR:23,31*2*0,001</t>
  </si>
  <si>
    <t>342255024RT1</t>
  </si>
  <si>
    <t>Příčky z desek pórobetonových tl. 10 cm desky 500kg/m3, 100*249*599 mm pevnost 2,8 MPa</t>
  </si>
  <si>
    <t>m2</t>
  </si>
  <si>
    <t>1.NP:</t>
  </si>
  <si>
    <t>Začátek provozního součtu</t>
  </si>
  <si>
    <t>výška nadezdění:(2,9+0,31-2,02)</t>
  </si>
  <si>
    <t>Konec provozního součtu</t>
  </si>
  <si>
    <t>N01020:1,19*(1,08*4+4,77)</t>
  </si>
  <si>
    <t>2.NP:</t>
  </si>
  <si>
    <t>N02005:1,19*(1,08*4+4,77)</t>
  </si>
  <si>
    <t>N02006:(2,9+0,31)*0,3</t>
  </si>
  <si>
    <t>3.NP:</t>
  </si>
  <si>
    <t>N03004:1,19*(1,08*4+4,77)</t>
  </si>
  <si>
    <t>N03005:(2,9+0,31)*0,3</t>
  </si>
  <si>
    <t>4.NP:</t>
  </si>
  <si>
    <t>N04006a+6b:(2,7+0,21)*(1,8+2,1)-0,7*1,97*2</t>
  </si>
  <si>
    <t>N04004:2,2*(1*2)</t>
  </si>
  <si>
    <t>342255028R00</t>
  </si>
  <si>
    <t>Příčky z desek pórobetonových tl. 15 cm desky 500kg/m3, 100*249*599 mm pevnost 2,8 MPa</t>
  </si>
  <si>
    <t>N01022:(2,9+0,31)*(3,6+3,84+0,43+1,78+0,15+1,35)</t>
  </si>
  <si>
    <t>N02006, N02004 a N02003:(2,9+0,31)*(3,6+3,84+0,43+1,78)</t>
  </si>
  <si>
    <t>N03005,N03006 a N03003:(2,9+0,31)*(3,6+3,48+0,43+1,78)</t>
  </si>
  <si>
    <t>N04004:(2,7+0,21)*(1,9+2,48)-0,8*1,97</t>
  </si>
  <si>
    <t>342262411VnM</t>
  </si>
  <si>
    <t>Příčka SDK instalační 2x OK, 2x opl. tl. 430 mm desky požár. impreg. tl. 12,5 mm, minerál tl. 5 cm</t>
  </si>
  <si>
    <t>1.NP:(2,9+0,31)*1,35</t>
  </si>
  <si>
    <t>2.NP:(2,9+0,31)*1,35</t>
  </si>
  <si>
    <t>3.NP:(2,9+0,31)*1,35</t>
  </si>
  <si>
    <t>342264051RT3</t>
  </si>
  <si>
    <t>Podhled sádrokartonový na zavěšenou ocel. konstr. desky standard impreg. tl. 12,5 mm, bez izolace</t>
  </si>
  <si>
    <t>SDK podhledy :</t>
  </si>
  <si>
    <t>1.NP :15,71+24,49+5,51+2,74+12,27</t>
  </si>
  <si>
    <t>2.NP:15,71+24,49+5,51+2,74+12,04</t>
  </si>
  <si>
    <t>3.NP:15,71+24,49+5,51+2,74+12,04</t>
  </si>
  <si>
    <t>4.NP:5,54+1,8+1,8+10,53+16,34</t>
  </si>
  <si>
    <t>346234311VNM</t>
  </si>
  <si>
    <t xml:space="preserve">Zazdívka rýh 15 x 30 cm  ZTI,ÚT </t>
  </si>
  <si>
    <t>m</t>
  </si>
  <si>
    <t>zazdívky drážek  stoup.potrubí:</t>
  </si>
  <si>
    <t>1.NP vel.0,35*0,25:(2,9+0,31)</t>
  </si>
  <si>
    <t>2.NP vel.0,35*0,25:(2,9+0,31)</t>
  </si>
  <si>
    <t>3.NP vel.0,35*0,25:(2,9+0,31)</t>
  </si>
  <si>
    <t>4.NP vel.0,2*0,25:(2,7+0,21)*2</t>
  </si>
  <si>
    <t>pozn.11 pro napoj.nových WC:</t>
  </si>
  <si>
    <t>1.NP předpokl.výška 1 m:1*5</t>
  </si>
  <si>
    <t>2.NP:1*5</t>
  </si>
  <si>
    <t>3.NP:1*5</t>
  </si>
  <si>
    <t>4.NP:1*2</t>
  </si>
  <si>
    <t>346244381RT2</t>
  </si>
  <si>
    <t>Plentování ocelových nosníků výšky do 20 cm s použitím suché maltové směsi</t>
  </si>
  <si>
    <t>1.NP O1/PR 2 x I č140 1430 mm ulož.min.200 mm:1,43*0,15*2*3</t>
  </si>
  <si>
    <t>2.NP O1/PR:1,43*0,15*2*2</t>
  </si>
  <si>
    <t>3.NP O1/PR:1,43*0,15*2*2</t>
  </si>
  <si>
    <t>1.NP O2/PR:1,63*0,15*2</t>
  </si>
  <si>
    <t>2.NP O2/PR:1,63*0,15*2</t>
  </si>
  <si>
    <t>3.NP O2/PR:1,63*0,15*2</t>
  </si>
  <si>
    <t>4.NP O2/PR:1,63*0,15*2</t>
  </si>
  <si>
    <t>1.NP:1,43*0,15*2*5</t>
  </si>
  <si>
    <t>2.NP:1,43*0,15*2*5</t>
  </si>
  <si>
    <t>3.NP:1,43*0,15*2*5</t>
  </si>
  <si>
    <t>04/PR  nenosný překlad z L50/50/5(4) lep.tmel:</t>
  </si>
  <si>
    <t>1.NP:1,2*0,05*2*2</t>
  </si>
  <si>
    <t>2.NP:1,2*0,05*2*2</t>
  </si>
  <si>
    <t>3.NP:1,2*0,05*2*2</t>
  </si>
  <si>
    <t>4.NP:1,2*0,05*3*2</t>
  </si>
  <si>
    <t>07/PR  nenosný překlad z  L45/45/5(4)  lep.tmel:</t>
  </si>
  <si>
    <t>1.NP:1*0,05*2*5</t>
  </si>
  <si>
    <t>2.NP:1*0,05*2*5</t>
  </si>
  <si>
    <t>3.NP:1*0,05*2*5</t>
  </si>
  <si>
    <t>4.NP:1*0,05*2*4</t>
  </si>
  <si>
    <t>349231821VNM</t>
  </si>
  <si>
    <t>Přizdívka ostění s ozubem z cihel, kapsy do 50 cm (alter.porobet.) s použitím suché maltové směsi</t>
  </si>
  <si>
    <t>nově vyb.otvory pro dveře -pro osaz.zárubní:</t>
  </si>
  <si>
    <t>1.NP:0,15*2,1*2*4</t>
  </si>
  <si>
    <t>2.NP:0,15*2,1*2*3</t>
  </si>
  <si>
    <t>3.NP:0,15*2,1*2*3</t>
  </si>
  <si>
    <t>4.NP:0,15*2,1*2</t>
  </si>
  <si>
    <t>13231040</t>
  </si>
  <si>
    <t>Úhelník rovnoramenný L jakost S235  35x35x3 mm</t>
  </si>
  <si>
    <t>1,6 kg/m:</t>
  </si>
  <si>
    <t>1.NP:1,92*2*0,001*1,05</t>
  </si>
  <si>
    <t>13231064</t>
  </si>
  <si>
    <t>Úhelník rovnoramenný L jakost S235  45x45x5 mm</t>
  </si>
  <si>
    <t>2,5 ks:</t>
  </si>
  <si>
    <t>1.NP:2,5*2*5*0,001*1,05</t>
  </si>
  <si>
    <t>2.NP:2,5*2*5*0,001*1,05</t>
  </si>
  <si>
    <t>3.NP:2,5*2*5*0,001*1,05</t>
  </si>
  <si>
    <t>133301510000</t>
  </si>
  <si>
    <t>Úhelník rovnoramenný L jakost S235  50x50x5 mm</t>
  </si>
  <si>
    <t>kg</t>
  </si>
  <si>
    <t>3,77 kg/bm:</t>
  </si>
  <si>
    <t>1.NP:4,524*2*1,05</t>
  </si>
  <si>
    <t>2.NP:4,524*2*2*1,05</t>
  </si>
  <si>
    <t>3.NP:4,524*2*1,05</t>
  </si>
  <si>
    <t>4.NP:4,524*2*3*1,05</t>
  </si>
  <si>
    <t>06/PR nenosný překlad z z L50/50/5(4) :</t>
  </si>
  <si>
    <t>1.NP :4,524*2*1,05</t>
  </si>
  <si>
    <t>3.NP :4,524*2*1,05</t>
  </si>
  <si>
    <t>4.NP:3,77*2*2*1,05</t>
  </si>
  <si>
    <t>13380625</t>
  </si>
  <si>
    <t>Tyč průřezu I 140, střední, jakost oceli S235</t>
  </si>
  <si>
    <t>14,3 kg/bm:</t>
  </si>
  <si>
    <t>1.NP O1/PR 2 x I č140 1430 mm ulož.min.200 mm:14,3*1,43*2*3*0,001*1,05</t>
  </si>
  <si>
    <t>2.NP O1/PR:14,3*1,43*2*2*0,001*1,05</t>
  </si>
  <si>
    <t>3.NP O1/PR:14,3*1,43*2*2*0,001*1,05</t>
  </si>
  <si>
    <t>0</t>
  </si>
  <si>
    <t>1.NP O2/PR:23,31*2*0,001*1,05</t>
  </si>
  <si>
    <t>2.NP O2/PR:23,31*2*0,001*1,05</t>
  </si>
  <si>
    <t>3.NP O2/PR:23,31*2*0,001*1,05</t>
  </si>
  <si>
    <t>4.NP O2/PR:23,31*2*0,001*1,05</t>
  </si>
  <si>
    <t>4</t>
  </si>
  <si>
    <t>Vodorovné konstrukce</t>
  </si>
  <si>
    <t>411387531R00</t>
  </si>
  <si>
    <t xml:space="preserve">Zabetonování otvorů 0,25 m2 ve stropech a klenbách </t>
  </si>
  <si>
    <t>pozn.č. 4:</t>
  </si>
  <si>
    <t>1.PP  až  4.NP + střecha- půda:</t>
  </si>
  <si>
    <t>potrubí út a ZTI:5+6</t>
  </si>
  <si>
    <t>4-01</t>
  </si>
  <si>
    <t>D+M trny z výztuže d 10 pro zabetonov.otvorů ve stropě - ZTI, UT včetně navrtání a vlepení</t>
  </si>
  <si>
    <t>potrubí ÚT a ZTI:5*6+6*6</t>
  </si>
  <si>
    <t>4-02</t>
  </si>
  <si>
    <t>D+M zatěsnění prostupů  - koordinace s PSV VZT,ZTI, UT obvodová izolace a koord.s PBŘ</t>
  </si>
  <si>
    <t>potrubí ÚT a ZTI:5+6</t>
  </si>
  <si>
    <t>VZT ve stěnách:5</t>
  </si>
  <si>
    <t>61</t>
  </si>
  <si>
    <t>Upravy povrchů vnitřní</t>
  </si>
  <si>
    <t>602016195R00</t>
  </si>
  <si>
    <t xml:space="preserve">Penetrace hloubková stěn silikátová </t>
  </si>
  <si>
    <t>1.NP-4.NP:</t>
  </si>
  <si>
    <t>oprava ploch stávajících omítek :175,4279</t>
  </si>
  <si>
    <t>kompletně budou přeštukovány:</t>
  </si>
  <si>
    <t>610991111R00</t>
  </si>
  <si>
    <t xml:space="preserve">Zakrývání výplní vnitřních otvorů </t>
  </si>
  <si>
    <t>1.NP okna+dveře:(2,1*1,56*3+1,1*2)+(0,9*2*8+0,7*2+1,6*2,1)+(3,1*2,9)</t>
  </si>
  <si>
    <t>2.NP:(2,1*1,56*4)+(0,9*2*10)+(3,1*2,9)</t>
  </si>
  <si>
    <t>3.NP:(2,1*1,56*4)+(0,9*2*9+0,7*2)+(3,1*2,9)</t>
  </si>
  <si>
    <t>4.NP:(2,1*1,42*2)+(0,9*2*3+0,8*2)+(3,1*2,9)</t>
  </si>
  <si>
    <t>610991111VVM</t>
  </si>
  <si>
    <t>Zakrývání výplní vnitřních otvorů -zakrývání stávajících kcí před zahájením staveb.prací a dtž</t>
  </si>
  <si>
    <t>podlahy chodeb, geotextílie + OSB desky tl. 8-12 mm:</t>
  </si>
  <si>
    <t>1.NP-3.NP:71,11*3</t>
  </si>
  <si>
    <t>4.NP:30,88</t>
  </si>
  <si>
    <t>612421331RT2</t>
  </si>
  <si>
    <t>Oprava vápen.omítek stěn do 30 % pl. - štukových s použitím suché maltové směsi</t>
  </si>
  <si>
    <t>výměra viz položka otlučení omítek:175,4279</t>
  </si>
  <si>
    <t>612425921RKM</t>
  </si>
  <si>
    <t xml:space="preserve">Omítka vápenná vnitřního ostění - jádrová </t>
  </si>
  <si>
    <t>nově vyb.otvory pro dveře :</t>
  </si>
  <si>
    <t>1.NP ostění a nadpraží:((0,47+0,1*2)*2*2,1+(0,47+0,1*2)*1,03)*4</t>
  </si>
  <si>
    <t>2.NP:((0,47+0,1*2)*2*2,1+(0,47+0,1*2)*1,03)*3</t>
  </si>
  <si>
    <t>3.NP:((0,47+0,1*2)*2*2,1+(0,47+0,1*2)*1,03)*3</t>
  </si>
  <si>
    <t>4.NP:((0,47+0,1*2)*2*2,1+(0,47+0,1*2)*1,03)*2</t>
  </si>
  <si>
    <t>612425931RT2</t>
  </si>
  <si>
    <t>Omítka vápenná vnitřního ostění - štuková s použitím suché maltové směsi</t>
  </si>
  <si>
    <t>1.NP po výměně dveří -:</t>
  </si>
  <si>
    <t>N01025:(0,47+0,1*2)*(2*2,1+1,03)</t>
  </si>
  <si>
    <t>N02008:0,47*(2*2,1+1,03)</t>
  </si>
  <si>
    <t>N03007:0,47*(2*2,1+1,03)</t>
  </si>
  <si>
    <t>N04005:0,47*(2*2,1+1,03)</t>
  </si>
  <si>
    <t>612425931VKR</t>
  </si>
  <si>
    <t>Omítka vápenná vnitřního ostění - štuková pouze štuk</t>
  </si>
  <si>
    <t>1.NP ostění a nadpraží z chodby na dozdívky:(0,1*2*2,1+1,03-0,1*2)*4</t>
  </si>
  <si>
    <t>2.NP:(0,1*2*2,1+1,03-0,1*2)*3</t>
  </si>
  <si>
    <t>3.NP:(0,1*2*2,1+1,03-0,1*2)*3</t>
  </si>
  <si>
    <t>4.NP:(0,1*2*2,1+1,03-0,1*2)*2</t>
  </si>
  <si>
    <t>612473182VVM</t>
  </si>
  <si>
    <t>Omítka vnitřního zdiva ze suché směsi, štuková pouze štuk</t>
  </si>
  <si>
    <t>výměra -viz potažení stěn porobet.:201,0363</t>
  </si>
  <si>
    <t>pod štuk ( omítky na stěnách nad obklady):</t>
  </si>
  <si>
    <t>612473186R00</t>
  </si>
  <si>
    <t xml:space="preserve">Příplatek za zabudované rohovníky </t>
  </si>
  <si>
    <t>niky radiátory:</t>
  </si>
  <si>
    <t>1.-3.NP :(0,9*2+1)*2+((2,1*2+1,03)*2+(2,1+1,03)*2)*3</t>
  </si>
  <si>
    <t>4.NP:2,1+1,03</t>
  </si>
  <si>
    <t>612474510RT1</t>
  </si>
  <si>
    <t>Omítka stěn vnitřní jednovrstvá vápenocementová na pálené cihly a tvarovky</t>
  </si>
  <si>
    <t>vyrovnání nerovného podladu:</t>
  </si>
  <si>
    <t>pod obklady v místech, kde se :</t>
  </si>
  <si>
    <t>odsekávaly obklady ze stávajících stěn:</t>
  </si>
  <si>
    <t>1.NP zadní stěny WC,boč.stěny sprchy v x dl:2*0,86*5+2*(2+1,17)+2*4,77+2,2*(2,1+1,17)</t>
  </si>
  <si>
    <t>2-3.NP:31,674*2</t>
  </si>
  <si>
    <t>4.NP:2*1+2,2*2,52*2+2,2*1+2*2,1</t>
  </si>
  <si>
    <t>612475111VNM</t>
  </si>
  <si>
    <t>Omítka vnitřních stěn lepidlo pod obklady tloušťka vrstvy 3 mm</t>
  </si>
  <si>
    <t>352,98</t>
  </si>
  <si>
    <t>612481211RT8</t>
  </si>
  <si>
    <t>Montáž výztužné sítě (perlinky) do stěrky-stěny včetně výztužné sítě a stěrkového tmelu</t>
  </si>
  <si>
    <t>1.NP nad obklady výšky 2 m:</t>
  </si>
  <si>
    <t>N01020:(2,02+1,19-2)*(1,08*4*2+4,77)+(2,02+1,19-2,0)*4,77</t>
  </si>
  <si>
    <t>zakonč.příček shora:0,1*(1,08*4*2+4,77)</t>
  </si>
  <si>
    <t>N01025:(2,9+0,31-1,5)*(3,27+0,69*2)+(2,9+0,31)*1,5</t>
  </si>
  <si>
    <t>N01025 +N01024 přetažení zazdívek:(0,15*2+0,9)*(0,15+2,02)*2+(2,9+0,31-1,5)*(0,69)+(2,9+0,31)*1,5</t>
  </si>
  <si>
    <t>2.NP  nad obklady výšky 2 m:</t>
  </si>
  <si>
    <t>N02005:(2,02+1,19-2)*(1,08*4*2+4,77)+(2,02+1,19-2)*4,77</t>
  </si>
  <si>
    <t>3.NP  nad obklady výšky 2 m :</t>
  </si>
  <si>
    <t>N03004:(2,02+1,19-2)*(1,08*4*2+4,77)+(2,02+1,19-2)*4,77</t>
  </si>
  <si>
    <t>4.NP  nad obklady výšky  2 m :</t>
  </si>
  <si>
    <t>N04006a+6b:(2,7+0,21-2,0)*(1,8+2,1)*2+0,1*(1,8+2,1)</t>
  </si>
  <si>
    <t>N04005 přetažení zazdívek:(0,15*2+0,9)*(0,15+2,02)*2</t>
  </si>
  <si>
    <t>Mezisoučet</t>
  </si>
  <si>
    <t>1.NP  nad obklady výšky  2 a 2,2 m:</t>
  </si>
  <si>
    <t>N01022:(2,9+0,31-2)*(3,6+3,84-1,25-0,8+1,35*2+0,3)</t>
  </si>
  <si>
    <t>v boxech:(2,9+0,31-2,2)*(5,4+2,1)</t>
  </si>
  <si>
    <t>N01023 nad obklady a mimo obklady :(2,9+0,31-1,4)*(1,25*2+1,35+0,8*2)+(2,9+0,31)*(3,84-1,25*2-0,8*3)*2</t>
  </si>
  <si>
    <t>N01021:(2,9+0,31-1,4)*(1,78+1,35)</t>
  </si>
  <si>
    <t>2.-3.NP:26,4515*2</t>
  </si>
  <si>
    <t>na dozděná ostění - nosič pro spojení se stávající omítkou:</t>
  </si>
  <si>
    <t>615481111VNM</t>
  </si>
  <si>
    <t>Potažení válc.nosníků perlinkou a lepícím tmelem s vyrovnáním</t>
  </si>
  <si>
    <t>1.NP O1/PR 2 x I č140 1430 mm ulož.min.200 mm:(1,8*0,3*2+1,03*0,47)*3</t>
  </si>
  <si>
    <t>2.NP O1/PR:(1,8*0,3*2+1,03*0,47)*2</t>
  </si>
  <si>
    <t>3.NP O1/PR:(1,8*0,3*2+1,03*0,47)*2</t>
  </si>
  <si>
    <t>1.NP O2/PR:(1,95*0,3*2+1,03*0,47)</t>
  </si>
  <si>
    <t>2.NP O2/PR:(1,95*0,3*2+1,03*0,47)</t>
  </si>
  <si>
    <t>3.NP O2/PR:(1,95*0,3*2+1,03*0,47)</t>
  </si>
  <si>
    <t>4.NP O2/PR:(1,95*0,3*2+1,03*0,47)</t>
  </si>
  <si>
    <t>1.NP:(1,8*0,3*2+0,7*0,1)*5</t>
  </si>
  <si>
    <t>2.NP:(1,8*0,3*2+0,7*0,1)*5</t>
  </si>
  <si>
    <t>3.NP:(1,8*0,3*2+0,7*0,1)*5</t>
  </si>
  <si>
    <t>1.NP:(1,5*0,3*2)</t>
  </si>
  <si>
    <t>2.NP:(1,5*0,3*2)</t>
  </si>
  <si>
    <t>3.NP:(1,5*0,3*2)</t>
  </si>
  <si>
    <t>4.NP:(1,5*0,3*2)</t>
  </si>
  <si>
    <t>1.NP:(1,3*0,2*2+0,1*0,8)*5</t>
  </si>
  <si>
    <t>2.NP:(1,3*0,2*2+0,1*0,8)*5</t>
  </si>
  <si>
    <t>3.NP:(1,3*0,2*2+0,1*0,8)*5</t>
  </si>
  <si>
    <t>4.NP:(1,3*0,2*2+0,1*0,8)*4</t>
  </si>
  <si>
    <t>63</t>
  </si>
  <si>
    <t>Podlahy a podlahové konstrukce</t>
  </si>
  <si>
    <t>632477122R00</t>
  </si>
  <si>
    <t xml:space="preserve">Reprofil. polymercement.maltou,tl.do5mm+penetrace </t>
  </si>
  <si>
    <t>oprava podlah po vybourání dlažeb :</t>
  </si>
  <si>
    <t>odhad 80% ploch po vyb.dlažeb:195,35*0,8</t>
  </si>
  <si>
    <t>632481211VVM</t>
  </si>
  <si>
    <t>Výztuž z armovací sklovláknité tkaniny do potěrů pancéřovaná 540 g/m2 s trojitou vazbou</t>
  </si>
  <si>
    <t>156,28</t>
  </si>
  <si>
    <t>94</t>
  </si>
  <si>
    <t>Lešení a stavební výtahy</t>
  </si>
  <si>
    <t>941955002R00</t>
  </si>
  <si>
    <t xml:space="preserve">Lešení lehké pomocné, výška podlahy do 1,9 m </t>
  </si>
  <si>
    <t>pro montáž podhledů:217,71</t>
  </si>
  <si>
    <t>stropy opravy maleb:272,0000</t>
  </si>
  <si>
    <t>95</t>
  </si>
  <si>
    <t>Dokončovací konstrukce na pozemních stavbách</t>
  </si>
  <si>
    <t>952901111R00</t>
  </si>
  <si>
    <t>Vyčištění budov o výšce podlaží do 4 m závěrečný úklid</t>
  </si>
  <si>
    <t>celková plocha k rekonstrukci:197</t>
  </si>
  <si>
    <t>95-01</t>
  </si>
  <si>
    <t>D+M začištěné všech otvorů pro vedení instalačních vedení ( VZT, UT, EL, ZTI) zapěnění, začištění om.</t>
  </si>
  <si>
    <t>kompl.</t>
  </si>
  <si>
    <t>95-02</t>
  </si>
  <si>
    <t>Výpomoci pro řemesla, zazdávky, omítky a zapravení drážky stěny,strop odhad 4% ze ZRNřemesel ÚT,VZTEL</t>
  </si>
  <si>
    <t>96</t>
  </si>
  <si>
    <t>Bourání konstrukcí</t>
  </si>
  <si>
    <t>761621020VVM</t>
  </si>
  <si>
    <t xml:space="preserve">Vybourání sklobet.stěn </t>
  </si>
  <si>
    <t>2.NP:0,95*0,75</t>
  </si>
  <si>
    <t>1.NP ??:0,6*0,6</t>
  </si>
  <si>
    <t>762111811R00</t>
  </si>
  <si>
    <t xml:space="preserve">Demontáž stěn z hranolků, fošen nebo latí </t>
  </si>
  <si>
    <t>dtž zabednění v chodbách po skonč.rce:</t>
  </si>
  <si>
    <t>průchody k rekonstr.části soc.záz.:1,6*(2,9+0,31)*4</t>
  </si>
  <si>
    <t>762521812VVM</t>
  </si>
  <si>
    <t xml:space="preserve">Demontáž zakrytí podlah </t>
  </si>
  <si>
    <t>762841812VVM</t>
  </si>
  <si>
    <t>Demontáž podbíjení obkladů stropů s omítkou předpokl.heraklit včet.omítky</t>
  </si>
  <si>
    <t>pozn. 12:</t>
  </si>
  <si>
    <t>1.NP:7,58+14,62+0,94+25,71+3,2+3,74+0,84+1,59</t>
  </si>
  <si>
    <t>2.NP:7,58+1,52+14,01+25,71+3,2</t>
  </si>
  <si>
    <t>3.NP:7,73+15,67+25,61+3,2</t>
  </si>
  <si>
    <t>4.NP:6,53+6,82+2,95+1,52+7,89+8,78</t>
  </si>
  <si>
    <t>765321811VNM</t>
  </si>
  <si>
    <t xml:space="preserve">Demontáž azbestocem.čtverců na laťování, do suti </t>
  </si>
  <si>
    <t>bm</t>
  </si>
  <si>
    <t>odhad větr.potrubí :18</t>
  </si>
  <si>
    <t>766812840VNM</t>
  </si>
  <si>
    <t xml:space="preserve">Demontáž kuchyňských linek do 2,6 m </t>
  </si>
  <si>
    <t>pozn.14:</t>
  </si>
  <si>
    <t>1.NP:1</t>
  </si>
  <si>
    <t>2.Np:1</t>
  </si>
  <si>
    <t>3.NP:1</t>
  </si>
  <si>
    <t>4.NP:1</t>
  </si>
  <si>
    <t>776401800R00</t>
  </si>
  <si>
    <t xml:space="preserve">Demontáž soklíků nebo lišt,  z PVC </t>
  </si>
  <si>
    <t>pozn.8:</t>
  </si>
  <si>
    <t>1.NP:1,74*2+2,87*2-0,65*3-0,8+1,81*2+0,88*2-0,65</t>
  </si>
  <si>
    <t>2.NP:2,78*2+4,77*2+0,32*2-0,8</t>
  </si>
  <si>
    <t>3.NP:2,78*2+4,77*2-+0,32*2-0,8</t>
  </si>
  <si>
    <t>776511810RT1</t>
  </si>
  <si>
    <t>Odstranění PVC a koberců lepených bez podložky z ploch nad 20 m2</t>
  </si>
  <si>
    <t>1.NP:4,99+1,59</t>
  </si>
  <si>
    <t>2.NP:12,04</t>
  </si>
  <si>
    <t>3.NP:12,04</t>
  </si>
  <si>
    <t>962031132R00</t>
  </si>
  <si>
    <t xml:space="preserve">Bourání příček cihelných tl. 10 cm </t>
  </si>
  <si>
    <t>pozn.č.1 :</t>
  </si>
  <si>
    <t>1.NP tl.100 mm:(2,9+0,31)*(2,87+1,97+2,08+0,1+0,88+1,8)-0,65*1,97*3</t>
  </si>
  <si>
    <t>tl.100 mm do v.2,25 m:(2,25)*(1,13+0,11)</t>
  </si>
  <si>
    <t>2.NP tl 100 mm v 2,25 m:(2,25)*(1,13+0,11)</t>
  </si>
  <si>
    <t>3.NP tl.100 mm:2,25*(1,13+0,11)</t>
  </si>
  <si>
    <t>4.NP:0</t>
  </si>
  <si>
    <t>pozn.5 :</t>
  </si>
  <si>
    <t>vyb.obezd.VZT  rozvodu šachta 1:</t>
  </si>
  <si>
    <t>1.NP:(0,25+0,45)*(2,9+0,31)</t>
  </si>
  <si>
    <t>2.NP:(0,52+0,32)*(2,9+0,31)</t>
  </si>
  <si>
    <t>3.NP:(0,82+0,32)*(2,9+0,31)</t>
  </si>
  <si>
    <t>962031133R00</t>
  </si>
  <si>
    <t xml:space="preserve">Bourání příček cihelných tl. 15 cm </t>
  </si>
  <si>
    <t>1.NP tl.150 mm:(2,9+0,31)*(3,02+1,59+1,6)-0,8*1,97</t>
  </si>
  <si>
    <t>tl.120 mm do v.2,02 m:(2,02)*(1,19+0,79)-0,6*1,97</t>
  </si>
  <si>
    <t>tl.120 mm do v.2,25 m:(2,25)*(1,13+0,1)*2</t>
  </si>
  <si>
    <t>tl.110 v 1,28 m:(1,28)*2,98</t>
  </si>
  <si>
    <t>tl.110 v 2,25 m:(2,25)*(1,8-0,25)-0,7*1,97</t>
  </si>
  <si>
    <t>2.NP tl.150 mm:(2,9+0,31)*4,77-0,8*1,97</t>
  </si>
  <si>
    <t>tl.120 mm v 2,25 m:(2,25)*(1,13+0,1)*2</t>
  </si>
  <si>
    <t>tl.110 mm  v 1,28:1,28*2,98</t>
  </si>
  <si>
    <t>tl.110 mm v 2,25 m:2,25*(1,8-0,52)-0,8*2,25</t>
  </si>
  <si>
    <t>tl.110 mm :(2,9+0,31)*(1,36+0,11+1,12)-0,95*0,75</t>
  </si>
  <si>
    <t>3.NP tl.150 mm:(2,9+0,31)*4,77-0,8*1,97</t>
  </si>
  <si>
    <t>tl.110 v 2,25 m:(2,25)*(1,8-0,82)-0,7*1,97</t>
  </si>
  <si>
    <t>4.NP tl.150 mm:(2,7+0,21)*4,77-0,8*1,97</t>
  </si>
  <si>
    <t>tl.170 mm:(2,7+0,21)*(1,08+0,12+3,18)</t>
  </si>
  <si>
    <t>tl.140 mm v 2,1 m:2,1*1,75</t>
  </si>
  <si>
    <t>tl.160 mm v 2,1 m:2,1*2,76-0,75*1,97*2</t>
  </si>
  <si>
    <t>tl.0,120 mm v 2,1 m:2,1*(0,8+0,12+1,08+1,84)-0,65*1,97*2</t>
  </si>
  <si>
    <t>965042141RT1</t>
  </si>
  <si>
    <t>Bourání mazanin betonových tl. 10 cm, nad 4 m2 ručně tl. mazaniny 5 - 8 cm</t>
  </si>
  <si>
    <t>1.PP  v podlaze pro napojení:0,5*0,5*0,08</t>
  </si>
  <si>
    <t>1.NP:0,3*0,15*0,08</t>
  </si>
  <si>
    <t>2.NP:0,3*0,15*0,08</t>
  </si>
  <si>
    <t>3.NP:0,3*0,15*0,08</t>
  </si>
  <si>
    <t>4.NP:0,3*0,15*0,08</t>
  </si>
  <si>
    <t>střecha odhad:0,3*0,15*0,08</t>
  </si>
  <si>
    <t>poznámka rozpočtáře předpokl.při bour.podlah:</t>
  </si>
  <si>
    <t>nutné odbour. bet.maz. nesoudržných -odhad tl.0,1 m:</t>
  </si>
  <si>
    <t>1.NP pod dlažbou:(7,58+14,62+0,94+25,71+3,2+3,74+0,84)*0,1</t>
  </si>
  <si>
    <t>2.NP:(7,58+1,52+14,01+25,71+3,2)*0,1</t>
  </si>
  <si>
    <t>3.NP:(7,73+15,67+25,61+3,2)*0,1</t>
  </si>
  <si>
    <t>4.NP:(6,53+6,82+2,95+1,52+7,89+8,78)*0,1</t>
  </si>
  <si>
    <t>965081712RT1</t>
  </si>
  <si>
    <t>Bourání dlažeb keramických tl.10 mm, ručně, dlaždice keramické</t>
  </si>
  <si>
    <t>pozn.č.8:</t>
  </si>
  <si>
    <t>1.NP:7,58+14,62+0,94+25,71+3,2+3,74+0,84</t>
  </si>
  <si>
    <t>967031132R00</t>
  </si>
  <si>
    <t xml:space="preserve">Přisekání rovných ostění cihelných na MVC </t>
  </si>
  <si>
    <t>1.NP po výměně dveří -:(0,47)*(2*2,1)*4</t>
  </si>
  <si>
    <t>2.NP:(0,47)*(2*2,1)*5</t>
  </si>
  <si>
    <t>3.NP:0,47*(2*2,1)*4</t>
  </si>
  <si>
    <t>4.NP:0,47*(2*2,1)*2</t>
  </si>
  <si>
    <t>968061125R00</t>
  </si>
  <si>
    <t xml:space="preserve">Vyvěšení dřevěných dveřních křídel pl. do 2 m2 </t>
  </si>
  <si>
    <t>pozn.č.6:</t>
  </si>
  <si>
    <t>1.NP 60/197:1</t>
  </si>
  <si>
    <t>65/197:8</t>
  </si>
  <si>
    <t>70/197:1</t>
  </si>
  <si>
    <t>80/197:5</t>
  </si>
  <si>
    <t>2.NP :</t>
  </si>
  <si>
    <t>65/197:5</t>
  </si>
  <si>
    <t>80/197:4</t>
  </si>
  <si>
    <t>65/197:2</t>
  </si>
  <si>
    <t>75/197:2</t>
  </si>
  <si>
    <t>968072455R00</t>
  </si>
  <si>
    <t xml:space="preserve">Vybourání kovových dveřních zárubní pl. do 2 m2 </t>
  </si>
  <si>
    <t>1.NP 60/197:1*0,6*1,97</t>
  </si>
  <si>
    <t>65/197:8*0,65*1,97</t>
  </si>
  <si>
    <t>70/197:1*0,7*1,97</t>
  </si>
  <si>
    <t>80/197:5*0,8*1,97</t>
  </si>
  <si>
    <t>65/197:5*0,65*1,97</t>
  </si>
  <si>
    <t>80/197:4*0,8*1,97</t>
  </si>
  <si>
    <t>65/197:2*0,65*1,97</t>
  </si>
  <si>
    <t>75/197:2*0,75*1,97</t>
  </si>
  <si>
    <t>970251100R00</t>
  </si>
  <si>
    <t xml:space="preserve">Řezání železobetonu hl. řezu 100 mm </t>
  </si>
  <si>
    <t>1.PP pozn.č. 4 v podlaze pro napojení:0,5*3</t>
  </si>
  <si>
    <t>řezání drážek v podlahách pozn.9:</t>
  </si>
  <si>
    <t>1.NP:4,9+0,34+0,2+4,4+0,2*3+0,34</t>
  </si>
  <si>
    <t>2.NP:4,9+0,34+0,2+4,4+0,2*3+0,34</t>
  </si>
  <si>
    <t>3.NP:4,9+0,34+0,2+4,4+0,2*3+0,34</t>
  </si>
  <si>
    <t>970251150R00</t>
  </si>
  <si>
    <t xml:space="preserve">Řezání železobetonu hl. řezu 150 mm </t>
  </si>
  <si>
    <t>1.PP  až  4.NP + střecha- půda:(0,15+0,3*2)*5</t>
  </si>
  <si>
    <t>0,15*0,3:</t>
  </si>
  <si>
    <t>971033251R00</t>
  </si>
  <si>
    <t xml:space="preserve">Vybourání otv. zeď cihel. 0,0225 m2, tl. 45cm, MVC </t>
  </si>
  <si>
    <t>pozn.10:</t>
  </si>
  <si>
    <t>prostupy pro VZT:</t>
  </si>
  <si>
    <t>2.NP:1</t>
  </si>
  <si>
    <t>4.NP ve zdi tl. 350 mm:1</t>
  </si>
  <si>
    <t>971033651R00</t>
  </si>
  <si>
    <t xml:space="preserve">Vybourání otv. zeď cihel. pl.4 m2, tl.60 cm, MVC </t>
  </si>
  <si>
    <t>otvory pro nové vstupy ve zdivu tl. 470 mm:</t>
  </si>
  <si>
    <t>pozn.č.2:</t>
  </si>
  <si>
    <t>1.NP:0,42*0,21*2,1+0,47*(1,03-0,21)*2,1</t>
  </si>
  <si>
    <t>0,47*1,03*2,1*3</t>
  </si>
  <si>
    <t>2.NP:0,47*1,03*2,1*3</t>
  </si>
  <si>
    <t>3.NP:0,42*0,21*2,1+0,47*(1,03-0,21)*2,1</t>
  </si>
  <si>
    <t>0,47*1,03*2,1*2</t>
  </si>
  <si>
    <t>4.NP:0,47*1,03*2,1</t>
  </si>
  <si>
    <t>972054241R00</t>
  </si>
  <si>
    <t>Vybourání otv. stropy ŽB pl. 0,09 m2, tl. 15 cm pro potrubí svislé a pro út stoupací potrubí</t>
  </si>
  <si>
    <t>1.PP  až  4.NP + střecha- půda:4*1+2</t>
  </si>
  <si>
    <t>0,15*0,3:5</t>
  </si>
  <si>
    <t>973031151R00</t>
  </si>
  <si>
    <t xml:space="preserve">Vysekání výklenků zeď cihel. MVC, pl. nad 0,25 m2 </t>
  </si>
  <si>
    <t>pozn..3:</t>
  </si>
  <si>
    <t>pro radiátor nika 400/900 tl. 150 mm :</t>
  </si>
  <si>
    <t>1.NP:0,4*0,6*0,15</t>
  </si>
  <si>
    <t>3.NP:0,4*0,6*0,15</t>
  </si>
  <si>
    <t>974031153R00</t>
  </si>
  <si>
    <t xml:space="preserve">Vysekání rýh ve zdi cihelné 10 x 10 cm </t>
  </si>
  <si>
    <t>pozn.2 rýhy pro vtah.nosníků:</t>
  </si>
  <si>
    <t>1.NP 04/PR:1,3*2</t>
  </si>
  <si>
    <t>2.NP 04/PR:1,3*2</t>
  </si>
  <si>
    <t>3.NP 04/PR:1,3*2</t>
  </si>
  <si>
    <t>4.NP 04/PR:1,3*2*3</t>
  </si>
  <si>
    <t>1.NP 05/PR:1,3*2</t>
  </si>
  <si>
    <t>1.NP 06/PR:1,3*2</t>
  </si>
  <si>
    <t>3.NP 06/PR:1,3*2</t>
  </si>
  <si>
    <t>974031167R00</t>
  </si>
  <si>
    <t xml:space="preserve">Vysekání rýh ve zdi cihelné 15 x 30 cm </t>
  </si>
  <si>
    <t>1.PP:(0,14+2,39+0,31)</t>
  </si>
  <si>
    <t>1.NP:(2,9+0,31)</t>
  </si>
  <si>
    <t>2.NP:(2,9+0,31)</t>
  </si>
  <si>
    <t>3.NP:(2,9+0,31)</t>
  </si>
  <si>
    <t>4.NP:(2,7+0,21)</t>
  </si>
  <si>
    <t>1.NP O1/PR:1,5*2*3</t>
  </si>
  <si>
    <t>2.NP O1/PR:1,5*2*2</t>
  </si>
  <si>
    <t>3.NP O1/PR:1,5*2*2</t>
  </si>
  <si>
    <t>1.NP O2/PR:1,7*2</t>
  </si>
  <si>
    <t>2.NP O2/PR:1,7*2</t>
  </si>
  <si>
    <t>3.NP O2/PR:1,7*2</t>
  </si>
  <si>
    <t>4.NP O2/PR:1,7*2</t>
  </si>
  <si>
    <t>975021211R00</t>
  </si>
  <si>
    <t xml:space="preserve">Podchycení zdiva pod stropem při tl.zdi do 45 cm </t>
  </si>
  <si>
    <t>1.NP odhad při výměně dveří :1*4</t>
  </si>
  <si>
    <t>3.NP:1*4</t>
  </si>
  <si>
    <t>978013141R00</t>
  </si>
  <si>
    <t xml:space="preserve">Otlučení omítek vnitřních stěn v rozsahu do 30 % </t>
  </si>
  <si>
    <t>při opravách, zazdívkách otvorů, rozvodech:</t>
  </si>
  <si>
    <t>instalací otluč.odhad 30 % nesoudr.ploch:</t>
  </si>
  <si>
    <t>Chodba:2,9*(20-5,42-1,03*2,1*5)</t>
  </si>
  <si>
    <t>N011025:2,9*(4,77*2+2,72*2)-1,03*2,1*2-1,5*(3,27+0,69*2)-2,9*1,5</t>
  </si>
  <si>
    <t>Chodba:2,9*(20,18-6,47-1,03*2,1*5)</t>
  </si>
  <si>
    <t>N02008:2,9*(4,748*2+2,78*2)-1,03*2,1-1,5*(2,87+0,64*2)-2,1*1,56</t>
  </si>
  <si>
    <t>3.NP :</t>
  </si>
  <si>
    <t>N03007:2,9*(4,77*2+2,78*2)-1,03*2,1-1,5*(2,87+0,64*2)-2,1*1,56</t>
  </si>
  <si>
    <t>Chodba:2,9*8,25-1,03*2,1*2</t>
  </si>
  <si>
    <t>N04005:2,9*(4,77*2+3,36*2)-2,1*1,42-1,03*2,1-1,5*(4,77-0,9)</t>
  </si>
  <si>
    <t>978059531R00</t>
  </si>
  <si>
    <t xml:space="preserve">Odsekání vnitřních obkladů stěn nad 2 m2 </t>
  </si>
  <si>
    <t>pozn.č.7 odsek.obkl.:</t>
  </si>
  <si>
    <t>1.NP:2,02*(4,77*2-0,12*4+1,1+3,45-1,03)-0,8*1,97</t>
  </si>
  <si>
    <t>2,02*(1,1*8+0,86*5+4,77)-0,65*1,97*5*2</t>
  </si>
  <si>
    <t>1,5*(1,59+3,02+4,81-0,32)-0,8*1,97*2-1,03*1,5+1,5*1,8</t>
  </si>
  <si>
    <t>2,08*(2,87-2*1,12+0,96+1,13+0,11)</t>
  </si>
  <si>
    <t>2*(1,78+2,08)-1,03*2*2</t>
  </si>
  <si>
    <t>2.NP:2,02*(4,77*2-0,12*4-0,11+3,45+1,1)-0,8*1,97*2</t>
  </si>
  <si>
    <t>1,5*(4,81-1,03*2+1,8+0,64+0,11+2,87-2*0,12+1,13+0,11)</t>
  </si>
  <si>
    <t>1,4*(0,64*2+2,87)</t>
  </si>
  <si>
    <t>3.NP:2,02*(3,45+4,77*2-3*0,12+1,1)-0,8*1,97</t>
  </si>
  <si>
    <t>1,5*(4,81)+1,55*(0,64+0,11+1,8+1,78+2,87+1,13+0,11-0,12*2)</t>
  </si>
  <si>
    <t>4.NP:2,1*(4,77*2-0,17*2+1,08+3,18-1,03)-0,8*1,97*2</t>
  </si>
  <si>
    <t>96-01</t>
  </si>
  <si>
    <t xml:space="preserve">Odstranění zbytků lepidla po sejmutí podlah </t>
  </si>
  <si>
    <t>96-02</t>
  </si>
  <si>
    <t xml:space="preserve">Demontáž překladů </t>
  </si>
  <si>
    <t>1.-4.NP:</t>
  </si>
  <si>
    <t>WC kabinky odhad:5*1*3+4*1</t>
  </si>
  <si>
    <t>překlady nad bour.dveřmi v bour.příčkách:1,25*7+1,25*3+1,25*3+1,25*2</t>
  </si>
  <si>
    <t>99</t>
  </si>
  <si>
    <t>Staveništní přesun hmot</t>
  </si>
  <si>
    <t>999281111R00</t>
  </si>
  <si>
    <t xml:space="preserve">Přesun hmot pro opravy a údržbu do výšky 25 m </t>
  </si>
  <si>
    <t>711</t>
  </si>
  <si>
    <t>Izolace proti vodě</t>
  </si>
  <si>
    <t>711212000RU1</t>
  </si>
  <si>
    <t xml:space="preserve">Penetrace podkladu pod hydroizolační nátěr,vč.dod. </t>
  </si>
  <si>
    <t>1.-4.NP viz pol.HI stěrka:248,5010</t>
  </si>
  <si>
    <t>711212002RT3</t>
  </si>
  <si>
    <t>Hydroizolační povlak - nátěr nebo stěrka odolná při kont.s chl, pružná hydroizolace tl. 2mm</t>
  </si>
  <si>
    <t>třída DMP podle EN 14891:</t>
  </si>
  <si>
    <t>min.tl. 2 mm:</t>
  </si>
  <si>
    <t>dvouvrstvý nátěr !!:</t>
  </si>
  <si>
    <t>pod dlažby na podlahu P1:</t>
  </si>
  <si>
    <t>vodorovně:15,71+24,49+5,51+2,74</t>
  </si>
  <si>
    <t>svisle 300 mm nad podlahu WC:0,3*(4,77*2+2,25*2+0,86*2+1,08*2*5+0,32*2-0,8-0,65*5)</t>
  </si>
  <si>
    <t>dtto umývárny+sprchy:0,3*(2,24*2+4,77*4-1,17+5,55*2+0,32*2-0,8*6)</t>
  </si>
  <si>
    <t>dtto sušárna+prádelna:0,3*(3,84*2+1,35*2-0,8)</t>
  </si>
  <si>
    <t>dtto úklid:0,3*(1,78*2+1,35*2-0,8)</t>
  </si>
  <si>
    <t>2.NP- dtto jako 1.NP:68,71</t>
  </si>
  <si>
    <t>3.NP dtto jako 1.a 2NP:68,71</t>
  </si>
  <si>
    <t>4.NP :5,54+1,8+1,8+10,53</t>
  </si>
  <si>
    <t>svisle 300 mm nad podlahu WC:0,3*(1*2+1,8*2-0,7)*2</t>
  </si>
  <si>
    <t>dtto umývárna:0,3*(2,48*2+2,1*2-0,8-0,7*2+0,32*2)</t>
  </si>
  <si>
    <t>dtto sprchy:0,3*(2,52*2+2,23*2+1+0,95+1*2*2-0,8)</t>
  </si>
  <si>
    <t>svisle 2400 mm sprchy:2,2*(1*3+0,95+1*2)</t>
  </si>
  <si>
    <t>711212601RT2</t>
  </si>
  <si>
    <t>Těsnicí pás do spoje podlaha - stěna včetně dodání pásu</t>
  </si>
  <si>
    <t>WC:(4,77*2+2,25*2+0,86*2*5+1,08*2*5+0,3*4*5+0,32*2-0,8-0,65*2*5)</t>
  </si>
  <si>
    <t>dtto umývárny+sprchy:(2,24*2+4,77*4-1,17*2-1,5+5,55*2+0,32*2+0,3*6-0,8)</t>
  </si>
  <si>
    <t>dtto sušárna+prádelna:(3,84*2+1,35*2-0,8)+0,3*6</t>
  </si>
  <si>
    <t>dtto úklid:(1,78*2+1,35*2-0,8)+0,3*6</t>
  </si>
  <si>
    <t>sprchy boxy:2,2*2</t>
  </si>
  <si>
    <t>2.NP- dtto jako 1.NP:88,28</t>
  </si>
  <si>
    <t>3.NP dtto jako 1.a 2NP:88,28</t>
  </si>
  <si>
    <t>4.NP :</t>
  </si>
  <si>
    <t>WC:(1*2+1,8*2*2-0,7*2)+0,3*4*2</t>
  </si>
  <si>
    <t>dtto umývárna:(2,48*2+2,1*2-0,8-0,7*2+0,32*2)+0,3*6</t>
  </si>
  <si>
    <t>dtto sprchy:(1*2+0,1*2+2,23*2-0,8)</t>
  </si>
  <si>
    <t>sprchy boxy:(2,52*2+1*2+1+0,95)+2,2*2*2+0,3*4</t>
  </si>
  <si>
    <t>998711202R00</t>
  </si>
  <si>
    <t xml:space="preserve">Přesun hmot pro izolace proti vodě, výšky do 12 m </t>
  </si>
  <si>
    <t>713</t>
  </si>
  <si>
    <t>Izolace tepelné</t>
  </si>
  <si>
    <t>713191100RT9</t>
  </si>
  <si>
    <t>Položení separační fólie včetně dodávky fólie</t>
  </si>
  <si>
    <t>po odbour.bet.maz. nesoudržných -odhad na kroč.izol.:195,35</t>
  </si>
  <si>
    <t>713191221R00</t>
  </si>
  <si>
    <t>Dilatační pásek podél stěn výšky 100 mm vč.dodávky tl. 5 mm</t>
  </si>
  <si>
    <t>WC:(4,77*2+2,25*2+0,86*2+1,08*2*5+0,32*2-0,8-0,65*5)</t>
  </si>
  <si>
    <t>dtto umývárny+sprchy:(2,24*2+4,77*2+5,55*2+0,32*2-0,8*6)</t>
  </si>
  <si>
    <t>dtto sušárna+prádelna:(3,84*2+1,35*2-0,8)</t>
  </si>
  <si>
    <t>dtto úklid:(1,78*2+1,35*2-0,8)</t>
  </si>
  <si>
    <t>sprchy boxy:(1*2+2*2-0,8)*5</t>
  </si>
  <si>
    <t>2.NP- dtto jako 1.NP:85,15</t>
  </si>
  <si>
    <t>3.NP dtto jako 1.a 2NP:85,15</t>
  </si>
  <si>
    <t>WC:(1*2+1,8*2-0,7)*2</t>
  </si>
  <si>
    <t>dtto umývárna:(2,48*2+2,1*2-0,8-0,7*2+0,32*2)</t>
  </si>
  <si>
    <t>dtto sprchy:(2,52*2+2,23*2-0,8*3)</t>
  </si>
  <si>
    <t>sprchy boxy:(1*2+2,52*2-0,8)*2</t>
  </si>
  <si>
    <t>713531241R00</t>
  </si>
  <si>
    <t xml:space="preserve">Protipožární výplň spár ve stropu tl. přes 150 mm </t>
  </si>
  <si>
    <t>4.NP zatěsnění VZT prostupu do podstřeší:0,58*2+0,28*2</t>
  </si>
  <si>
    <t>713551151R00</t>
  </si>
  <si>
    <t>Protipož. desková kabel. přepážka EI 60, do 0,1 m2 odhad</t>
  </si>
  <si>
    <t>1-4.NP:4*3+2</t>
  </si>
  <si>
    <t>998713201R00</t>
  </si>
  <si>
    <t xml:space="preserve">Přesun hmot pro izolace tepelné, výšky do 6 m </t>
  </si>
  <si>
    <t>720</t>
  </si>
  <si>
    <t>Zdravotechnická instalace</t>
  </si>
  <si>
    <t>720-01</t>
  </si>
  <si>
    <t xml:space="preserve">D 1.4.c  Zdravotechnika viz samost.rozpočet </t>
  </si>
  <si>
    <t>730</t>
  </si>
  <si>
    <t>Ústřední vytápění</t>
  </si>
  <si>
    <t>730-01</t>
  </si>
  <si>
    <t xml:space="preserve">D 1.4.a Vytápění viz samostatný rozpočet </t>
  </si>
  <si>
    <t>762</t>
  </si>
  <si>
    <t>Konstrukce tesařské</t>
  </si>
  <si>
    <t>762194913VNM</t>
  </si>
  <si>
    <t>Zabednění otvorů stěn 1stranně deskami nad pl.4 m2 OSB včetně zatěsnění</t>
  </si>
  <si>
    <t>zabednění v chodbách:</t>
  </si>
  <si>
    <t>998762202R00</t>
  </si>
  <si>
    <t xml:space="preserve">Přesun hmot pro tesařské konstrukce, výšky do 12 m </t>
  </si>
  <si>
    <t>766</t>
  </si>
  <si>
    <t>Konstrukce truhlářské</t>
  </si>
  <si>
    <t>766-01</t>
  </si>
  <si>
    <t>01/D+ M Dveře plné vnitřní hladké 1kř. 650x1970 mm Levé</t>
  </si>
  <si>
    <t>podrobný popis viz výrobky PSV -Dveře:</t>
  </si>
  <si>
    <t>Dveře dřevěné, rám - masiv, výplň odlehčená DTD deska:</t>
  </si>
  <si>
    <t>Povrch Lamino-HPL:</t>
  </si>
  <si>
    <t>Kování Klika-klika, kulatá rozeta, nerez, doraz.těs.:</t>
  </si>
  <si>
    <t>barva bílá:</t>
  </si>
  <si>
    <t>WC zámek:</t>
  </si>
  <si>
    <t>1.NP:5</t>
  </si>
  <si>
    <t>2.NP:5</t>
  </si>
  <si>
    <t>3.NP:5</t>
  </si>
  <si>
    <t>skutečné rozměry  je nutné před výrobou zaměřit na stavbě:</t>
  </si>
  <si>
    <t>typ dveří pře objednáním upřesnit s investorem:</t>
  </si>
  <si>
    <t>766-02</t>
  </si>
  <si>
    <t>02/D+ M Dveře plné vnitřní hladké 1kř. 700x1970 mm Levé</t>
  </si>
  <si>
    <t>766-03</t>
  </si>
  <si>
    <t>03/D+ M Dveře plné vnitřní hladké 1kř. 700x1970 mm Pravé</t>
  </si>
  <si>
    <t>766-04</t>
  </si>
  <si>
    <t>04/D+ M Dveře plné vnitřní hladké 1kř. 800x1970 mm Levé</t>
  </si>
  <si>
    <t>vložkový zámek:</t>
  </si>
  <si>
    <t>ve dveřích mřížka hliník oboustr.:</t>
  </si>
  <si>
    <t>766-05</t>
  </si>
  <si>
    <t>05/D+ M Dveře plné vnitřní hladké 1kř. 800x1970 mm Levé</t>
  </si>
  <si>
    <t>včet.obložk. zár., povrch Lamino-HPL:</t>
  </si>
  <si>
    <t>barva dřevodekor:</t>
  </si>
  <si>
    <t>766-06</t>
  </si>
  <si>
    <t>06/D+ M Dveře plné vnitřní hladké 1kř. 800x1970 mm Levé</t>
  </si>
  <si>
    <t>včetně obložk.zárubně, povrch Lamino-HPL:</t>
  </si>
  <si>
    <t>Kování Klika-klika, štítek, nerez, doraz.těs.:</t>
  </si>
  <si>
    <t>včet.mřížek dveřní mřížka 525*225 mm:</t>
  </si>
  <si>
    <t>766-07</t>
  </si>
  <si>
    <t>07/D+ M Dveře plné vnitřní hladké 1kř. 800x1970 mm Pravé</t>
  </si>
  <si>
    <t>s obložk.zárubní, povrch Lamino-HPL:</t>
  </si>
  <si>
    <t>766-08</t>
  </si>
  <si>
    <t>08/D+ M Dveře plné vnitřní hladké 1kř. 800x1970 mm Levé</t>
  </si>
  <si>
    <t>s obložk.zár., povrch Lamino-HPL:</t>
  </si>
  <si>
    <t>ve dveřích mřížka hliník oboustr.spodní str.dveří:</t>
  </si>
  <si>
    <t>766-09</t>
  </si>
  <si>
    <t>09/D+ M Dveře částeč.prosklené vnitřní hladké 1kř. 800x1970 mm Levé + obložková zárubeň</t>
  </si>
  <si>
    <t>prosklení čiré variantně mléčné, dopř.investor:</t>
  </si>
  <si>
    <t>766-10</t>
  </si>
  <si>
    <t>10/D+ M Dveře částeč.prosklené vnitřní hladké 1kř. 800x1970 mm Pravé + obložková zárubeň</t>
  </si>
  <si>
    <t>766-11</t>
  </si>
  <si>
    <t>01/SP D+ M Sanitární příčky - podrobně viz výkres č.14 pro 1.NP-3.NP sprchové kabiny</t>
  </si>
  <si>
    <t>kpl.</t>
  </si>
  <si>
    <t>podrobný popis viz výkres č.14:</t>
  </si>
  <si>
    <t>Systém.sanit.příčky výšky  2200 mm ( 2050+150 mm):</t>
  </si>
  <si>
    <t>čelní stěna š. 5400 mm, 5 x dveře 700 mm 4 x mezipříčka výšky 2200 mm:</t>
  </si>
  <si>
    <t>Povrch Lamino-HPL tl. 12 mm pčíčky + čelní stěny:</t>
  </si>
  <si>
    <t>kovový nosný systém z AL profilů U a L a jaklem.:</t>
  </si>
  <si>
    <t>s povrch.úpravou komaxit (RAL 9006):</t>
  </si>
  <si>
    <t>kabina stojí na samost nožkách z nerez.oceli:</t>
  </si>
  <si>
    <t>(AISI 316 L ( výška 150 mm) kotvení je zajištěno:</t>
  </si>
  <si>
    <t>lepením ve styčné  ploše nožky s podlahou:</t>
  </si>
  <si>
    <t>nožka je rektifikační až do 25 mm:</t>
  </si>
  <si>
    <t>uvažováno stabilizač.rozpory:</t>
  </si>
  <si>
    <t>uzavírání , závěsy:</t>
  </si>
  <si>
    <t>naložené nerez závěsy bez krytky,:</t>
  </si>
  <si>
    <t>nerezové kování - klička s WC signalizací:</t>
  </si>
  <si>
    <t>(možnost nouzového otevření zvenku kabinky):</t>
  </si>
  <si>
    <t>1.-3.NP:3</t>
  </si>
  <si>
    <t>766-12</t>
  </si>
  <si>
    <t>02/SP D+ M Sanitární příčky - podrobně viz výkres č.14 pro 4.NP sprchové kabiny</t>
  </si>
  <si>
    <t>766-13</t>
  </si>
  <si>
    <t>03/SP D+ M Sanitární příčky - podrobně viz výkres č.14 pro 4.NP sprchové kabiny</t>
  </si>
  <si>
    <t>998766202R00</t>
  </si>
  <si>
    <t xml:space="preserve">Přesun hmot pro truhlářské konstr., výšky do 12 m </t>
  </si>
  <si>
    <t>767</t>
  </si>
  <si>
    <t>Konstrukce zámečnické</t>
  </si>
  <si>
    <t>642944121R00</t>
  </si>
  <si>
    <t xml:space="preserve">Osazení ocelových zárubní dodatečně do 2,5 m2 </t>
  </si>
  <si>
    <t>stavební otvor 800 x 2020 mm P:</t>
  </si>
  <si>
    <t>stavební otvor 800 x 2020 mm L:</t>
  </si>
  <si>
    <t>stavební otvor 900 x 2020 mm P:</t>
  </si>
  <si>
    <t>stavební otvor 750 x 2020 mm L:</t>
  </si>
  <si>
    <t>767-01</t>
  </si>
  <si>
    <t>01/Z Zárubeň ocelová  650x1970x100-120 mm L pro osazení do stávající zděné příčky</t>
  </si>
  <si>
    <t>stavební otvor 750 x 2020 mm:</t>
  </si>
  <si>
    <t>ocel.zárubeň z žár.pozink.plechu tl. min 1,5 mm:</t>
  </si>
  <si>
    <t>závěsy  a těsněním PVC, s podlah.zapuštěním:</t>
  </si>
  <si>
    <t>nátěrový systém:</t>
  </si>
  <si>
    <t>RAL zárubně dle výběru investora:</t>
  </si>
  <si>
    <t>RAL zárubně  dle výběru investora,  :</t>
  </si>
  <si>
    <t>počet závěsů dle dodávky dvečí - koordinace !!:</t>
  </si>
  <si>
    <t>767-02</t>
  </si>
  <si>
    <t>02/Z Zárubeň ocelová  700x1970x100-120 mm L pro osazení do stávající zděné příčky</t>
  </si>
  <si>
    <t>stavební otvor 800 x 2020 mm:</t>
  </si>
  <si>
    <t>767-03</t>
  </si>
  <si>
    <t>03/Z Zárubeň ocelová  700x1970x100-120 mm P pro osazení do stávající zděné příčky</t>
  </si>
  <si>
    <t>767-04</t>
  </si>
  <si>
    <t>04/Z Zárubeň ocelová  800x1970x100-120 mm L pro osazení do stávající zděné příčky</t>
  </si>
  <si>
    <t>stavební otvor 900 x 2020 mm:</t>
  </si>
  <si>
    <t>767-05</t>
  </si>
  <si>
    <t>05/ Z D+M Přechodová dveřní lišta pro dveře šířky  800 mm</t>
  </si>
  <si>
    <t>dopřesnění viz výrobky PSV - zámečnické výrobky:</t>
  </si>
  <si>
    <t>nerezová přechod.lišta š. 40 mm, obloučková:</t>
  </si>
  <si>
    <t>přechod keram.dl., litá podlaha/PVC:</t>
  </si>
  <si>
    <t>v místě dveřních otvorů , pro výšk.rozdíl 0-14 mm:</t>
  </si>
  <si>
    <t>4.NP:3</t>
  </si>
  <si>
    <t>konrét.lišta bude před objed.vyvzork.a odsouhl.s investorem:</t>
  </si>
  <si>
    <t>skutečné rozměry ověřit na stavbě:</t>
  </si>
  <si>
    <t>767-06</t>
  </si>
  <si>
    <t>06/ Z D+M Revizní dvířka instalační šachty protipožární, odolnost EW 30 DP1, 300 x 300 mm</t>
  </si>
  <si>
    <t>kovová, otevíravá, Pravá ,:</t>
  </si>
  <si>
    <t>s možností uzamyk.,vložkový zámek,:</t>
  </si>
  <si>
    <t>vhodná do vlhk.prostředí,závěsy a těsněním PVC:</t>
  </si>
  <si>
    <t>s podlah.zapuštěním,osazení do SDK inst.předstěny:</t>
  </si>
  <si>
    <t>RAL před objed.vyvzork.a odsouhl.s investorem:</t>
  </si>
  <si>
    <t>767-07a</t>
  </si>
  <si>
    <t>07/ Z D+M Revizní dvířka do SDK podhledu vnitř.a vnější hliník.rám, 300 x 300 mm</t>
  </si>
  <si>
    <t>se zelenou SDK deskou, tlačný zámek:</t>
  </si>
  <si>
    <t>včetně osaz.rámu a všech kotev.prvků:</t>
  </si>
  <si>
    <t>osadit do podhl.+výmalba, místo osaz.koordinovat:</t>
  </si>
  <si>
    <t>4.NP:2</t>
  </si>
  <si>
    <t>767-07b</t>
  </si>
  <si>
    <t>08/ Z D+M Revizní dvířka do SDK podhledu vnitř.a vnější hliník.rám, 400 x 400 mm</t>
  </si>
  <si>
    <t>767-08</t>
  </si>
  <si>
    <t>08.1/ Z D+M Ukonč. profil rohů stěn a ukonč.ker. obkladu, systémový profil pro interiér</t>
  </si>
  <si>
    <t>profil z ušlechtilé oceli V2A nerez leštěná ( kartáč.):</t>
  </si>
  <si>
    <t>pohledová plocha vytváří vnější pravoúhlý roh:</t>
  </si>
  <si>
    <t>délky profilů:</t>
  </si>
  <si>
    <t>1.NP rohový ukonč.profil:38,2</t>
  </si>
  <si>
    <t>1.NP ukončovací horní profil:21,7</t>
  </si>
  <si>
    <t>2.NP ukončovací horní profil:38,2</t>
  </si>
  <si>
    <t>2.NP  rohový ukonč.profil:21,7</t>
  </si>
  <si>
    <t>3.NP rohový ukonč.profil:38,2</t>
  </si>
  <si>
    <t>3.NP ukončovací horní profil:21,7</t>
  </si>
  <si>
    <t>4.NP rohový ukonč.profil:30,4</t>
  </si>
  <si>
    <t>4.NP ukončovací horní profil:6</t>
  </si>
  <si>
    <t>zaokrouhledno:216,1*1,15</t>
  </si>
  <si>
    <t>skutečné rozměry ověřit na stavbě:249</t>
  </si>
  <si>
    <t>767-09</t>
  </si>
  <si>
    <t>09/ Z D+M Dilatační spára v keramic. dlažbě - silikon</t>
  </si>
  <si>
    <t>profil z ušlechtilé oceli V2A:</t>
  </si>
  <si>
    <t>bezúdržbový z ušlechtilé oceli:</t>
  </si>
  <si>
    <t>vhodný pro mechanicky vysoce namáhané dlažby:</t>
  </si>
  <si>
    <t>1.NP dilatační profil:1,2</t>
  </si>
  <si>
    <t>2.NP ukončovací horní profil:1,2</t>
  </si>
  <si>
    <t>3.NP rohový ukonč.profil:1,2</t>
  </si>
  <si>
    <t>4.NP rohový ukonč.profil:0</t>
  </si>
  <si>
    <t>zaokrouhledno:3,6*1,15</t>
  </si>
  <si>
    <t>skutečné rozměry ověřit na stavbě:4,2</t>
  </si>
  <si>
    <t>767-10</t>
  </si>
  <si>
    <t>10/ Z D+M Dveřní zarážka nerez + doplňková gumová dlažbě</t>
  </si>
  <si>
    <t>osazení z důvodu poškození stěny  otevřením křídla, :</t>
  </si>
  <si>
    <t>nesmí bránit  průchodu:</t>
  </si>
  <si>
    <t>osazení ke vstupním dveřím z chodby:</t>
  </si>
  <si>
    <t>1.NP :5</t>
  </si>
  <si>
    <t>2.NP :5</t>
  </si>
  <si>
    <t>3.NP :5</t>
  </si>
  <si>
    <t>767-12</t>
  </si>
  <si>
    <t xml:space="preserve">12/ Z D+M Soubor - informační systém - piktogramy </t>
  </si>
  <si>
    <t>soubor</t>
  </si>
  <si>
    <t>podrobnosti viz výpisy PSV - zámečnické výrobky:</t>
  </si>
  <si>
    <t>dveřní křídlo opatřeno tabulkou s piktogramem:</t>
  </si>
  <si>
    <t>popř.dle přání investora  20 ks:1</t>
  </si>
  <si>
    <t>únikové šipky - únikové cesty a východy  8 ks:</t>
  </si>
  <si>
    <t>označ.uzávěrů a rozvodů TZB 18 ks:</t>
  </si>
  <si>
    <t>tabulky přizp.stávajícímu designu investora:</t>
  </si>
  <si>
    <t>konkrétní podoba bude vyvzorkována a odsouhlasena s investorem:</t>
  </si>
  <si>
    <t>998767202R00</t>
  </si>
  <si>
    <t xml:space="preserve">Přesun hmot pro zámečnické konstr., výšky do 12 m </t>
  </si>
  <si>
    <t>771</t>
  </si>
  <si>
    <t>Podlahy z dlaždic a obklady</t>
  </si>
  <si>
    <t>771101210R00</t>
  </si>
  <si>
    <t xml:space="preserve">Penetrace podkladu pod dlažby </t>
  </si>
  <si>
    <t>P1-dlažba s protiskluznou úpravou:</t>
  </si>
  <si>
    <t>položení do lep.flexib.tmelu s hydroizol.schopnostmi:</t>
  </si>
  <si>
    <t>spárování systémovou hydroizol.hmotou:</t>
  </si>
  <si>
    <t>dtto umývárny+sprchy:0,3*(2,24*2+4,77*2+5,55*2+0,32*2-0,8*6)</t>
  </si>
  <si>
    <t>svisle 2400 mm sprchy:2,4*(1*2+2*2)*5-0,8*2,015*5</t>
  </si>
  <si>
    <t>2.NP- dtto jako 1.NP:130,135</t>
  </si>
  <si>
    <t>3.NP dtto jako 1.a 2NP:130,135</t>
  </si>
  <si>
    <t>dtto sprchy:0,3*(2,52*2+2,23*2-0,8*3)</t>
  </si>
  <si>
    <t>svisle 2400 mm sprchy:2,4*(1*2+2,52*2-0,8)*2</t>
  </si>
  <si>
    <t>771575108VNM</t>
  </si>
  <si>
    <t>Montáž podlah keram.,režné hladké, tmel, 100/100 spáry vysoce hydrofobní cement.spár.hmota</t>
  </si>
  <si>
    <t>položení do lep.flexib.tmelu C2TE S1:</t>
  </si>
  <si>
    <t>spárování biocidy CG2WA-barevnost:</t>
  </si>
  <si>
    <t>bude odsouhůlasena investorem:</t>
  </si>
  <si>
    <t>1.NP boxy sprchy:(5,55-0,15)*2,1</t>
  </si>
  <si>
    <t>2.NP boxy sprchy:(5,55-0,15)*2,1</t>
  </si>
  <si>
    <t>3.NP boxy sprchy:(5,55-0,15)*2,1</t>
  </si>
  <si>
    <t>4.NP boxy sprchy:1*0,95+1*1+2,52*1,038+2,52*1,088</t>
  </si>
  <si>
    <t>771575109RT8</t>
  </si>
  <si>
    <t>Montáž podlah keram.,hladké, tmel, 30x30 cm spáry vysoce hydrofobní cement.spár.hmota</t>
  </si>
  <si>
    <t>bude odsouhlasena investorem:</t>
  </si>
  <si>
    <t>1.NP:15,71+24,49+5,51+2,74</t>
  </si>
  <si>
    <t>2.NP:48,45</t>
  </si>
  <si>
    <t>3.NP :48,45</t>
  </si>
  <si>
    <t>odpočet formátu dl.100/100 ve sprchových boxech:-41,33</t>
  </si>
  <si>
    <t>771578011R00</t>
  </si>
  <si>
    <t xml:space="preserve">Spára podlaha - stěna, silikonem </t>
  </si>
  <si>
    <t>viz těsnící pásy do HI stěrek :309,29</t>
  </si>
  <si>
    <t>771-01</t>
  </si>
  <si>
    <t>Dlažba např. keramická slinutá  300x300x9 mm typ upř.investor, nízká nasákavost pod 0,5 %</t>
  </si>
  <si>
    <t>vyrobená dle EN 14411 2112 Bla UGL:</t>
  </si>
  <si>
    <t>příloha G, mrazuvzdorná, odolná vůči chemikáliím( kyselinám:</t>
  </si>
  <si>
    <t>i louhům) a  s odolností proti mechan.namáhání, obrusu a znečištění:</t>
  </si>
  <si>
    <t>Prostory WC, umývárny ,prádelny, sušárny a úklid:</t>
  </si>
  <si>
    <t>Formát 300/300 protiskluz R10/A  větší než 0,7:123,69*1,25</t>
  </si>
  <si>
    <t>rezerva 3%:5</t>
  </si>
  <si>
    <t>771-02</t>
  </si>
  <si>
    <t>Dlažba např. matná  100x100x9 mm typ upř.investor</t>
  </si>
  <si>
    <t>sprchové kabiny - podlahy P1:</t>
  </si>
  <si>
    <t>povrch hladký, matný, protiskluz R10/B větší než 0,7:</t>
  </si>
  <si>
    <t>10% rezerva:5</t>
  </si>
  <si>
    <t>1.NP boxy sprchy:(5,55-0,15)*2,1*1,2</t>
  </si>
  <si>
    <t>2.NP boxy sprchy:(5,55-0,15)*2,1*1,2</t>
  </si>
  <si>
    <t>3.NP boxy sprchy:(5,55-0,15)*2,1*1,2</t>
  </si>
  <si>
    <t>4.NP boxy sprchy:(1*0,95+1*1+2,52*1,038+2,52*1,088)*1,2</t>
  </si>
  <si>
    <t>771-03</t>
  </si>
  <si>
    <t xml:space="preserve">Příplatek za kladení dlažby ve spádu sprchové boxy </t>
  </si>
  <si>
    <t>1.-4.NP:41,33</t>
  </si>
  <si>
    <t>998771102R00</t>
  </si>
  <si>
    <t xml:space="preserve">Přesun hmot pro podlahy z dlaždic, výšky do 12 m </t>
  </si>
  <si>
    <t>776</t>
  </si>
  <si>
    <t>Podlahy povlakové</t>
  </si>
  <si>
    <t>776591940R00</t>
  </si>
  <si>
    <t xml:space="preserve">Oprava povlakové podlahy do plochy 2,00 m2 </t>
  </si>
  <si>
    <t>1-4.NP po vybour.otvorech:</t>
  </si>
  <si>
    <t>úprava PVC v chodbě:</t>
  </si>
  <si>
    <t>zaříznutí, odstranění a doplnění:</t>
  </si>
  <si>
    <t>v místě dveří 1.NP:1,03*4*1,15*0,25</t>
  </si>
  <si>
    <t>2.NP:1,03*3*1,15*0,25</t>
  </si>
  <si>
    <t>3.NP:1,03*3*1,15*0,25</t>
  </si>
  <si>
    <t>4.NP:1,03*1,15*0,25</t>
  </si>
  <si>
    <t>998776202R00</t>
  </si>
  <si>
    <t xml:space="preserve">Přesun hmot pro podlahy povlakové, výšky do 12 m </t>
  </si>
  <si>
    <t>777</t>
  </si>
  <si>
    <t>Podlahy ze syntetických hmot</t>
  </si>
  <si>
    <t>777217110R00</t>
  </si>
  <si>
    <t xml:space="preserve">Soklíky s požlábkem z epox. stěrk, výšky do 100 mm </t>
  </si>
  <si>
    <t>1.NP:4,77*2+2,72*2+0,32*2-3,27-0,69-0,8</t>
  </si>
  <si>
    <t>2.NP:4,748*2+2,78*2+0,32*2-0,64-2,87-0,8</t>
  </si>
  <si>
    <t>3.NP:4,77*2+2,78*2+0,32*2-0,64-2,87-0,8</t>
  </si>
  <si>
    <t>4.NP:4,77*2+3,36*2+0,32*2-3,25-0,8</t>
  </si>
  <si>
    <t>777315163R00</t>
  </si>
  <si>
    <t>Podlahy epoxidové 2 komponentní tl. 3mm s posypem křemičitým pískem ( nebo systémovými</t>
  </si>
  <si>
    <t>chipsy), splní požad.na chemickou :</t>
  </si>
  <si>
    <t>a mechanickou odolnost,snadné čištění:</t>
  </si>
  <si>
    <t>nepropustnost peo kapaliny, dobrá protiskluznost:</t>
  </si>
  <si>
    <t>nízký obsah VOC:</t>
  </si>
  <si>
    <t>1.NP:12,27</t>
  </si>
  <si>
    <t>4.NP:16,34</t>
  </si>
  <si>
    <t>777551482R00</t>
  </si>
  <si>
    <t xml:space="preserve">Vyrovnávací samoniv.stěrka tl. 5 </t>
  </si>
  <si>
    <t>vyrovnávací vrstva na stávaj. podlahu:52,69</t>
  </si>
  <si>
    <t>očištěnou podlahu po sejmutí PVC:</t>
  </si>
  <si>
    <t>777611991VNM</t>
  </si>
  <si>
    <t xml:space="preserve">Příplatek za penetraci savý podklad </t>
  </si>
  <si>
    <t>52,69</t>
  </si>
  <si>
    <t>998777102R00</t>
  </si>
  <si>
    <t xml:space="preserve">Přesun hmot pro podlahy syntetické, výšky do 12 m </t>
  </si>
  <si>
    <t>781</t>
  </si>
  <si>
    <t>Obklady keramické</t>
  </si>
  <si>
    <t>781101210R00</t>
  </si>
  <si>
    <t xml:space="preserve">Penetrace podkladu pod obklady </t>
  </si>
  <si>
    <t>352,9800</t>
  </si>
  <si>
    <t>781475116R00</t>
  </si>
  <si>
    <t>Obklad vnitřní stěn keramický, do tmele, obklady formátů 20/40, 20/20</t>
  </si>
  <si>
    <t>podrobně viz spárořez :</t>
  </si>
  <si>
    <t>1.NP :</t>
  </si>
  <si>
    <t>N01020 WC:2,0*(1,08*5*2+0,86*5*2)-0,65*1,97*5</t>
  </si>
  <si>
    <t>N01020 před WC pouze za umyvadly:2*2</t>
  </si>
  <si>
    <t>N01022:2,0*(4,77*2-1,17+0,15)</t>
  </si>
  <si>
    <t>sprch.kabiny:2,2*(2,1*2+5,4)</t>
  </si>
  <si>
    <t>N01023 prádelna sušárna:1,5*(1,35*2+0,8*2+1,25*2)</t>
  </si>
  <si>
    <t>N01021 úklid:1,5*(1,35*2+1,78)</t>
  </si>
  <si>
    <t>N01025 kuchyňka:1,5*(0,69*2+3,27)</t>
  </si>
  <si>
    <t>2.NP:98,4525</t>
  </si>
  <si>
    <t>3.NP:98,4525</t>
  </si>
  <si>
    <t>N04006a+6b:2,0*(1,8*2*2+1*2*2)-0,7*1,97*2</t>
  </si>
  <si>
    <t>N04003 přesíň před WC:2,0*(2,1+0,7+1,1)</t>
  </si>
  <si>
    <t>N04004 sprchy:2,2*(2,52*2+1*2+1+1,08+0,10*2+1,1+1,05)</t>
  </si>
  <si>
    <t>N04005 kuchyňka:1,5*3,3</t>
  </si>
  <si>
    <t>781-01</t>
  </si>
  <si>
    <t xml:space="preserve">Obkládačka RAKO Color One RAL 0607010 20/20 </t>
  </si>
  <si>
    <t>WC 1.-3.NP předsíňka pl.:(10)*0,2*0,2*1,25*3</t>
  </si>
  <si>
    <t>WC 1.-3.NP kabina pl.:(6*2+5*2+6*2+2*2)*0,2*0,2*1,25*3</t>
  </si>
  <si>
    <t>sprchy 1.-3.NP umývárna pl.:(24+18)*0,2*0,2*1,25*3</t>
  </si>
  <si>
    <t>sprchy 1.-3.NP boxy pl.:(11*2+28*2+11*2)*0,2*0,2*1,25*3</t>
  </si>
  <si>
    <t>úklid 1.-3.NP sokl pl:(7+10+7)*0,2*0,2*1,2</t>
  </si>
  <si>
    <t>prádelna 1.-3.NP sokl pl.:(8+7+4+8+4+7)*0,2*0,2*1,25*3</t>
  </si>
  <si>
    <t>kuchyň 1.NP - sokl pl:(3+17+3)*0,2*0,2*1,2</t>
  </si>
  <si>
    <t>kuchyň 2-3.NP pl:(3+15)*0,2*0,2*1,2*2</t>
  </si>
  <si>
    <t>WC 4.NP předsíň pl:(6*2+12+3+4*2)*0,2*0,2*1,25</t>
  </si>
  <si>
    <t>WC 4.NP kabinka pl.:(10*2+6*2+10*2+2*2)*0,2*0,2*1,25</t>
  </si>
  <si>
    <t>kuchyňka 4.NP - sokl pl.:(18)*0,2*0,2*1,2</t>
  </si>
  <si>
    <t>sprchy 4.NP boxy pl:(7*2+13*2+7*2+13*2+6*2)*0,2*0,2*1,25</t>
  </si>
  <si>
    <t>sprchy 4.NP předsíň pl.:(5*2+6*2)*0,2*0,2*1,25</t>
  </si>
  <si>
    <t>5% rezerva:49,3*0,05</t>
  </si>
  <si>
    <t>781-02</t>
  </si>
  <si>
    <t xml:space="preserve">Obkládačka RAKO Color One -White 20/40 </t>
  </si>
  <si>
    <t>včetně rezervy :352,98*1,25</t>
  </si>
  <si>
    <t>odpočet RAL 0607010 vč.25 % ztratného:-49,3</t>
  </si>
  <si>
    <t>odpočetRAL 0858070 vč.25 % ztratného:-32,4</t>
  </si>
  <si>
    <t>5 % rezerva:359,53*0,05</t>
  </si>
  <si>
    <t>781-03</t>
  </si>
  <si>
    <t xml:space="preserve">Obkládačka RAKO Color One RAL 0858070 20/40 </t>
  </si>
  <si>
    <t>WC 1.-3.NP předsíňka pl:(5*4)*0,2*0,4*1,25*3</t>
  </si>
  <si>
    <t>WC 1.-3.NP kabina pl:(3*4)*0,2*0,4*1,25*3</t>
  </si>
  <si>
    <t>sprchy 1.-3.NP umývárna pl:(8*4*2)*0,2*0,4*1,25*3</t>
  </si>
  <si>
    <t>WC 4.NP předsíň pl.:(4*4)*0,2*0,4*1,25</t>
  </si>
  <si>
    <t>WC 4.NP kabinka pl.:(3*4)*0,2*0,4*1,25</t>
  </si>
  <si>
    <t>sprchy 4.NP umývárna pl.:(2*4)*0,2*0,4*1,25</t>
  </si>
  <si>
    <t>10% rezerva:32,4*0,1</t>
  </si>
  <si>
    <t>998781102R00</t>
  </si>
  <si>
    <t xml:space="preserve">Přesun hmot pro obklady keramické, výšky do 12 m </t>
  </si>
  <si>
    <t>783</t>
  </si>
  <si>
    <t>Nátěry</t>
  </si>
  <si>
    <t>783122110VNM</t>
  </si>
  <si>
    <t>11/Z Nátěr syntetický radiátory stávající včetně přilehlých rozvodů, barva bílá, nátěr vodou ředit.</t>
  </si>
  <si>
    <t>nátěrem pro nový/renovační nátěr:1</t>
  </si>
  <si>
    <t>těles a teplovodního topení ( odolnost proti:</t>
  </si>
  <si>
    <t>vysokým teplotám):</t>
  </si>
  <si>
    <t>povrch předem odmastit, obrousit ocel.kartáči ):</t>
  </si>
  <si>
    <t>1.NP 7 ks:</t>
  </si>
  <si>
    <t>2.NP 6 ks:</t>
  </si>
  <si>
    <t>3.NP 6 ks:</t>
  </si>
  <si>
    <t>4.NP 5 ks:</t>
  </si>
  <si>
    <t>783122710VNM</t>
  </si>
  <si>
    <t>Nátěr syntetický základní - ocelové prvky pro překlady z I a L profilů 2 x</t>
  </si>
  <si>
    <t>I č14:(2*0,14*1,43+0,12*2*1,43)*2*7</t>
  </si>
  <si>
    <t>I č14:(2*0,14*1,63+0,12*2*1,63)*2*4</t>
  </si>
  <si>
    <t>L45/45:0,045*4*0,9*2*5*3</t>
  </si>
  <si>
    <t>L50/50:0,05*4*1,2*2*5</t>
  </si>
  <si>
    <t>L35/35:0,035*4*1,2*2*1</t>
  </si>
  <si>
    <t>L50/50:0,05*4*1,2*2</t>
  </si>
  <si>
    <t>L45/45:0,045*4*1*2*19</t>
  </si>
  <si>
    <t>784</t>
  </si>
  <si>
    <t>Malby</t>
  </si>
  <si>
    <t>784111701VVM</t>
  </si>
  <si>
    <t>Penetrace podkladu nátěrem  sádrokarton podhledy 1 x</t>
  </si>
  <si>
    <t>784191101R00</t>
  </si>
  <si>
    <t>Penetrace podkladu univerzální na opravené přeštukované omítky</t>
  </si>
  <si>
    <t>omítky stěn přeštukované:175,4279</t>
  </si>
  <si>
    <t>784191301R00</t>
  </si>
  <si>
    <t>Penetrace podkladu protiplísňová 1x na žb podhledy před montáží SDK nových podhledů</t>
  </si>
  <si>
    <t>žb podhledy *1,25 25% na trámové prvky:</t>
  </si>
  <si>
    <t>217,71*1,25</t>
  </si>
  <si>
    <t>272</t>
  </si>
  <si>
    <t>784195112R00</t>
  </si>
  <si>
    <t>Malba silikonová otěruvzdorná na omítky a  SDK paropropustná, vhodná do vlhka - barva bílá, 2 x</t>
  </si>
  <si>
    <t>SDK podhledy :217,71</t>
  </si>
  <si>
    <t>omítky stěn štukové nové nad obklady:201,0363</t>
  </si>
  <si>
    <t>784402801R00</t>
  </si>
  <si>
    <t>Odstranění malby oškrábáním v místnosti H do 3,8 m strop</t>
  </si>
  <si>
    <t>viz položka penetrace protiplísňová:272</t>
  </si>
  <si>
    <t>omítky stěn  původní před natažením štuku:175,4279</t>
  </si>
  <si>
    <t>784422921R00</t>
  </si>
  <si>
    <t xml:space="preserve">Oprava, malba váp. 2x, 1bar. oškrab. místn.do 3,8m </t>
  </si>
  <si>
    <t>787</t>
  </si>
  <si>
    <t>Zasklívání</t>
  </si>
  <si>
    <t>787-01</t>
  </si>
  <si>
    <t>D+M zrcadlo na vystěrkovanou plochu nad umyvadla lepené, zabroušené</t>
  </si>
  <si>
    <t>1.-3.NP WC - předsíňka:1*1*2*3</t>
  </si>
  <si>
    <t>1.-3.NP umývárna + umýv.u sprch:1,6*1*4*3</t>
  </si>
  <si>
    <t>4.NP umývárna:1,6*1</t>
  </si>
  <si>
    <t>4.NP u sprch:0,8*1</t>
  </si>
  <si>
    <t>M21</t>
  </si>
  <si>
    <t>Elektromontáže</t>
  </si>
  <si>
    <t>M21-01</t>
  </si>
  <si>
    <t xml:space="preserve">D 1.4.d Elektroinst.silnopr.viz samostatný rozpoč </t>
  </si>
  <si>
    <t>M24</t>
  </si>
  <si>
    <t>Montáže vzduchotechnických zařízení</t>
  </si>
  <si>
    <t>M24-01</t>
  </si>
  <si>
    <t xml:space="preserve">D 1.4.b    Vzduchotechnika viz samost.rozpočet </t>
  </si>
  <si>
    <t>D96</t>
  </si>
  <si>
    <t>Přesuny suti a vybouraných hmot</t>
  </si>
  <si>
    <t>979990181R00</t>
  </si>
  <si>
    <t xml:space="preserve">Poplatek za skládku suti - PVC podlahová krytina </t>
  </si>
  <si>
    <t>30,66*0,001</t>
  </si>
  <si>
    <t>979990201R00</t>
  </si>
  <si>
    <t xml:space="preserve">Poplatek za skládku suti -azbestocementové výrobky </t>
  </si>
  <si>
    <t>při demont.starých rozvodů můžeme narazit:</t>
  </si>
  <si>
    <t>na azbest, pokud nedáme na odbornou likvidaci :</t>
  </si>
  <si>
    <t>nějakou rezervu, bude to vážný finanční problém !!!!:18*0,013</t>
  </si>
  <si>
    <t>979999998R00</t>
  </si>
  <si>
    <t xml:space="preserve">Poplatek za skládku suti 5% příměsí </t>
  </si>
  <si>
    <t>112,1886</t>
  </si>
  <si>
    <t>odpočet předpokl. PVC a azbest.výrobky:-0,0307-0,2340</t>
  </si>
  <si>
    <t>979011211R00</t>
  </si>
  <si>
    <t xml:space="preserve">Svislá doprava suti a vybour. hmot za 2.NP nošením </t>
  </si>
  <si>
    <t>979011219R00</t>
  </si>
  <si>
    <t xml:space="preserve">Přípl.k svislé dopr.suti za každé další NP nošením </t>
  </si>
  <si>
    <t>979011221R00</t>
  </si>
  <si>
    <t xml:space="preserve">Svislá doprava suti a vybour. hmot za 1.PP nošením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</si>
  <si>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</si>
  <si>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</si>
  <si>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</si>
  <si>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</si>
  <si>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</si>
  <si>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</si>
  <si>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</si>
  <si>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</si>
  <si>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979087212R00</t>
  </si>
  <si>
    <t xml:space="preserve">Nakládání suti na dopravní prostředky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</si>
  <si>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</si>
  <si>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</si>
  <si>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</si>
  <si>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</si>
  <si>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</si>
  <si>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</si>
  <si>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</si>
  <si>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</si>
  <si>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Masarykova univerzita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</si>
</sst>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"/>
    <numFmt numFmtId="165" formatCode="0.0"/>
    <numFmt numFmtId="166" formatCode="#,##0\ &quot;Kč&quot;"/>
  </numFmts>
  <fonts count="24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8"/>
      <color indexed="5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40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49" fontId="3" fillId="2" borderId="9" xfId="0" applyNumberFormat="1" applyFont="1" applyFill="1" applyBorder="1"/>
    <xf numFmtId="49" fontId="1" fillId="2" borderId="9" xfId="0" applyNumberFormat="1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3" fillId="2" borderId="0" xfId="0" applyNumberFormat="1" applyFont="1" applyFill="1" applyBorder="1"/>
    <xf numFmtId="49" fontId="1" fillId="2" borderId="0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0" xfId="0" applyFont="1"/>
    <xf numFmtId="0" fontId="1" fillId="0" borderId="33" xfId="0" applyFont="1" applyBorder="1"/>
    <xf numFmtId="0" fontId="1" fillId="0" borderId="34" xfId="0" applyFont="1" applyBorder="1"/>
    <xf numFmtId="165" fontId="1" fillId="0" borderId="35" xfId="0" applyNumberFormat="1" applyFont="1" applyBorder="1" applyAlignment="1">
      <alignment horizontal="right"/>
    </xf>
    <xf numFmtId="0" fontId="1" fillId="0" borderId="35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49" fontId="3" fillId="0" borderId="36" xfId="20" applyNumberFormat="1" applyFont="1" applyBorder="1">
      <alignment/>
      <protection/>
    </xf>
    <xf numFmtId="49" fontId="1" fillId="0" borderId="36" xfId="20" applyNumberFormat="1" applyFont="1" applyBorder="1">
      <alignment/>
      <protection/>
    </xf>
    <xf numFmtId="49" fontId="1" fillId="0" borderId="36" xfId="20" applyNumberFormat="1" applyFont="1" applyBorder="1" applyAlignment="1">
      <alignment horizontal="right"/>
      <protection/>
    </xf>
    <xf numFmtId="0" fontId="1" fillId="0" borderId="37" xfId="20" applyFont="1" applyBorder="1">
      <alignment/>
      <protection/>
    </xf>
    <xf numFmtId="49" fontId="1" fillId="0" borderId="36" xfId="0" applyNumberFormat="1" applyFont="1" applyBorder="1" applyAlignment="1">
      <alignment horizontal="left"/>
    </xf>
    <xf numFmtId="0" fontId="1" fillId="0" borderId="38" xfId="0" applyNumberFormat="1" applyFont="1" applyBorder="1"/>
    <xf numFmtId="49" fontId="3" fillId="0" borderId="39" xfId="20" applyNumberFormat="1" applyFont="1" applyBorder="1">
      <alignment/>
      <protection/>
    </xf>
    <xf numFmtId="49" fontId="1" fillId="0" borderId="39" xfId="20" applyNumberFormat="1" applyFont="1" applyBorder="1">
      <alignment/>
      <protection/>
    </xf>
    <xf numFmtId="49" fontId="1" fillId="0" borderId="39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4" fillId="0" borderId="0" xfId="0" applyFont="1" applyBorder="1"/>
    <xf numFmtId="3" fontId="1" fillId="0" borderId="43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0" xfId="0" applyNumberFormat="1" applyFont="1" applyFill="1" applyBorder="1"/>
    <xf numFmtId="3" fontId="3" fillId="2" borderId="41" xfId="0" applyNumberFormat="1" applyFont="1" applyFill="1" applyBorder="1"/>
    <xf numFmtId="3" fontId="3" fillId="2" borderId="42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4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4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6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36" xfId="20" applyFont="1" applyBorder="1">
      <alignment/>
      <protection/>
    </xf>
    <xf numFmtId="0" fontId="4" fillId="0" borderId="37" xfId="20" applyFont="1" applyBorder="1" applyAlignment="1">
      <alignment horizontal="right"/>
      <protection/>
    </xf>
    <xf numFmtId="49" fontId="1" fillId="0" borderId="36" xfId="20" applyNumberFormat="1" applyFont="1" applyBorder="1" applyAlignment="1">
      <alignment horizontal="left"/>
      <protection/>
    </xf>
    <xf numFmtId="0" fontId="1" fillId="0" borderId="38" xfId="20" applyFont="1" applyBorder="1">
      <alignment/>
      <protection/>
    </xf>
    <xf numFmtId="0" fontId="1" fillId="0" borderId="39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7" xfId="20" applyFont="1" applyBorder="1" applyAlignment="1">
      <alignment horizontal="center"/>
      <protection/>
    </xf>
    <xf numFmtId="49" fontId="3" fillId="0" borderId="47" xfId="20" applyNumberFormat="1" applyFont="1" applyBorder="1" applyAlignment="1">
      <alignment horizontal="left"/>
      <protection/>
    </xf>
    <xf numFmtId="0" fontId="3" fillId="0" borderId="48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49" xfId="20" applyFont="1" applyBorder="1" applyAlignment="1">
      <alignment horizontal="center" vertical="top"/>
      <protection/>
    </xf>
    <xf numFmtId="49" fontId="15" fillId="0" borderId="49" xfId="20" applyNumberFormat="1" applyFont="1" applyBorder="1" applyAlignment="1">
      <alignment horizontal="left" vertical="top"/>
      <protection/>
    </xf>
    <xf numFmtId="0" fontId="15" fillId="0" borderId="49" xfId="20" applyFont="1" applyBorder="1" applyAlignment="1">
      <alignment vertical="top" wrapText="1"/>
      <protection/>
    </xf>
    <xf numFmtId="49" fontId="15" fillId="0" borderId="49" xfId="20" applyNumberFormat="1" applyFont="1" applyBorder="1" applyAlignment="1">
      <alignment horizontal="center" shrinkToFit="1"/>
      <protection/>
    </xf>
    <xf numFmtId="4" fontId="15" fillId="0" borderId="49" xfId="20" applyNumberFormat="1" applyFont="1" applyBorder="1" applyAlignment="1">
      <alignment horizontal="right"/>
      <protection/>
    </xf>
    <xf numFmtId="4" fontId="15" fillId="0" borderId="49" xfId="20" applyNumberFormat="1" applyFont="1" applyBorder="1">
      <alignment/>
      <protection/>
    </xf>
    <xf numFmtId="0" fontId="14" fillId="0" borderId="0" xfId="20" applyFont="1">
      <alignment/>
      <protection/>
    </xf>
    <xf numFmtId="0" fontId="4" fillId="0" borderId="47" xfId="20" applyFont="1" applyBorder="1" applyAlignment="1">
      <alignment horizontal="center"/>
      <protection/>
    </xf>
    <xf numFmtId="0" fontId="17" fillId="0" borderId="0" xfId="20" applyFont="1" applyAlignment="1">
      <alignment wrapText="1"/>
      <protection/>
    </xf>
    <xf numFmtId="49" fontId="4" fillId="0" borderId="47" xfId="20" applyNumberFormat="1" applyFont="1" applyBorder="1" applyAlignment="1">
      <alignment horizontal="right"/>
      <protection/>
    </xf>
    <xf numFmtId="4" fontId="18" fillId="3" borderId="50" xfId="20" applyNumberFormat="1" applyFont="1" applyFill="1" applyBorder="1" applyAlignment="1">
      <alignment horizontal="right" wrapText="1"/>
      <protection/>
    </xf>
    <xf numFmtId="0" fontId="18" fillId="3" borderId="51" xfId="20" applyFont="1" applyFill="1" applyBorder="1" applyAlignment="1">
      <alignment horizontal="left" wrapText="1"/>
      <protection/>
    </xf>
    <xf numFmtId="0" fontId="18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20" fillId="2" borderId="10" xfId="20" applyNumberFormat="1" applyFont="1" applyFill="1" applyBorder="1" applyAlignment="1">
      <alignment horizontal="left"/>
      <protection/>
    </xf>
    <xf numFmtId="0" fontId="20" fillId="2" borderId="48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21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2" fillId="0" borderId="0" xfId="20" applyFont="1" applyBorder="1">
      <alignment/>
      <protection/>
    </xf>
    <xf numFmtId="3" fontId="22" fillId="0" borderId="0" xfId="20" applyNumberFormat="1" applyFont="1" applyBorder="1" applyAlignment="1">
      <alignment horizontal="right"/>
      <protection/>
    </xf>
    <xf numFmtId="4" fontId="22" fillId="0" borderId="0" xfId="20" applyNumberFormat="1" applyFont="1" applyBorder="1">
      <alignment/>
      <protection/>
    </xf>
    <xf numFmtId="0" fontId="21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7" xfId="0" applyNumberFormat="1" applyFont="1" applyBorder="1"/>
    <xf numFmtId="3" fontId="1" fillId="0" borderId="52" xfId="0" applyNumberFormat="1" applyFont="1" applyBorder="1"/>
    <xf numFmtId="4" fontId="16" fillId="3" borderId="50" xfId="20" applyNumberFormat="1" applyFont="1" applyFill="1" applyBorder="1" applyAlignment="1">
      <alignment horizontal="right" wrapText="1"/>
      <protection/>
    </xf>
    <xf numFmtId="4" fontId="23" fillId="3" borderId="50" xfId="20" applyNumberFormat="1" applyFont="1" applyFill="1" applyBorder="1" applyAlignment="1">
      <alignment horizontal="right" wrapText="1"/>
      <protection/>
    </xf>
    <xf numFmtId="3" fontId="17" fillId="0" borderId="0" xfId="20" applyNumberFormat="1" applyFont="1" applyAlignment="1">
      <alignment wrapText="1"/>
      <protection/>
    </xf>
    <xf numFmtId="4" fontId="15" fillId="0" borderId="49" xfId="20" applyNumberFormat="1" applyFont="1" applyBorder="1" applyAlignment="1" applyProtection="1">
      <alignment horizontal="right"/>
      <protection locked="0"/>
    </xf>
    <xf numFmtId="3" fontId="1" fillId="0" borderId="25" xfId="0" applyNumberFormat="1" applyFont="1" applyBorder="1" applyAlignment="1" applyProtection="1">
      <alignment horizontal="right"/>
      <protection locked="0"/>
    </xf>
    <xf numFmtId="165" fontId="1" fillId="0" borderId="10" xfId="0" applyNumberFormat="1" applyFont="1" applyBorder="1" applyAlignment="1" applyProtection="1">
      <alignment horizontal="right"/>
      <protection locked="0"/>
    </xf>
    <xf numFmtId="0" fontId="1" fillId="0" borderId="12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51" xfId="0" applyFont="1" applyBorder="1" applyProtection="1">
      <protection locked="0"/>
    </xf>
    <xf numFmtId="0" fontId="1" fillId="0" borderId="43" xfId="0" applyFont="1" applyBorder="1" applyProtection="1">
      <protection locked="0"/>
    </xf>
    <xf numFmtId="0" fontId="1" fillId="0" borderId="0" xfId="0" applyFont="1" applyBorder="1" applyAlignment="1" applyProtection="1">
      <alignment horizontal="right"/>
      <protection locked="0"/>
    </xf>
    <xf numFmtId="164" fontId="1" fillId="0" borderId="0" xfId="0" applyNumberFormat="1" applyFont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45" xfId="0" applyFont="1" applyBorder="1" applyProtection="1">
      <protection locked="0"/>
    </xf>
    <xf numFmtId="0" fontId="1" fillId="0" borderId="53" xfId="0" applyFont="1" applyBorder="1" applyProtection="1">
      <protection locked="0"/>
    </xf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166" fontId="1" fillId="0" borderId="48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4" xfId="0" applyNumberFormat="1" applyFont="1" applyFill="1" applyBorder="1" applyAlignment="1">
      <alignment horizontal="right" indent="2"/>
    </xf>
    <xf numFmtId="166" fontId="6" fillId="2" borderId="46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left"/>
      <protection/>
    </xf>
    <xf numFmtId="0" fontId="1" fillId="0" borderId="39" xfId="20" applyFont="1" applyBorder="1" applyAlignment="1">
      <alignment horizontal="left"/>
      <protection/>
    </xf>
    <xf numFmtId="0" fontId="1" fillId="0" borderId="60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6" xfId="0" applyNumberFormat="1" applyFont="1" applyFill="1" applyBorder="1" applyAlignment="1">
      <alignment horizontal="right"/>
    </xf>
    <xf numFmtId="49" fontId="18" fillId="3" borderId="61" xfId="20" applyNumberFormat="1" applyFont="1" applyFill="1" applyBorder="1" applyAlignment="1">
      <alignment horizontal="left" wrapText="1"/>
      <protection/>
    </xf>
    <xf numFmtId="49" fontId="19" fillId="0" borderId="62" xfId="0" applyNumberFormat="1" applyFont="1" applyBorder="1" applyAlignment="1">
      <alignment horizontal="left" wrapText="1"/>
    </xf>
    <xf numFmtId="0" fontId="11" fillId="0" borderId="0" xfId="20" applyFont="1" applyAlignment="1">
      <alignment horizontal="center"/>
      <protection/>
    </xf>
    <xf numFmtId="49" fontId="1" fillId="0" borderId="57" xfId="20" applyNumberFormat="1" applyFont="1" applyBorder="1" applyAlignment="1">
      <alignment horizontal="center"/>
      <protection/>
    </xf>
    <xf numFmtId="0" fontId="1" fillId="0" borderId="59" xfId="20" applyFont="1" applyBorder="1" applyAlignment="1">
      <alignment horizontal="center" shrinkToFit="1"/>
      <protection/>
    </xf>
    <xf numFmtId="0" fontId="1" fillId="0" borderId="39" xfId="20" applyFont="1" applyBorder="1" applyAlignment="1">
      <alignment horizontal="center" shrinkToFit="1"/>
      <protection/>
    </xf>
    <xf numFmtId="0" fontId="1" fillId="0" borderId="60" xfId="20" applyFont="1" applyBorder="1" applyAlignment="1">
      <alignment horizontal="center" shrinkToFit="1"/>
      <protection/>
    </xf>
    <xf numFmtId="49" fontId="16" fillId="3" borderId="61" xfId="20" applyNumberFormat="1" applyFont="1" applyFill="1" applyBorder="1" applyAlignment="1">
      <alignment horizontal="left" wrapText="1"/>
      <protection/>
    </xf>
    <xf numFmtId="49" fontId="23" fillId="3" borderId="61" xfId="20" applyNumberFormat="1" applyFont="1" applyFill="1" applyBorder="1" applyAlignment="1">
      <alignment horizontal="left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workbookViewId="0" topLeftCell="A1">
      <selection activeCell="F31" sqref="F31:G3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74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02</v>
      </c>
      <c r="D2" s="5" t="str">
        <f>Rekapitulace!G2</f>
        <v>Rekonstrukce sociálního zázemí-se sanitárními příč</v>
      </c>
      <c r="E2" s="6"/>
      <c r="F2" s="7" t="s">
        <v>1</v>
      </c>
      <c r="G2" s="8" t="s">
        <v>80</v>
      </c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95" customHeight="1">
      <c r="A5" s="17" t="s">
        <v>78</v>
      </c>
      <c r="B5" s="18"/>
      <c r="C5" s="19" t="s">
        <v>79</v>
      </c>
      <c r="D5" s="20"/>
      <c r="E5" s="18"/>
      <c r="F5" s="13" t="s">
        <v>6</v>
      </c>
      <c r="G5" s="14"/>
    </row>
    <row r="6" spans="1:15" ht="12.9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95" customHeight="1">
      <c r="A7" s="24" t="s">
        <v>76</v>
      </c>
      <c r="B7" s="25"/>
      <c r="C7" s="26" t="s">
        <v>77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212"/>
      <c r="D8" s="212"/>
      <c r="E8" s="213"/>
      <c r="F8" s="30" t="s">
        <v>12</v>
      </c>
      <c r="G8" s="31"/>
      <c r="H8" s="32"/>
      <c r="I8" s="33"/>
    </row>
    <row r="9" spans="1:8" ht="12.75">
      <c r="A9" s="29" t="s">
        <v>13</v>
      </c>
      <c r="B9" s="13"/>
      <c r="C9" s="212">
        <f>Projektant</f>
        <v>0</v>
      </c>
      <c r="D9" s="212"/>
      <c r="E9" s="213"/>
      <c r="F9" s="13"/>
      <c r="G9" s="34"/>
      <c r="H9" s="35"/>
    </row>
    <row r="10" spans="1:8" ht="12.75">
      <c r="A10" s="29" t="s">
        <v>14</v>
      </c>
      <c r="B10" s="13"/>
      <c r="C10" s="212" t="s">
        <v>1120</v>
      </c>
      <c r="D10" s="212"/>
      <c r="E10" s="212"/>
      <c r="F10" s="36"/>
      <c r="G10" s="37"/>
      <c r="H10" s="38"/>
    </row>
    <row r="11" spans="1:57" ht="13.5" customHeight="1">
      <c r="A11" s="29" t="s">
        <v>15</v>
      </c>
      <c r="B11" s="13"/>
      <c r="C11" s="212"/>
      <c r="D11" s="212"/>
      <c r="E11" s="212"/>
      <c r="F11" s="39" t="s">
        <v>16</v>
      </c>
      <c r="G11" s="40">
        <v>62017</v>
      </c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0"/>
      <c r="C12" s="214"/>
      <c r="D12" s="214"/>
      <c r="E12" s="214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5.95" customHeight="1">
      <c r="A15" s="54"/>
      <c r="B15" s="55" t="s">
        <v>22</v>
      </c>
      <c r="C15" s="56">
        <f>HSV</f>
        <v>0</v>
      </c>
      <c r="D15" s="57" t="str">
        <f>Rekapitulace!A37</f>
        <v>Ztížené výrobní podmínky</v>
      </c>
      <c r="E15" s="58"/>
      <c r="F15" s="59"/>
      <c r="G15" s="56">
        <f>Rekapitulace!I37</f>
        <v>0</v>
      </c>
    </row>
    <row r="16" spans="1:7" ht="15.95" customHeight="1">
      <c r="A16" s="54" t="s">
        <v>23</v>
      </c>
      <c r="B16" s="55" t="s">
        <v>24</v>
      </c>
      <c r="C16" s="56">
        <f>PSV</f>
        <v>0</v>
      </c>
      <c r="D16" s="9" t="str">
        <f>Rekapitulace!A38</f>
        <v>Oborová přirážka</v>
      </c>
      <c r="E16" s="60"/>
      <c r="F16" s="61"/>
      <c r="G16" s="56">
        <f>Rekapitulace!I38</f>
        <v>0</v>
      </c>
    </row>
    <row r="17" spans="1:7" ht="15.95" customHeight="1">
      <c r="A17" s="54" t="s">
        <v>25</v>
      </c>
      <c r="B17" s="55" t="s">
        <v>26</v>
      </c>
      <c r="C17" s="56">
        <f>Mont</f>
        <v>0</v>
      </c>
      <c r="D17" s="9" t="str">
        <f>Rekapitulace!A39</f>
        <v>Přesun stavebních kapacit</v>
      </c>
      <c r="E17" s="60"/>
      <c r="F17" s="61"/>
      <c r="G17" s="56">
        <f>Rekapitulace!I39</f>
        <v>0</v>
      </c>
    </row>
    <row r="18" spans="1:7" ht="15.95" customHeight="1">
      <c r="A18" s="62" t="s">
        <v>27</v>
      </c>
      <c r="B18" s="63" t="s">
        <v>28</v>
      </c>
      <c r="C18" s="56">
        <f>Dodavka</f>
        <v>0</v>
      </c>
      <c r="D18" s="9" t="str">
        <f>Rekapitulace!A40</f>
        <v>Mimostaveništní doprava</v>
      </c>
      <c r="E18" s="60"/>
      <c r="F18" s="61"/>
      <c r="G18" s="56">
        <f>Rekapitulace!I40</f>
        <v>0</v>
      </c>
    </row>
    <row r="19" spans="1:7" ht="15.95" customHeight="1">
      <c r="A19" s="64" t="s">
        <v>29</v>
      </c>
      <c r="B19" s="55"/>
      <c r="C19" s="56">
        <f>SUM(C15:C18)</f>
        <v>0</v>
      </c>
      <c r="D19" s="9" t="str">
        <f>Rekapitulace!A41</f>
        <v>Zařízení staveniště</v>
      </c>
      <c r="E19" s="60"/>
      <c r="F19" s="61"/>
      <c r="G19" s="56">
        <f>Rekapitulace!I41</f>
        <v>0</v>
      </c>
    </row>
    <row r="20" spans="1:7" ht="15.95" customHeight="1">
      <c r="A20" s="64"/>
      <c r="B20" s="55"/>
      <c r="C20" s="56"/>
      <c r="D20" s="9" t="str">
        <f>Rekapitulace!A42</f>
        <v>Provoz investora</v>
      </c>
      <c r="E20" s="60"/>
      <c r="F20" s="61"/>
      <c r="G20" s="56">
        <f>Rekapitulace!I42</f>
        <v>0</v>
      </c>
    </row>
    <row r="21" spans="1:7" ht="15.95" customHeight="1">
      <c r="A21" s="64" t="s">
        <v>30</v>
      </c>
      <c r="B21" s="55"/>
      <c r="C21" s="56">
        <f>HZS</f>
        <v>0</v>
      </c>
      <c r="D21" s="9" t="str">
        <f>Rekapitulace!A43</f>
        <v>Kompletační činnost (IČD)</v>
      </c>
      <c r="E21" s="60"/>
      <c r="F21" s="61"/>
      <c r="G21" s="56">
        <f>Rekapitulace!I43</f>
        <v>0</v>
      </c>
    </row>
    <row r="22" spans="1:7" ht="15.95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95" customHeight="1" thickBot="1">
      <c r="A23" s="215" t="s">
        <v>33</v>
      </c>
      <c r="B23" s="216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200" t="s">
        <v>38</v>
      </c>
      <c r="B25" s="201"/>
      <c r="C25" s="202"/>
      <c r="D25" s="201" t="s">
        <v>38</v>
      </c>
      <c r="E25" s="203"/>
      <c r="F25" s="204" t="s">
        <v>38</v>
      </c>
      <c r="G25" s="205"/>
    </row>
    <row r="26" spans="1:7" ht="37.5" customHeight="1">
      <c r="A26" s="200" t="s">
        <v>39</v>
      </c>
      <c r="B26" s="206"/>
      <c r="C26" s="202"/>
      <c r="D26" s="201" t="s">
        <v>39</v>
      </c>
      <c r="E26" s="203"/>
      <c r="F26" s="204" t="s">
        <v>39</v>
      </c>
      <c r="G26" s="205"/>
    </row>
    <row r="27" spans="1:7" ht="12.75">
      <c r="A27" s="200"/>
      <c r="B27" s="207"/>
      <c r="C27" s="202"/>
      <c r="D27" s="201"/>
      <c r="E27" s="203"/>
      <c r="F27" s="204"/>
      <c r="G27" s="205"/>
    </row>
    <row r="28" spans="1:7" ht="12.75">
      <c r="A28" s="200" t="s">
        <v>40</v>
      </c>
      <c r="B28" s="201"/>
      <c r="C28" s="202"/>
      <c r="D28" s="204" t="s">
        <v>41</v>
      </c>
      <c r="E28" s="202"/>
      <c r="F28" s="208" t="s">
        <v>41</v>
      </c>
      <c r="G28" s="205"/>
    </row>
    <row r="29" spans="1:7" ht="69" customHeight="1">
      <c r="A29" s="200"/>
      <c r="B29" s="201"/>
      <c r="C29" s="209"/>
      <c r="D29" s="210"/>
      <c r="E29" s="209"/>
      <c r="F29" s="201"/>
      <c r="G29" s="205"/>
    </row>
    <row r="30" spans="1:7" ht="12.75">
      <c r="A30" s="77" t="s">
        <v>42</v>
      </c>
      <c r="B30" s="78"/>
      <c r="C30" s="79">
        <v>21</v>
      </c>
      <c r="D30" s="78" t="s">
        <v>43</v>
      </c>
      <c r="E30" s="80"/>
      <c r="F30" s="217">
        <f>C23-F32</f>
        <v>0</v>
      </c>
      <c r="G30" s="218"/>
    </row>
    <row r="31" spans="1:7" ht="12.75">
      <c r="A31" s="77" t="s">
        <v>44</v>
      </c>
      <c r="B31" s="78"/>
      <c r="C31" s="79">
        <f>SazbaDPH1</f>
        <v>21</v>
      </c>
      <c r="D31" s="78" t="s">
        <v>45</v>
      </c>
      <c r="E31" s="80"/>
      <c r="F31" s="217">
        <f>ROUND(PRODUCT(F30,C31/100),0)</f>
        <v>0</v>
      </c>
      <c r="G31" s="218"/>
    </row>
    <row r="32" spans="1:7" ht="12.75">
      <c r="A32" s="77" t="s">
        <v>42</v>
      </c>
      <c r="B32" s="78"/>
      <c r="C32" s="79">
        <v>0</v>
      </c>
      <c r="D32" s="78" t="s">
        <v>45</v>
      </c>
      <c r="E32" s="80"/>
      <c r="F32" s="217">
        <v>0</v>
      </c>
      <c r="G32" s="218"/>
    </row>
    <row r="33" spans="1:7" ht="12.75">
      <c r="A33" s="77" t="s">
        <v>44</v>
      </c>
      <c r="B33" s="81"/>
      <c r="C33" s="82">
        <f>SazbaDPH2</f>
        <v>0</v>
      </c>
      <c r="D33" s="78" t="s">
        <v>45</v>
      </c>
      <c r="E33" s="61"/>
      <c r="F33" s="217">
        <f>ROUND(PRODUCT(F32,C33/100),0)</f>
        <v>0</v>
      </c>
      <c r="G33" s="218"/>
    </row>
    <row r="34" spans="1:7" s="86" customFormat="1" ht="19.5" customHeight="1" thickBot="1">
      <c r="A34" s="83" t="s">
        <v>46</v>
      </c>
      <c r="B34" s="84"/>
      <c r="C34" s="84"/>
      <c r="D34" s="84"/>
      <c r="E34" s="85"/>
      <c r="F34" s="219">
        <f>ROUND(SUM(F30:F33),0)</f>
        <v>0</v>
      </c>
      <c r="G34" s="220"/>
    </row>
    <row r="36" spans="1:8" ht="12.75">
      <c r="A36" s="87" t="s">
        <v>47</v>
      </c>
      <c r="B36" s="87"/>
      <c r="C36" s="87"/>
      <c r="D36" s="87"/>
      <c r="E36" s="87"/>
      <c r="F36" s="87"/>
      <c r="G36" s="87"/>
      <c r="H36" t="s">
        <v>5</v>
      </c>
    </row>
    <row r="37" spans="1:8" ht="14.25" customHeight="1">
      <c r="A37" s="87"/>
      <c r="B37" s="211"/>
      <c r="C37" s="211"/>
      <c r="D37" s="211"/>
      <c r="E37" s="211"/>
      <c r="F37" s="211"/>
      <c r="G37" s="211"/>
      <c r="H37" t="s">
        <v>5</v>
      </c>
    </row>
    <row r="38" spans="1:8" ht="12.75" customHeight="1">
      <c r="A38" s="88"/>
      <c r="B38" s="211"/>
      <c r="C38" s="211"/>
      <c r="D38" s="211"/>
      <c r="E38" s="211"/>
      <c r="F38" s="211"/>
      <c r="G38" s="211"/>
      <c r="H38" t="s">
        <v>5</v>
      </c>
    </row>
    <row r="39" spans="1:8" ht="12.75">
      <c r="A39" s="88"/>
      <c r="B39" s="211"/>
      <c r="C39" s="211"/>
      <c r="D39" s="211"/>
      <c r="E39" s="211"/>
      <c r="F39" s="211"/>
      <c r="G39" s="211"/>
      <c r="H39" t="s">
        <v>5</v>
      </c>
    </row>
    <row r="40" spans="1:8" ht="12.75">
      <c r="A40" s="88"/>
      <c r="B40" s="211"/>
      <c r="C40" s="211"/>
      <c r="D40" s="211"/>
      <c r="E40" s="211"/>
      <c r="F40" s="211"/>
      <c r="G40" s="211"/>
      <c r="H40" t="s">
        <v>5</v>
      </c>
    </row>
    <row r="41" spans="1:8" ht="12.75">
      <c r="A41" s="88"/>
      <c r="B41" s="211"/>
      <c r="C41" s="211"/>
      <c r="D41" s="211"/>
      <c r="E41" s="211"/>
      <c r="F41" s="211"/>
      <c r="G41" s="211"/>
      <c r="H41" t="s">
        <v>5</v>
      </c>
    </row>
    <row r="42" spans="1:8" ht="12.75">
      <c r="A42" s="88"/>
      <c r="B42" s="211"/>
      <c r="C42" s="211"/>
      <c r="D42" s="211"/>
      <c r="E42" s="211"/>
      <c r="F42" s="211"/>
      <c r="G42" s="211"/>
      <c r="H42" t="s">
        <v>5</v>
      </c>
    </row>
    <row r="43" spans="1:8" ht="12.75">
      <c r="A43" s="88"/>
      <c r="B43" s="211"/>
      <c r="C43" s="211"/>
      <c r="D43" s="211"/>
      <c r="E43" s="211"/>
      <c r="F43" s="211"/>
      <c r="G43" s="211"/>
      <c r="H43" t="s">
        <v>5</v>
      </c>
    </row>
    <row r="44" spans="1:8" ht="12.75">
      <c r="A44" s="88"/>
      <c r="B44" s="211"/>
      <c r="C44" s="211"/>
      <c r="D44" s="211"/>
      <c r="E44" s="211"/>
      <c r="F44" s="211"/>
      <c r="G44" s="211"/>
      <c r="H44" t="s">
        <v>5</v>
      </c>
    </row>
    <row r="45" spans="1:8" ht="0.75" customHeight="1">
      <c r="A45" s="88"/>
      <c r="B45" s="211"/>
      <c r="C45" s="211"/>
      <c r="D45" s="211"/>
      <c r="E45" s="211"/>
      <c r="F45" s="211"/>
      <c r="G45" s="211"/>
      <c r="H45" t="s">
        <v>5</v>
      </c>
    </row>
    <row r="46" spans="2:7" ht="12.75">
      <c r="B46" s="221"/>
      <c r="C46" s="221"/>
      <c r="D46" s="221"/>
      <c r="E46" s="221"/>
      <c r="F46" s="221"/>
      <c r="G46" s="221"/>
    </row>
    <row r="47" spans="2:7" ht="12.75">
      <c r="B47" s="221"/>
      <c r="C47" s="221"/>
      <c r="D47" s="221"/>
      <c r="E47" s="221"/>
      <c r="F47" s="221"/>
      <c r="G47" s="221"/>
    </row>
    <row r="48" spans="2:7" ht="12.75">
      <c r="B48" s="221"/>
      <c r="C48" s="221"/>
      <c r="D48" s="221"/>
      <c r="E48" s="221"/>
      <c r="F48" s="221"/>
      <c r="G48" s="221"/>
    </row>
    <row r="49" spans="2:7" ht="12.75">
      <c r="B49" s="221"/>
      <c r="C49" s="221"/>
      <c r="D49" s="221"/>
      <c r="E49" s="221"/>
      <c r="F49" s="221"/>
      <c r="G49" s="221"/>
    </row>
    <row r="50" spans="2:7" ht="12.75">
      <c r="B50" s="221"/>
      <c r="C50" s="221"/>
      <c r="D50" s="221"/>
      <c r="E50" s="221"/>
      <c r="F50" s="221"/>
      <c r="G50" s="221"/>
    </row>
    <row r="51" spans="2:7" ht="12.75">
      <c r="B51" s="221"/>
      <c r="C51" s="221"/>
      <c r="D51" s="221"/>
      <c r="E51" s="221"/>
      <c r="F51" s="221"/>
      <c r="G51" s="221"/>
    </row>
    <row r="52" spans="2:7" ht="12.75">
      <c r="B52" s="221"/>
      <c r="C52" s="221"/>
      <c r="D52" s="221"/>
      <c r="E52" s="221"/>
      <c r="F52" s="221"/>
      <c r="G52" s="221"/>
    </row>
    <row r="53" spans="2:7" ht="12.75">
      <c r="B53" s="221"/>
      <c r="C53" s="221"/>
      <c r="D53" s="221"/>
      <c r="E53" s="221"/>
      <c r="F53" s="221"/>
      <c r="G53" s="221"/>
    </row>
    <row r="54" spans="2:7" ht="12.75">
      <c r="B54" s="221"/>
      <c r="C54" s="221"/>
      <c r="D54" s="221"/>
      <c r="E54" s="221"/>
      <c r="F54" s="221"/>
      <c r="G54" s="221"/>
    </row>
    <row r="55" spans="2:7" ht="12.75">
      <c r="B55" s="221"/>
      <c r="C55" s="221"/>
      <c r="D55" s="221"/>
      <c r="E55" s="221"/>
      <c r="F55" s="221"/>
      <c r="G55" s="221"/>
    </row>
  </sheetData>
  <sheetProtection password="96DB" sheet="1" objects="1" scenarios="1"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6"/>
  <sheetViews>
    <sheetView workbookViewId="0" topLeftCell="A1">
      <selection activeCell="D54" sqref="D54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22" t="s">
        <v>48</v>
      </c>
      <c r="B1" s="223"/>
      <c r="C1" s="89" t="str">
        <f>CONCATENATE(cislostavby," ",nazevstavby)</f>
        <v>062017 Rekonstrukce sociálního zázemí koleje MU</v>
      </c>
      <c r="D1" s="90"/>
      <c r="E1" s="91"/>
      <c r="F1" s="90"/>
      <c r="G1" s="92" t="s">
        <v>49</v>
      </c>
      <c r="H1" s="93" t="s">
        <v>81</v>
      </c>
      <c r="I1" s="94"/>
    </row>
    <row r="2" spans="1:9" ht="13.5" thickBot="1">
      <c r="A2" s="224" t="s">
        <v>50</v>
      </c>
      <c r="B2" s="225"/>
      <c r="C2" s="95" t="str">
        <f>CONCATENATE(cisloobjektu," ",nazevobjektu)</f>
        <v>SO01 Rekonstrukce sociálního zázemí</v>
      </c>
      <c r="D2" s="96"/>
      <c r="E2" s="97"/>
      <c r="F2" s="96"/>
      <c r="G2" s="226" t="s">
        <v>82</v>
      </c>
      <c r="H2" s="227"/>
      <c r="I2" s="228"/>
    </row>
    <row r="3" spans="1:9" ht="13.5" thickTop="1">
      <c r="A3" s="76"/>
      <c r="B3" s="76"/>
      <c r="C3" s="76"/>
      <c r="D3" s="76"/>
      <c r="E3" s="76"/>
      <c r="F3" s="66"/>
      <c r="G3" s="76"/>
      <c r="H3" s="76"/>
      <c r="I3" s="76"/>
    </row>
    <row r="4" spans="1:9" ht="19.5" customHeight="1">
      <c r="A4" s="98" t="s">
        <v>51</v>
      </c>
      <c r="B4" s="99"/>
      <c r="C4" s="99"/>
      <c r="D4" s="99"/>
      <c r="E4" s="100"/>
      <c r="F4" s="99"/>
      <c r="G4" s="99"/>
      <c r="H4" s="99"/>
      <c r="I4" s="99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5" customFormat="1" ht="13.5" thickBot="1">
      <c r="A6" s="101"/>
      <c r="B6" s="102" t="s">
        <v>52</v>
      </c>
      <c r="C6" s="102"/>
      <c r="D6" s="103"/>
      <c r="E6" s="104" t="s">
        <v>53</v>
      </c>
      <c r="F6" s="105" t="s">
        <v>54</v>
      </c>
      <c r="G6" s="105" t="s">
        <v>55</v>
      </c>
      <c r="H6" s="105" t="s">
        <v>56</v>
      </c>
      <c r="I6" s="106" t="s">
        <v>30</v>
      </c>
    </row>
    <row r="7" spans="1:9" s="35" customFormat="1" ht="12.75">
      <c r="A7" s="190" t="str">
        <f>Položky!B7</f>
        <v>3</v>
      </c>
      <c r="B7" s="107" t="str">
        <f>Položky!C7</f>
        <v>Svislé a kompletní konstrukce</v>
      </c>
      <c r="C7" s="66"/>
      <c r="D7" s="108"/>
      <c r="E7" s="191">
        <f>Položky!BA192</f>
        <v>0</v>
      </c>
      <c r="F7" s="192">
        <f>Položky!BB192</f>
        <v>0</v>
      </c>
      <c r="G7" s="192">
        <f>Položky!BC192</f>
        <v>0</v>
      </c>
      <c r="H7" s="192">
        <f>Položky!BD192</f>
        <v>0</v>
      </c>
      <c r="I7" s="193">
        <f>Položky!BE192</f>
        <v>0</v>
      </c>
    </row>
    <row r="8" spans="1:9" s="35" customFormat="1" ht="12.75">
      <c r="A8" s="190" t="str">
        <f>Položky!B193</f>
        <v>4</v>
      </c>
      <c r="B8" s="107" t="str">
        <f>Položky!C193</f>
        <v>Vodorovné konstrukce</v>
      </c>
      <c r="C8" s="66"/>
      <c r="D8" s="108"/>
      <c r="E8" s="191">
        <f>Položky!BA207</f>
        <v>0</v>
      </c>
      <c r="F8" s="192">
        <f>Položky!BB207</f>
        <v>0</v>
      </c>
      <c r="G8" s="192">
        <f>Položky!BC207</f>
        <v>0</v>
      </c>
      <c r="H8" s="192">
        <f>Položky!BD207</f>
        <v>0</v>
      </c>
      <c r="I8" s="193">
        <f>Položky!BE207</f>
        <v>0</v>
      </c>
    </row>
    <row r="9" spans="1:9" s="35" customFormat="1" ht="12.75">
      <c r="A9" s="190" t="str">
        <f>Položky!B208</f>
        <v>61</v>
      </c>
      <c r="B9" s="107" t="str">
        <f>Položky!C208</f>
        <v>Upravy povrchů vnitřní</v>
      </c>
      <c r="C9" s="66"/>
      <c r="D9" s="108"/>
      <c r="E9" s="191">
        <f>Položky!BA316</f>
        <v>0</v>
      </c>
      <c r="F9" s="192">
        <f>Položky!BB316</f>
        <v>0</v>
      </c>
      <c r="G9" s="192">
        <f>Položky!BC316</f>
        <v>0</v>
      </c>
      <c r="H9" s="192">
        <f>Položky!BD316</f>
        <v>0</v>
      </c>
      <c r="I9" s="193">
        <f>Položky!BE316</f>
        <v>0</v>
      </c>
    </row>
    <row r="10" spans="1:9" s="35" customFormat="1" ht="12.75">
      <c r="A10" s="190" t="str">
        <f>Položky!B317</f>
        <v>63</v>
      </c>
      <c r="B10" s="107" t="str">
        <f>Položky!C317</f>
        <v>Podlahy a podlahové konstrukce</v>
      </c>
      <c r="C10" s="66"/>
      <c r="D10" s="108"/>
      <c r="E10" s="191">
        <f>Položky!BA323</f>
        <v>0</v>
      </c>
      <c r="F10" s="192">
        <f>Položky!BB323</f>
        <v>0</v>
      </c>
      <c r="G10" s="192">
        <f>Položky!BC323</f>
        <v>0</v>
      </c>
      <c r="H10" s="192">
        <f>Položky!BD323</f>
        <v>0</v>
      </c>
      <c r="I10" s="193">
        <f>Položky!BE323</f>
        <v>0</v>
      </c>
    </row>
    <row r="11" spans="1:9" s="35" customFormat="1" ht="12.75">
      <c r="A11" s="190" t="str">
        <f>Položky!B324</f>
        <v>94</v>
      </c>
      <c r="B11" s="107" t="str">
        <f>Položky!C324</f>
        <v>Lešení a stavební výtahy</v>
      </c>
      <c r="C11" s="66"/>
      <c r="D11" s="108"/>
      <c r="E11" s="191">
        <f>Položky!BA328</f>
        <v>0</v>
      </c>
      <c r="F11" s="192">
        <f>Položky!BB328</f>
        <v>0</v>
      </c>
      <c r="G11" s="192">
        <f>Položky!BC328</f>
        <v>0</v>
      </c>
      <c r="H11" s="192">
        <f>Položky!BD328</f>
        <v>0</v>
      </c>
      <c r="I11" s="193">
        <f>Položky!BE328</f>
        <v>0</v>
      </c>
    </row>
    <row r="12" spans="1:9" s="35" customFormat="1" ht="12.75">
      <c r="A12" s="190" t="str">
        <f>Položky!B329</f>
        <v>95</v>
      </c>
      <c r="B12" s="107" t="str">
        <f>Položky!C329</f>
        <v>Dokončovací konstrukce na pozemních stavbách</v>
      </c>
      <c r="C12" s="66"/>
      <c r="D12" s="108"/>
      <c r="E12" s="191">
        <f>Položky!BA334</f>
        <v>0</v>
      </c>
      <c r="F12" s="192">
        <f>Položky!BB334</f>
        <v>0</v>
      </c>
      <c r="G12" s="192">
        <f>Položky!BC334</f>
        <v>0</v>
      </c>
      <c r="H12" s="192">
        <f>Položky!BD334</f>
        <v>0</v>
      </c>
      <c r="I12" s="193">
        <f>Položky!BE334</f>
        <v>0</v>
      </c>
    </row>
    <row r="13" spans="1:9" s="35" customFormat="1" ht="12.75">
      <c r="A13" s="190" t="str">
        <f>Položky!B335</f>
        <v>96</v>
      </c>
      <c r="B13" s="107" t="str">
        <f>Položky!C335</f>
        <v>Bourání konstrukcí</v>
      </c>
      <c r="C13" s="66"/>
      <c r="D13" s="108"/>
      <c r="E13" s="191">
        <f>Položky!BA578</f>
        <v>0</v>
      </c>
      <c r="F13" s="192">
        <f>Položky!BB578</f>
        <v>0</v>
      </c>
      <c r="G13" s="192">
        <f>Položky!BC578</f>
        <v>0</v>
      </c>
      <c r="H13" s="192">
        <f>Položky!BD578</f>
        <v>0</v>
      </c>
      <c r="I13" s="193">
        <f>Položky!BE578</f>
        <v>0</v>
      </c>
    </row>
    <row r="14" spans="1:9" s="35" customFormat="1" ht="12.75">
      <c r="A14" s="190" t="str">
        <f>Položky!B579</f>
        <v>99</v>
      </c>
      <c r="B14" s="107" t="str">
        <f>Položky!C579</f>
        <v>Staveništní přesun hmot</v>
      </c>
      <c r="C14" s="66"/>
      <c r="D14" s="108"/>
      <c r="E14" s="191">
        <f>Položky!BA581</f>
        <v>0</v>
      </c>
      <c r="F14" s="192">
        <f>Položky!BB581</f>
        <v>0</v>
      </c>
      <c r="G14" s="192">
        <f>Položky!BC581</f>
        <v>0</v>
      </c>
      <c r="H14" s="192">
        <f>Položky!BD581</f>
        <v>0</v>
      </c>
      <c r="I14" s="193">
        <f>Položky!BE581</f>
        <v>0</v>
      </c>
    </row>
    <row r="15" spans="1:9" s="35" customFormat="1" ht="12.75">
      <c r="A15" s="190" t="str">
        <f>Položky!B582</f>
        <v>711</v>
      </c>
      <c r="B15" s="107" t="str">
        <f>Položky!C582</f>
        <v>Izolace proti vodě</v>
      </c>
      <c r="C15" s="66"/>
      <c r="D15" s="108"/>
      <c r="E15" s="191">
        <f>Položky!BA620</f>
        <v>0</v>
      </c>
      <c r="F15" s="192">
        <f>Položky!BB620</f>
        <v>0</v>
      </c>
      <c r="G15" s="192">
        <f>Položky!BC620</f>
        <v>0</v>
      </c>
      <c r="H15" s="192">
        <f>Položky!BD620</f>
        <v>0</v>
      </c>
      <c r="I15" s="193">
        <f>Položky!BE620</f>
        <v>0</v>
      </c>
    </row>
    <row r="16" spans="1:9" s="35" customFormat="1" ht="12.75">
      <c r="A16" s="190" t="str">
        <f>Položky!B621</f>
        <v>713</v>
      </c>
      <c r="B16" s="107" t="str">
        <f>Položky!C621</f>
        <v>Izolace tepelné</v>
      </c>
      <c r="C16" s="66"/>
      <c r="D16" s="108"/>
      <c r="E16" s="191">
        <f>Položky!BA645</f>
        <v>0</v>
      </c>
      <c r="F16" s="192">
        <f>Položky!BB645</f>
        <v>0</v>
      </c>
      <c r="G16" s="192">
        <f>Položky!BC645</f>
        <v>0</v>
      </c>
      <c r="H16" s="192">
        <f>Položky!BD645</f>
        <v>0</v>
      </c>
      <c r="I16" s="193">
        <f>Položky!BE645</f>
        <v>0</v>
      </c>
    </row>
    <row r="17" spans="1:9" s="35" customFormat="1" ht="12.75">
      <c r="A17" s="190" t="str">
        <f>Položky!B646</f>
        <v>720</v>
      </c>
      <c r="B17" s="107" t="str">
        <f>Položky!C646</f>
        <v>Zdravotechnická instalace</v>
      </c>
      <c r="C17" s="66"/>
      <c r="D17" s="108"/>
      <c r="E17" s="191">
        <f>Položky!BA648</f>
        <v>0</v>
      </c>
      <c r="F17" s="192">
        <f>Položky!BB648</f>
        <v>0</v>
      </c>
      <c r="G17" s="192">
        <f>Položky!BC648</f>
        <v>0</v>
      </c>
      <c r="H17" s="192">
        <f>Položky!BD648</f>
        <v>0</v>
      </c>
      <c r="I17" s="193">
        <f>Položky!BE648</f>
        <v>0</v>
      </c>
    </row>
    <row r="18" spans="1:9" s="35" customFormat="1" ht="12.75">
      <c r="A18" s="190" t="str">
        <f>Položky!B649</f>
        <v>730</v>
      </c>
      <c r="B18" s="107" t="str">
        <f>Položky!C649</f>
        <v>Ústřední vytápění</v>
      </c>
      <c r="C18" s="66"/>
      <c r="D18" s="108"/>
      <c r="E18" s="191">
        <f>Položky!BA651</f>
        <v>0</v>
      </c>
      <c r="F18" s="192">
        <f>Položky!BB651</f>
        <v>0</v>
      </c>
      <c r="G18" s="192">
        <f>Položky!BC651</f>
        <v>0</v>
      </c>
      <c r="H18" s="192">
        <f>Položky!BD651</f>
        <v>0</v>
      </c>
      <c r="I18" s="193">
        <f>Položky!BE651</f>
        <v>0</v>
      </c>
    </row>
    <row r="19" spans="1:9" s="35" customFormat="1" ht="12.75">
      <c r="A19" s="190" t="str">
        <f>Položky!B652</f>
        <v>762</v>
      </c>
      <c r="B19" s="107" t="str">
        <f>Položky!C652</f>
        <v>Konstrukce tesařské</v>
      </c>
      <c r="C19" s="66"/>
      <c r="D19" s="108"/>
      <c r="E19" s="191">
        <f>Položky!BA657</f>
        <v>0</v>
      </c>
      <c r="F19" s="192">
        <f>Položky!BB657</f>
        <v>0</v>
      </c>
      <c r="G19" s="192">
        <f>Položky!BC657</f>
        <v>0</v>
      </c>
      <c r="H19" s="192">
        <f>Položky!BD657</f>
        <v>0</v>
      </c>
      <c r="I19" s="193">
        <f>Položky!BE657</f>
        <v>0</v>
      </c>
    </row>
    <row r="20" spans="1:9" s="35" customFormat="1" ht="12.75">
      <c r="A20" s="190" t="str">
        <f>Položky!B658</f>
        <v>766</v>
      </c>
      <c r="B20" s="107" t="str">
        <f>Položky!C658</f>
        <v>Konstrukce truhlářské</v>
      </c>
      <c r="C20" s="66"/>
      <c r="D20" s="108"/>
      <c r="E20" s="191">
        <f>Položky!BA832</f>
        <v>0</v>
      </c>
      <c r="F20" s="192">
        <f>Položky!BB832</f>
        <v>0</v>
      </c>
      <c r="G20" s="192">
        <f>Položky!BC832</f>
        <v>0</v>
      </c>
      <c r="H20" s="192">
        <f>Položky!BD832</f>
        <v>0</v>
      </c>
      <c r="I20" s="193">
        <f>Položky!BE832</f>
        <v>0</v>
      </c>
    </row>
    <row r="21" spans="1:9" s="35" customFormat="1" ht="12.75">
      <c r="A21" s="190" t="str">
        <f>Položky!B833</f>
        <v>767</v>
      </c>
      <c r="B21" s="107" t="str">
        <f>Položky!C833</f>
        <v>Konstrukce zámečnické</v>
      </c>
      <c r="C21" s="66"/>
      <c r="D21" s="108"/>
      <c r="E21" s="191">
        <f>Položky!BA984</f>
        <v>0</v>
      </c>
      <c r="F21" s="192">
        <f>Položky!BB984</f>
        <v>0</v>
      </c>
      <c r="G21" s="192">
        <f>Položky!BC984</f>
        <v>0</v>
      </c>
      <c r="H21" s="192">
        <f>Položky!BD984</f>
        <v>0</v>
      </c>
      <c r="I21" s="193">
        <f>Položky!BE984</f>
        <v>0</v>
      </c>
    </row>
    <row r="22" spans="1:9" s="35" customFormat="1" ht="12.75">
      <c r="A22" s="190" t="str">
        <f>Položky!B985</f>
        <v>771</v>
      </c>
      <c r="B22" s="107" t="str">
        <f>Položky!C985</f>
        <v>Podlahy z dlaždic a obklady</v>
      </c>
      <c r="C22" s="66"/>
      <c r="D22" s="108"/>
      <c r="E22" s="191">
        <f>Položky!BA1044</f>
        <v>0</v>
      </c>
      <c r="F22" s="192">
        <f>Položky!BB1044</f>
        <v>0</v>
      </c>
      <c r="G22" s="192">
        <f>Položky!BC1044</f>
        <v>0</v>
      </c>
      <c r="H22" s="192">
        <f>Položky!BD1044</f>
        <v>0</v>
      </c>
      <c r="I22" s="193">
        <f>Položky!BE1044</f>
        <v>0</v>
      </c>
    </row>
    <row r="23" spans="1:9" s="35" customFormat="1" ht="12.75">
      <c r="A23" s="190" t="str">
        <f>Položky!B1045</f>
        <v>776</v>
      </c>
      <c r="B23" s="107" t="str">
        <f>Položky!C1045</f>
        <v>Podlahy povlakové</v>
      </c>
      <c r="C23" s="66"/>
      <c r="D23" s="108"/>
      <c r="E23" s="191">
        <f>Položky!BA1055</f>
        <v>0</v>
      </c>
      <c r="F23" s="192">
        <f>Položky!BB1055</f>
        <v>0</v>
      </c>
      <c r="G23" s="192">
        <f>Položky!BC1055</f>
        <v>0</v>
      </c>
      <c r="H23" s="192">
        <f>Položky!BD1055</f>
        <v>0</v>
      </c>
      <c r="I23" s="193">
        <f>Položky!BE1055</f>
        <v>0</v>
      </c>
    </row>
    <row r="24" spans="1:9" s="35" customFormat="1" ht="12.75">
      <c r="A24" s="190" t="str">
        <f>Položky!B1056</f>
        <v>777</v>
      </c>
      <c r="B24" s="107" t="str">
        <f>Položky!C1056</f>
        <v>Podlahy ze syntetických hmot</v>
      </c>
      <c r="C24" s="66"/>
      <c r="D24" s="108"/>
      <c r="E24" s="191">
        <f>Položky!BA1077</f>
        <v>0</v>
      </c>
      <c r="F24" s="192">
        <f>Položky!BB1077</f>
        <v>0</v>
      </c>
      <c r="G24" s="192">
        <f>Položky!BC1077</f>
        <v>0</v>
      </c>
      <c r="H24" s="192">
        <f>Položky!BD1077</f>
        <v>0</v>
      </c>
      <c r="I24" s="193">
        <f>Položky!BE1077</f>
        <v>0</v>
      </c>
    </row>
    <row r="25" spans="1:9" s="35" customFormat="1" ht="12.75">
      <c r="A25" s="190" t="str">
        <f>Položky!B1078</f>
        <v>781</v>
      </c>
      <c r="B25" s="107" t="str">
        <f>Položky!C1078</f>
        <v>Obklady keramické</v>
      </c>
      <c r="C25" s="66"/>
      <c r="D25" s="108"/>
      <c r="E25" s="191">
        <f>Položky!BA1135</f>
        <v>0</v>
      </c>
      <c r="F25" s="192">
        <f>Položky!BB1135</f>
        <v>0</v>
      </c>
      <c r="G25" s="192">
        <f>Položky!BC1135</f>
        <v>0</v>
      </c>
      <c r="H25" s="192">
        <f>Položky!BD1135</f>
        <v>0</v>
      </c>
      <c r="I25" s="193">
        <f>Položky!BE1135</f>
        <v>0</v>
      </c>
    </row>
    <row r="26" spans="1:9" s="35" customFormat="1" ht="12.75">
      <c r="A26" s="190" t="str">
        <f>Položky!B1136</f>
        <v>783</v>
      </c>
      <c r="B26" s="107" t="str">
        <f>Položky!C1136</f>
        <v>Nátěry</v>
      </c>
      <c r="C26" s="66"/>
      <c r="D26" s="108"/>
      <c r="E26" s="191">
        <f>Položky!BA1154</f>
        <v>0</v>
      </c>
      <c r="F26" s="192">
        <f>Položky!BB1154</f>
        <v>0</v>
      </c>
      <c r="G26" s="192">
        <f>Položky!BC1154</f>
        <v>0</v>
      </c>
      <c r="H26" s="192">
        <f>Položky!BD1154</f>
        <v>0</v>
      </c>
      <c r="I26" s="193">
        <f>Položky!BE1154</f>
        <v>0</v>
      </c>
    </row>
    <row r="27" spans="1:9" s="35" customFormat="1" ht="12.75">
      <c r="A27" s="190" t="str">
        <f>Položky!B1155</f>
        <v>784</v>
      </c>
      <c r="B27" s="107" t="str">
        <f>Položky!C1155</f>
        <v>Malby</v>
      </c>
      <c r="C27" s="66"/>
      <c r="D27" s="108"/>
      <c r="E27" s="191">
        <f>Položky!BA1187</f>
        <v>0</v>
      </c>
      <c r="F27" s="192">
        <f>Položky!BB1187</f>
        <v>0</v>
      </c>
      <c r="G27" s="192">
        <f>Položky!BC1187</f>
        <v>0</v>
      </c>
      <c r="H27" s="192">
        <f>Položky!BD1187</f>
        <v>0</v>
      </c>
      <c r="I27" s="193">
        <f>Položky!BE1187</f>
        <v>0</v>
      </c>
    </row>
    <row r="28" spans="1:9" s="35" customFormat="1" ht="12.75">
      <c r="A28" s="190" t="str">
        <f>Položky!B1188</f>
        <v>787</v>
      </c>
      <c r="B28" s="107" t="str">
        <f>Položky!C1188</f>
        <v>Zasklívání</v>
      </c>
      <c r="C28" s="66"/>
      <c r="D28" s="108"/>
      <c r="E28" s="191">
        <f>Položky!BA1194</f>
        <v>0</v>
      </c>
      <c r="F28" s="192">
        <f>Položky!BB1194</f>
        <v>0</v>
      </c>
      <c r="G28" s="192">
        <f>Položky!BC1194</f>
        <v>0</v>
      </c>
      <c r="H28" s="192">
        <f>Položky!BD1194</f>
        <v>0</v>
      </c>
      <c r="I28" s="193">
        <f>Položky!BE1194</f>
        <v>0</v>
      </c>
    </row>
    <row r="29" spans="1:9" s="35" customFormat="1" ht="12.75">
      <c r="A29" s="190" t="str">
        <f>Položky!B1195</f>
        <v>M21</v>
      </c>
      <c r="B29" s="107" t="str">
        <f>Položky!C1195</f>
        <v>Elektromontáže</v>
      </c>
      <c r="C29" s="66"/>
      <c r="D29" s="108"/>
      <c r="E29" s="191">
        <f>Položky!BA1197</f>
        <v>0</v>
      </c>
      <c r="F29" s="192">
        <f>Položky!BB1197</f>
        <v>0</v>
      </c>
      <c r="G29" s="192">
        <f>Položky!BC1197</f>
        <v>0</v>
      </c>
      <c r="H29" s="192">
        <f>Položky!BD1197</f>
        <v>0</v>
      </c>
      <c r="I29" s="193">
        <f>Položky!BE1197</f>
        <v>0</v>
      </c>
    </row>
    <row r="30" spans="1:9" s="35" customFormat="1" ht="12.75">
      <c r="A30" s="190" t="str">
        <f>Položky!B1198</f>
        <v>M24</v>
      </c>
      <c r="B30" s="107" t="str">
        <f>Položky!C1198</f>
        <v>Montáže vzduchotechnických zařízení</v>
      </c>
      <c r="C30" s="66"/>
      <c r="D30" s="108"/>
      <c r="E30" s="191">
        <f>Položky!BA1200</f>
        <v>0</v>
      </c>
      <c r="F30" s="192">
        <f>Položky!BB1200</f>
        <v>0</v>
      </c>
      <c r="G30" s="192">
        <f>Položky!BC1200</f>
        <v>0</v>
      </c>
      <c r="H30" s="192">
        <f>Položky!BD1200</f>
        <v>0</v>
      </c>
      <c r="I30" s="193">
        <f>Položky!BE1200</f>
        <v>0</v>
      </c>
    </row>
    <row r="31" spans="1:9" s="35" customFormat="1" ht="13.5" thickBot="1">
      <c r="A31" s="190" t="str">
        <f>Položky!B1201</f>
        <v>D96</v>
      </c>
      <c r="B31" s="107" t="str">
        <f>Položky!C1201</f>
        <v>Přesuny suti a vybouraných hmot</v>
      </c>
      <c r="C31" s="66"/>
      <c r="D31" s="108"/>
      <c r="E31" s="191">
        <f>Položky!BA1219</f>
        <v>0</v>
      </c>
      <c r="F31" s="192">
        <f>Položky!BB1219</f>
        <v>0</v>
      </c>
      <c r="G31" s="192">
        <f>Položky!BC1219</f>
        <v>0</v>
      </c>
      <c r="H31" s="192">
        <f>Položky!BD1219</f>
        <v>0</v>
      </c>
      <c r="I31" s="193">
        <f>Položky!BE1219</f>
        <v>0</v>
      </c>
    </row>
    <row r="32" spans="1:9" s="115" customFormat="1" ht="13.5" thickBot="1">
      <c r="A32" s="109"/>
      <c r="B32" s="110" t="s">
        <v>57</v>
      </c>
      <c r="C32" s="110"/>
      <c r="D32" s="111"/>
      <c r="E32" s="112">
        <f>SUM(E7:E31)</f>
        <v>0</v>
      </c>
      <c r="F32" s="113">
        <f>SUM(F7:F31)</f>
        <v>0</v>
      </c>
      <c r="G32" s="113">
        <f>SUM(G7:G31)</f>
        <v>0</v>
      </c>
      <c r="H32" s="113">
        <f>SUM(H7:H31)</f>
        <v>0</v>
      </c>
      <c r="I32" s="114">
        <f>SUM(I7:I31)</f>
        <v>0</v>
      </c>
    </row>
    <row r="33" spans="1:9" ht="12.75">
      <c r="A33" s="66"/>
      <c r="B33" s="66"/>
      <c r="C33" s="66"/>
      <c r="D33" s="66"/>
      <c r="E33" s="66"/>
      <c r="F33" s="66"/>
      <c r="G33" s="66"/>
      <c r="H33" s="66"/>
      <c r="I33" s="66"/>
    </row>
    <row r="34" spans="1:57" ht="19.5" customHeight="1">
      <c r="A34" s="99" t="s">
        <v>58</v>
      </c>
      <c r="B34" s="99"/>
      <c r="C34" s="99"/>
      <c r="D34" s="99"/>
      <c r="E34" s="99"/>
      <c r="F34" s="99"/>
      <c r="G34" s="116"/>
      <c r="H34" s="99"/>
      <c r="I34" s="99"/>
      <c r="BA34" s="41"/>
      <c r="BB34" s="41"/>
      <c r="BC34" s="41"/>
      <c r="BD34" s="41"/>
      <c r="BE34" s="41"/>
    </row>
    <row r="35" spans="1:9" ht="13.5" thickBot="1">
      <c r="A35" s="76"/>
      <c r="B35" s="76"/>
      <c r="C35" s="76"/>
      <c r="D35" s="76"/>
      <c r="E35" s="76"/>
      <c r="F35" s="76"/>
      <c r="G35" s="76"/>
      <c r="H35" s="76"/>
      <c r="I35" s="76"/>
    </row>
    <row r="36" spans="1:9" ht="12.75">
      <c r="A36" s="71" t="s">
        <v>59</v>
      </c>
      <c r="B36" s="72"/>
      <c r="C36" s="72"/>
      <c r="D36" s="117"/>
      <c r="E36" s="118" t="s">
        <v>60</v>
      </c>
      <c r="F36" s="119" t="s">
        <v>61</v>
      </c>
      <c r="G36" s="120" t="s">
        <v>62</v>
      </c>
      <c r="H36" s="121"/>
      <c r="I36" s="122" t="s">
        <v>60</v>
      </c>
    </row>
    <row r="37" spans="1:53" ht="12.75">
      <c r="A37" s="64" t="s">
        <v>1112</v>
      </c>
      <c r="B37" s="55"/>
      <c r="C37" s="55"/>
      <c r="D37" s="123"/>
      <c r="E37" s="198"/>
      <c r="F37" s="199"/>
      <c r="G37" s="124">
        <f aca="true" t="shared" si="0" ref="G37:G44">CHOOSE(BA37+1,HSV+PSV,HSV+PSV+Mont,HSV+PSV+Dodavka+Mont,HSV,PSV,Mont,Dodavka,Mont+Dodavka,0)</f>
        <v>0</v>
      </c>
      <c r="H37" s="125"/>
      <c r="I37" s="126">
        <f aca="true" t="shared" si="1" ref="I37:I44">E37+F37*G37/100</f>
        <v>0</v>
      </c>
      <c r="BA37">
        <v>0</v>
      </c>
    </row>
    <row r="38" spans="1:53" ht="12.75">
      <c r="A38" s="64" t="s">
        <v>1113</v>
      </c>
      <c r="B38" s="55"/>
      <c r="C38" s="55"/>
      <c r="D38" s="123"/>
      <c r="E38" s="198"/>
      <c r="F38" s="199"/>
      <c r="G38" s="124">
        <f t="shared" si="0"/>
        <v>0</v>
      </c>
      <c r="H38" s="125"/>
      <c r="I38" s="126">
        <f t="shared" si="1"/>
        <v>0</v>
      </c>
      <c r="BA38">
        <v>0</v>
      </c>
    </row>
    <row r="39" spans="1:53" ht="12.75">
      <c r="A39" s="64" t="s">
        <v>1114</v>
      </c>
      <c r="B39" s="55"/>
      <c r="C39" s="55"/>
      <c r="D39" s="123"/>
      <c r="E39" s="198"/>
      <c r="F39" s="199"/>
      <c r="G39" s="124">
        <f t="shared" si="0"/>
        <v>0</v>
      </c>
      <c r="H39" s="125"/>
      <c r="I39" s="126">
        <f t="shared" si="1"/>
        <v>0</v>
      </c>
      <c r="BA39">
        <v>0</v>
      </c>
    </row>
    <row r="40" spans="1:53" ht="12.75">
      <c r="A40" s="64" t="s">
        <v>1115</v>
      </c>
      <c r="B40" s="55"/>
      <c r="C40" s="55"/>
      <c r="D40" s="123"/>
      <c r="E40" s="198"/>
      <c r="F40" s="199"/>
      <c r="G40" s="124">
        <f t="shared" si="0"/>
        <v>0</v>
      </c>
      <c r="H40" s="125"/>
      <c r="I40" s="126">
        <f t="shared" si="1"/>
        <v>0</v>
      </c>
      <c r="BA40">
        <v>0</v>
      </c>
    </row>
    <row r="41" spans="1:53" ht="12.75">
      <c r="A41" s="64" t="s">
        <v>1116</v>
      </c>
      <c r="B41" s="55"/>
      <c r="C41" s="55"/>
      <c r="D41" s="123"/>
      <c r="E41" s="198"/>
      <c r="F41" s="199"/>
      <c r="G41" s="124">
        <f t="shared" si="0"/>
        <v>0</v>
      </c>
      <c r="H41" s="125"/>
      <c r="I41" s="126">
        <f t="shared" si="1"/>
        <v>0</v>
      </c>
      <c r="BA41">
        <v>1</v>
      </c>
    </row>
    <row r="42" spans="1:53" ht="12.75">
      <c r="A42" s="64" t="s">
        <v>1117</v>
      </c>
      <c r="B42" s="55"/>
      <c r="C42" s="55"/>
      <c r="D42" s="123"/>
      <c r="E42" s="198"/>
      <c r="F42" s="199"/>
      <c r="G42" s="124">
        <f t="shared" si="0"/>
        <v>0</v>
      </c>
      <c r="H42" s="125"/>
      <c r="I42" s="126">
        <f t="shared" si="1"/>
        <v>0</v>
      </c>
      <c r="BA42">
        <v>1</v>
      </c>
    </row>
    <row r="43" spans="1:53" ht="12.75">
      <c r="A43" s="64" t="s">
        <v>1118</v>
      </c>
      <c r="B43" s="55"/>
      <c r="C43" s="55"/>
      <c r="D43" s="123"/>
      <c r="E43" s="198"/>
      <c r="F43" s="199"/>
      <c r="G43" s="124">
        <f t="shared" si="0"/>
        <v>0</v>
      </c>
      <c r="H43" s="125"/>
      <c r="I43" s="126">
        <f t="shared" si="1"/>
        <v>0</v>
      </c>
      <c r="BA43">
        <v>2</v>
      </c>
    </row>
    <row r="44" spans="1:53" ht="12.75">
      <c r="A44" s="64" t="s">
        <v>1119</v>
      </c>
      <c r="B44" s="55"/>
      <c r="C44" s="55"/>
      <c r="D44" s="123"/>
      <c r="E44" s="198"/>
      <c r="F44" s="199"/>
      <c r="G44" s="124">
        <f t="shared" si="0"/>
        <v>0</v>
      </c>
      <c r="H44" s="125"/>
      <c r="I44" s="126">
        <f t="shared" si="1"/>
        <v>0</v>
      </c>
      <c r="BA44">
        <v>2</v>
      </c>
    </row>
    <row r="45" spans="1:9" ht="13.5" thickBot="1">
      <c r="A45" s="127"/>
      <c r="B45" s="128" t="s">
        <v>63</v>
      </c>
      <c r="C45" s="129"/>
      <c r="D45" s="130"/>
      <c r="E45" s="131"/>
      <c r="F45" s="132"/>
      <c r="G45" s="132"/>
      <c r="H45" s="229">
        <f>SUM(I37:I44)</f>
        <v>0</v>
      </c>
      <c r="I45" s="230"/>
    </row>
    <row r="47" spans="2:9" ht="12.75">
      <c r="B47" s="115"/>
      <c r="F47" s="133"/>
      <c r="G47" s="134"/>
      <c r="H47" s="134"/>
      <c r="I47" s="135"/>
    </row>
    <row r="48" spans="6:9" ht="12.75">
      <c r="F48" s="133"/>
      <c r="G48" s="134"/>
      <c r="H48" s="134"/>
      <c r="I48" s="135"/>
    </row>
    <row r="49" spans="6:9" ht="12.75">
      <c r="F49" s="133"/>
      <c r="G49" s="134"/>
      <c r="H49" s="134"/>
      <c r="I49" s="135"/>
    </row>
    <row r="50" spans="6:9" ht="12.75">
      <c r="F50" s="133"/>
      <c r="G50" s="134"/>
      <c r="H50" s="134"/>
      <c r="I50" s="135"/>
    </row>
    <row r="51" spans="6:9" ht="12.75">
      <c r="F51" s="133"/>
      <c r="G51" s="134"/>
      <c r="H51" s="134"/>
      <c r="I51" s="135"/>
    </row>
    <row r="52" spans="6:9" ht="12.75">
      <c r="F52" s="133"/>
      <c r="G52" s="134"/>
      <c r="H52" s="134"/>
      <c r="I52" s="135"/>
    </row>
    <row r="53" spans="6:9" ht="12.75">
      <c r="F53" s="133"/>
      <c r="G53" s="134"/>
      <c r="H53" s="134"/>
      <c r="I53" s="135"/>
    </row>
    <row r="54" spans="6:9" ht="12.75">
      <c r="F54" s="133"/>
      <c r="G54" s="134"/>
      <c r="H54" s="134"/>
      <c r="I54" s="135"/>
    </row>
    <row r="55" spans="6:9" ht="12.75">
      <c r="F55" s="133"/>
      <c r="G55" s="134"/>
      <c r="H55" s="134"/>
      <c r="I55" s="135"/>
    </row>
    <row r="56" spans="6:9" ht="12.75">
      <c r="F56" s="133"/>
      <c r="G56" s="134"/>
      <c r="H56" s="134"/>
      <c r="I56" s="135"/>
    </row>
    <row r="57" spans="6:9" ht="12.75">
      <c r="F57" s="133"/>
      <c r="G57" s="134"/>
      <c r="H57" s="134"/>
      <c r="I57" s="135"/>
    </row>
    <row r="58" spans="6:9" ht="12.75">
      <c r="F58" s="133"/>
      <c r="G58" s="134"/>
      <c r="H58" s="134"/>
      <c r="I58" s="135"/>
    </row>
    <row r="59" spans="6:9" ht="12.75">
      <c r="F59" s="133"/>
      <c r="G59" s="134"/>
      <c r="H59" s="134"/>
      <c r="I59" s="135"/>
    </row>
    <row r="60" spans="6:9" ht="12.75">
      <c r="F60" s="133"/>
      <c r="G60" s="134"/>
      <c r="H60" s="134"/>
      <c r="I60" s="135"/>
    </row>
    <row r="61" spans="6:9" ht="12.75">
      <c r="F61" s="133"/>
      <c r="G61" s="134"/>
      <c r="H61" s="134"/>
      <c r="I61" s="135"/>
    </row>
    <row r="62" spans="6:9" ht="12.75">
      <c r="F62" s="133"/>
      <c r="G62" s="134"/>
      <c r="H62" s="134"/>
      <c r="I62" s="135"/>
    </row>
    <row r="63" spans="6:9" ht="12.75">
      <c r="F63" s="133"/>
      <c r="G63" s="134"/>
      <c r="H63" s="134"/>
      <c r="I63" s="135"/>
    </row>
    <row r="64" spans="6:9" ht="12.75">
      <c r="F64" s="133"/>
      <c r="G64" s="134"/>
      <c r="H64" s="134"/>
      <c r="I64" s="135"/>
    </row>
    <row r="65" spans="6:9" ht="12.75">
      <c r="F65" s="133"/>
      <c r="G65" s="134"/>
      <c r="H65" s="134"/>
      <c r="I65" s="135"/>
    </row>
    <row r="66" spans="6:9" ht="12.75">
      <c r="F66" s="133"/>
      <c r="G66" s="134"/>
      <c r="H66" s="134"/>
      <c r="I66" s="135"/>
    </row>
    <row r="67" spans="6:9" ht="12.75">
      <c r="F67" s="133"/>
      <c r="G67" s="134"/>
      <c r="H67" s="134"/>
      <c r="I67" s="135"/>
    </row>
    <row r="68" spans="6:9" ht="12.75">
      <c r="F68" s="133"/>
      <c r="G68" s="134"/>
      <c r="H68" s="134"/>
      <c r="I68" s="135"/>
    </row>
    <row r="69" spans="6:9" ht="12.75">
      <c r="F69" s="133"/>
      <c r="G69" s="134"/>
      <c r="H69" s="134"/>
      <c r="I69" s="135"/>
    </row>
    <row r="70" spans="6:9" ht="12.75">
      <c r="F70" s="133"/>
      <c r="G70" s="134"/>
      <c r="H70" s="134"/>
      <c r="I70" s="135"/>
    </row>
    <row r="71" spans="6:9" ht="12.75">
      <c r="F71" s="133"/>
      <c r="G71" s="134"/>
      <c r="H71" s="134"/>
      <c r="I71" s="135"/>
    </row>
    <row r="72" spans="6:9" ht="12.75">
      <c r="F72" s="133"/>
      <c r="G72" s="134"/>
      <c r="H72" s="134"/>
      <c r="I72" s="135"/>
    </row>
    <row r="73" spans="6:9" ht="12.75">
      <c r="F73" s="133"/>
      <c r="G73" s="134"/>
      <c r="H73" s="134"/>
      <c r="I73" s="135"/>
    </row>
    <row r="74" spans="6:9" ht="12.75">
      <c r="F74" s="133"/>
      <c r="G74" s="134"/>
      <c r="H74" s="134"/>
      <c r="I74" s="135"/>
    </row>
    <row r="75" spans="6:9" ht="12.75">
      <c r="F75" s="133"/>
      <c r="G75" s="134"/>
      <c r="H75" s="134"/>
      <c r="I75" s="135"/>
    </row>
    <row r="76" spans="6:9" ht="12.75">
      <c r="F76" s="133"/>
      <c r="G76" s="134"/>
      <c r="H76" s="134"/>
      <c r="I76" s="135"/>
    </row>
    <row r="77" spans="6:9" ht="12.75">
      <c r="F77" s="133"/>
      <c r="G77" s="134"/>
      <c r="H77" s="134"/>
      <c r="I77" s="135"/>
    </row>
    <row r="78" spans="6:9" ht="12.75">
      <c r="F78" s="133"/>
      <c r="G78" s="134"/>
      <c r="H78" s="134"/>
      <c r="I78" s="135"/>
    </row>
    <row r="79" spans="6:9" ht="12.75">
      <c r="F79" s="133"/>
      <c r="G79" s="134"/>
      <c r="H79" s="134"/>
      <c r="I79" s="135"/>
    </row>
    <row r="80" spans="6:9" ht="12.75">
      <c r="F80" s="133"/>
      <c r="G80" s="134"/>
      <c r="H80" s="134"/>
      <c r="I80" s="135"/>
    </row>
    <row r="81" spans="6:9" ht="12.75">
      <c r="F81" s="133"/>
      <c r="G81" s="134"/>
      <c r="H81" s="134"/>
      <c r="I81" s="135"/>
    </row>
    <row r="82" spans="6:9" ht="12.75">
      <c r="F82" s="133"/>
      <c r="G82" s="134"/>
      <c r="H82" s="134"/>
      <c r="I82" s="135"/>
    </row>
    <row r="83" spans="6:9" ht="12.75">
      <c r="F83" s="133"/>
      <c r="G83" s="134"/>
      <c r="H83" s="134"/>
      <c r="I83" s="135"/>
    </row>
    <row r="84" spans="6:9" ht="12.75">
      <c r="F84" s="133"/>
      <c r="G84" s="134"/>
      <c r="H84" s="134"/>
      <c r="I84" s="135"/>
    </row>
    <row r="85" spans="6:9" ht="12.75">
      <c r="F85" s="133"/>
      <c r="G85" s="134"/>
      <c r="H85" s="134"/>
      <c r="I85" s="135"/>
    </row>
    <row r="86" spans="6:9" ht="12.75">
      <c r="F86" s="133"/>
      <c r="G86" s="134"/>
      <c r="H86" s="134"/>
      <c r="I86" s="135"/>
    </row>
    <row r="87" spans="6:9" ht="12.75">
      <c r="F87" s="133"/>
      <c r="G87" s="134"/>
      <c r="H87" s="134"/>
      <c r="I87" s="135"/>
    </row>
    <row r="88" spans="6:9" ht="12.75">
      <c r="F88" s="133"/>
      <c r="G88" s="134"/>
      <c r="H88" s="134"/>
      <c r="I88" s="135"/>
    </row>
    <row r="89" spans="6:9" ht="12.75">
      <c r="F89" s="133"/>
      <c r="G89" s="134"/>
      <c r="H89" s="134"/>
      <c r="I89" s="135"/>
    </row>
    <row r="90" spans="6:9" ht="12.75">
      <c r="F90" s="133"/>
      <c r="G90" s="134"/>
      <c r="H90" s="134"/>
      <c r="I90" s="135"/>
    </row>
    <row r="91" spans="6:9" ht="12.75">
      <c r="F91" s="133"/>
      <c r="G91" s="134"/>
      <c r="H91" s="134"/>
      <c r="I91" s="135"/>
    </row>
    <row r="92" spans="6:9" ht="12.75">
      <c r="F92" s="133"/>
      <c r="G92" s="134"/>
      <c r="H92" s="134"/>
      <c r="I92" s="135"/>
    </row>
    <row r="93" spans="6:9" ht="12.75">
      <c r="F93" s="133"/>
      <c r="G93" s="134"/>
      <c r="H93" s="134"/>
      <c r="I93" s="135"/>
    </row>
    <row r="94" spans="6:9" ht="12.75">
      <c r="F94" s="133"/>
      <c r="G94" s="134"/>
      <c r="H94" s="134"/>
      <c r="I94" s="135"/>
    </row>
    <row r="95" spans="6:9" ht="12.75">
      <c r="F95" s="133"/>
      <c r="G95" s="134"/>
      <c r="H95" s="134"/>
      <c r="I95" s="135"/>
    </row>
    <row r="96" spans="6:9" ht="12.75">
      <c r="F96" s="133"/>
      <c r="G96" s="134"/>
      <c r="H96" s="134"/>
      <c r="I96" s="135"/>
    </row>
  </sheetData>
  <sheetProtection password="96DB" sheet="1" objects="1" scenarios="1"/>
  <mergeCells count="4">
    <mergeCell ref="A1:B1"/>
    <mergeCell ref="A2:B2"/>
    <mergeCell ref="G2:I2"/>
    <mergeCell ref="H45:I4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292"/>
  <sheetViews>
    <sheetView showGridLines="0" showZeros="0" tabSelected="1" workbookViewId="0" topLeftCell="A1140">
      <selection activeCell="A1208" sqref="A1208:G1212"/>
    </sheetView>
  </sheetViews>
  <sheetFormatPr defaultColWidth="9.00390625" defaultRowHeight="12.75"/>
  <cols>
    <col min="1" max="1" width="4.375" style="136" customWidth="1"/>
    <col min="2" max="2" width="11.625" style="136" customWidth="1"/>
    <col min="3" max="3" width="40.375" style="136" customWidth="1"/>
    <col min="4" max="4" width="5.625" style="136" customWidth="1"/>
    <col min="5" max="5" width="8.625" style="184" customWidth="1"/>
    <col min="6" max="6" width="9.875" style="136" customWidth="1"/>
    <col min="7" max="7" width="13.875" style="136" customWidth="1"/>
    <col min="8" max="11" width="9.125" style="136" customWidth="1"/>
    <col min="12" max="12" width="75.375" style="136" customWidth="1"/>
    <col min="13" max="13" width="45.25390625" style="136" customWidth="1"/>
    <col min="14" max="16384" width="9.125" style="136" customWidth="1"/>
  </cols>
  <sheetData>
    <row r="1" spans="1:7" ht="15.75">
      <c r="A1" s="233" t="s">
        <v>75</v>
      </c>
      <c r="B1" s="233"/>
      <c r="C1" s="233"/>
      <c r="D1" s="233"/>
      <c r="E1" s="233"/>
      <c r="F1" s="233"/>
      <c r="G1" s="233"/>
    </row>
    <row r="2" spans="1:7" ht="14.25" customHeight="1" thickBot="1">
      <c r="A2" s="137"/>
      <c r="B2" s="138"/>
      <c r="C2" s="139"/>
      <c r="D2" s="139"/>
      <c r="E2" s="140"/>
      <c r="F2" s="139"/>
      <c r="G2" s="139"/>
    </row>
    <row r="3" spans="1:7" ht="13.5" thickTop="1">
      <c r="A3" s="222" t="s">
        <v>48</v>
      </c>
      <c r="B3" s="223"/>
      <c r="C3" s="89" t="str">
        <f>CONCATENATE(cislostavby," ",nazevstavby)</f>
        <v>062017 Rekonstrukce sociálního zázemí koleje MU</v>
      </c>
      <c r="D3" s="141"/>
      <c r="E3" s="142" t="s">
        <v>64</v>
      </c>
      <c r="F3" s="143" t="str">
        <f>Rekapitulace!H1</f>
        <v>02</v>
      </c>
      <c r="G3" s="144"/>
    </row>
    <row r="4" spans="1:7" ht="13.5" thickBot="1">
      <c r="A4" s="234" t="s">
        <v>50</v>
      </c>
      <c r="B4" s="225"/>
      <c r="C4" s="95" t="str">
        <f>CONCATENATE(cisloobjektu," ",nazevobjektu)</f>
        <v>SO01 Rekonstrukce sociálního zázemí</v>
      </c>
      <c r="D4" s="145"/>
      <c r="E4" s="235" t="str">
        <f>Rekapitulace!G2</f>
        <v>Rekonstrukce sociálního zázemí-se sanitárními příč</v>
      </c>
      <c r="F4" s="236"/>
      <c r="G4" s="237"/>
    </row>
    <row r="5" spans="1:7" ht="13.5" thickTop="1">
      <c r="A5" s="146"/>
      <c r="B5" s="137"/>
      <c r="C5" s="137"/>
      <c r="D5" s="137"/>
      <c r="E5" s="147"/>
      <c r="F5" s="137"/>
      <c r="G5" s="148"/>
    </row>
    <row r="6" spans="1:7" ht="12.75">
      <c r="A6" s="149" t="s">
        <v>65</v>
      </c>
      <c r="B6" s="150" t="s">
        <v>66</v>
      </c>
      <c r="C6" s="150" t="s">
        <v>67</v>
      </c>
      <c r="D6" s="150" t="s">
        <v>68</v>
      </c>
      <c r="E6" s="151" t="s">
        <v>69</v>
      </c>
      <c r="F6" s="150" t="s">
        <v>70</v>
      </c>
      <c r="G6" s="152" t="s">
        <v>71</v>
      </c>
    </row>
    <row r="7" spans="1:15" ht="12.75">
      <c r="A7" s="153" t="s">
        <v>72</v>
      </c>
      <c r="B7" s="154" t="s">
        <v>83</v>
      </c>
      <c r="C7" s="155" t="s">
        <v>84</v>
      </c>
      <c r="D7" s="156"/>
      <c r="E7" s="157"/>
      <c r="F7" s="157"/>
      <c r="G7" s="158"/>
      <c r="H7" s="159"/>
      <c r="I7" s="159"/>
      <c r="O7" s="160">
        <v>1</v>
      </c>
    </row>
    <row r="8" spans="1:104" ht="22.5">
      <c r="A8" s="161">
        <v>1</v>
      </c>
      <c r="B8" s="162" t="s">
        <v>85</v>
      </c>
      <c r="C8" s="163" t="s">
        <v>86</v>
      </c>
      <c r="D8" s="164" t="s">
        <v>87</v>
      </c>
      <c r="E8" s="165">
        <v>2.9821</v>
      </c>
      <c r="F8" s="197">
        <v>0</v>
      </c>
      <c r="G8" s="166">
        <f>E8*F8</f>
        <v>0</v>
      </c>
      <c r="O8" s="160">
        <v>2</v>
      </c>
      <c r="AA8" s="136">
        <v>1</v>
      </c>
      <c r="AB8" s="136">
        <v>1</v>
      </c>
      <c r="AC8" s="136">
        <v>1</v>
      </c>
      <c r="AZ8" s="136">
        <v>1</v>
      </c>
      <c r="BA8" s="136">
        <f>IF(AZ8=1,G8,0)</f>
        <v>0</v>
      </c>
      <c r="BB8" s="136">
        <f>IF(AZ8=2,G8,0)</f>
        <v>0</v>
      </c>
      <c r="BC8" s="136">
        <f>IF(AZ8=3,G8,0)</f>
        <v>0</v>
      </c>
      <c r="BD8" s="136">
        <f>IF(AZ8=4,G8,0)</f>
        <v>0</v>
      </c>
      <c r="BE8" s="136">
        <f>IF(AZ8=5,G8,0)</f>
        <v>0</v>
      </c>
      <c r="CA8" s="167">
        <v>1</v>
      </c>
      <c r="CB8" s="167">
        <v>1</v>
      </c>
      <c r="CZ8" s="136">
        <v>1.73916</v>
      </c>
    </row>
    <row r="9" spans="1:15" ht="12.75">
      <c r="A9" s="168"/>
      <c r="B9" s="170"/>
      <c r="C9" s="231" t="s">
        <v>88</v>
      </c>
      <c r="D9" s="232"/>
      <c r="E9" s="171">
        <v>1.4711</v>
      </c>
      <c r="F9" s="172"/>
      <c r="G9" s="173"/>
      <c r="M9" s="169" t="s">
        <v>88</v>
      </c>
      <c r="O9" s="160"/>
    </row>
    <row r="10" spans="1:15" ht="12.75">
      <c r="A10" s="168"/>
      <c r="B10" s="170"/>
      <c r="C10" s="231" t="s">
        <v>89</v>
      </c>
      <c r="D10" s="232"/>
      <c r="E10" s="171">
        <v>0.5838</v>
      </c>
      <c r="F10" s="172"/>
      <c r="G10" s="173"/>
      <c r="M10" s="169" t="s">
        <v>89</v>
      </c>
      <c r="O10" s="160"/>
    </row>
    <row r="11" spans="1:15" ht="12.75">
      <c r="A11" s="168"/>
      <c r="B11" s="170"/>
      <c r="C11" s="231" t="s">
        <v>90</v>
      </c>
      <c r="D11" s="232"/>
      <c r="E11" s="171">
        <v>0.3091</v>
      </c>
      <c r="F11" s="172"/>
      <c r="G11" s="173"/>
      <c r="M11" s="169" t="s">
        <v>90</v>
      </c>
      <c r="O11" s="160"/>
    </row>
    <row r="12" spans="1:15" ht="12.75">
      <c r="A12" s="168"/>
      <c r="B12" s="170"/>
      <c r="C12" s="231" t="s">
        <v>91</v>
      </c>
      <c r="D12" s="232"/>
      <c r="E12" s="171">
        <v>0.6181</v>
      </c>
      <c r="F12" s="172"/>
      <c r="G12" s="173"/>
      <c r="M12" s="169" t="s">
        <v>91</v>
      </c>
      <c r="O12" s="160"/>
    </row>
    <row r="13" spans="1:104" ht="22.5">
      <c r="A13" s="161">
        <v>2</v>
      </c>
      <c r="B13" s="162" t="s">
        <v>92</v>
      </c>
      <c r="C13" s="163" t="s">
        <v>93</v>
      </c>
      <c r="D13" s="164" t="s">
        <v>87</v>
      </c>
      <c r="E13" s="165">
        <v>1.001</v>
      </c>
      <c r="F13" s="197">
        <v>0</v>
      </c>
      <c r="G13" s="166">
        <f>E13*F13</f>
        <v>0</v>
      </c>
      <c r="O13" s="160">
        <v>2</v>
      </c>
      <c r="AA13" s="136">
        <v>1</v>
      </c>
      <c r="AB13" s="136">
        <v>1</v>
      </c>
      <c r="AC13" s="136">
        <v>1</v>
      </c>
      <c r="AZ13" s="136">
        <v>1</v>
      </c>
      <c r="BA13" s="136">
        <f>IF(AZ13=1,G13,0)</f>
        <v>0</v>
      </c>
      <c r="BB13" s="136">
        <f>IF(AZ13=2,G13,0)</f>
        <v>0</v>
      </c>
      <c r="BC13" s="136">
        <f>IF(AZ13=3,G13,0)</f>
        <v>0</v>
      </c>
      <c r="BD13" s="136">
        <f>IF(AZ13=4,G13,0)</f>
        <v>0</v>
      </c>
      <c r="BE13" s="136">
        <f>IF(AZ13=5,G13,0)</f>
        <v>0</v>
      </c>
      <c r="CA13" s="167">
        <v>1</v>
      </c>
      <c r="CB13" s="167">
        <v>1</v>
      </c>
      <c r="CZ13" s="136">
        <v>1.796</v>
      </c>
    </row>
    <row r="14" spans="1:15" ht="12.75">
      <c r="A14" s="168"/>
      <c r="B14" s="170"/>
      <c r="C14" s="231" t="s">
        <v>94</v>
      </c>
      <c r="D14" s="232"/>
      <c r="E14" s="171">
        <v>0</v>
      </c>
      <c r="F14" s="172"/>
      <c r="G14" s="173"/>
      <c r="M14" s="169" t="s">
        <v>94</v>
      </c>
      <c r="O14" s="160"/>
    </row>
    <row r="15" spans="1:15" ht="22.5">
      <c r="A15" s="168"/>
      <c r="B15" s="170"/>
      <c r="C15" s="231" t="s">
        <v>95</v>
      </c>
      <c r="D15" s="232"/>
      <c r="E15" s="171">
        <v>0.193</v>
      </c>
      <c r="F15" s="172"/>
      <c r="G15" s="173"/>
      <c r="M15" s="169" t="s">
        <v>95</v>
      </c>
      <c r="O15" s="160"/>
    </row>
    <row r="16" spans="1:15" ht="12.75">
      <c r="A16" s="168"/>
      <c r="B16" s="170"/>
      <c r="C16" s="231" t="s">
        <v>96</v>
      </c>
      <c r="D16" s="232"/>
      <c r="E16" s="171">
        <v>0.1287</v>
      </c>
      <c r="F16" s="172"/>
      <c r="G16" s="173"/>
      <c r="M16" s="169" t="s">
        <v>96</v>
      </c>
      <c r="O16" s="160"/>
    </row>
    <row r="17" spans="1:15" ht="12.75">
      <c r="A17" s="168"/>
      <c r="B17" s="170"/>
      <c r="C17" s="231" t="s">
        <v>97</v>
      </c>
      <c r="D17" s="232"/>
      <c r="E17" s="171">
        <v>0.1287</v>
      </c>
      <c r="F17" s="172"/>
      <c r="G17" s="173"/>
      <c r="M17" s="169" t="s">
        <v>97</v>
      </c>
      <c r="O17" s="160"/>
    </row>
    <row r="18" spans="1:15" ht="12.75">
      <c r="A18" s="168"/>
      <c r="B18" s="170"/>
      <c r="C18" s="231" t="s">
        <v>98</v>
      </c>
      <c r="D18" s="232"/>
      <c r="E18" s="171">
        <v>0.0733</v>
      </c>
      <c r="F18" s="172"/>
      <c r="G18" s="173"/>
      <c r="M18" s="169" t="s">
        <v>98</v>
      </c>
      <c r="O18" s="160"/>
    </row>
    <row r="19" spans="1:15" ht="12.75">
      <c r="A19" s="168"/>
      <c r="B19" s="170"/>
      <c r="C19" s="231" t="s">
        <v>99</v>
      </c>
      <c r="D19" s="232"/>
      <c r="E19" s="171">
        <v>0.0733</v>
      </c>
      <c r="F19" s="172"/>
      <c r="G19" s="173"/>
      <c r="M19" s="169" t="s">
        <v>99</v>
      </c>
      <c r="O19" s="160"/>
    </row>
    <row r="20" spans="1:15" ht="12.75">
      <c r="A20" s="168"/>
      <c r="B20" s="170"/>
      <c r="C20" s="231" t="s">
        <v>100</v>
      </c>
      <c r="D20" s="232"/>
      <c r="E20" s="171">
        <v>0.0733</v>
      </c>
      <c r="F20" s="172"/>
      <c r="G20" s="173"/>
      <c r="M20" s="169" t="s">
        <v>100</v>
      </c>
      <c r="O20" s="160"/>
    </row>
    <row r="21" spans="1:15" ht="12.75">
      <c r="A21" s="168"/>
      <c r="B21" s="170"/>
      <c r="C21" s="231" t="s">
        <v>101</v>
      </c>
      <c r="D21" s="232"/>
      <c r="E21" s="171">
        <v>0.0733</v>
      </c>
      <c r="F21" s="172"/>
      <c r="G21" s="173"/>
      <c r="M21" s="169" t="s">
        <v>101</v>
      </c>
      <c r="O21" s="160"/>
    </row>
    <row r="22" spans="1:15" ht="12.75">
      <c r="A22" s="168"/>
      <c r="B22" s="170"/>
      <c r="C22" s="231" t="s">
        <v>102</v>
      </c>
      <c r="D22" s="232"/>
      <c r="E22" s="171">
        <v>0</v>
      </c>
      <c r="F22" s="172"/>
      <c r="G22" s="173"/>
      <c r="M22" s="169" t="s">
        <v>102</v>
      </c>
      <c r="O22" s="160"/>
    </row>
    <row r="23" spans="1:15" ht="12.75">
      <c r="A23" s="168"/>
      <c r="B23" s="170"/>
      <c r="C23" s="231" t="s">
        <v>103</v>
      </c>
      <c r="D23" s="232"/>
      <c r="E23" s="171">
        <v>0.0429</v>
      </c>
      <c r="F23" s="172"/>
      <c r="G23" s="173"/>
      <c r="M23" s="169" t="s">
        <v>103</v>
      </c>
      <c r="O23" s="160"/>
    </row>
    <row r="24" spans="1:15" ht="12.75">
      <c r="A24" s="168"/>
      <c r="B24" s="170"/>
      <c r="C24" s="231" t="s">
        <v>104</v>
      </c>
      <c r="D24" s="232"/>
      <c r="E24" s="171">
        <v>0.0429</v>
      </c>
      <c r="F24" s="172"/>
      <c r="G24" s="173"/>
      <c r="M24" s="169" t="s">
        <v>104</v>
      </c>
      <c r="O24" s="160"/>
    </row>
    <row r="25" spans="1:15" ht="12.75">
      <c r="A25" s="168"/>
      <c r="B25" s="170"/>
      <c r="C25" s="231" t="s">
        <v>105</v>
      </c>
      <c r="D25" s="232"/>
      <c r="E25" s="171">
        <v>0.0429</v>
      </c>
      <c r="F25" s="172"/>
      <c r="G25" s="173"/>
      <c r="M25" s="169" t="s">
        <v>105</v>
      </c>
      <c r="O25" s="160"/>
    </row>
    <row r="26" spans="1:15" ht="12.75">
      <c r="A26" s="168"/>
      <c r="B26" s="170"/>
      <c r="C26" s="231" t="s">
        <v>106</v>
      </c>
      <c r="D26" s="232"/>
      <c r="E26" s="171">
        <v>0</v>
      </c>
      <c r="F26" s="172"/>
      <c r="G26" s="173"/>
      <c r="M26" s="169" t="s">
        <v>106</v>
      </c>
      <c r="O26" s="160"/>
    </row>
    <row r="27" spans="1:15" ht="12.75">
      <c r="A27" s="168"/>
      <c r="B27" s="170"/>
      <c r="C27" s="231" t="s">
        <v>107</v>
      </c>
      <c r="D27" s="232"/>
      <c r="E27" s="171">
        <v>0.018</v>
      </c>
      <c r="F27" s="172"/>
      <c r="G27" s="173"/>
      <c r="M27" s="169" t="s">
        <v>107</v>
      </c>
      <c r="O27" s="160"/>
    </row>
    <row r="28" spans="1:15" ht="12.75">
      <c r="A28" s="168"/>
      <c r="B28" s="170"/>
      <c r="C28" s="231" t="s">
        <v>108</v>
      </c>
      <c r="D28" s="232"/>
      <c r="E28" s="171">
        <v>0.018</v>
      </c>
      <c r="F28" s="172"/>
      <c r="G28" s="173"/>
      <c r="M28" s="169" t="s">
        <v>108</v>
      </c>
      <c r="O28" s="160"/>
    </row>
    <row r="29" spans="1:15" ht="12.75">
      <c r="A29" s="168"/>
      <c r="B29" s="170"/>
      <c r="C29" s="231" t="s">
        <v>109</v>
      </c>
      <c r="D29" s="232"/>
      <c r="E29" s="171">
        <v>0.018</v>
      </c>
      <c r="F29" s="172"/>
      <c r="G29" s="173"/>
      <c r="M29" s="169" t="s">
        <v>109</v>
      </c>
      <c r="O29" s="160"/>
    </row>
    <row r="30" spans="1:15" ht="12.75">
      <c r="A30" s="168"/>
      <c r="B30" s="170"/>
      <c r="C30" s="231" t="s">
        <v>110</v>
      </c>
      <c r="D30" s="232"/>
      <c r="E30" s="171">
        <v>0.027</v>
      </c>
      <c r="F30" s="172"/>
      <c r="G30" s="173"/>
      <c r="M30" s="169" t="s">
        <v>110</v>
      </c>
      <c r="O30" s="160"/>
    </row>
    <row r="31" spans="1:15" ht="12.75">
      <c r="A31" s="168"/>
      <c r="B31" s="170"/>
      <c r="C31" s="231" t="s">
        <v>111</v>
      </c>
      <c r="D31" s="232"/>
      <c r="E31" s="171">
        <v>0</v>
      </c>
      <c r="F31" s="172"/>
      <c r="G31" s="173"/>
      <c r="M31" s="169" t="s">
        <v>111</v>
      </c>
      <c r="O31" s="160"/>
    </row>
    <row r="32" spans="1:15" ht="12.75">
      <c r="A32" s="168"/>
      <c r="B32" s="170"/>
      <c r="C32" s="231" t="s">
        <v>112</v>
      </c>
      <c r="D32" s="232"/>
      <c r="E32" s="171">
        <v>0.0125</v>
      </c>
      <c r="F32" s="172"/>
      <c r="G32" s="173"/>
      <c r="M32" s="169" t="s">
        <v>112</v>
      </c>
      <c r="O32" s="160"/>
    </row>
    <row r="33" spans="1:15" ht="12.75">
      <c r="A33" s="168"/>
      <c r="B33" s="170"/>
      <c r="C33" s="231" t="s">
        <v>113</v>
      </c>
      <c r="D33" s="232"/>
      <c r="E33" s="171">
        <v>0.0125</v>
      </c>
      <c r="F33" s="172"/>
      <c r="G33" s="173"/>
      <c r="M33" s="169" t="s">
        <v>113</v>
      </c>
      <c r="O33" s="160"/>
    </row>
    <row r="34" spans="1:15" ht="12.75">
      <c r="A34" s="168"/>
      <c r="B34" s="170"/>
      <c r="C34" s="231" t="s">
        <v>114</v>
      </c>
      <c r="D34" s="232"/>
      <c r="E34" s="171">
        <v>0.0125</v>
      </c>
      <c r="F34" s="172"/>
      <c r="G34" s="173"/>
      <c r="M34" s="169" t="s">
        <v>114</v>
      </c>
      <c r="O34" s="160"/>
    </row>
    <row r="35" spans="1:15" ht="12.75">
      <c r="A35" s="168"/>
      <c r="B35" s="170"/>
      <c r="C35" s="231" t="s">
        <v>115</v>
      </c>
      <c r="D35" s="232"/>
      <c r="E35" s="171">
        <v>0.01</v>
      </c>
      <c r="F35" s="172"/>
      <c r="G35" s="173"/>
      <c r="M35" s="169" t="s">
        <v>115</v>
      </c>
      <c r="O35" s="160"/>
    </row>
    <row r="36" spans="1:104" ht="12.75">
      <c r="A36" s="161">
        <v>3</v>
      </c>
      <c r="B36" s="162" t="s">
        <v>116</v>
      </c>
      <c r="C36" s="163" t="s">
        <v>117</v>
      </c>
      <c r="D36" s="164" t="s">
        <v>118</v>
      </c>
      <c r="E36" s="165">
        <v>102</v>
      </c>
      <c r="F36" s="197">
        <v>0</v>
      </c>
      <c r="G36" s="166">
        <f>E36*F36</f>
        <v>0</v>
      </c>
      <c r="O36" s="160">
        <v>2</v>
      </c>
      <c r="AA36" s="136">
        <v>1</v>
      </c>
      <c r="AB36" s="136">
        <v>1</v>
      </c>
      <c r="AC36" s="136">
        <v>1</v>
      </c>
      <c r="AZ36" s="136">
        <v>1</v>
      </c>
      <c r="BA36" s="136">
        <f>IF(AZ36=1,G36,0)</f>
        <v>0</v>
      </c>
      <c r="BB36" s="136">
        <f>IF(AZ36=2,G36,0)</f>
        <v>0</v>
      </c>
      <c r="BC36" s="136">
        <f>IF(AZ36=3,G36,0)</f>
        <v>0</v>
      </c>
      <c r="BD36" s="136">
        <f>IF(AZ36=4,G36,0)</f>
        <v>0</v>
      </c>
      <c r="BE36" s="136">
        <f>IF(AZ36=5,G36,0)</f>
        <v>0</v>
      </c>
      <c r="CA36" s="167">
        <v>1</v>
      </c>
      <c r="CB36" s="167">
        <v>1</v>
      </c>
      <c r="CZ36" s="136">
        <v>0.0105</v>
      </c>
    </row>
    <row r="37" spans="1:15" ht="12.75">
      <c r="A37" s="168"/>
      <c r="B37" s="170"/>
      <c r="C37" s="231" t="s">
        <v>94</v>
      </c>
      <c r="D37" s="232"/>
      <c r="E37" s="171">
        <v>0</v>
      </c>
      <c r="F37" s="172"/>
      <c r="G37" s="173"/>
      <c r="M37" s="169" t="s">
        <v>94</v>
      </c>
      <c r="O37" s="160"/>
    </row>
    <row r="38" spans="1:15" ht="12.75">
      <c r="A38" s="168"/>
      <c r="B38" s="170"/>
      <c r="C38" s="231" t="s">
        <v>119</v>
      </c>
      <c r="D38" s="232"/>
      <c r="E38" s="171">
        <v>6</v>
      </c>
      <c r="F38" s="172"/>
      <c r="G38" s="173"/>
      <c r="M38" s="169" t="s">
        <v>119</v>
      </c>
      <c r="O38" s="160"/>
    </row>
    <row r="39" spans="1:15" ht="12.75">
      <c r="A39" s="168"/>
      <c r="B39" s="170"/>
      <c r="C39" s="231" t="s">
        <v>120</v>
      </c>
      <c r="D39" s="232"/>
      <c r="E39" s="171">
        <v>4</v>
      </c>
      <c r="F39" s="172"/>
      <c r="G39" s="173"/>
      <c r="M39" s="169" t="s">
        <v>120</v>
      </c>
      <c r="O39" s="160"/>
    </row>
    <row r="40" spans="1:15" ht="12.75">
      <c r="A40" s="168"/>
      <c r="B40" s="170"/>
      <c r="C40" s="231" t="s">
        <v>121</v>
      </c>
      <c r="D40" s="232"/>
      <c r="E40" s="171">
        <v>4</v>
      </c>
      <c r="F40" s="172"/>
      <c r="G40" s="173"/>
      <c r="M40" s="169" t="s">
        <v>121</v>
      </c>
      <c r="O40" s="160"/>
    </row>
    <row r="41" spans="1:15" ht="12.75">
      <c r="A41" s="168"/>
      <c r="B41" s="170"/>
      <c r="C41" s="231" t="s">
        <v>122</v>
      </c>
      <c r="D41" s="232"/>
      <c r="E41" s="171">
        <v>2</v>
      </c>
      <c r="F41" s="172"/>
      <c r="G41" s="173"/>
      <c r="M41" s="169" t="s">
        <v>122</v>
      </c>
      <c r="O41" s="160"/>
    </row>
    <row r="42" spans="1:15" ht="12.75">
      <c r="A42" s="168"/>
      <c r="B42" s="170"/>
      <c r="C42" s="231" t="s">
        <v>123</v>
      </c>
      <c r="D42" s="232"/>
      <c r="E42" s="171">
        <v>2</v>
      </c>
      <c r="F42" s="172"/>
      <c r="G42" s="173"/>
      <c r="M42" s="169" t="s">
        <v>123</v>
      </c>
      <c r="O42" s="160"/>
    </row>
    <row r="43" spans="1:15" ht="12.75">
      <c r="A43" s="168"/>
      <c r="B43" s="170"/>
      <c r="C43" s="231" t="s">
        <v>124</v>
      </c>
      <c r="D43" s="232"/>
      <c r="E43" s="171">
        <v>2</v>
      </c>
      <c r="F43" s="172"/>
      <c r="G43" s="173"/>
      <c r="M43" s="169" t="s">
        <v>124</v>
      </c>
      <c r="O43" s="160"/>
    </row>
    <row r="44" spans="1:15" ht="12.75">
      <c r="A44" s="168"/>
      <c r="B44" s="170"/>
      <c r="C44" s="231" t="s">
        <v>125</v>
      </c>
      <c r="D44" s="232"/>
      <c r="E44" s="171">
        <v>2</v>
      </c>
      <c r="F44" s="172"/>
      <c r="G44" s="173"/>
      <c r="M44" s="169" t="s">
        <v>125</v>
      </c>
      <c r="O44" s="160"/>
    </row>
    <row r="45" spans="1:15" ht="12.75">
      <c r="A45" s="168"/>
      <c r="B45" s="170"/>
      <c r="C45" s="231" t="s">
        <v>102</v>
      </c>
      <c r="D45" s="232"/>
      <c r="E45" s="171">
        <v>0</v>
      </c>
      <c r="F45" s="172"/>
      <c r="G45" s="173"/>
      <c r="M45" s="169" t="s">
        <v>102</v>
      </c>
      <c r="O45" s="160"/>
    </row>
    <row r="46" spans="1:15" ht="12.75">
      <c r="A46" s="168"/>
      <c r="B46" s="170"/>
      <c r="C46" s="231" t="s">
        <v>126</v>
      </c>
      <c r="D46" s="232"/>
      <c r="E46" s="171">
        <v>10</v>
      </c>
      <c r="F46" s="172"/>
      <c r="G46" s="173"/>
      <c r="M46" s="169" t="s">
        <v>126</v>
      </c>
      <c r="O46" s="160"/>
    </row>
    <row r="47" spans="1:15" ht="12.75">
      <c r="A47" s="168"/>
      <c r="B47" s="170"/>
      <c r="C47" s="231" t="s">
        <v>127</v>
      </c>
      <c r="D47" s="232"/>
      <c r="E47" s="171">
        <v>10</v>
      </c>
      <c r="F47" s="172"/>
      <c r="G47" s="173"/>
      <c r="M47" s="169" t="s">
        <v>127</v>
      </c>
      <c r="O47" s="160"/>
    </row>
    <row r="48" spans="1:15" ht="12.75">
      <c r="A48" s="168"/>
      <c r="B48" s="170"/>
      <c r="C48" s="231" t="s">
        <v>128</v>
      </c>
      <c r="D48" s="232"/>
      <c r="E48" s="171">
        <v>10</v>
      </c>
      <c r="F48" s="172"/>
      <c r="G48" s="173"/>
      <c r="M48" s="169" t="s">
        <v>128</v>
      </c>
      <c r="O48" s="160"/>
    </row>
    <row r="49" spans="1:15" ht="12.75">
      <c r="A49" s="168"/>
      <c r="B49" s="170"/>
      <c r="C49" s="231" t="s">
        <v>106</v>
      </c>
      <c r="D49" s="232"/>
      <c r="E49" s="171">
        <v>0</v>
      </c>
      <c r="F49" s="172"/>
      <c r="G49" s="173"/>
      <c r="M49" s="169" t="s">
        <v>106</v>
      </c>
      <c r="O49" s="160"/>
    </row>
    <row r="50" spans="1:15" ht="12.75">
      <c r="A50" s="168"/>
      <c r="B50" s="170"/>
      <c r="C50" s="231" t="s">
        <v>129</v>
      </c>
      <c r="D50" s="232"/>
      <c r="E50" s="171">
        <v>2</v>
      </c>
      <c r="F50" s="172"/>
      <c r="G50" s="173"/>
      <c r="M50" s="169" t="s">
        <v>129</v>
      </c>
      <c r="O50" s="160"/>
    </row>
    <row r="51" spans="1:15" ht="12.75">
      <c r="A51" s="168"/>
      <c r="B51" s="170"/>
      <c r="C51" s="231" t="s">
        <v>130</v>
      </c>
      <c r="D51" s="232"/>
      <c r="E51" s="171">
        <v>2</v>
      </c>
      <c r="F51" s="172"/>
      <c r="G51" s="173"/>
      <c r="M51" s="169" t="s">
        <v>130</v>
      </c>
      <c r="O51" s="160"/>
    </row>
    <row r="52" spans="1:15" ht="12.75">
      <c r="A52" s="168"/>
      <c r="B52" s="170"/>
      <c r="C52" s="231" t="s">
        <v>131</v>
      </c>
      <c r="D52" s="232"/>
      <c r="E52" s="171">
        <v>2</v>
      </c>
      <c r="F52" s="172"/>
      <c r="G52" s="173"/>
      <c r="M52" s="169" t="s">
        <v>131</v>
      </c>
      <c r="O52" s="160"/>
    </row>
    <row r="53" spans="1:15" ht="12.75">
      <c r="A53" s="168"/>
      <c r="B53" s="170"/>
      <c r="C53" s="231" t="s">
        <v>132</v>
      </c>
      <c r="D53" s="232"/>
      <c r="E53" s="171">
        <v>6</v>
      </c>
      <c r="F53" s="172"/>
      <c r="G53" s="173"/>
      <c r="M53" s="169" t="s">
        <v>132</v>
      </c>
      <c r="O53" s="160"/>
    </row>
    <row r="54" spans="1:15" ht="12.75">
      <c r="A54" s="168"/>
      <c r="B54" s="170"/>
      <c r="C54" s="231" t="s">
        <v>111</v>
      </c>
      <c r="D54" s="232"/>
      <c r="E54" s="171">
        <v>0</v>
      </c>
      <c r="F54" s="172"/>
      <c r="G54" s="173"/>
      <c r="M54" s="169" t="s">
        <v>111</v>
      </c>
      <c r="O54" s="160"/>
    </row>
    <row r="55" spans="1:15" ht="12.75">
      <c r="A55" s="168"/>
      <c r="B55" s="170"/>
      <c r="C55" s="231" t="s">
        <v>126</v>
      </c>
      <c r="D55" s="232"/>
      <c r="E55" s="171">
        <v>10</v>
      </c>
      <c r="F55" s="172"/>
      <c r="G55" s="173"/>
      <c r="M55" s="169" t="s">
        <v>126</v>
      </c>
      <c r="O55" s="160"/>
    </row>
    <row r="56" spans="1:15" ht="12.75">
      <c r="A56" s="168"/>
      <c r="B56" s="170"/>
      <c r="C56" s="231" t="s">
        <v>127</v>
      </c>
      <c r="D56" s="232"/>
      <c r="E56" s="171">
        <v>10</v>
      </c>
      <c r="F56" s="172"/>
      <c r="G56" s="173"/>
      <c r="M56" s="169" t="s">
        <v>127</v>
      </c>
      <c r="O56" s="160"/>
    </row>
    <row r="57" spans="1:15" ht="12.75">
      <c r="A57" s="168"/>
      <c r="B57" s="170"/>
      <c r="C57" s="231" t="s">
        <v>128</v>
      </c>
      <c r="D57" s="232"/>
      <c r="E57" s="171">
        <v>10</v>
      </c>
      <c r="F57" s="172"/>
      <c r="G57" s="173"/>
      <c r="M57" s="169" t="s">
        <v>128</v>
      </c>
      <c r="O57" s="160"/>
    </row>
    <row r="58" spans="1:15" ht="12.75">
      <c r="A58" s="168"/>
      <c r="B58" s="170"/>
      <c r="C58" s="231" t="s">
        <v>133</v>
      </c>
      <c r="D58" s="232"/>
      <c r="E58" s="171">
        <v>8</v>
      </c>
      <c r="F58" s="172"/>
      <c r="G58" s="173"/>
      <c r="M58" s="169" t="s">
        <v>133</v>
      </c>
      <c r="O58" s="160"/>
    </row>
    <row r="59" spans="1:104" ht="12.75">
      <c r="A59" s="161">
        <v>4</v>
      </c>
      <c r="B59" s="162" t="s">
        <v>134</v>
      </c>
      <c r="C59" s="163" t="s">
        <v>135</v>
      </c>
      <c r="D59" s="164" t="s">
        <v>136</v>
      </c>
      <c r="E59" s="165">
        <v>0.1754</v>
      </c>
      <c r="F59" s="197">
        <v>0</v>
      </c>
      <c r="G59" s="166">
        <f>E59*F59</f>
        <v>0</v>
      </c>
      <c r="O59" s="160">
        <v>2</v>
      </c>
      <c r="AA59" s="136">
        <v>1</v>
      </c>
      <c r="AB59" s="136">
        <v>1</v>
      </c>
      <c r="AC59" s="136">
        <v>1</v>
      </c>
      <c r="AZ59" s="136">
        <v>1</v>
      </c>
      <c r="BA59" s="136">
        <f>IF(AZ59=1,G59,0)</f>
        <v>0</v>
      </c>
      <c r="BB59" s="136">
        <f>IF(AZ59=2,G59,0)</f>
        <v>0</v>
      </c>
      <c r="BC59" s="136">
        <f>IF(AZ59=3,G59,0)</f>
        <v>0</v>
      </c>
      <c r="BD59" s="136">
        <f>IF(AZ59=4,G59,0)</f>
        <v>0</v>
      </c>
      <c r="BE59" s="136">
        <f>IF(AZ59=5,G59,0)</f>
        <v>0</v>
      </c>
      <c r="CA59" s="167">
        <v>1</v>
      </c>
      <c r="CB59" s="167">
        <v>1</v>
      </c>
      <c r="CZ59" s="136">
        <v>0.01954</v>
      </c>
    </row>
    <row r="60" spans="1:15" ht="12.75">
      <c r="A60" s="168"/>
      <c r="B60" s="170"/>
      <c r="C60" s="231" t="s">
        <v>102</v>
      </c>
      <c r="D60" s="232"/>
      <c r="E60" s="171">
        <v>0</v>
      </c>
      <c r="F60" s="172"/>
      <c r="G60" s="173"/>
      <c r="M60" s="169" t="s">
        <v>102</v>
      </c>
      <c r="O60" s="160"/>
    </row>
    <row r="61" spans="1:15" ht="12.75">
      <c r="A61" s="168"/>
      <c r="B61" s="170"/>
      <c r="C61" s="231" t="s">
        <v>137</v>
      </c>
      <c r="D61" s="232"/>
      <c r="E61" s="171">
        <v>0.025</v>
      </c>
      <c r="F61" s="172"/>
      <c r="G61" s="173"/>
      <c r="M61" s="169" t="s">
        <v>137</v>
      </c>
      <c r="O61" s="160"/>
    </row>
    <row r="62" spans="1:15" ht="12.75">
      <c r="A62" s="168"/>
      <c r="B62" s="170"/>
      <c r="C62" s="231" t="s">
        <v>138</v>
      </c>
      <c r="D62" s="232"/>
      <c r="E62" s="171">
        <v>0.025</v>
      </c>
      <c r="F62" s="172"/>
      <c r="G62" s="173"/>
      <c r="M62" s="169" t="s">
        <v>138</v>
      </c>
      <c r="O62" s="160"/>
    </row>
    <row r="63" spans="1:15" ht="12.75">
      <c r="A63" s="168"/>
      <c r="B63" s="170"/>
      <c r="C63" s="231" t="s">
        <v>139</v>
      </c>
      <c r="D63" s="232"/>
      <c r="E63" s="171">
        <v>0.025</v>
      </c>
      <c r="F63" s="172"/>
      <c r="G63" s="173"/>
      <c r="M63" s="169" t="s">
        <v>139</v>
      </c>
      <c r="O63" s="160"/>
    </row>
    <row r="64" spans="1:15" ht="12.75">
      <c r="A64" s="168"/>
      <c r="B64" s="170"/>
      <c r="C64" s="231" t="s">
        <v>106</v>
      </c>
      <c r="D64" s="232"/>
      <c r="E64" s="171">
        <v>0</v>
      </c>
      <c r="F64" s="172"/>
      <c r="G64" s="173"/>
      <c r="M64" s="169" t="s">
        <v>106</v>
      </c>
      <c r="O64" s="160"/>
    </row>
    <row r="65" spans="1:15" ht="12.75">
      <c r="A65" s="168"/>
      <c r="B65" s="170"/>
      <c r="C65" s="231" t="s">
        <v>140</v>
      </c>
      <c r="D65" s="232"/>
      <c r="E65" s="171">
        <v>0.009</v>
      </c>
      <c r="F65" s="172"/>
      <c r="G65" s="173"/>
      <c r="M65" s="169" t="s">
        <v>140</v>
      </c>
      <c r="O65" s="160"/>
    </row>
    <row r="66" spans="1:15" ht="12.75">
      <c r="A66" s="168"/>
      <c r="B66" s="170"/>
      <c r="C66" s="231" t="s">
        <v>141</v>
      </c>
      <c r="D66" s="232"/>
      <c r="E66" s="171">
        <v>0.0181</v>
      </c>
      <c r="F66" s="172"/>
      <c r="G66" s="173"/>
      <c r="M66" s="169" t="s">
        <v>141</v>
      </c>
      <c r="O66" s="160"/>
    </row>
    <row r="67" spans="1:15" ht="12.75">
      <c r="A67" s="168"/>
      <c r="B67" s="170"/>
      <c r="C67" s="231" t="s">
        <v>142</v>
      </c>
      <c r="D67" s="232"/>
      <c r="E67" s="171">
        <v>0.009</v>
      </c>
      <c r="F67" s="172"/>
      <c r="G67" s="173"/>
      <c r="M67" s="169" t="s">
        <v>142</v>
      </c>
      <c r="O67" s="160"/>
    </row>
    <row r="68" spans="1:15" ht="12.75">
      <c r="A68" s="168"/>
      <c r="B68" s="170"/>
      <c r="C68" s="231" t="s">
        <v>143</v>
      </c>
      <c r="D68" s="232"/>
      <c r="E68" s="171">
        <v>0.0271</v>
      </c>
      <c r="F68" s="172"/>
      <c r="G68" s="173"/>
      <c r="M68" s="169" t="s">
        <v>143</v>
      </c>
      <c r="O68" s="160"/>
    </row>
    <row r="69" spans="1:15" ht="12.75">
      <c r="A69" s="168"/>
      <c r="B69" s="170"/>
      <c r="C69" s="231" t="s">
        <v>144</v>
      </c>
      <c r="D69" s="232"/>
      <c r="E69" s="171">
        <v>0</v>
      </c>
      <c r="F69" s="172"/>
      <c r="G69" s="173"/>
      <c r="M69" s="169" t="s">
        <v>144</v>
      </c>
      <c r="O69" s="160"/>
    </row>
    <row r="70" spans="1:15" ht="12.75">
      <c r="A70" s="168"/>
      <c r="B70" s="170"/>
      <c r="C70" s="231" t="s">
        <v>145</v>
      </c>
      <c r="D70" s="232"/>
      <c r="E70" s="171">
        <v>0.0038</v>
      </c>
      <c r="F70" s="172"/>
      <c r="G70" s="173"/>
      <c r="M70" s="169" t="s">
        <v>145</v>
      </c>
      <c r="O70" s="160"/>
    </row>
    <row r="71" spans="1:15" ht="12.75">
      <c r="A71" s="168"/>
      <c r="B71" s="170"/>
      <c r="C71" s="231" t="s">
        <v>146</v>
      </c>
      <c r="D71" s="232"/>
      <c r="E71" s="171">
        <v>0</v>
      </c>
      <c r="F71" s="172"/>
      <c r="G71" s="173"/>
      <c r="M71" s="169" t="s">
        <v>146</v>
      </c>
      <c r="O71" s="160"/>
    </row>
    <row r="72" spans="1:15" ht="12.75">
      <c r="A72" s="168"/>
      <c r="B72" s="170"/>
      <c r="C72" s="231" t="s">
        <v>147</v>
      </c>
      <c r="D72" s="232"/>
      <c r="E72" s="171">
        <v>0.009</v>
      </c>
      <c r="F72" s="172"/>
      <c r="G72" s="173"/>
      <c r="M72" s="169" t="s">
        <v>147</v>
      </c>
      <c r="O72" s="160"/>
    </row>
    <row r="73" spans="1:15" ht="12.75">
      <c r="A73" s="168"/>
      <c r="B73" s="170"/>
      <c r="C73" s="231" t="s">
        <v>148</v>
      </c>
      <c r="D73" s="232"/>
      <c r="E73" s="171">
        <v>0.009</v>
      </c>
      <c r="F73" s="172"/>
      <c r="G73" s="173"/>
      <c r="M73" s="169" t="s">
        <v>148</v>
      </c>
      <c r="O73" s="160"/>
    </row>
    <row r="74" spans="1:15" ht="12.75">
      <c r="A74" s="168"/>
      <c r="B74" s="170"/>
      <c r="C74" s="231" t="s">
        <v>111</v>
      </c>
      <c r="D74" s="232"/>
      <c r="E74" s="171">
        <v>0</v>
      </c>
      <c r="F74" s="172"/>
      <c r="G74" s="173"/>
      <c r="M74" s="169" t="s">
        <v>111</v>
      </c>
      <c r="O74" s="160"/>
    </row>
    <row r="75" spans="1:15" ht="12.75">
      <c r="A75" s="168"/>
      <c r="B75" s="170"/>
      <c r="C75" s="231" t="s">
        <v>149</v>
      </c>
      <c r="D75" s="232"/>
      <c r="E75" s="171">
        <v>0.0151</v>
      </c>
      <c r="F75" s="172"/>
      <c r="G75" s="173"/>
      <c r="M75" s="169" t="s">
        <v>149</v>
      </c>
      <c r="O75" s="160"/>
    </row>
    <row r="76" spans="1:104" ht="12.75">
      <c r="A76" s="161">
        <v>5</v>
      </c>
      <c r="B76" s="162" t="s">
        <v>150</v>
      </c>
      <c r="C76" s="163" t="s">
        <v>151</v>
      </c>
      <c r="D76" s="164" t="s">
        <v>136</v>
      </c>
      <c r="E76" s="165">
        <v>0.4728</v>
      </c>
      <c r="F76" s="197">
        <v>0</v>
      </c>
      <c r="G76" s="166">
        <f>E76*F76</f>
        <v>0</v>
      </c>
      <c r="O76" s="160">
        <v>2</v>
      </c>
      <c r="AA76" s="136">
        <v>1</v>
      </c>
      <c r="AB76" s="136">
        <v>1</v>
      </c>
      <c r="AC76" s="136">
        <v>1</v>
      </c>
      <c r="AZ76" s="136">
        <v>1</v>
      </c>
      <c r="BA76" s="136">
        <f>IF(AZ76=1,G76,0)</f>
        <v>0</v>
      </c>
      <c r="BB76" s="136">
        <f>IF(AZ76=2,G76,0)</f>
        <v>0</v>
      </c>
      <c r="BC76" s="136">
        <f>IF(AZ76=3,G76,0)</f>
        <v>0</v>
      </c>
      <c r="BD76" s="136">
        <f>IF(AZ76=4,G76,0)</f>
        <v>0</v>
      </c>
      <c r="BE76" s="136">
        <f>IF(AZ76=5,G76,0)</f>
        <v>0</v>
      </c>
      <c r="CA76" s="167">
        <v>1</v>
      </c>
      <c r="CB76" s="167">
        <v>1</v>
      </c>
      <c r="CZ76" s="136">
        <v>0.01709</v>
      </c>
    </row>
    <row r="77" spans="1:15" ht="12.75">
      <c r="A77" s="168"/>
      <c r="B77" s="170"/>
      <c r="C77" s="231" t="s">
        <v>94</v>
      </c>
      <c r="D77" s="232"/>
      <c r="E77" s="171">
        <v>0</v>
      </c>
      <c r="F77" s="172"/>
      <c r="G77" s="173"/>
      <c r="M77" s="169" t="s">
        <v>94</v>
      </c>
      <c r="O77" s="160"/>
    </row>
    <row r="78" spans="1:15" ht="22.5">
      <c r="A78" s="168"/>
      <c r="B78" s="170"/>
      <c r="C78" s="231" t="s">
        <v>152</v>
      </c>
      <c r="D78" s="232"/>
      <c r="E78" s="171">
        <v>0.1227</v>
      </c>
      <c r="F78" s="172"/>
      <c r="G78" s="173"/>
      <c r="M78" s="169" t="s">
        <v>152</v>
      </c>
      <c r="O78" s="160"/>
    </row>
    <row r="79" spans="1:15" ht="12.75">
      <c r="A79" s="168"/>
      <c r="B79" s="170"/>
      <c r="C79" s="231" t="s">
        <v>153</v>
      </c>
      <c r="D79" s="232"/>
      <c r="E79" s="171">
        <v>0.0818</v>
      </c>
      <c r="F79" s="172"/>
      <c r="G79" s="173"/>
      <c r="M79" s="169" t="s">
        <v>153</v>
      </c>
      <c r="O79" s="160"/>
    </row>
    <row r="80" spans="1:15" ht="12.75">
      <c r="A80" s="168"/>
      <c r="B80" s="170"/>
      <c r="C80" s="231" t="s">
        <v>154</v>
      </c>
      <c r="D80" s="232"/>
      <c r="E80" s="171">
        <v>0.0818</v>
      </c>
      <c r="F80" s="172"/>
      <c r="G80" s="173"/>
      <c r="M80" s="169" t="s">
        <v>154</v>
      </c>
      <c r="O80" s="160"/>
    </row>
    <row r="81" spans="1:15" ht="12.75">
      <c r="A81" s="168"/>
      <c r="B81" s="170"/>
      <c r="C81" s="231" t="s">
        <v>155</v>
      </c>
      <c r="D81" s="232"/>
      <c r="E81" s="171">
        <v>0.0466</v>
      </c>
      <c r="F81" s="172"/>
      <c r="G81" s="173"/>
      <c r="M81" s="169" t="s">
        <v>155</v>
      </c>
      <c r="O81" s="160"/>
    </row>
    <row r="82" spans="1:15" ht="12.75">
      <c r="A82" s="168"/>
      <c r="B82" s="170"/>
      <c r="C82" s="231" t="s">
        <v>156</v>
      </c>
      <c r="D82" s="232"/>
      <c r="E82" s="171">
        <v>0.0466</v>
      </c>
      <c r="F82" s="172"/>
      <c r="G82" s="173"/>
      <c r="M82" s="169" t="s">
        <v>156</v>
      </c>
      <c r="O82" s="160"/>
    </row>
    <row r="83" spans="1:15" ht="12.75">
      <c r="A83" s="168"/>
      <c r="B83" s="170"/>
      <c r="C83" s="231" t="s">
        <v>157</v>
      </c>
      <c r="D83" s="232"/>
      <c r="E83" s="171">
        <v>0.0466</v>
      </c>
      <c r="F83" s="172"/>
      <c r="G83" s="173"/>
      <c r="M83" s="169" t="s">
        <v>157</v>
      </c>
      <c r="O83" s="160"/>
    </row>
    <row r="84" spans="1:15" ht="12.75">
      <c r="A84" s="168"/>
      <c r="B84" s="170"/>
      <c r="C84" s="231" t="s">
        <v>158</v>
      </c>
      <c r="D84" s="232"/>
      <c r="E84" s="171">
        <v>0.0466</v>
      </c>
      <c r="F84" s="172"/>
      <c r="G84" s="173"/>
      <c r="M84" s="169" t="s">
        <v>158</v>
      </c>
      <c r="O84" s="160"/>
    </row>
    <row r="85" spans="1:104" ht="22.5">
      <c r="A85" s="161">
        <v>6</v>
      </c>
      <c r="B85" s="162" t="s">
        <v>159</v>
      </c>
      <c r="C85" s="163" t="s">
        <v>160</v>
      </c>
      <c r="D85" s="164" t="s">
        <v>161</v>
      </c>
      <c r="E85" s="165">
        <v>47.3683</v>
      </c>
      <c r="F85" s="197">
        <v>0</v>
      </c>
      <c r="G85" s="166">
        <f>E85*F85</f>
        <v>0</v>
      </c>
      <c r="O85" s="160">
        <v>2</v>
      </c>
      <c r="AA85" s="136">
        <v>1</v>
      </c>
      <c r="AB85" s="136">
        <v>1</v>
      </c>
      <c r="AC85" s="136">
        <v>1</v>
      </c>
      <c r="AZ85" s="136">
        <v>1</v>
      </c>
      <c r="BA85" s="136">
        <f>IF(AZ85=1,G85,0)</f>
        <v>0</v>
      </c>
      <c r="BB85" s="136">
        <f>IF(AZ85=2,G85,0)</f>
        <v>0</v>
      </c>
      <c r="BC85" s="136">
        <f>IF(AZ85=3,G85,0)</f>
        <v>0</v>
      </c>
      <c r="BD85" s="136">
        <f>IF(AZ85=4,G85,0)</f>
        <v>0</v>
      </c>
      <c r="BE85" s="136">
        <f>IF(AZ85=5,G85,0)</f>
        <v>0</v>
      </c>
      <c r="CA85" s="167">
        <v>1</v>
      </c>
      <c r="CB85" s="167">
        <v>1</v>
      </c>
      <c r="CZ85" s="136">
        <v>0.05251</v>
      </c>
    </row>
    <row r="86" spans="1:15" ht="12.75">
      <c r="A86" s="168"/>
      <c r="B86" s="170"/>
      <c r="C86" s="231" t="s">
        <v>162</v>
      </c>
      <c r="D86" s="232"/>
      <c r="E86" s="171">
        <v>0</v>
      </c>
      <c r="F86" s="172"/>
      <c r="G86" s="173"/>
      <c r="M86" s="169" t="s">
        <v>162</v>
      </c>
      <c r="O86" s="160"/>
    </row>
    <row r="87" spans="1:15" ht="12.75">
      <c r="A87" s="168"/>
      <c r="B87" s="170"/>
      <c r="C87" s="238" t="s">
        <v>163</v>
      </c>
      <c r="D87" s="232"/>
      <c r="E87" s="194">
        <v>0</v>
      </c>
      <c r="F87" s="172"/>
      <c r="G87" s="173"/>
      <c r="M87" s="169" t="s">
        <v>163</v>
      </c>
      <c r="O87" s="160"/>
    </row>
    <row r="88" spans="1:15" ht="12.75">
      <c r="A88" s="168"/>
      <c r="B88" s="170"/>
      <c r="C88" s="238" t="s">
        <v>164</v>
      </c>
      <c r="D88" s="232"/>
      <c r="E88" s="194">
        <v>1.19</v>
      </c>
      <c r="F88" s="172"/>
      <c r="G88" s="173"/>
      <c r="M88" s="169" t="s">
        <v>164</v>
      </c>
      <c r="O88" s="160"/>
    </row>
    <row r="89" spans="1:15" ht="12.75">
      <c r="A89" s="168"/>
      <c r="B89" s="170"/>
      <c r="C89" s="238" t="s">
        <v>165</v>
      </c>
      <c r="D89" s="232"/>
      <c r="E89" s="194">
        <v>1.19</v>
      </c>
      <c r="F89" s="172"/>
      <c r="G89" s="173"/>
      <c r="M89" s="169" t="s">
        <v>165</v>
      </c>
      <c r="O89" s="160"/>
    </row>
    <row r="90" spans="1:15" ht="12.75">
      <c r="A90" s="168"/>
      <c r="B90" s="170"/>
      <c r="C90" s="231" t="s">
        <v>166</v>
      </c>
      <c r="D90" s="232"/>
      <c r="E90" s="171">
        <v>10.8171</v>
      </c>
      <c r="F90" s="172"/>
      <c r="G90" s="173"/>
      <c r="M90" s="169" t="s">
        <v>166</v>
      </c>
      <c r="O90" s="160"/>
    </row>
    <row r="91" spans="1:15" ht="12.75">
      <c r="A91" s="168"/>
      <c r="B91" s="170"/>
      <c r="C91" s="231" t="s">
        <v>167</v>
      </c>
      <c r="D91" s="232"/>
      <c r="E91" s="171">
        <v>0</v>
      </c>
      <c r="F91" s="172"/>
      <c r="G91" s="173"/>
      <c r="M91" s="169" t="s">
        <v>167</v>
      </c>
      <c r="O91" s="160"/>
    </row>
    <row r="92" spans="1:15" ht="12.75">
      <c r="A92" s="168"/>
      <c r="B92" s="170"/>
      <c r="C92" s="231" t="s">
        <v>168</v>
      </c>
      <c r="D92" s="232"/>
      <c r="E92" s="171">
        <v>10.8171</v>
      </c>
      <c r="F92" s="172"/>
      <c r="G92" s="173"/>
      <c r="M92" s="169" t="s">
        <v>168</v>
      </c>
      <c r="O92" s="160"/>
    </row>
    <row r="93" spans="1:15" ht="12.75">
      <c r="A93" s="168"/>
      <c r="B93" s="170"/>
      <c r="C93" s="231" t="s">
        <v>169</v>
      </c>
      <c r="D93" s="232"/>
      <c r="E93" s="171">
        <v>0.963</v>
      </c>
      <c r="F93" s="172"/>
      <c r="G93" s="173"/>
      <c r="M93" s="169" t="s">
        <v>169</v>
      </c>
      <c r="O93" s="160"/>
    </row>
    <row r="94" spans="1:15" ht="12.75">
      <c r="A94" s="168"/>
      <c r="B94" s="170"/>
      <c r="C94" s="231" t="s">
        <v>170</v>
      </c>
      <c r="D94" s="232"/>
      <c r="E94" s="171">
        <v>0</v>
      </c>
      <c r="F94" s="172"/>
      <c r="G94" s="173"/>
      <c r="M94" s="169" t="s">
        <v>170</v>
      </c>
      <c r="O94" s="160"/>
    </row>
    <row r="95" spans="1:15" ht="12.75">
      <c r="A95" s="168"/>
      <c r="B95" s="170"/>
      <c r="C95" s="231" t="s">
        <v>171</v>
      </c>
      <c r="D95" s="232"/>
      <c r="E95" s="171">
        <v>10.8171</v>
      </c>
      <c r="F95" s="172"/>
      <c r="G95" s="173"/>
      <c r="M95" s="169" t="s">
        <v>171</v>
      </c>
      <c r="O95" s="160"/>
    </row>
    <row r="96" spans="1:15" ht="12.75">
      <c r="A96" s="168"/>
      <c r="B96" s="170"/>
      <c r="C96" s="231" t="s">
        <v>172</v>
      </c>
      <c r="D96" s="232"/>
      <c r="E96" s="171">
        <v>0.963</v>
      </c>
      <c r="F96" s="172"/>
      <c r="G96" s="173"/>
      <c r="M96" s="169" t="s">
        <v>172</v>
      </c>
      <c r="O96" s="160"/>
    </row>
    <row r="97" spans="1:15" ht="12.75">
      <c r="A97" s="168"/>
      <c r="B97" s="170"/>
      <c r="C97" s="231" t="s">
        <v>173</v>
      </c>
      <c r="D97" s="232"/>
      <c r="E97" s="171">
        <v>0</v>
      </c>
      <c r="F97" s="172"/>
      <c r="G97" s="173"/>
      <c r="M97" s="169" t="s">
        <v>173</v>
      </c>
      <c r="O97" s="160"/>
    </row>
    <row r="98" spans="1:15" ht="12.75">
      <c r="A98" s="168"/>
      <c r="B98" s="170"/>
      <c r="C98" s="231" t="s">
        <v>174</v>
      </c>
      <c r="D98" s="232"/>
      <c r="E98" s="171">
        <v>8.591</v>
      </c>
      <c r="F98" s="172"/>
      <c r="G98" s="173"/>
      <c r="M98" s="169" t="s">
        <v>174</v>
      </c>
      <c r="O98" s="160"/>
    </row>
    <row r="99" spans="1:15" ht="12.75">
      <c r="A99" s="168"/>
      <c r="B99" s="170"/>
      <c r="C99" s="231" t="s">
        <v>175</v>
      </c>
      <c r="D99" s="232"/>
      <c r="E99" s="171">
        <v>4.4</v>
      </c>
      <c r="F99" s="172"/>
      <c r="G99" s="173"/>
      <c r="M99" s="169" t="s">
        <v>175</v>
      </c>
      <c r="O99" s="160"/>
    </row>
    <row r="100" spans="1:104" ht="22.5">
      <c r="A100" s="161">
        <v>7</v>
      </c>
      <c r="B100" s="162" t="s">
        <v>176</v>
      </c>
      <c r="C100" s="163" t="s">
        <v>177</v>
      </c>
      <c r="D100" s="164" t="s">
        <v>161</v>
      </c>
      <c r="E100" s="165">
        <v>107.7587</v>
      </c>
      <c r="F100" s="197">
        <v>0</v>
      </c>
      <c r="G100" s="166">
        <f>E100*F100</f>
        <v>0</v>
      </c>
      <c r="O100" s="160">
        <v>2</v>
      </c>
      <c r="AA100" s="136">
        <v>1</v>
      </c>
      <c r="AB100" s="136">
        <v>0</v>
      </c>
      <c r="AC100" s="136">
        <v>0</v>
      </c>
      <c r="AZ100" s="136">
        <v>1</v>
      </c>
      <c r="BA100" s="136">
        <f>IF(AZ100=1,G100,0)</f>
        <v>0</v>
      </c>
      <c r="BB100" s="136">
        <f>IF(AZ100=2,G100,0)</f>
        <v>0</v>
      </c>
      <c r="BC100" s="136">
        <f>IF(AZ100=3,G100,0)</f>
        <v>0</v>
      </c>
      <c r="BD100" s="136">
        <f>IF(AZ100=4,G100,0)</f>
        <v>0</v>
      </c>
      <c r="BE100" s="136">
        <f>IF(AZ100=5,G100,0)</f>
        <v>0</v>
      </c>
      <c r="CA100" s="167">
        <v>1</v>
      </c>
      <c r="CB100" s="167">
        <v>0</v>
      </c>
      <c r="CZ100" s="136">
        <v>0.07836</v>
      </c>
    </row>
    <row r="101" spans="1:15" ht="12.75">
      <c r="A101" s="168"/>
      <c r="B101" s="170"/>
      <c r="C101" s="231" t="s">
        <v>162</v>
      </c>
      <c r="D101" s="232"/>
      <c r="E101" s="171">
        <v>0</v>
      </c>
      <c r="F101" s="172"/>
      <c r="G101" s="173"/>
      <c r="M101" s="169" t="s">
        <v>162</v>
      </c>
      <c r="O101" s="160"/>
    </row>
    <row r="102" spans="1:15" ht="12.75">
      <c r="A102" s="168"/>
      <c r="B102" s="170"/>
      <c r="C102" s="231" t="s">
        <v>178</v>
      </c>
      <c r="D102" s="232"/>
      <c r="E102" s="171">
        <v>35.7915</v>
      </c>
      <c r="F102" s="172"/>
      <c r="G102" s="173"/>
      <c r="M102" s="169" t="s">
        <v>178</v>
      </c>
      <c r="O102" s="160"/>
    </row>
    <row r="103" spans="1:15" ht="12.75">
      <c r="A103" s="168"/>
      <c r="B103" s="170"/>
      <c r="C103" s="231" t="s">
        <v>167</v>
      </c>
      <c r="D103" s="232"/>
      <c r="E103" s="171">
        <v>0</v>
      </c>
      <c r="F103" s="172"/>
      <c r="G103" s="173"/>
      <c r="M103" s="169" t="s">
        <v>167</v>
      </c>
      <c r="O103" s="160"/>
    </row>
    <row r="104" spans="1:15" ht="12.75">
      <c r="A104" s="168"/>
      <c r="B104" s="170"/>
      <c r="C104" s="231" t="s">
        <v>179</v>
      </c>
      <c r="D104" s="232"/>
      <c r="E104" s="171">
        <v>30.9765</v>
      </c>
      <c r="F104" s="172"/>
      <c r="G104" s="173"/>
      <c r="M104" s="169" t="s">
        <v>179</v>
      </c>
      <c r="O104" s="160"/>
    </row>
    <row r="105" spans="1:15" ht="12.75">
      <c r="A105" s="168"/>
      <c r="B105" s="170"/>
      <c r="C105" s="231" t="s">
        <v>170</v>
      </c>
      <c r="D105" s="232"/>
      <c r="E105" s="171">
        <v>0</v>
      </c>
      <c r="F105" s="172"/>
      <c r="G105" s="173"/>
      <c r="M105" s="169" t="s">
        <v>170</v>
      </c>
      <c r="O105" s="160"/>
    </row>
    <row r="106" spans="1:15" ht="12.75">
      <c r="A106" s="168"/>
      <c r="B106" s="170"/>
      <c r="C106" s="231" t="s">
        <v>180</v>
      </c>
      <c r="D106" s="232"/>
      <c r="E106" s="171">
        <v>29.8209</v>
      </c>
      <c r="F106" s="172"/>
      <c r="G106" s="173"/>
      <c r="M106" s="169" t="s">
        <v>180</v>
      </c>
      <c r="O106" s="160"/>
    </row>
    <row r="107" spans="1:15" ht="12.75">
      <c r="A107" s="168"/>
      <c r="B107" s="170"/>
      <c r="C107" s="231" t="s">
        <v>173</v>
      </c>
      <c r="D107" s="232"/>
      <c r="E107" s="171">
        <v>0</v>
      </c>
      <c r="F107" s="172"/>
      <c r="G107" s="173"/>
      <c r="M107" s="169" t="s">
        <v>173</v>
      </c>
      <c r="O107" s="160"/>
    </row>
    <row r="108" spans="1:15" ht="12.75">
      <c r="A108" s="168"/>
      <c r="B108" s="170"/>
      <c r="C108" s="231" t="s">
        <v>181</v>
      </c>
      <c r="D108" s="232"/>
      <c r="E108" s="171">
        <v>11.1698</v>
      </c>
      <c r="F108" s="172"/>
      <c r="G108" s="173"/>
      <c r="M108" s="169" t="s">
        <v>181</v>
      </c>
      <c r="O108" s="160"/>
    </row>
    <row r="109" spans="1:104" ht="22.5">
      <c r="A109" s="161">
        <v>8</v>
      </c>
      <c r="B109" s="162" t="s">
        <v>182</v>
      </c>
      <c r="C109" s="163" t="s">
        <v>183</v>
      </c>
      <c r="D109" s="164" t="s">
        <v>161</v>
      </c>
      <c r="E109" s="165">
        <v>13.0005</v>
      </c>
      <c r="F109" s="197">
        <v>0</v>
      </c>
      <c r="G109" s="166">
        <f>E109*F109</f>
        <v>0</v>
      </c>
      <c r="O109" s="160">
        <v>2</v>
      </c>
      <c r="AA109" s="136">
        <v>1</v>
      </c>
      <c r="AB109" s="136">
        <v>0</v>
      </c>
      <c r="AC109" s="136">
        <v>0</v>
      </c>
      <c r="AZ109" s="136">
        <v>1</v>
      </c>
      <c r="BA109" s="136">
        <f>IF(AZ109=1,G109,0)</f>
        <v>0</v>
      </c>
      <c r="BB109" s="136">
        <f>IF(AZ109=2,G109,0)</f>
        <v>0</v>
      </c>
      <c r="BC109" s="136">
        <f>IF(AZ109=3,G109,0)</f>
        <v>0</v>
      </c>
      <c r="BD109" s="136">
        <f>IF(AZ109=4,G109,0)</f>
        <v>0</v>
      </c>
      <c r="BE109" s="136">
        <f>IF(AZ109=5,G109,0)</f>
        <v>0</v>
      </c>
      <c r="CA109" s="167">
        <v>1</v>
      </c>
      <c r="CB109" s="167">
        <v>0</v>
      </c>
      <c r="CZ109" s="136">
        <v>0.05838</v>
      </c>
    </row>
    <row r="110" spans="1:15" ht="12.75">
      <c r="A110" s="168"/>
      <c r="B110" s="170"/>
      <c r="C110" s="231" t="s">
        <v>184</v>
      </c>
      <c r="D110" s="232"/>
      <c r="E110" s="171">
        <v>4.3335</v>
      </c>
      <c r="F110" s="172"/>
      <c r="G110" s="173"/>
      <c r="M110" s="169" t="s">
        <v>184</v>
      </c>
      <c r="O110" s="160"/>
    </row>
    <row r="111" spans="1:15" ht="12.75">
      <c r="A111" s="168"/>
      <c r="B111" s="170"/>
      <c r="C111" s="231" t="s">
        <v>185</v>
      </c>
      <c r="D111" s="232"/>
      <c r="E111" s="171">
        <v>4.3335</v>
      </c>
      <c r="F111" s="172"/>
      <c r="G111" s="173"/>
      <c r="M111" s="169" t="s">
        <v>185</v>
      </c>
      <c r="O111" s="160"/>
    </row>
    <row r="112" spans="1:15" ht="12.75">
      <c r="A112" s="168"/>
      <c r="B112" s="170"/>
      <c r="C112" s="231" t="s">
        <v>186</v>
      </c>
      <c r="D112" s="232"/>
      <c r="E112" s="171">
        <v>4.3335</v>
      </c>
      <c r="F112" s="172"/>
      <c r="G112" s="173"/>
      <c r="M112" s="169" t="s">
        <v>186</v>
      </c>
      <c r="O112" s="160"/>
    </row>
    <row r="113" spans="1:104" ht="22.5">
      <c r="A113" s="161">
        <v>9</v>
      </c>
      <c r="B113" s="162" t="s">
        <v>187</v>
      </c>
      <c r="C113" s="163" t="s">
        <v>188</v>
      </c>
      <c r="D113" s="164" t="s">
        <v>161</v>
      </c>
      <c r="E113" s="165">
        <v>217.71</v>
      </c>
      <c r="F113" s="197">
        <v>0</v>
      </c>
      <c r="G113" s="166">
        <f>E113*F113</f>
        <v>0</v>
      </c>
      <c r="O113" s="160">
        <v>2</v>
      </c>
      <c r="AA113" s="136">
        <v>1</v>
      </c>
      <c r="AB113" s="136">
        <v>1</v>
      </c>
      <c r="AC113" s="136">
        <v>1</v>
      </c>
      <c r="AZ113" s="136">
        <v>1</v>
      </c>
      <c r="BA113" s="136">
        <f>IF(AZ113=1,G113,0)</f>
        <v>0</v>
      </c>
      <c r="BB113" s="136">
        <f>IF(AZ113=2,G113,0)</f>
        <v>0</v>
      </c>
      <c r="BC113" s="136">
        <f>IF(AZ113=3,G113,0)</f>
        <v>0</v>
      </c>
      <c r="BD113" s="136">
        <f>IF(AZ113=4,G113,0)</f>
        <v>0</v>
      </c>
      <c r="BE113" s="136">
        <f>IF(AZ113=5,G113,0)</f>
        <v>0</v>
      </c>
      <c r="CA113" s="167">
        <v>1</v>
      </c>
      <c r="CB113" s="167">
        <v>1</v>
      </c>
      <c r="CZ113" s="136">
        <v>0.0186</v>
      </c>
    </row>
    <row r="114" spans="1:15" ht="12.75">
      <c r="A114" s="168"/>
      <c r="B114" s="170"/>
      <c r="C114" s="231" t="s">
        <v>189</v>
      </c>
      <c r="D114" s="232"/>
      <c r="E114" s="171">
        <v>0</v>
      </c>
      <c r="F114" s="172"/>
      <c r="G114" s="173"/>
      <c r="M114" s="169" t="s">
        <v>189</v>
      </c>
      <c r="O114" s="160"/>
    </row>
    <row r="115" spans="1:15" ht="12.75">
      <c r="A115" s="168"/>
      <c r="B115" s="170"/>
      <c r="C115" s="231" t="s">
        <v>190</v>
      </c>
      <c r="D115" s="232"/>
      <c r="E115" s="171">
        <v>60.72</v>
      </c>
      <c r="F115" s="172"/>
      <c r="G115" s="173"/>
      <c r="M115" s="169" t="s">
        <v>190</v>
      </c>
      <c r="O115" s="160"/>
    </row>
    <row r="116" spans="1:15" ht="12.75">
      <c r="A116" s="168"/>
      <c r="B116" s="170"/>
      <c r="C116" s="231" t="s">
        <v>191</v>
      </c>
      <c r="D116" s="232"/>
      <c r="E116" s="171">
        <v>60.49</v>
      </c>
      <c r="F116" s="172"/>
      <c r="G116" s="173"/>
      <c r="M116" s="169" t="s">
        <v>191</v>
      </c>
      <c r="O116" s="160"/>
    </row>
    <row r="117" spans="1:15" ht="12.75">
      <c r="A117" s="168"/>
      <c r="B117" s="170"/>
      <c r="C117" s="231" t="s">
        <v>192</v>
      </c>
      <c r="D117" s="232"/>
      <c r="E117" s="171">
        <v>60.49</v>
      </c>
      <c r="F117" s="172"/>
      <c r="G117" s="173"/>
      <c r="M117" s="169" t="s">
        <v>192</v>
      </c>
      <c r="O117" s="160"/>
    </row>
    <row r="118" spans="1:15" ht="12.75">
      <c r="A118" s="168"/>
      <c r="B118" s="170"/>
      <c r="C118" s="231" t="s">
        <v>193</v>
      </c>
      <c r="D118" s="232"/>
      <c r="E118" s="171">
        <v>36.01</v>
      </c>
      <c r="F118" s="172"/>
      <c r="G118" s="173"/>
      <c r="M118" s="169" t="s">
        <v>193</v>
      </c>
      <c r="O118" s="160"/>
    </row>
    <row r="119" spans="1:104" ht="12.75">
      <c r="A119" s="161">
        <v>10</v>
      </c>
      <c r="B119" s="162" t="s">
        <v>194</v>
      </c>
      <c r="C119" s="163" t="s">
        <v>195</v>
      </c>
      <c r="D119" s="164" t="s">
        <v>196</v>
      </c>
      <c r="E119" s="165">
        <v>32.45</v>
      </c>
      <c r="F119" s="197">
        <v>0</v>
      </c>
      <c r="G119" s="166">
        <f>E119*F119</f>
        <v>0</v>
      </c>
      <c r="O119" s="160">
        <v>2</v>
      </c>
      <c r="AA119" s="136">
        <v>1</v>
      </c>
      <c r="AB119" s="136">
        <v>1</v>
      </c>
      <c r="AC119" s="136">
        <v>1</v>
      </c>
      <c r="AZ119" s="136">
        <v>1</v>
      </c>
      <c r="BA119" s="136">
        <f>IF(AZ119=1,G119,0)</f>
        <v>0</v>
      </c>
      <c r="BB119" s="136">
        <f>IF(AZ119=2,G119,0)</f>
        <v>0</v>
      </c>
      <c r="BC119" s="136">
        <f>IF(AZ119=3,G119,0)</f>
        <v>0</v>
      </c>
      <c r="BD119" s="136">
        <f>IF(AZ119=4,G119,0)</f>
        <v>0</v>
      </c>
      <c r="BE119" s="136">
        <f>IF(AZ119=5,G119,0)</f>
        <v>0</v>
      </c>
      <c r="CA119" s="167">
        <v>1</v>
      </c>
      <c r="CB119" s="167">
        <v>1</v>
      </c>
      <c r="CZ119" s="136">
        <v>0.0741</v>
      </c>
    </row>
    <row r="120" spans="1:15" ht="12.75">
      <c r="A120" s="168"/>
      <c r="B120" s="170"/>
      <c r="C120" s="231" t="s">
        <v>197</v>
      </c>
      <c r="D120" s="232"/>
      <c r="E120" s="171">
        <v>0</v>
      </c>
      <c r="F120" s="172"/>
      <c r="G120" s="173"/>
      <c r="M120" s="169" t="s">
        <v>197</v>
      </c>
      <c r="O120" s="160"/>
    </row>
    <row r="121" spans="1:15" ht="12.75">
      <c r="A121" s="168"/>
      <c r="B121" s="170"/>
      <c r="C121" s="231" t="s">
        <v>198</v>
      </c>
      <c r="D121" s="232"/>
      <c r="E121" s="171">
        <v>3.21</v>
      </c>
      <c r="F121" s="172"/>
      <c r="G121" s="173"/>
      <c r="M121" s="169" t="s">
        <v>198</v>
      </c>
      <c r="O121" s="160"/>
    </row>
    <row r="122" spans="1:15" ht="12.75">
      <c r="A122" s="168"/>
      <c r="B122" s="170"/>
      <c r="C122" s="231" t="s">
        <v>199</v>
      </c>
      <c r="D122" s="232"/>
      <c r="E122" s="171">
        <v>3.21</v>
      </c>
      <c r="F122" s="172"/>
      <c r="G122" s="173"/>
      <c r="M122" s="169" t="s">
        <v>199</v>
      </c>
      <c r="O122" s="160"/>
    </row>
    <row r="123" spans="1:15" ht="12.75">
      <c r="A123" s="168"/>
      <c r="B123" s="170"/>
      <c r="C123" s="231" t="s">
        <v>200</v>
      </c>
      <c r="D123" s="232"/>
      <c r="E123" s="171">
        <v>3.21</v>
      </c>
      <c r="F123" s="172"/>
      <c r="G123" s="173"/>
      <c r="M123" s="169" t="s">
        <v>200</v>
      </c>
      <c r="O123" s="160"/>
    </row>
    <row r="124" spans="1:15" ht="12.75">
      <c r="A124" s="168"/>
      <c r="B124" s="170"/>
      <c r="C124" s="231" t="s">
        <v>201</v>
      </c>
      <c r="D124" s="232"/>
      <c r="E124" s="171">
        <v>5.82</v>
      </c>
      <c r="F124" s="172"/>
      <c r="G124" s="173"/>
      <c r="M124" s="169" t="s">
        <v>201</v>
      </c>
      <c r="O124" s="160"/>
    </row>
    <row r="125" spans="1:15" ht="12.75">
      <c r="A125" s="168"/>
      <c r="B125" s="170"/>
      <c r="C125" s="231" t="s">
        <v>202</v>
      </c>
      <c r="D125" s="232"/>
      <c r="E125" s="171">
        <v>0</v>
      </c>
      <c r="F125" s="172"/>
      <c r="G125" s="173"/>
      <c r="M125" s="169" t="s">
        <v>202</v>
      </c>
      <c r="O125" s="160"/>
    </row>
    <row r="126" spans="1:15" ht="12.75">
      <c r="A126" s="168"/>
      <c r="B126" s="170"/>
      <c r="C126" s="231" t="s">
        <v>203</v>
      </c>
      <c r="D126" s="232"/>
      <c r="E126" s="171">
        <v>5</v>
      </c>
      <c r="F126" s="172"/>
      <c r="G126" s="173"/>
      <c r="M126" s="169" t="s">
        <v>203</v>
      </c>
      <c r="O126" s="160"/>
    </row>
    <row r="127" spans="1:15" ht="12.75">
      <c r="A127" s="168"/>
      <c r="B127" s="170"/>
      <c r="C127" s="231" t="s">
        <v>204</v>
      </c>
      <c r="D127" s="232"/>
      <c r="E127" s="171">
        <v>5</v>
      </c>
      <c r="F127" s="172"/>
      <c r="G127" s="173"/>
      <c r="M127" s="169" t="s">
        <v>204</v>
      </c>
      <c r="O127" s="160"/>
    </row>
    <row r="128" spans="1:15" ht="12.75">
      <c r="A128" s="168"/>
      <c r="B128" s="170"/>
      <c r="C128" s="231" t="s">
        <v>205</v>
      </c>
      <c r="D128" s="232"/>
      <c r="E128" s="171">
        <v>5</v>
      </c>
      <c r="F128" s="172"/>
      <c r="G128" s="173"/>
      <c r="M128" s="169" t="s">
        <v>205</v>
      </c>
      <c r="O128" s="160"/>
    </row>
    <row r="129" spans="1:15" ht="12.75">
      <c r="A129" s="168"/>
      <c r="B129" s="170"/>
      <c r="C129" s="231" t="s">
        <v>206</v>
      </c>
      <c r="D129" s="232"/>
      <c r="E129" s="171">
        <v>2</v>
      </c>
      <c r="F129" s="172"/>
      <c r="G129" s="173"/>
      <c r="M129" s="169" t="s">
        <v>206</v>
      </c>
      <c r="O129" s="160"/>
    </row>
    <row r="130" spans="1:104" ht="22.5">
      <c r="A130" s="161">
        <v>11</v>
      </c>
      <c r="B130" s="162" t="s">
        <v>207</v>
      </c>
      <c r="C130" s="163" t="s">
        <v>208</v>
      </c>
      <c r="D130" s="164" t="s">
        <v>161</v>
      </c>
      <c r="E130" s="165">
        <v>14.374</v>
      </c>
      <c r="F130" s="197">
        <v>0</v>
      </c>
      <c r="G130" s="166">
        <f>E130*F130</f>
        <v>0</v>
      </c>
      <c r="O130" s="160">
        <v>2</v>
      </c>
      <c r="AA130" s="136">
        <v>1</v>
      </c>
      <c r="AB130" s="136">
        <v>0</v>
      </c>
      <c r="AC130" s="136">
        <v>0</v>
      </c>
      <c r="AZ130" s="136">
        <v>1</v>
      </c>
      <c r="BA130" s="136">
        <f>IF(AZ130=1,G130,0)</f>
        <v>0</v>
      </c>
      <c r="BB130" s="136">
        <f>IF(AZ130=2,G130,0)</f>
        <v>0</v>
      </c>
      <c r="BC130" s="136">
        <f>IF(AZ130=3,G130,0)</f>
        <v>0</v>
      </c>
      <c r="BD130" s="136">
        <f>IF(AZ130=4,G130,0)</f>
        <v>0</v>
      </c>
      <c r="BE130" s="136">
        <f>IF(AZ130=5,G130,0)</f>
        <v>0</v>
      </c>
      <c r="CA130" s="167">
        <v>1</v>
      </c>
      <c r="CB130" s="167">
        <v>0</v>
      </c>
      <c r="CZ130" s="136">
        <v>0.1656</v>
      </c>
    </row>
    <row r="131" spans="1:15" ht="12.75">
      <c r="A131" s="168"/>
      <c r="B131" s="170"/>
      <c r="C131" s="231" t="s">
        <v>94</v>
      </c>
      <c r="D131" s="232"/>
      <c r="E131" s="171">
        <v>0</v>
      </c>
      <c r="F131" s="172"/>
      <c r="G131" s="173"/>
      <c r="M131" s="169" t="s">
        <v>94</v>
      </c>
      <c r="O131" s="160"/>
    </row>
    <row r="132" spans="1:15" ht="12.75">
      <c r="A132" s="168"/>
      <c r="B132" s="170"/>
      <c r="C132" s="231" t="s">
        <v>209</v>
      </c>
      <c r="D132" s="232"/>
      <c r="E132" s="171">
        <v>1.287</v>
      </c>
      <c r="F132" s="172"/>
      <c r="G132" s="173"/>
      <c r="M132" s="169" t="s">
        <v>209</v>
      </c>
      <c r="O132" s="160"/>
    </row>
    <row r="133" spans="1:15" ht="12.75">
      <c r="A133" s="168"/>
      <c r="B133" s="170"/>
      <c r="C133" s="231" t="s">
        <v>210</v>
      </c>
      <c r="D133" s="232"/>
      <c r="E133" s="171">
        <v>0.858</v>
      </c>
      <c r="F133" s="172"/>
      <c r="G133" s="173"/>
      <c r="M133" s="169" t="s">
        <v>210</v>
      </c>
      <c r="O133" s="160"/>
    </row>
    <row r="134" spans="1:15" ht="12.75">
      <c r="A134" s="168"/>
      <c r="B134" s="170"/>
      <c r="C134" s="231" t="s">
        <v>211</v>
      </c>
      <c r="D134" s="232"/>
      <c r="E134" s="171">
        <v>0.858</v>
      </c>
      <c r="F134" s="172"/>
      <c r="G134" s="173"/>
      <c r="M134" s="169" t="s">
        <v>211</v>
      </c>
      <c r="O134" s="160"/>
    </row>
    <row r="135" spans="1:15" ht="12.75">
      <c r="A135" s="168"/>
      <c r="B135" s="170"/>
      <c r="C135" s="231" t="s">
        <v>212</v>
      </c>
      <c r="D135" s="232"/>
      <c r="E135" s="171">
        <v>0.489</v>
      </c>
      <c r="F135" s="172"/>
      <c r="G135" s="173"/>
      <c r="M135" s="169" t="s">
        <v>212</v>
      </c>
      <c r="O135" s="160"/>
    </row>
    <row r="136" spans="1:15" ht="12.75">
      <c r="A136" s="168"/>
      <c r="B136" s="170"/>
      <c r="C136" s="231" t="s">
        <v>213</v>
      </c>
      <c r="D136" s="232"/>
      <c r="E136" s="171">
        <v>0.489</v>
      </c>
      <c r="F136" s="172"/>
      <c r="G136" s="173"/>
      <c r="M136" s="169" t="s">
        <v>213</v>
      </c>
      <c r="O136" s="160"/>
    </row>
    <row r="137" spans="1:15" ht="12.75">
      <c r="A137" s="168"/>
      <c r="B137" s="170"/>
      <c r="C137" s="231" t="s">
        <v>214</v>
      </c>
      <c r="D137" s="232"/>
      <c r="E137" s="171">
        <v>0.489</v>
      </c>
      <c r="F137" s="172"/>
      <c r="G137" s="173"/>
      <c r="M137" s="169" t="s">
        <v>214</v>
      </c>
      <c r="O137" s="160"/>
    </row>
    <row r="138" spans="1:15" ht="12.75">
      <c r="A138" s="168"/>
      <c r="B138" s="170"/>
      <c r="C138" s="231" t="s">
        <v>215</v>
      </c>
      <c r="D138" s="232"/>
      <c r="E138" s="171">
        <v>0.489</v>
      </c>
      <c r="F138" s="172"/>
      <c r="G138" s="173"/>
      <c r="M138" s="169" t="s">
        <v>215</v>
      </c>
      <c r="O138" s="160"/>
    </row>
    <row r="139" spans="1:15" ht="12.75">
      <c r="A139" s="168"/>
      <c r="B139" s="170"/>
      <c r="C139" s="231" t="s">
        <v>102</v>
      </c>
      <c r="D139" s="232"/>
      <c r="E139" s="171">
        <v>0</v>
      </c>
      <c r="F139" s="172"/>
      <c r="G139" s="173"/>
      <c r="M139" s="169" t="s">
        <v>102</v>
      </c>
      <c r="O139" s="160"/>
    </row>
    <row r="140" spans="1:15" ht="12.75">
      <c r="A140" s="168"/>
      <c r="B140" s="170"/>
      <c r="C140" s="231" t="s">
        <v>216</v>
      </c>
      <c r="D140" s="232"/>
      <c r="E140" s="171">
        <v>2.145</v>
      </c>
      <c r="F140" s="172"/>
      <c r="G140" s="173"/>
      <c r="M140" s="169" t="s">
        <v>216</v>
      </c>
      <c r="O140" s="160"/>
    </row>
    <row r="141" spans="1:15" ht="12.75">
      <c r="A141" s="168"/>
      <c r="B141" s="170"/>
      <c r="C141" s="231" t="s">
        <v>217</v>
      </c>
      <c r="D141" s="232"/>
      <c r="E141" s="171">
        <v>2.145</v>
      </c>
      <c r="F141" s="172"/>
      <c r="G141" s="173"/>
      <c r="M141" s="169" t="s">
        <v>217</v>
      </c>
      <c r="O141" s="160"/>
    </row>
    <row r="142" spans="1:15" ht="12.75">
      <c r="A142" s="168"/>
      <c r="B142" s="170"/>
      <c r="C142" s="231" t="s">
        <v>218</v>
      </c>
      <c r="D142" s="232"/>
      <c r="E142" s="171">
        <v>2.145</v>
      </c>
      <c r="F142" s="172"/>
      <c r="G142" s="173"/>
      <c r="M142" s="169" t="s">
        <v>218</v>
      </c>
      <c r="O142" s="160"/>
    </row>
    <row r="143" spans="1:15" ht="12.75">
      <c r="A143" s="168"/>
      <c r="B143" s="170"/>
      <c r="C143" s="231" t="s">
        <v>219</v>
      </c>
      <c r="D143" s="232"/>
      <c r="E143" s="171">
        <v>0</v>
      </c>
      <c r="F143" s="172"/>
      <c r="G143" s="173"/>
      <c r="M143" s="169" t="s">
        <v>219</v>
      </c>
      <c r="O143" s="160"/>
    </row>
    <row r="144" spans="1:15" ht="12.75">
      <c r="A144" s="168"/>
      <c r="B144" s="170"/>
      <c r="C144" s="231" t="s">
        <v>220</v>
      </c>
      <c r="D144" s="232"/>
      <c r="E144" s="171">
        <v>0.24</v>
      </c>
      <c r="F144" s="172"/>
      <c r="G144" s="173"/>
      <c r="M144" s="169" t="s">
        <v>220</v>
      </c>
      <c r="O144" s="160"/>
    </row>
    <row r="145" spans="1:15" ht="12.75">
      <c r="A145" s="168"/>
      <c r="B145" s="170"/>
      <c r="C145" s="231" t="s">
        <v>221</v>
      </c>
      <c r="D145" s="232"/>
      <c r="E145" s="171">
        <v>0.24</v>
      </c>
      <c r="F145" s="172"/>
      <c r="G145" s="173"/>
      <c r="M145" s="169" t="s">
        <v>221</v>
      </c>
      <c r="O145" s="160"/>
    </row>
    <row r="146" spans="1:15" ht="12.75">
      <c r="A146" s="168"/>
      <c r="B146" s="170"/>
      <c r="C146" s="231" t="s">
        <v>222</v>
      </c>
      <c r="D146" s="232"/>
      <c r="E146" s="171">
        <v>0.24</v>
      </c>
      <c r="F146" s="172"/>
      <c r="G146" s="173"/>
      <c r="M146" s="169" t="s">
        <v>222</v>
      </c>
      <c r="O146" s="160"/>
    </row>
    <row r="147" spans="1:15" ht="12.75">
      <c r="A147" s="168"/>
      <c r="B147" s="170"/>
      <c r="C147" s="231" t="s">
        <v>223</v>
      </c>
      <c r="D147" s="232"/>
      <c r="E147" s="171">
        <v>0.36</v>
      </c>
      <c r="F147" s="172"/>
      <c r="G147" s="173"/>
      <c r="M147" s="169" t="s">
        <v>223</v>
      </c>
      <c r="O147" s="160"/>
    </row>
    <row r="148" spans="1:15" ht="12.75">
      <c r="A148" s="168"/>
      <c r="B148" s="170"/>
      <c r="C148" s="231" t="s">
        <v>224</v>
      </c>
      <c r="D148" s="232"/>
      <c r="E148" s="171">
        <v>0</v>
      </c>
      <c r="F148" s="172"/>
      <c r="G148" s="173"/>
      <c r="M148" s="169" t="s">
        <v>224</v>
      </c>
      <c r="O148" s="160"/>
    </row>
    <row r="149" spans="1:15" ht="12.75">
      <c r="A149" s="168"/>
      <c r="B149" s="170"/>
      <c r="C149" s="231" t="s">
        <v>225</v>
      </c>
      <c r="D149" s="232"/>
      <c r="E149" s="171">
        <v>0.5</v>
      </c>
      <c r="F149" s="172"/>
      <c r="G149" s="173"/>
      <c r="M149" s="169" t="s">
        <v>225</v>
      </c>
      <c r="O149" s="160"/>
    </row>
    <row r="150" spans="1:15" ht="12.75">
      <c r="A150" s="168"/>
      <c r="B150" s="170"/>
      <c r="C150" s="231" t="s">
        <v>226</v>
      </c>
      <c r="D150" s="232"/>
      <c r="E150" s="171">
        <v>0.5</v>
      </c>
      <c r="F150" s="172"/>
      <c r="G150" s="173"/>
      <c r="M150" s="169" t="s">
        <v>226</v>
      </c>
      <c r="O150" s="160"/>
    </row>
    <row r="151" spans="1:15" ht="12.75">
      <c r="A151" s="168"/>
      <c r="B151" s="170"/>
      <c r="C151" s="231" t="s">
        <v>227</v>
      </c>
      <c r="D151" s="232"/>
      <c r="E151" s="171">
        <v>0.5</v>
      </c>
      <c r="F151" s="172"/>
      <c r="G151" s="173"/>
      <c r="M151" s="169" t="s">
        <v>227</v>
      </c>
      <c r="O151" s="160"/>
    </row>
    <row r="152" spans="1:15" ht="12.75">
      <c r="A152" s="168"/>
      <c r="B152" s="170"/>
      <c r="C152" s="231" t="s">
        <v>228</v>
      </c>
      <c r="D152" s="232"/>
      <c r="E152" s="171">
        <v>0.4</v>
      </c>
      <c r="F152" s="172"/>
      <c r="G152" s="173"/>
      <c r="M152" s="169" t="s">
        <v>228</v>
      </c>
      <c r="O152" s="160"/>
    </row>
    <row r="153" spans="1:104" ht="22.5">
      <c r="A153" s="161">
        <v>12</v>
      </c>
      <c r="B153" s="162" t="s">
        <v>229</v>
      </c>
      <c r="C153" s="163" t="s">
        <v>230</v>
      </c>
      <c r="D153" s="164" t="s">
        <v>161</v>
      </c>
      <c r="E153" s="165">
        <v>6.93</v>
      </c>
      <c r="F153" s="197">
        <v>0</v>
      </c>
      <c r="G153" s="166">
        <f>E153*F153</f>
        <v>0</v>
      </c>
      <c r="O153" s="160">
        <v>2</v>
      </c>
      <c r="AA153" s="136">
        <v>1</v>
      </c>
      <c r="AB153" s="136">
        <v>1</v>
      </c>
      <c r="AC153" s="136">
        <v>1</v>
      </c>
      <c r="AZ153" s="136">
        <v>1</v>
      </c>
      <c r="BA153" s="136">
        <f>IF(AZ153=1,G153,0)</f>
        <v>0</v>
      </c>
      <c r="BB153" s="136">
        <f>IF(AZ153=2,G153,0)</f>
        <v>0</v>
      </c>
      <c r="BC153" s="136">
        <f>IF(AZ153=3,G153,0)</f>
        <v>0</v>
      </c>
      <c r="BD153" s="136">
        <f>IF(AZ153=4,G153,0)</f>
        <v>0</v>
      </c>
      <c r="BE153" s="136">
        <f>IF(AZ153=5,G153,0)</f>
        <v>0</v>
      </c>
      <c r="CA153" s="167">
        <v>1</v>
      </c>
      <c r="CB153" s="167">
        <v>1</v>
      </c>
      <c r="CZ153" s="136">
        <v>0.45139</v>
      </c>
    </row>
    <row r="154" spans="1:15" ht="12.75">
      <c r="A154" s="168"/>
      <c r="B154" s="170"/>
      <c r="C154" s="231" t="s">
        <v>231</v>
      </c>
      <c r="D154" s="232"/>
      <c r="E154" s="171">
        <v>0</v>
      </c>
      <c r="F154" s="172"/>
      <c r="G154" s="173"/>
      <c r="M154" s="169" t="s">
        <v>231</v>
      </c>
      <c r="O154" s="160"/>
    </row>
    <row r="155" spans="1:15" ht="12.75">
      <c r="A155" s="168"/>
      <c r="B155" s="170"/>
      <c r="C155" s="231" t="s">
        <v>232</v>
      </c>
      <c r="D155" s="232"/>
      <c r="E155" s="171">
        <v>2.52</v>
      </c>
      <c r="F155" s="172"/>
      <c r="G155" s="173"/>
      <c r="M155" s="169" t="s">
        <v>232</v>
      </c>
      <c r="O155" s="160"/>
    </row>
    <row r="156" spans="1:15" ht="12.75">
      <c r="A156" s="168"/>
      <c r="B156" s="170"/>
      <c r="C156" s="231" t="s">
        <v>233</v>
      </c>
      <c r="D156" s="232"/>
      <c r="E156" s="171">
        <v>1.89</v>
      </c>
      <c r="F156" s="172"/>
      <c r="G156" s="173"/>
      <c r="M156" s="169" t="s">
        <v>233</v>
      </c>
      <c r="O156" s="160"/>
    </row>
    <row r="157" spans="1:15" ht="12.75">
      <c r="A157" s="168"/>
      <c r="B157" s="170"/>
      <c r="C157" s="231" t="s">
        <v>234</v>
      </c>
      <c r="D157" s="232"/>
      <c r="E157" s="171">
        <v>1.89</v>
      </c>
      <c r="F157" s="172"/>
      <c r="G157" s="173"/>
      <c r="M157" s="169" t="s">
        <v>234</v>
      </c>
      <c r="O157" s="160"/>
    </row>
    <row r="158" spans="1:15" ht="12.75">
      <c r="A158" s="168"/>
      <c r="B158" s="170"/>
      <c r="C158" s="231" t="s">
        <v>235</v>
      </c>
      <c r="D158" s="232"/>
      <c r="E158" s="171">
        <v>0.63</v>
      </c>
      <c r="F158" s="172"/>
      <c r="G158" s="173"/>
      <c r="M158" s="169" t="s">
        <v>235</v>
      </c>
      <c r="O158" s="160"/>
    </row>
    <row r="159" spans="1:104" ht="12.75">
      <c r="A159" s="161">
        <v>13</v>
      </c>
      <c r="B159" s="162" t="s">
        <v>236</v>
      </c>
      <c r="C159" s="163" t="s">
        <v>237</v>
      </c>
      <c r="D159" s="164" t="s">
        <v>136</v>
      </c>
      <c r="E159" s="165">
        <v>0.004</v>
      </c>
      <c r="F159" s="197">
        <v>0</v>
      </c>
      <c r="G159" s="166">
        <f>E159*F159</f>
        <v>0</v>
      </c>
      <c r="O159" s="160">
        <v>2</v>
      </c>
      <c r="AA159" s="136">
        <v>3</v>
      </c>
      <c r="AB159" s="136">
        <v>1</v>
      </c>
      <c r="AC159" s="136">
        <v>13231040</v>
      </c>
      <c r="AZ159" s="136">
        <v>1</v>
      </c>
      <c r="BA159" s="136">
        <f>IF(AZ159=1,G159,0)</f>
        <v>0</v>
      </c>
      <c r="BB159" s="136">
        <f>IF(AZ159=2,G159,0)</f>
        <v>0</v>
      </c>
      <c r="BC159" s="136">
        <f>IF(AZ159=3,G159,0)</f>
        <v>0</v>
      </c>
      <c r="BD159" s="136">
        <f>IF(AZ159=4,G159,0)</f>
        <v>0</v>
      </c>
      <c r="BE159" s="136">
        <f>IF(AZ159=5,G159,0)</f>
        <v>0</v>
      </c>
      <c r="CA159" s="167">
        <v>3</v>
      </c>
      <c r="CB159" s="167">
        <v>1</v>
      </c>
      <c r="CZ159" s="136">
        <v>1</v>
      </c>
    </row>
    <row r="160" spans="1:15" ht="12.75">
      <c r="A160" s="168"/>
      <c r="B160" s="170"/>
      <c r="C160" s="231" t="s">
        <v>238</v>
      </c>
      <c r="D160" s="232"/>
      <c r="E160" s="171">
        <v>0</v>
      </c>
      <c r="F160" s="172"/>
      <c r="G160" s="173"/>
      <c r="M160" s="169" t="s">
        <v>238</v>
      </c>
      <c r="O160" s="160"/>
    </row>
    <row r="161" spans="1:15" ht="12.75">
      <c r="A161" s="168"/>
      <c r="B161" s="170"/>
      <c r="C161" s="231" t="s">
        <v>144</v>
      </c>
      <c r="D161" s="232"/>
      <c r="E161" s="171">
        <v>0</v>
      </c>
      <c r="F161" s="172"/>
      <c r="G161" s="173"/>
      <c r="M161" s="169" t="s">
        <v>144</v>
      </c>
      <c r="O161" s="160"/>
    </row>
    <row r="162" spans="1:15" ht="12.75">
      <c r="A162" s="168"/>
      <c r="B162" s="170"/>
      <c r="C162" s="231" t="s">
        <v>239</v>
      </c>
      <c r="D162" s="232"/>
      <c r="E162" s="171">
        <v>0.004</v>
      </c>
      <c r="F162" s="172"/>
      <c r="G162" s="173"/>
      <c r="M162" s="169" t="s">
        <v>239</v>
      </c>
      <c r="O162" s="160"/>
    </row>
    <row r="163" spans="1:104" ht="12.75">
      <c r="A163" s="161">
        <v>14</v>
      </c>
      <c r="B163" s="162" t="s">
        <v>240</v>
      </c>
      <c r="C163" s="163" t="s">
        <v>241</v>
      </c>
      <c r="D163" s="164" t="s">
        <v>136</v>
      </c>
      <c r="E163" s="165">
        <v>0.0788</v>
      </c>
      <c r="F163" s="197">
        <v>0</v>
      </c>
      <c r="G163" s="166">
        <f>E163*F163</f>
        <v>0</v>
      </c>
      <c r="O163" s="160">
        <v>2</v>
      </c>
      <c r="AA163" s="136">
        <v>3</v>
      </c>
      <c r="AB163" s="136">
        <v>1</v>
      </c>
      <c r="AC163" s="136">
        <v>13231064</v>
      </c>
      <c r="AZ163" s="136">
        <v>1</v>
      </c>
      <c r="BA163" s="136">
        <f>IF(AZ163=1,G163,0)</f>
        <v>0</v>
      </c>
      <c r="BB163" s="136">
        <f>IF(AZ163=2,G163,0)</f>
        <v>0</v>
      </c>
      <c r="BC163" s="136">
        <f>IF(AZ163=3,G163,0)</f>
        <v>0</v>
      </c>
      <c r="BD163" s="136">
        <f>IF(AZ163=4,G163,0)</f>
        <v>0</v>
      </c>
      <c r="BE163" s="136">
        <f>IF(AZ163=5,G163,0)</f>
        <v>0</v>
      </c>
      <c r="CA163" s="167">
        <v>3</v>
      </c>
      <c r="CB163" s="167">
        <v>1</v>
      </c>
      <c r="CZ163" s="136">
        <v>1</v>
      </c>
    </row>
    <row r="164" spans="1:15" ht="12.75">
      <c r="A164" s="168"/>
      <c r="B164" s="170"/>
      <c r="C164" s="231" t="s">
        <v>242</v>
      </c>
      <c r="D164" s="232"/>
      <c r="E164" s="171">
        <v>0</v>
      </c>
      <c r="F164" s="172"/>
      <c r="G164" s="173"/>
      <c r="M164" s="169" t="s">
        <v>242</v>
      </c>
      <c r="O164" s="160"/>
    </row>
    <row r="165" spans="1:15" ht="12.75">
      <c r="A165" s="168"/>
      <c r="B165" s="170"/>
      <c r="C165" s="231" t="s">
        <v>102</v>
      </c>
      <c r="D165" s="232"/>
      <c r="E165" s="171">
        <v>0</v>
      </c>
      <c r="F165" s="172"/>
      <c r="G165" s="173"/>
      <c r="M165" s="169" t="s">
        <v>102</v>
      </c>
      <c r="O165" s="160"/>
    </row>
    <row r="166" spans="1:15" ht="12.75">
      <c r="A166" s="168"/>
      <c r="B166" s="170"/>
      <c r="C166" s="231" t="s">
        <v>243</v>
      </c>
      <c r="D166" s="232"/>
      <c r="E166" s="171">
        <v>0.0263</v>
      </c>
      <c r="F166" s="172"/>
      <c r="G166" s="173"/>
      <c r="M166" s="169" t="s">
        <v>243</v>
      </c>
      <c r="O166" s="160"/>
    </row>
    <row r="167" spans="1:15" ht="12.75">
      <c r="A167" s="168"/>
      <c r="B167" s="170"/>
      <c r="C167" s="231" t="s">
        <v>244</v>
      </c>
      <c r="D167" s="232"/>
      <c r="E167" s="171">
        <v>0.0263</v>
      </c>
      <c r="F167" s="172"/>
      <c r="G167" s="173"/>
      <c r="M167" s="169" t="s">
        <v>244</v>
      </c>
      <c r="O167" s="160"/>
    </row>
    <row r="168" spans="1:15" ht="12.75">
      <c r="A168" s="168"/>
      <c r="B168" s="170"/>
      <c r="C168" s="231" t="s">
        <v>245</v>
      </c>
      <c r="D168" s="232"/>
      <c r="E168" s="171">
        <v>0.0263</v>
      </c>
      <c r="F168" s="172"/>
      <c r="G168" s="173"/>
      <c r="M168" s="169" t="s">
        <v>245</v>
      </c>
      <c r="O168" s="160"/>
    </row>
    <row r="169" spans="1:104" ht="12.75">
      <c r="A169" s="161">
        <v>15</v>
      </c>
      <c r="B169" s="162" t="s">
        <v>246</v>
      </c>
      <c r="C169" s="163" t="s">
        <v>247</v>
      </c>
      <c r="D169" s="164" t="s">
        <v>248</v>
      </c>
      <c r="E169" s="165">
        <v>101.3376</v>
      </c>
      <c r="F169" s="197">
        <v>0</v>
      </c>
      <c r="G169" s="166">
        <f>E169*F169</f>
        <v>0</v>
      </c>
      <c r="O169" s="160">
        <v>2</v>
      </c>
      <c r="AA169" s="136">
        <v>3</v>
      </c>
      <c r="AB169" s="136">
        <v>1</v>
      </c>
      <c r="AC169" s="136">
        <v>133301510000</v>
      </c>
      <c r="AZ169" s="136">
        <v>1</v>
      </c>
      <c r="BA169" s="136">
        <f>IF(AZ169=1,G169,0)</f>
        <v>0</v>
      </c>
      <c r="BB169" s="136">
        <f>IF(AZ169=2,G169,0)</f>
        <v>0</v>
      </c>
      <c r="BC169" s="136">
        <f>IF(AZ169=3,G169,0)</f>
        <v>0</v>
      </c>
      <c r="BD169" s="136">
        <f>IF(AZ169=4,G169,0)</f>
        <v>0</v>
      </c>
      <c r="BE169" s="136">
        <f>IF(AZ169=5,G169,0)</f>
        <v>0</v>
      </c>
      <c r="CA169" s="167">
        <v>3</v>
      </c>
      <c r="CB169" s="167">
        <v>1</v>
      </c>
      <c r="CZ169" s="136">
        <v>0.001</v>
      </c>
    </row>
    <row r="170" spans="1:15" ht="12.75">
      <c r="A170" s="168"/>
      <c r="B170" s="170"/>
      <c r="C170" s="231" t="s">
        <v>249</v>
      </c>
      <c r="D170" s="232"/>
      <c r="E170" s="171">
        <v>0</v>
      </c>
      <c r="F170" s="172"/>
      <c r="G170" s="173"/>
      <c r="M170" s="169" t="s">
        <v>249</v>
      </c>
      <c r="O170" s="160"/>
    </row>
    <row r="171" spans="1:15" ht="12.75">
      <c r="A171" s="168"/>
      <c r="B171" s="170"/>
      <c r="C171" s="231" t="s">
        <v>106</v>
      </c>
      <c r="D171" s="232"/>
      <c r="E171" s="171">
        <v>0</v>
      </c>
      <c r="F171" s="172"/>
      <c r="G171" s="173"/>
      <c r="M171" s="169" t="s">
        <v>106</v>
      </c>
      <c r="O171" s="160"/>
    </row>
    <row r="172" spans="1:15" ht="12.75">
      <c r="A172" s="168"/>
      <c r="B172" s="170"/>
      <c r="C172" s="231" t="s">
        <v>250</v>
      </c>
      <c r="D172" s="232"/>
      <c r="E172" s="171">
        <v>9.5004</v>
      </c>
      <c r="F172" s="172"/>
      <c r="G172" s="173"/>
      <c r="M172" s="169" t="s">
        <v>250</v>
      </c>
      <c r="O172" s="160"/>
    </row>
    <row r="173" spans="1:15" ht="12.75">
      <c r="A173" s="168"/>
      <c r="B173" s="170"/>
      <c r="C173" s="231" t="s">
        <v>251</v>
      </c>
      <c r="D173" s="232"/>
      <c r="E173" s="171">
        <v>19.0008</v>
      </c>
      <c r="F173" s="172"/>
      <c r="G173" s="173"/>
      <c r="M173" s="169" t="s">
        <v>251</v>
      </c>
      <c r="O173" s="160"/>
    </row>
    <row r="174" spans="1:15" ht="12.75">
      <c r="A174" s="168"/>
      <c r="B174" s="170"/>
      <c r="C174" s="231" t="s">
        <v>252</v>
      </c>
      <c r="D174" s="232"/>
      <c r="E174" s="171">
        <v>9.5004</v>
      </c>
      <c r="F174" s="172"/>
      <c r="G174" s="173"/>
      <c r="M174" s="169" t="s">
        <v>252</v>
      </c>
      <c r="O174" s="160"/>
    </row>
    <row r="175" spans="1:15" ht="12.75">
      <c r="A175" s="168"/>
      <c r="B175" s="170"/>
      <c r="C175" s="231" t="s">
        <v>253</v>
      </c>
      <c r="D175" s="232"/>
      <c r="E175" s="171">
        <v>28.5012</v>
      </c>
      <c r="F175" s="172"/>
      <c r="G175" s="173"/>
      <c r="M175" s="169" t="s">
        <v>253</v>
      </c>
      <c r="O175" s="160"/>
    </row>
    <row r="176" spans="1:15" ht="12.75">
      <c r="A176" s="168"/>
      <c r="B176" s="170"/>
      <c r="C176" s="231" t="s">
        <v>254</v>
      </c>
      <c r="D176" s="232"/>
      <c r="E176" s="171">
        <v>0</v>
      </c>
      <c r="F176" s="172"/>
      <c r="G176" s="173"/>
      <c r="M176" s="169" t="s">
        <v>254</v>
      </c>
      <c r="O176" s="160"/>
    </row>
    <row r="177" spans="1:15" ht="12.75">
      <c r="A177" s="168"/>
      <c r="B177" s="170"/>
      <c r="C177" s="231" t="s">
        <v>255</v>
      </c>
      <c r="D177" s="232"/>
      <c r="E177" s="171">
        <v>9.5004</v>
      </c>
      <c r="F177" s="172"/>
      <c r="G177" s="173"/>
      <c r="M177" s="169" t="s">
        <v>255</v>
      </c>
      <c r="O177" s="160"/>
    </row>
    <row r="178" spans="1:15" ht="12.75">
      <c r="A178" s="168"/>
      <c r="B178" s="170"/>
      <c r="C178" s="231" t="s">
        <v>256</v>
      </c>
      <c r="D178" s="232"/>
      <c r="E178" s="171">
        <v>9.5004</v>
      </c>
      <c r="F178" s="172"/>
      <c r="G178" s="173"/>
      <c r="M178" s="169" t="s">
        <v>256</v>
      </c>
      <c r="O178" s="160"/>
    </row>
    <row r="179" spans="1:15" ht="12.75">
      <c r="A179" s="168"/>
      <c r="B179" s="170"/>
      <c r="C179" s="231" t="s">
        <v>111</v>
      </c>
      <c r="D179" s="232"/>
      <c r="E179" s="171">
        <v>0</v>
      </c>
      <c r="F179" s="172"/>
      <c r="G179" s="173"/>
      <c r="M179" s="169" t="s">
        <v>111</v>
      </c>
      <c r="O179" s="160"/>
    </row>
    <row r="180" spans="1:15" ht="12.75">
      <c r="A180" s="168"/>
      <c r="B180" s="170"/>
      <c r="C180" s="231" t="s">
        <v>257</v>
      </c>
      <c r="D180" s="232"/>
      <c r="E180" s="171">
        <v>15.834</v>
      </c>
      <c r="F180" s="172"/>
      <c r="G180" s="173"/>
      <c r="M180" s="169" t="s">
        <v>257</v>
      </c>
      <c r="O180" s="160"/>
    </row>
    <row r="181" spans="1:104" ht="12.75">
      <c r="A181" s="161">
        <v>16</v>
      </c>
      <c r="B181" s="162" t="s">
        <v>258</v>
      </c>
      <c r="C181" s="163" t="s">
        <v>259</v>
      </c>
      <c r="D181" s="164" t="s">
        <v>136</v>
      </c>
      <c r="E181" s="165">
        <v>0.4964</v>
      </c>
      <c r="F181" s="197">
        <v>0</v>
      </c>
      <c r="G181" s="166">
        <f>E181*F181</f>
        <v>0</v>
      </c>
      <c r="O181" s="160">
        <v>2</v>
      </c>
      <c r="AA181" s="136">
        <v>3</v>
      </c>
      <c r="AB181" s="136">
        <v>1</v>
      </c>
      <c r="AC181" s="136">
        <v>13380625</v>
      </c>
      <c r="AZ181" s="136">
        <v>1</v>
      </c>
      <c r="BA181" s="136">
        <f>IF(AZ181=1,G181,0)</f>
        <v>0</v>
      </c>
      <c r="BB181" s="136">
        <f>IF(AZ181=2,G181,0)</f>
        <v>0</v>
      </c>
      <c r="BC181" s="136">
        <f>IF(AZ181=3,G181,0)</f>
        <v>0</v>
      </c>
      <c r="BD181" s="136">
        <f>IF(AZ181=4,G181,0)</f>
        <v>0</v>
      </c>
      <c r="BE181" s="136">
        <f>IF(AZ181=5,G181,0)</f>
        <v>0</v>
      </c>
      <c r="CA181" s="167">
        <v>3</v>
      </c>
      <c r="CB181" s="167">
        <v>1</v>
      </c>
      <c r="CZ181" s="136">
        <v>1</v>
      </c>
    </row>
    <row r="182" spans="1:15" ht="12.75">
      <c r="A182" s="168"/>
      <c r="B182" s="170"/>
      <c r="C182" s="231" t="s">
        <v>94</v>
      </c>
      <c r="D182" s="232"/>
      <c r="E182" s="171">
        <v>0</v>
      </c>
      <c r="F182" s="172"/>
      <c r="G182" s="173"/>
      <c r="M182" s="169" t="s">
        <v>94</v>
      </c>
      <c r="O182" s="160"/>
    </row>
    <row r="183" spans="1:15" ht="12.75">
      <c r="A183" s="168"/>
      <c r="B183" s="170"/>
      <c r="C183" s="231" t="s">
        <v>260</v>
      </c>
      <c r="D183" s="232"/>
      <c r="E183" s="171">
        <v>0</v>
      </c>
      <c r="F183" s="172"/>
      <c r="G183" s="173"/>
      <c r="M183" s="169" t="s">
        <v>260</v>
      </c>
      <c r="O183" s="160"/>
    </row>
    <row r="184" spans="1:15" ht="22.5">
      <c r="A184" s="168"/>
      <c r="B184" s="170"/>
      <c r="C184" s="231" t="s">
        <v>261</v>
      </c>
      <c r="D184" s="232"/>
      <c r="E184" s="171">
        <v>0.1288</v>
      </c>
      <c r="F184" s="172"/>
      <c r="G184" s="173"/>
      <c r="M184" s="169" t="s">
        <v>261</v>
      </c>
      <c r="O184" s="160"/>
    </row>
    <row r="185" spans="1:15" ht="12.75">
      <c r="A185" s="168"/>
      <c r="B185" s="170"/>
      <c r="C185" s="231" t="s">
        <v>262</v>
      </c>
      <c r="D185" s="232"/>
      <c r="E185" s="171">
        <v>0.0859</v>
      </c>
      <c r="F185" s="172"/>
      <c r="G185" s="173"/>
      <c r="M185" s="169" t="s">
        <v>262</v>
      </c>
      <c r="O185" s="160"/>
    </row>
    <row r="186" spans="1:15" ht="12.75">
      <c r="A186" s="168"/>
      <c r="B186" s="170"/>
      <c r="C186" s="231" t="s">
        <v>263</v>
      </c>
      <c r="D186" s="232"/>
      <c r="E186" s="171">
        <v>0.0859</v>
      </c>
      <c r="F186" s="172"/>
      <c r="G186" s="173"/>
      <c r="M186" s="169" t="s">
        <v>263</v>
      </c>
      <c r="O186" s="160"/>
    </row>
    <row r="187" spans="1:15" ht="12.75">
      <c r="A187" s="168"/>
      <c r="B187" s="170"/>
      <c r="C187" s="231" t="s">
        <v>264</v>
      </c>
      <c r="D187" s="232"/>
      <c r="E187" s="171">
        <v>0</v>
      </c>
      <c r="F187" s="172"/>
      <c r="G187" s="173"/>
      <c r="M187" s="169">
        <v>0</v>
      </c>
      <c r="O187" s="160"/>
    </row>
    <row r="188" spans="1:15" ht="12.75">
      <c r="A188" s="168"/>
      <c r="B188" s="170"/>
      <c r="C188" s="231" t="s">
        <v>265</v>
      </c>
      <c r="D188" s="232"/>
      <c r="E188" s="171">
        <v>0.049</v>
      </c>
      <c r="F188" s="172"/>
      <c r="G188" s="173"/>
      <c r="M188" s="169" t="s">
        <v>265</v>
      </c>
      <c r="O188" s="160"/>
    </row>
    <row r="189" spans="1:15" ht="12.75">
      <c r="A189" s="168"/>
      <c r="B189" s="170"/>
      <c r="C189" s="231" t="s">
        <v>266</v>
      </c>
      <c r="D189" s="232"/>
      <c r="E189" s="171">
        <v>0.049</v>
      </c>
      <c r="F189" s="172"/>
      <c r="G189" s="173"/>
      <c r="M189" s="169" t="s">
        <v>266</v>
      </c>
      <c r="O189" s="160"/>
    </row>
    <row r="190" spans="1:15" ht="12.75">
      <c r="A190" s="168"/>
      <c r="B190" s="170"/>
      <c r="C190" s="231" t="s">
        <v>267</v>
      </c>
      <c r="D190" s="232"/>
      <c r="E190" s="171">
        <v>0.049</v>
      </c>
      <c r="F190" s="172"/>
      <c r="G190" s="173"/>
      <c r="M190" s="169" t="s">
        <v>267</v>
      </c>
      <c r="O190" s="160"/>
    </row>
    <row r="191" spans="1:15" ht="12.75">
      <c r="A191" s="168"/>
      <c r="B191" s="170"/>
      <c r="C191" s="231" t="s">
        <v>268</v>
      </c>
      <c r="D191" s="232"/>
      <c r="E191" s="171">
        <v>0.049</v>
      </c>
      <c r="F191" s="172"/>
      <c r="G191" s="173"/>
      <c r="M191" s="169" t="s">
        <v>268</v>
      </c>
      <c r="O191" s="160"/>
    </row>
    <row r="192" spans="1:57" ht="12.75">
      <c r="A192" s="174"/>
      <c r="B192" s="175" t="s">
        <v>73</v>
      </c>
      <c r="C192" s="176" t="str">
        <f>CONCATENATE(B7," ",C7)</f>
        <v>3 Svislé a kompletní konstrukce</v>
      </c>
      <c r="D192" s="177"/>
      <c r="E192" s="178"/>
      <c r="F192" s="179"/>
      <c r="G192" s="180">
        <f>SUM(G7:G191)</f>
        <v>0</v>
      </c>
      <c r="O192" s="160">
        <v>4</v>
      </c>
      <c r="BA192" s="181">
        <f>SUM(BA7:BA191)</f>
        <v>0</v>
      </c>
      <c r="BB192" s="181">
        <f>SUM(BB7:BB191)</f>
        <v>0</v>
      </c>
      <c r="BC192" s="181">
        <f>SUM(BC7:BC191)</f>
        <v>0</v>
      </c>
      <c r="BD192" s="181">
        <f>SUM(BD7:BD191)</f>
        <v>0</v>
      </c>
      <c r="BE192" s="181">
        <f>SUM(BE7:BE191)</f>
        <v>0</v>
      </c>
    </row>
    <row r="193" spans="1:15" ht="12.75">
      <c r="A193" s="153" t="s">
        <v>72</v>
      </c>
      <c r="B193" s="154" t="s">
        <v>269</v>
      </c>
      <c r="C193" s="155" t="s">
        <v>270</v>
      </c>
      <c r="D193" s="156"/>
      <c r="E193" s="157"/>
      <c r="F193" s="157"/>
      <c r="G193" s="158"/>
      <c r="H193" s="159"/>
      <c r="I193" s="159"/>
      <c r="O193" s="160">
        <v>1</v>
      </c>
    </row>
    <row r="194" spans="1:104" ht="12.75">
      <c r="A194" s="161">
        <v>17</v>
      </c>
      <c r="B194" s="162" t="s">
        <v>271</v>
      </c>
      <c r="C194" s="163" t="s">
        <v>272</v>
      </c>
      <c r="D194" s="164" t="s">
        <v>118</v>
      </c>
      <c r="E194" s="165">
        <v>11</v>
      </c>
      <c r="F194" s="197">
        <v>0</v>
      </c>
      <c r="G194" s="166">
        <f>E194*F194</f>
        <v>0</v>
      </c>
      <c r="O194" s="160">
        <v>2</v>
      </c>
      <c r="AA194" s="136">
        <v>1</v>
      </c>
      <c r="AB194" s="136">
        <v>1</v>
      </c>
      <c r="AC194" s="136">
        <v>1</v>
      </c>
      <c r="AZ194" s="136">
        <v>1</v>
      </c>
      <c r="BA194" s="136">
        <f>IF(AZ194=1,G194,0)</f>
        <v>0</v>
      </c>
      <c r="BB194" s="136">
        <f>IF(AZ194=2,G194,0)</f>
        <v>0</v>
      </c>
      <c r="BC194" s="136">
        <f>IF(AZ194=3,G194,0)</f>
        <v>0</v>
      </c>
      <c r="BD194" s="136">
        <f>IF(AZ194=4,G194,0)</f>
        <v>0</v>
      </c>
      <c r="BE194" s="136">
        <f>IF(AZ194=5,G194,0)</f>
        <v>0</v>
      </c>
      <c r="CA194" s="167">
        <v>1</v>
      </c>
      <c r="CB194" s="167">
        <v>1</v>
      </c>
      <c r="CZ194" s="136">
        <v>0.0502</v>
      </c>
    </row>
    <row r="195" spans="1:15" ht="12.75">
      <c r="A195" s="168"/>
      <c r="B195" s="170"/>
      <c r="C195" s="231" t="s">
        <v>273</v>
      </c>
      <c r="D195" s="232"/>
      <c r="E195" s="171">
        <v>0</v>
      </c>
      <c r="F195" s="172"/>
      <c r="G195" s="173"/>
      <c r="M195" s="169" t="s">
        <v>273</v>
      </c>
      <c r="O195" s="160"/>
    </row>
    <row r="196" spans="1:15" ht="12.75">
      <c r="A196" s="168"/>
      <c r="B196" s="170"/>
      <c r="C196" s="231" t="s">
        <v>274</v>
      </c>
      <c r="D196" s="232"/>
      <c r="E196" s="171">
        <v>0</v>
      </c>
      <c r="F196" s="172"/>
      <c r="G196" s="173"/>
      <c r="M196" s="169" t="s">
        <v>274</v>
      </c>
      <c r="O196" s="160"/>
    </row>
    <row r="197" spans="1:15" ht="12.75">
      <c r="A197" s="168"/>
      <c r="B197" s="170"/>
      <c r="C197" s="231" t="s">
        <v>275</v>
      </c>
      <c r="D197" s="232"/>
      <c r="E197" s="171">
        <v>11</v>
      </c>
      <c r="F197" s="172"/>
      <c r="G197" s="173"/>
      <c r="M197" s="169" t="s">
        <v>275</v>
      </c>
      <c r="O197" s="160"/>
    </row>
    <row r="198" spans="1:104" ht="22.5">
      <c r="A198" s="161">
        <v>18</v>
      </c>
      <c r="B198" s="162" t="s">
        <v>276</v>
      </c>
      <c r="C198" s="163" t="s">
        <v>277</v>
      </c>
      <c r="D198" s="164" t="s">
        <v>118</v>
      </c>
      <c r="E198" s="165">
        <v>66</v>
      </c>
      <c r="F198" s="197">
        <v>0</v>
      </c>
      <c r="G198" s="166">
        <f>E198*F198</f>
        <v>0</v>
      </c>
      <c r="O198" s="160">
        <v>2</v>
      </c>
      <c r="AA198" s="136">
        <v>12</v>
      </c>
      <c r="AB198" s="136">
        <v>0</v>
      </c>
      <c r="AC198" s="136">
        <v>1</v>
      </c>
      <c r="AZ198" s="136">
        <v>1</v>
      </c>
      <c r="BA198" s="136">
        <f>IF(AZ198=1,G198,0)</f>
        <v>0</v>
      </c>
      <c r="BB198" s="136">
        <f>IF(AZ198=2,G198,0)</f>
        <v>0</v>
      </c>
      <c r="BC198" s="136">
        <f>IF(AZ198=3,G198,0)</f>
        <v>0</v>
      </c>
      <c r="BD198" s="136">
        <f>IF(AZ198=4,G198,0)</f>
        <v>0</v>
      </c>
      <c r="BE198" s="136">
        <f>IF(AZ198=5,G198,0)</f>
        <v>0</v>
      </c>
      <c r="CA198" s="167">
        <v>12</v>
      </c>
      <c r="CB198" s="167">
        <v>0</v>
      </c>
      <c r="CZ198" s="136">
        <v>0</v>
      </c>
    </row>
    <row r="199" spans="1:15" ht="12.75">
      <c r="A199" s="168"/>
      <c r="B199" s="170"/>
      <c r="C199" s="231" t="s">
        <v>273</v>
      </c>
      <c r="D199" s="232"/>
      <c r="E199" s="171">
        <v>0</v>
      </c>
      <c r="F199" s="172"/>
      <c r="G199" s="173"/>
      <c r="M199" s="169" t="s">
        <v>273</v>
      </c>
      <c r="O199" s="160"/>
    </row>
    <row r="200" spans="1:15" ht="12.75">
      <c r="A200" s="168"/>
      <c r="B200" s="170"/>
      <c r="C200" s="231" t="s">
        <v>274</v>
      </c>
      <c r="D200" s="232"/>
      <c r="E200" s="171">
        <v>0</v>
      </c>
      <c r="F200" s="172"/>
      <c r="G200" s="173"/>
      <c r="M200" s="169" t="s">
        <v>274</v>
      </c>
      <c r="O200" s="160"/>
    </row>
    <row r="201" spans="1:15" ht="12.75">
      <c r="A201" s="168"/>
      <c r="B201" s="170"/>
      <c r="C201" s="231" t="s">
        <v>278</v>
      </c>
      <c r="D201" s="232"/>
      <c r="E201" s="171">
        <v>66</v>
      </c>
      <c r="F201" s="172"/>
      <c r="G201" s="173"/>
      <c r="M201" s="169" t="s">
        <v>278</v>
      </c>
      <c r="O201" s="160"/>
    </row>
    <row r="202" spans="1:104" ht="22.5">
      <c r="A202" s="161">
        <v>19</v>
      </c>
      <c r="B202" s="162" t="s">
        <v>279</v>
      </c>
      <c r="C202" s="163" t="s">
        <v>280</v>
      </c>
      <c r="D202" s="164" t="s">
        <v>118</v>
      </c>
      <c r="E202" s="165">
        <v>16</v>
      </c>
      <c r="F202" s="197">
        <v>0</v>
      </c>
      <c r="G202" s="166">
        <f>E202*F202</f>
        <v>0</v>
      </c>
      <c r="O202" s="160">
        <v>2</v>
      </c>
      <c r="AA202" s="136">
        <v>12</v>
      </c>
      <c r="AB202" s="136">
        <v>0</v>
      </c>
      <c r="AC202" s="136">
        <v>2</v>
      </c>
      <c r="AZ202" s="136">
        <v>1</v>
      </c>
      <c r="BA202" s="136">
        <f>IF(AZ202=1,G202,0)</f>
        <v>0</v>
      </c>
      <c r="BB202" s="136">
        <f>IF(AZ202=2,G202,0)</f>
        <v>0</v>
      </c>
      <c r="BC202" s="136">
        <f>IF(AZ202=3,G202,0)</f>
        <v>0</v>
      </c>
      <c r="BD202" s="136">
        <f>IF(AZ202=4,G202,0)</f>
        <v>0</v>
      </c>
      <c r="BE202" s="136">
        <f>IF(AZ202=5,G202,0)</f>
        <v>0</v>
      </c>
      <c r="CA202" s="167">
        <v>12</v>
      </c>
      <c r="CB202" s="167">
        <v>0</v>
      </c>
      <c r="CZ202" s="136">
        <v>0</v>
      </c>
    </row>
    <row r="203" spans="1:15" ht="12.75">
      <c r="A203" s="168"/>
      <c r="B203" s="170"/>
      <c r="C203" s="231" t="s">
        <v>273</v>
      </c>
      <c r="D203" s="232"/>
      <c r="E203" s="171">
        <v>0</v>
      </c>
      <c r="F203" s="172"/>
      <c r="G203" s="173"/>
      <c r="M203" s="169" t="s">
        <v>273</v>
      </c>
      <c r="O203" s="160"/>
    </row>
    <row r="204" spans="1:15" ht="12.75">
      <c r="A204" s="168"/>
      <c r="B204" s="170"/>
      <c r="C204" s="231" t="s">
        <v>274</v>
      </c>
      <c r="D204" s="232"/>
      <c r="E204" s="171">
        <v>0</v>
      </c>
      <c r="F204" s="172"/>
      <c r="G204" s="173"/>
      <c r="M204" s="169" t="s">
        <v>274</v>
      </c>
      <c r="O204" s="160"/>
    </row>
    <row r="205" spans="1:15" ht="12.75">
      <c r="A205" s="168"/>
      <c r="B205" s="170"/>
      <c r="C205" s="231" t="s">
        <v>281</v>
      </c>
      <c r="D205" s="232"/>
      <c r="E205" s="171">
        <v>11</v>
      </c>
      <c r="F205" s="172"/>
      <c r="G205" s="173"/>
      <c r="M205" s="169" t="s">
        <v>281</v>
      </c>
      <c r="O205" s="160"/>
    </row>
    <row r="206" spans="1:15" ht="12.75">
      <c r="A206" s="168"/>
      <c r="B206" s="170"/>
      <c r="C206" s="231" t="s">
        <v>282</v>
      </c>
      <c r="D206" s="232"/>
      <c r="E206" s="171">
        <v>5</v>
      </c>
      <c r="F206" s="172"/>
      <c r="G206" s="173"/>
      <c r="M206" s="169" t="s">
        <v>282</v>
      </c>
      <c r="O206" s="160"/>
    </row>
    <row r="207" spans="1:57" ht="12.75">
      <c r="A207" s="174"/>
      <c r="B207" s="175" t="s">
        <v>73</v>
      </c>
      <c r="C207" s="176" t="str">
        <f>CONCATENATE(B193," ",C193)</f>
        <v>4 Vodorovné konstrukce</v>
      </c>
      <c r="D207" s="177"/>
      <c r="E207" s="178"/>
      <c r="F207" s="179"/>
      <c r="G207" s="180">
        <f>SUM(G193:G206)</f>
        <v>0</v>
      </c>
      <c r="O207" s="160">
        <v>4</v>
      </c>
      <c r="BA207" s="181">
        <f>SUM(BA193:BA206)</f>
        <v>0</v>
      </c>
      <c r="BB207" s="181">
        <f>SUM(BB193:BB206)</f>
        <v>0</v>
      </c>
      <c r="BC207" s="181">
        <f>SUM(BC193:BC206)</f>
        <v>0</v>
      </c>
      <c r="BD207" s="181">
        <f>SUM(BD193:BD206)</f>
        <v>0</v>
      </c>
      <c r="BE207" s="181">
        <f>SUM(BE193:BE206)</f>
        <v>0</v>
      </c>
    </row>
    <row r="208" spans="1:15" ht="12.75">
      <c r="A208" s="153" t="s">
        <v>72</v>
      </c>
      <c r="B208" s="154" t="s">
        <v>283</v>
      </c>
      <c r="C208" s="155" t="s">
        <v>284</v>
      </c>
      <c r="D208" s="156"/>
      <c r="E208" s="157"/>
      <c r="F208" s="157"/>
      <c r="G208" s="158"/>
      <c r="H208" s="159"/>
      <c r="I208" s="159"/>
      <c r="O208" s="160">
        <v>1</v>
      </c>
    </row>
    <row r="209" spans="1:104" ht="12.75">
      <c r="A209" s="161">
        <v>20</v>
      </c>
      <c r="B209" s="162" t="s">
        <v>285</v>
      </c>
      <c r="C209" s="163" t="s">
        <v>286</v>
      </c>
      <c r="D209" s="164" t="s">
        <v>161</v>
      </c>
      <c r="E209" s="165">
        <v>175.4279</v>
      </c>
      <c r="F209" s="197">
        <v>0</v>
      </c>
      <c r="G209" s="166">
        <f>E209*F209</f>
        <v>0</v>
      </c>
      <c r="O209" s="160">
        <v>2</v>
      </c>
      <c r="AA209" s="136">
        <v>1</v>
      </c>
      <c r="AB209" s="136">
        <v>1</v>
      </c>
      <c r="AC209" s="136">
        <v>1</v>
      </c>
      <c r="AZ209" s="136">
        <v>1</v>
      </c>
      <c r="BA209" s="136">
        <f>IF(AZ209=1,G209,0)</f>
        <v>0</v>
      </c>
      <c r="BB209" s="136">
        <f>IF(AZ209=2,G209,0)</f>
        <v>0</v>
      </c>
      <c r="BC209" s="136">
        <f>IF(AZ209=3,G209,0)</f>
        <v>0</v>
      </c>
      <c r="BD209" s="136">
        <f>IF(AZ209=4,G209,0)</f>
        <v>0</v>
      </c>
      <c r="BE209" s="136">
        <f>IF(AZ209=5,G209,0)</f>
        <v>0</v>
      </c>
      <c r="CA209" s="167">
        <v>1</v>
      </c>
      <c r="CB209" s="167">
        <v>1</v>
      </c>
      <c r="CZ209" s="136">
        <v>0.00032</v>
      </c>
    </row>
    <row r="210" spans="1:15" ht="12.75">
      <c r="A210" s="168"/>
      <c r="B210" s="170"/>
      <c r="C210" s="231" t="s">
        <v>287</v>
      </c>
      <c r="D210" s="232"/>
      <c r="E210" s="171">
        <v>0</v>
      </c>
      <c r="F210" s="172"/>
      <c r="G210" s="173"/>
      <c r="M210" s="169" t="s">
        <v>287</v>
      </c>
      <c r="O210" s="160"/>
    </row>
    <row r="211" spans="1:15" ht="12.75">
      <c r="A211" s="168"/>
      <c r="B211" s="170"/>
      <c r="C211" s="231" t="s">
        <v>288</v>
      </c>
      <c r="D211" s="232"/>
      <c r="E211" s="171">
        <v>175.4279</v>
      </c>
      <c r="F211" s="172"/>
      <c r="G211" s="173"/>
      <c r="M211" s="169" t="s">
        <v>288</v>
      </c>
      <c r="O211" s="160"/>
    </row>
    <row r="212" spans="1:15" ht="12.75">
      <c r="A212" s="168"/>
      <c r="B212" s="170"/>
      <c r="C212" s="231" t="s">
        <v>289</v>
      </c>
      <c r="D212" s="232"/>
      <c r="E212" s="171">
        <v>0</v>
      </c>
      <c r="F212" s="172"/>
      <c r="G212" s="173"/>
      <c r="M212" s="169" t="s">
        <v>289</v>
      </c>
      <c r="O212" s="160"/>
    </row>
    <row r="213" spans="1:104" ht="12.75">
      <c r="A213" s="161">
        <v>21</v>
      </c>
      <c r="B213" s="162" t="s">
        <v>290</v>
      </c>
      <c r="C213" s="163" t="s">
        <v>291</v>
      </c>
      <c r="D213" s="164" t="s">
        <v>161</v>
      </c>
      <c r="E213" s="165">
        <v>141.92</v>
      </c>
      <c r="F213" s="197">
        <v>0</v>
      </c>
      <c r="G213" s="166">
        <f>E213*F213</f>
        <v>0</v>
      </c>
      <c r="O213" s="160">
        <v>2</v>
      </c>
      <c r="AA213" s="136">
        <v>1</v>
      </c>
      <c r="AB213" s="136">
        <v>1</v>
      </c>
      <c r="AC213" s="136">
        <v>1</v>
      </c>
      <c r="AZ213" s="136">
        <v>1</v>
      </c>
      <c r="BA213" s="136">
        <f>IF(AZ213=1,G213,0)</f>
        <v>0</v>
      </c>
      <c r="BB213" s="136">
        <f>IF(AZ213=2,G213,0)</f>
        <v>0</v>
      </c>
      <c r="BC213" s="136">
        <f>IF(AZ213=3,G213,0)</f>
        <v>0</v>
      </c>
      <c r="BD213" s="136">
        <f>IF(AZ213=4,G213,0)</f>
        <v>0</v>
      </c>
      <c r="BE213" s="136">
        <f>IF(AZ213=5,G213,0)</f>
        <v>0</v>
      </c>
      <c r="CA213" s="167">
        <v>1</v>
      </c>
      <c r="CB213" s="167">
        <v>1</v>
      </c>
      <c r="CZ213" s="136">
        <v>4E-05</v>
      </c>
    </row>
    <row r="214" spans="1:15" ht="33.75">
      <c r="A214" s="168"/>
      <c r="B214" s="170"/>
      <c r="C214" s="231" t="s">
        <v>292</v>
      </c>
      <c r="D214" s="232"/>
      <c r="E214" s="171">
        <v>40.178</v>
      </c>
      <c r="F214" s="172"/>
      <c r="G214" s="173"/>
      <c r="M214" s="169" t="s">
        <v>292</v>
      </c>
      <c r="O214" s="160"/>
    </row>
    <row r="215" spans="1:15" ht="12.75">
      <c r="A215" s="168"/>
      <c r="B215" s="170"/>
      <c r="C215" s="231" t="s">
        <v>293</v>
      </c>
      <c r="D215" s="232"/>
      <c r="E215" s="171">
        <v>40.094</v>
      </c>
      <c r="F215" s="172"/>
      <c r="G215" s="173"/>
      <c r="M215" s="169" t="s">
        <v>293</v>
      </c>
      <c r="O215" s="160"/>
    </row>
    <row r="216" spans="1:15" ht="12.75">
      <c r="A216" s="168"/>
      <c r="B216" s="170"/>
      <c r="C216" s="231" t="s">
        <v>294</v>
      </c>
      <c r="D216" s="232"/>
      <c r="E216" s="171">
        <v>39.694</v>
      </c>
      <c r="F216" s="172"/>
      <c r="G216" s="173"/>
      <c r="M216" s="169" t="s">
        <v>294</v>
      </c>
      <c r="O216" s="160"/>
    </row>
    <row r="217" spans="1:15" ht="12.75">
      <c r="A217" s="168"/>
      <c r="B217" s="170"/>
      <c r="C217" s="231" t="s">
        <v>295</v>
      </c>
      <c r="D217" s="232"/>
      <c r="E217" s="171">
        <v>21.954</v>
      </c>
      <c r="F217" s="172"/>
      <c r="G217" s="173"/>
      <c r="M217" s="169" t="s">
        <v>295</v>
      </c>
      <c r="O217" s="160"/>
    </row>
    <row r="218" spans="1:104" ht="22.5">
      <c r="A218" s="161">
        <v>22</v>
      </c>
      <c r="B218" s="162" t="s">
        <v>296</v>
      </c>
      <c r="C218" s="163" t="s">
        <v>297</v>
      </c>
      <c r="D218" s="164" t="s">
        <v>161</v>
      </c>
      <c r="E218" s="165">
        <v>244.21</v>
      </c>
      <c r="F218" s="197">
        <v>0</v>
      </c>
      <c r="G218" s="166">
        <f>E218*F218</f>
        <v>0</v>
      </c>
      <c r="O218" s="160">
        <v>2</v>
      </c>
      <c r="AA218" s="136">
        <v>1</v>
      </c>
      <c r="AB218" s="136">
        <v>1</v>
      </c>
      <c r="AC218" s="136">
        <v>1</v>
      </c>
      <c r="AZ218" s="136">
        <v>1</v>
      </c>
      <c r="BA218" s="136">
        <f>IF(AZ218=1,G218,0)</f>
        <v>0</v>
      </c>
      <c r="BB218" s="136">
        <f>IF(AZ218=2,G218,0)</f>
        <v>0</v>
      </c>
      <c r="BC218" s="136">
        <f>IF(AZ218=3,G218,0)</f>
        <v>0</v>
      </c>
      <c r="BD218" s="136">
        <f>IF(AZ218=4,G218,0)</f>
        <v>0</v>
      </c>
      <c r="BE218" s="136">
        <f>IF(AZ218=5,G218,0)</f>
        <v>0</v>
      </c>
      <c r="CA218" s="167">
        <v>1</v>
      </c>
      <c r="CB218" s="167">
        <v>1</v>
      </c>
      <c r="CZ218" s="136">
        <v>4E-05</v>
      </c>
    </row>
    <row r="219" spans="1:15" ht="12.75">
      <c r="A219" s="168"/>
      <c r="B219" s="170"/>
      <c r="C219" s="231" t="s">
        <v>298</v>
      </c>
      <c r="D219" s="232"/>
      <c r="E219" s="171">
        <v>0</v>
      </c>
      <c r="F219" s="172"/>
      <c r="G219" s="173"/>
      <c r="M219" s="169" t="s">
        <v>298</v>
      </c>
      <c r="O219" s="160"/>
    </row>
    <row r="220" spans="1:15" ht="12.75">
      <c r="A220" s="168"/>
      <c r="B220" s="170"/>
      <c r="C220" s="231" t="s">
        <v>299</v>
      </c>
      <c r="D220" s="232"/>
      <c r="E220" s="171">
        <v>213.33</v>
      </c>
      <c r="F220" s="172"/>
      <c r="G220" s="173"/>
      <c r="M220" s="169" t="s">
        <v>299</v>
      </c>
      <c r="O220" s="160"/>
    </row>
    <row r="221" spans="1:15" ht="12.75">
      <c r="A221" s="168"/>
      <c r="B221" s="170"/>
      <c r="C221" s="231" t="s">
        <v>300</v>
      </c>
      <c r="D221" s="232"/>
      <c r="E221" s="171">
        <v>30.88</v>
      </c>
      <c r="F221" s="172"/>
      <c r="G221" s="173"/>
      <c r="M221" s="169" t="s">
        <v>300</v>
      </c>
      <c r="O221" s="160"/>
    </row>
    <row r="222" spans="1:104" ht="22.5">
      <c r="A222" s="161">
        <v>23</v>
      </c>
      <c r="B222" s="162" t="s">
        <v>301</v>
      </c>
      <c r="C222" s="163" t="s">
        <v>302</v>
      </c>
      <c r="D222" s="164" t="s">
        <v>161</v>
      </c>
      <c r="E222" s="165">
        <v>175.4279</v>
      </c>
      <c r="F222" s="197">
        <v>0</v>
      </c>
      <c r="G222" s="166">
        <f>E222*F222</f>
        <v>0</v>
      </c>
      <c r="O222" s="160">
        <v>2</v>
      </c>
      <c r="AA222" s="136">
        <v>1</v>
      </c>
      <c r="AB222" s="136">
        <v>1</v>
      </c>
      <c r="AC222" s="136">
        <v>1</v>
      </c>
      <c r="AZ222" s="136">
        <v>1</v>
      </c>
      <c r="BA222" s="136">
        <f>IF(AZ222=1,G222,0)</f>
        <v>0</v>
      </c>
      <c r="BB222" s="136">
        <f>IF(AZ222=2,G222,0)</f>
        <v>0</v>
      </c>
      <c r="BC222" s="136">
        <f>IF(AZ222=3,G222,0)</f>
        <v>0</v>
      </c>
      <c r="BD222" s="136">
        <f>IF(AZ222=4,G222,0)</f>
        <v>0</v>
      </c>
      <c r="BE222" s="136">
        <f>IF(AZ222=5,G222,0)</f>
        <v>0</v>
      </c>
      <c r="CA222" s="167">
        <v>1</v>
      </c>
      <c r="CB222" s="167">
        <v>1</v>
      </c>
      <c r="CZ222" s="136">
        <v>0.01038</v>
      </c>
    </row>
    <row r="223" spans="1:15" ht="12.75">
      <c r="A223" s="168"/>
      <c r="B223" s="170"/>
      <c r="C223" s="231" t="s">
        <v>287</v>
      </c>
      <c r="D223" s="232"/>
      <c r="E223" s="171">
        <v>0</v>
      </c>
      <c r="F223" s="172"/>
      <c r="G223" s="173"/>
      <c r="M223" s="169" t="s">
        <v>287</v>
      </c>
      <c r="O223" s="160"/>
    </row>
    <row r="224" spans="1:15" ht="12.75">
      <c r="A224" s="168"/>
      <c r="B224" s="170"/>
      <c r="C224" s="231" t="s">
        <v>303</v>
      </c>
      <c r="D224" s="232"/>
      <c r="E224" s="171">
        <v>175.4279</v>
      </c>
      <c r="F224" s="172"/>
      <c r="G224" s="173"/>
      <c r="M224" s="169" t="s">
        <v>303</v>
      </c>
      <c r="O224" s="160"/>
    </row>
    <row r="225" spans="1:104" ht="12.75">
      <c r="A225" s="161">
        <v>24</v>
      </c>
      <c r="B225" s="162" t="s">
        <v>304</v>
      </c>
      <c r="C225" s="163" t="s">
        <v>305</v>
      </c>
      <c r="D225" s="164" t="s">
        <v>161</v>
      </c>
      <c r="E225" s="165">
        <v>42.0492</v>
      </c>
      <c r="F225" s="197">
        <v>0</v>
      </c>
      <c r="G225" s="166">
        <f>E225*F225</f>
        <v>0</v>
      </c>
      <c r="O225" s="160">
        <v>2</v>
      </c>
      <c r="AA225" s="136">
        <v>1</v>
      </c>
      <c r="AB225" s="136">
        <v>1</v>
      </c>
      <c r="AC225" s="136">
        <v>1</v>
      </c>
      <c r="AZ225" s="136">
        <v>1</v>
      </c>
      <c r="BA225" s="136">
        <f>IF(AZ225=1,G225,0)</f>
        <v>0</v>
      </c>
      <c r="BB225" s="136">
        <f>IF(AZ225=2,G225,0)</f>
        <v>0</v>
      </c>
      <c r="BC225" s="136">
        <f>IF(AZ225=3,G225,0)</f>
        <v>0</v>
      </c>
      <c r="BD225" s="136">
        <f>IF(AZ225=4,G225,0)</f>
        <v>0</v>
      </c>
      <c r="BE225" s="136">
        <f>IF(AZ225=5,G225,0)</f>
        <v>0</v>
      </c>
      <c r="CA225" s="167">
        <v>1</v>
      </c>
      <c r="CB225" s="167">
        <v>1</v>
      </c>
      <c r="CZ225" s="136">
        <v>0.05284</v>
      </c>
    </row>
    <row r="226" spans="1:15" ht="12.75">
      <c r="A226" s="168"/>
      <c r="B226" s="170"/>
      <c r="C226" s="231" t="s">
        <v>306</v>
      </c>
      <c r="D226" s="232"/>
      <c r="E226" s="171">
        <v>0</v>
      </c>
      <c r="F226" s="172"/>
      <c r="G226" s="173"/>
      <c r="M226" s="169" t="s">
        <v>306</v>
      </c>
      <c r="O226" s="160"/>
    </row>
    <row r="227" spans="1:15" ht="22.5">
      <c r="A227" s="168"/>
      <c r="B227" s="170"/>
      <c r="C227" s="231" t="s">
        <v>307</v>
      </c>
      <c r="D227" s="232"/>
      <c r="E227" s="171">
        <v>14.0164</v>
      </c>
      <c r="F227" s="172"/>
      <c r="G227" s="173"/>
      <c r="M227" s="169" t="s">
        <v>307</v>
      </c>
      <c r="O227" s="160"/>
    </row>
    <row r="228" spans="1:15" ht="12.75">
      <c r="A228" s="168"/>
      <c r="B228" s="170"/>
      <c r="C228" s="231" t="s">
        <v>308</v>
      </c>
      <c r="D228" s="232"/>
      <c r="E228" s="171">
        <v>10.5123</v>
      </c>
      <c r="F228" s="172"/>
      <c r="G228" s="173"/>
      <c r="M228" s="169" t="s">
        <v>308</v>
      </c>
      <c r="O228" s="160"/>
    </row>
    <row r="229" spans="1:15" ht="12.75">
      <c r="A229" s="168"/>
      <c r="B229" s="170"/>
      <c r="C229" s="231" t="s">
        <v>309</v>
      </c>
      <c r="D229" s="232"/>
      <c r="E229" s="171">
        <v>10.5123</v>
      </c>
      <c r="F229" s="172"/>
      <c r="G229" s="173"/>
      <c r="M229" s="169" t="s">
        <v>309</v>
      </c>
      <c r="O229" s="160"/>
    </row>
    <row r="230" spans="1:15" ht="12.75">
      <c r="A230" s="168"/>
      <c r="B230" s="170"/>
      <c r="C230" s="231" t="s">
        <v>310</v>
      </c>
      <c r="D230" s="232"/>
      <c r="E230" s="171">
        <v>7.0082</v>
      </c>
      <c r="F230" s="172"/>
      <c r="G230" s="173"/>
      <c r="M230" s="169" t="s">
        <v>310</v>
      </c>
      <c r="O230" s="160"/>
    </row>
    <row r="231" spans="1:104" ht="22.5">
      <c r="A231" s="161">
        <v>25</v>
      </c>
      <c r="B231" s="162" t="s">
        <v>311</v>
      </c>
      <c r="C231" s="163" t="s">
        <v>312</v>
      </c>
      <c r="D231" s="164" t="s">
        <v>161</v>
      </c>
      <c r="E231" s="165">
        <v>10.8784</v>
      </c>
      <c r="F231" s="197">
        <v>0</v>
      </c>
      <c r="G231" s="166">
        <f>E231*F231</f>
        <v>0</v>
      </c>
      <c r="O231" s="160">
        <v>2</v>
      </c>
      <c r="AA231" s="136">
        <v>1</v>
      </c>
      <c r="AB231" s="136">
        <v>1</v>
      </c>
      <c r="AC231" s="136">
        <v>1</v>
      </c>
      <c r="AZ231" s="136">
        <v>1</v>
      </c>
      <c r="BA231" s="136">
        <f>IF(AZ231=1,G231,0)</f>
        <v>0</v>
      </c>
      <c r="BB231" s="136">
        <f>IF(AZ231=2,G231,0)</f>
        <v>0</v>
      </c>
      <c r="BC231" s="136">
        <f>IF(AZ231=3,G231,0)</f>
        <v>0</v>
      </c>
      <c r="BD231" s="136">
        <f>IF(AZ231=4,G231,0)</f>
        <v>0</v>
      </c>
      <c r="BE231" s="136">
        <f>IF(AZ231=5,G231,0)</f>
        <v>0</v>
      </c>
      <c r="CA231" s="167">
        <v>1</v>
      </c>
      <c r="CB231" s="167">
        <v>1</v>
      </c>
      <c r="CZ231" s="136">
        <v>0.03491</v>
      </c>
    </row>
    <row r="232" spans="1:15" ht="12.75">
      <c r="A232" s="168"/>
      <c r="B232" s="170"/>
      <c r="C232" s="231" t="s">
        <v>313</v>
      </c>
      <c r="D232" s="232"/>
      <c r="E232" s="171">
        <v>0</v>
      </c>
      <c r="F232" s="172"/>
      <c r="G232" s="173"/>
      <c r="M232" s="169" t="s">
        <v>313</v>
      </c>
      <c r="O232" s="160"/>
    </row>
    <row r="233" spans="1:15" ht="12.75">
      <c r="A233" s="168"/>
      <c r="B233" s="170"/>
      <c r="C233" s="231" t="s">
        <v>314</v>
      </c>
      <c r="D233" s="232"/>
      <c r="E233" s="171">
        <v>3.5041</v>
      </c>
      <c r="F233" s="172"/>
      <c r="G233" s="173"/>
      <c r="M233" s="169" t="s">
        <v>314</v>
      </c>
      <c r="O233" s="160"/>
    </row>
    <row r="234" spans="1:15" ht="12.75">
      <c r="A234" s="168"/>
      <c r="B234" s="170"/>
      <c r="C234" s="231" t="s">
        <v>167</v>
      </c>
      <c r="D234" s="232"/>
      <c r="E234" s="171">
        <v>0</v>
      </c>
      <c r="F234" s="172"/>
      <c r="G234" s="173"/>
      <c r="M234" s="169" t="s">
        <v>167</v>
      </c>
      <c r="O234" s="160"/>
    </row>
    <row r="235" spans="1:15" ht="12.75">
      <c r="A235" s="168"/>
      <c r="B235" s="170"/>
      <c r="C235" s="231" t="s">
        <v>315</v>
      </c>
      <c r="D235" s="232"/>
      <c r="E235" s="171">
        <v>2.4581</v>
      </c>
      <c r="F235" s="172"/>
      <c r="G235" s="173"/>
      <c r="M235" s="169" t="s">
        <v>315</v>
      </c>
      <c r="O235" s="160"/>
    </row>
    <row r="236" spans="1:15" ht="12.75">
      <c r="A236" s="168"/>
      <c r="B236" s="170"/>
      <c r="C236" s="231" t="s">
        <v>170</v>
      </c>
      <c r="D236" s="232"/>
      <c r="E236" s="171">
        <v>0</v>
      </c>
      <c r="F236" s="172"/>
      <c r="G236" s="173"/>
      <c r="M236" s="169" t="s">
        <v>170</v>
      </c>
      <c r="O236" s="160"/>
    </row>
    <row r="237" spans="1:15" ht="12.75">
      <c r="A237" s="168"/>
      <c r="B237" s="170"/>
      <c r="C237" s="231" t="s">
        <v>316</v>
      </c>
      <c r="D237" s="232"/>
      <c r="E237" s="171">
        <v>2.4581</v>
      </c>
      <c r="F237" s="172"/>
      <c r="G237" s="173"/>
      <c r="M237" s="169" t="s">
        <v>316</v>
      </c>
      <c r="O237" s="160"/>
    </row>
    <row r="238" spans="1:15" ht="12.75">
      <c r="A238" s="168"/>
      <c r="B238" s="170"/>
      <c r="C238" s="231" t="s">
        <v>173</v>
      </c>
      <c r="D238" s="232"/>
      <c r="E238" s="171">
        <v>0</v>
      </c>
      <c r="F238" s="172"/>
      <c r="G238" s="173"/>
      <c r="M238" s="169" t="s">
        <v>173</v>
      </c>
      <c r="O238" s="160"/>
    </row>
    <row r="239" spans="1:15" ht="12.75">
      <c r="A239" s="168"/>
      <c r="B239" s="170"/>
      <c r="C239" s="231" t="s">
        <v>317</v>
      </c>
      <c r="D239" s="232"/>
      <c r="E239" s="171">
        <v>2.4581</v>
      </c>
      <c r="F239" s="172"/>
      <c r="G239" s="173"/>
      <c r="M239" s="169" t="s">
        <v>317</v>
      </c>
      <c r="O239" s="160"/>
    </row>
    <row r="240" spans="1:104" ht="12.75">
      <c r="A240" s="161">
        <v>26</v>
      </c>
      <c r="B240" s="162" t="s">
        <v>318</v>
      </c>
      <c r="C240" s="163" t="s">
        <v>319</v>
      </c>
      <c r="D240" s="164" t="s">
        <v>161</v>
      </c>
      <c r="E240" s="165">
        <v>15</v>
      </c>
      <c r="F240" s="197">
        <v>0</v>
      </c>
      <c r="G240" s="166">
        <f>E240*F240</f>
        <v>0</v>
      </c>
      <c r="O240" s="160">
        <v>2</v>
      </c>
      <c r="AA240" s="136">
        <v>1</v>
      </c>
      <c r="AB240" s="136">
        <v>1</v>
      </c>
      <c r="AC240" s="136">
        <v>1</v>
      </c>
      <c r="AZ240" s="136">
        <v>1</v>
      </c>
      <c r="BA240" s="136">
        <f>IF(AZ240=1,G240,0)</f>
        <v>0</v>
      </c>
      <c r="BB240" s="136">
        <f>IF(AZ240=2,G240,0)</f>
        <v>0</v>
      </c>
      <c r="BC240" s="136">
        <f>IF(AZ240=3,G240,0)</f>
        <v>0</v>
      </c>
      <c r="BD240" s="136">
        <f>IF(AZ240=4,G240,0)</f>
        <v>0</v>
      </c>
      <c r="BE240" s="136">
        <f>IF(AZ240=5,G240,0)</f>
        <v>0</v>
      </c>
      <c r="CA240" s="167">
        <v>1</v>
      </c>
      <c r="CB240" s="167">
        <v>1</v>
      </c>
      <c r="CZ240" s="136">
        <v>0.03491</v>
      </c>
    </row>
    <row r="241" spans="1:15" ht="12.75">
      <c r="A241" s="168"/>
      <c r="B241" s="170"/>
      <c r="C241" s="231" t="s">
        <v>306</v>
      </c>
      <c r="D241" s="232"/>
      <c r="E241" s="171">
        <v>0</v>
      </c>
      <c r="F241" s="172"/>
      <c r="G241" s="173"/>
      <c r="M241" s="169" t="s">
        <v>306</v>
      </c>
      <c r="O241" s="160"/>
    </row>
    <row r="242" spans="1:15" ht="22.5">
      <c r="A242" s="168"/>
      <c r="B242" s="170"/>
      <c r="C242" s="231" t="s">
        <v>320</v>
      </c>
      <c r="D242" s="232"/>
      <c r="E242" s="171">
        <v>5</v>
      </c>
      <c r="F242" s="172"/>
      <c r="G242" s="173"/>
      <c r="M242" s="169" t="s">
        <v>320</v>
      </c>
      <c r="O242" s="160"/>
    </row>
    <row r="243" spans="1:15" ht="12.75">
      <c r="A243" s="168"/>
      <c r="B243" s="170"/>
      <c r="C243" s="231" t="s">
        <v>321</v>
      </c>
      <c r="D243" s="232"/>
      <c r="E243" s="171">
        <v>3.75</v>
      </c>
      <c r="F243" s="172"/>
      <c r="G243" s="173"/>
      <c r="M243" s="169" t="s">
        <v>321</v>
      </c>
      <c r="O243" s="160"/>
    </row>
    <row r="244" spans="1:15" ht="12.75">
      <c r="A244" s="168"/>
      <c r="B244" s="170"/>
      <c r="C244" s="231" t="s">
        <v>322</v>
      </c>
      <c r="D244" s="232"/>
      <c r="E244" s="171">
        <v>3.75</v>
      </c>
      <c r="F244" s="172"/>
      <c r="G244" s="173"/>
      <c r="M244" s="169" t="s">
        <v>322</v>
      </c>
      <c r="O244" s="160"/>
    </row>
    <row r="245" spans="1:15" ht="12.75">
      <c r="A245" s="168"/>
      <c r="B245" s="170"/>
      <c r="C245" s="231" t="s">
        <v>323</v>
      </c>
      <c r="D245" s="232"/>
      <c r="E245" s="171">
        <v>2.5</v>
      </c>
      <c r="F245" s="172"/>
      <c r="G245" s="173"/>
      <c r="M245" s="169" t="s">
        <v>323</v>
      </c>
      <c r="O245" s="160"/>
    </row>
    <row r="246" spans="1:104" ht="22.5">
      <c r="A246" s="161">
        <v>27</v>
      </c>
      <c r="B246" s="162" t="s">
        <v>324</v>
      </c>
      <c r="C246" s="163" t="s">
        <v>325</v>
      </c>
      <c r="D246" s="164" t="s">
        <v>161</v>
      </c>
      <c r="E246" s="165">
        <v>201.0363</v>
      </c>
      <c r="F246" s="197">
        <v>0</v>
      </c>
      <c r="G246" s="166">
        <f>E246*F246</f>
        <v>0</v>
      </c>
      <c r="O246" s="160">
        <v>2</v>
      </c>
      <c r="AA246" s="136">
        <v>1</v>
      </c>
      <c r="AB246" s="136">
        <v>1</v>
      </c>
      <c r="AC246" s="136">
        <v>1</v>
      </c>
      <c r="AZ246" s="136">
        <v>1</v>
      </c>
      <c r="BA246" s="136">
        <f>IF(AZ246=1,G246,0)</f>
        <v>0</v>
      </c>
      <c r="BB246" s="136">
        <f>IF(AZ246=2,G246,0)</f>
        <v>0</v>
      </c>
      <c r="BC246" s="136">
        <f>IF(AZ246=3,G246,0)</f>
        <v>0</v>
      </c>
      <c r="BD246" s="136">
        <f>IF(AZ246=4,G246,0)</f>
        <v>0</v>
      </c>
      <c r="BE246" s="136">
        <f>IF(AZ246=5,G246,0)</f>
        <v>0</v>
      </c>
      <c r="CA246" s="167">
        <v>1</v>
      </c>
      <c r="CB246" s="167">
        <v>1</v>
      </c>
      <c r="CZ246" s="136">
        <v>0.02798</v>
      </c>
    </row>
    <row r="247" spans="1:15" ht="12.75">
      <c r="A247" s="168"/>
      <c r="B247" s="170"/>
      <c r="C247" s="231" t="s">
        <v>326</v>
      </c>
      <c r="D247" s="232"/>
      <c r="E247" s="171">
        <v>201.0363</v>
      </c>
      <c r="F247" s="172"/>
      <c r="G247" s="173"/>
      <c r="M247" s="169" t="s">
        <v>326</v>
      </c>
      <c r="O247" s="160"/>
    </row>
    <row r="248" spans="1:15" ht="12.75">
      <c r="A248" s="168"/>
      <c r="B248" s="170"/>
      <c r="C248" s="231" t="s">
        <v>327</v>
      </c>
      <c r="D248" s="232"/>
      <c r="E248" s="171">
        <v>0</v>
      </c>
      <c r="F248" s="172"/>
      <c r="G248" s="173"/>
      <c r="M248" s="169" t="s">
        <v>327</v>
      </c>
      <c r="O248" s="160"/>
    </row>
    <row r="249" spans="1:104" ht="12.75">
      <c r="A249" s="161">
        <v>28</v>
      </c>
      <c r="B249" s="162" t="s">
        <v>328</v>
      </c>
      <c r="C249" s="163" t="s">
        <v>329</v>
      </c>
      <c r="D249" s="164" t="s">
        <v>196</v>
      </c>
      <c r="E249" s="165">
        <v>58.89</v>
      </c>
      <c r="F249" s="197">
        <v>0</v>
      </c>
      <c r="G249" s="166">
        <f>E249*F249</f>
        <v>0</v>
      </c>
      <c r="O249" s="160">
        <v>2</v>
      </c>
      <c r="AA249" s="136">
        <v>1</v>
      </c>
      <c r="AB249" s="136">
        <v>0</v>
      </c>
      <c r="AC249" s="136">
        <v>0</v>
      </c>
      <c r="AZ249" s="136">
        <v>1</v>
      </c>
      <c r="BA249" s="136">
        <f>IF(AZ249=1,G249,0)</f>
        <v>0</v>
      </c>
      <c r="BB249" s="136">
        <f>IF(AZ249=2,G249,0)</f>
        <v>0</v>
      </c>
      <c r="BC249" s="136">
        <f>IF(AZ249=3,G249,0)</f>
        <v>0</v>
      </c>
      <c r="BD249" s="136">
        <f>IF(AZ249=4,G249,0)</f>
        <v>0</v>
      </c>
      <c r="BE249" s="136">
        <f>IF(AZ249=5,G249,0)</f>
        <v>0</v>
      </c>
      <c r="CA249" s="167">
        <v>1</v>
      </c>
      <c r="CB249" s="167">
        <v>0</v>
      </c>
      <c r="CZ249" s="136">
        <v>0.00046</v>
      </c>
    </row>
    <row r="250" spans="1:15" ht="12.75">
      <c r="A250" s="168"/>
      <c r="B250" s="170"/>
      <c r="C250" s="231" t="s">
        <v>330</v>
      </c>
      <c r="D250" s="232"/>
      <c r="E250" s="171">
        <v>0</v>
      </c>
      <c r="F250" s="172"/>
      <c r="G250" s="173"/>
      <c r="M250" s="169" t="s">
        <v>330</v>
      </c>
      <c r="O250" s="160"/>
    </row>
    <row r="251" spans="1:15" ht="12.75">
      <c r="A251" s="168"/>
      <c r="B251" s="170"/>
      <c r="C251" s="231" t="s">
        <v>331</v>
      </c>
      <c r="D251" s="232"/>
      <c r="E251" s="171">
        <v>55.76</v>
      </c>
      <c r="F251" s="172"/>
      <c r="G251" s="173"/>
      <c r="M251" s="169" t="s">
        <v>331</v>
      </c>
      <c r="O251" s="160"/>
    </row>
    <row r="252" spans="1:15" ht="12.75">
      <c r="A252" s="168"/>
      <c r="B252" s="170"/>
      <c r="C252" s="231" t="s">
        <v>332</v>
      </c>
      <c r="D252" s="232"/>
      <c r="E252" s="171">
        <v>3.13</v>
      </c>
      <c r="F252" s="172"/>
      <c r="G252" s="173"/>
      <c r="M252" s="169" t="s">
        <v>332</v>
      </c>
      <c r="O252" s="160"/>
    </row>
    <row r="253" spans="1:104" ht="22.5">
      <c r="A253" s="161">
        <v>29</v>
      </c>
      <c r="B253" s="162" t="s">
        <v>333</v>
      </c>
      <c r="C253" s="163" t="s">
        <v>334</v>
      </c>
      <c r="D253" s="164" t="s">
        <v>161</v>
      </c>
      <c r="E253" s="165">
        <v>114.51</v>
      </c>
      <c r="F253" s="197">
        <v>0</v>
      </c>
      <c r="G253" s="166">
        <f>E253*F253</f>
        <v>0</v>
      </c>
      <c r="O253" s="160">
        <v>2</v>
      </c>
      <c r="AA253" s="136">
        <v>1</v>
      </c>
      <c r="AB253" s="136">
        <v>1</v>
      </c>
      <c r="AC253" s="136">
        <v>1</v>
      </c>
      <c r="AZ253" s="136">
        <v>1</v>
      </c>
      <c r="BA253" s="136">
        <f>IF(AZ253=1,G253,0)</f>
        <v>0</v>
      </c>
      <c r="BB253" s="136">
        <f>IF(AZ253=2,G253,0)</f>
        <v>0</v>
      </c>
      <c r="BC253" s="136">
        <f>IF(AZ253=3,G253,0)</f>
        <v>0</v>
      </c>
      <c r="BD253" s="136">
        <f>IF(AZ253=4,G253,0)</f>
        <v>0</v>
      </c>
      <c r="BE253" s="136">
        <f>IF(AZ253=5,G253,0)</f>
        <v>0</v>
      </c>
      <c r="CA253" s="167">
        <v>1</v>
      </c>
      <c r="CB253" s="167">
        <v>1</v>
      </c>
      <c r="CZ253" s="136">
        <v>0.01312</v>
      </c>
    </row>
    <row r="254" spans="1:15" ht="12.75">
      <c r="A254" s="168"/>
      <c r="B254" s="170"/>
      <c r="C254" s="231" t="s">
        <v>335</v>
      </c>
      <c r="D254" s="232"/>
      <c r="E254" s="171">
        <v>0</v>
      </c>
      <c r="F254" s="172"/>
      <c r="G254" s="173"/>
      <c r="M254" s="169" t="s">
        <v>335</v>
      </c>
      <c r="O254" s="160"/>
    </row>
    <row r="255" spans="1:15" ht="12.75">
      <c r="A255" s="168"/>
      <c r="B255" s="170"/>
      <c r="C255" s="231" t="s">
        <v>336</v>
      </c>
      <c r="D255" s="232"/>
      <c r="E255" s="171">
        <v>0</v>
      </c>
      <c r="F255" s="172"/>
      <c r="G255" s="173"/>
      <c r="M255" s="169" t="s">
        <v>336</v>
      </c>
      <c r="O255" s="160"/>
    </row>
    <row r="256" spans="1:15" ht="12.75">
      <c r="A256" s="168"/>
      <c r="B256" s="170"/>
      <c r="C256" s="231" t="s">
        <v>337</v>
      </c>
      <c r="D256" s="232"/>
      <c r="E256" s="171">
        <v>0</v>
      </c>
      <c r="F256" s="172"/>
      <c r="G256" s="173"/>
      <c r="M256" s="169" t="s">
        <v>337</v>
      </c>
      <c r="O256" s="160"/>
    </row>
    <row r="257" spans="1:15" ht="22.5">
      <c r="A257" s="168"/>
      <c r="B257" s="170"/>
      <c r="C257" s="231" t="s">
        <v>338</v>
      </c>
      <c r="D257" s="232"/>
      <c r="E257" s="171">
        <v>31.674</v>
      </c>
      <c r="F257" s="172"/>
      <c r="G257" s="173"/>
      <c r="M257" s="169" t="s">
        <v>338</v>
      </c>
      <c r="O257" s="160"/>
    </row>
    <row r="258" spans="1:15" ht="12.75">
      <c r="A258" s="168"/>
      <c r="B258" s="170"/>
      <c r="C258" s="231" t="s">
        <v>339</v>
      </c>
      <c r="D258" s="232"/>
      <c r="E258" s="171">
        <v>63.348</v>
      </c>
      <c r="F258" s="172"/>
      <c r="G258" s="173"/>
      <c r="M258" s="169" t="s">
        <v>339</v>
      </c>
      <c r="O258" s="160"/>
    </row>
    <row r="259" spans="1:15" ht="12.75">
      <c r="A259" s="168"/>
      <c r="B259" s="170"/>
      <c r="C259" s="231" t="s">
        <v>340</v>
      </c>
      <c r="D259" s="232"/>
      <c r="E259" s="171">
        <v>19.488</v>
      </c>
      <c r="F259" s="172"/>
      <c r="G259" s="173"/>
      <c r="M259" s="169" t="s">
        <v>340</v>
      </c>
      <c r="O259" s="160"/>
    </row>
    <row r="260" spans="1:104" ht="22.5">
      <c r="A260" s="161">
        <v>30</v>
      </c>
      <c r="B260" s="162" t="s">
        <v>341</v>
      </c>
      <c r="C260" s="163" t="s">
        <v>342</v>
      </c>
      <c r="D260" s="164" t="s">
        <v>161</v>
      </c>
      <c r="E260" s="165">
        <v>352.98</v>
      </c>
      <c r="F260" s="197">
        <v>0</v>
      </c>
      <c r="G260" s="166">
        <f>E260*F260</f>
        <v>0</v>
      </c>
      <c r="O260" s="160">
        <v>2</v>
      </c>
      <c r="AA260" s="136">
        <v>1</v>
      </c>
      <c r="AB260" s="136">
        <v>1</v>
      </c>
      <c r="AC260" s="136">
        <v>1</v>
      </c>
      <c r="AZ260" s="136">
        <v>1</v>
      </c>
      <c r="BA260" s="136">
        <f>IF(AZ260=1,G260,0)</f>
        <v>0</v>
      </c>
      <c r="BB260" s="136">
        <f>IF(AZ260=2,G260,0)</f>
        <v>0</v>
      </c>
      <c r="BC260" s="136">
        <f>IF(AZ260=3,G260,0)</f>
        <v>0</v>
      </c>
      <c r="BD260" s="136">
        <f>IF(AZ260=4,G260,0)</f>
        <v>0</v>
      </c>
      <c r="BE260" s="136">
        <f>IF(AZ260=5,G260,0)</f>
        <v>0</v>
      </c>
      <c r="CA260" s="167">
        <v>1</v>
      </c>
      <c r="CB260" s="167">
        <v>1</v>
      </c>
      <c r="CZ260" s="136">
        <v>0.007</v>
      </c>
    </row>
    <row r="261" spans="1:15" ht="12.75">
      <c r="A261" s="168"/>
      <c r="B261" s="170"/>
      <c r="C261" s="231" t="s">
        <v>343</v>
      </c>
      <c r="D261" s="232"/>
      <c r="E261" s="171">
        <v>352.98</v>
      </c>
      <c r="F261" s="172"/>
      <c r="G261" s="173"/>
      <c r="M261" s="169" t="s">
        <v>343</v>
      </c>
      <c r="O261" s="160"/>
    </row>
    <row r="262" spans="1:104" ht="22.5">
      <c r="A262" s="161">
        <v>31</v>
      </c>
      <c r="B262" s="162" t="s">
        <v>344</v>
      </c>
      <c r="C262" s="163" t="s">
        <v>345</v>
      </c>
      <c r="D262" s="164" t="s">
        <v>161</v>
      </c>
      <c r="E262" s="165">
        <v>201.0363</v>
      </c>
      <c r="F262" s="197">
        <v>0</v>
      </c>
      <c r="G262" s="166">
        <f>E262*F262</f>
        <v>0</v>
      </c>
      <c r="O262" s="160">
        <v>2</v>
      </c>
      <c r="AA262" s="136">
        <v>1</v>
      </c>
      <c r="AB262" s="136">
        <v>1</v>
      </c>
      <c r="AC262" s="136">
        <v>1</v>
      </c>
      <c r="AZ262" s="136">
        <v>1</v>
      </c>
      <c r="BA262" s="136">
        <f>IF(AZ262=1,G262,0)</f>
        <v>0</v>
      </c>
      <c r="BB262" s="136">
        <f>IF(AZ262=2,G262,0)</f>
        <v>0</v>
      </c>
      <c r="BC262" s="136">
        <f>IF(AZ262=3,G262,0)</f>
        <v>0</v>
      </c>
      <c r="BD262" s="136">
        <f>IF(AZ262=4,G262,0)</f>
        <v>0</v>
      </c>
      <c r="BE262" s="136">
        <f>IF(AZ262=5,G262,0)</f>
        <v>0</v>
      </c>
      <c r="CA262" s="167">
        <v>1</v>
      </c>
      <c r="CB262" s="167">
        <v>1</v>
      </c>
      <c r="CZ262" s="136">
        <v>0.00361</v>
      </c>
    </row>
    <row r="263" spans="1:15" ht="12.75">
      <c r="A263" s="168"/>
      <c r="B263" s="170"/>
      <c r="C263" s="231" t="s">
        <v>346</v>
      </c>
      <c r="D263" s="232"/>
      <c r="E263" s="171">
        <v>0</v>
      </c>
      <c r="F263" s="172"/>
      <c r="G263" s="173"/>
      <c r="M263" s="169" t="s">
        <v>346</v>
      </c>
      <c r="O263" s="160"/>
    </row>
    <row r="264" spans="1:15" ht="12.75">
      <c r="A264" s="168"/>
      <c r="B264" s="170"/>
      <c r="C264" s="231" t="s">
        <v>347</v>
      </c>
      <c r="D264" s="232"/>
      <c r="E264" s="171">
        <v>21.9978</v>
      </c>
      <c r="F264" s="172"/>
      <c r="G264" s="173"/>
      <c r="M264" s="169" t="s">
        <v>347</v>
      </c>
      <c r="O264" s="160"/>
    </row>
    <row r="265" spans="1:15" ht="12.75">
      <c r="A265" s="168"/>
      <c r="B265" s="170"/>
      <c r="C265" s="231" t="s">
        <v>348</v>
      </c>
      <c r="D265" s="232"/>
      <c r="E265" s="171">
        <v>1.341</v>
      </c>
      <c r="F265" s="172"/>
      <c r="G265" s="173"/>
      <c r="M265" s="169" t="s">
        <v>348</v>
      </c>
      <c r="O265" s="160"/>
    </row>
    <row r="266" spans="1:15" ht="12.75">
      <c r="A266" s="168"/>
      <c r="B266" s="170"/>
      <c r="C266" s="231" t="s">
        <v>349</v>
      </c>
      <c r="D266" s="232"/>
      <c r="E266" s="171">
        <v>12.7665</v>
      </c>
      <c r="F266" s="172"/>
      <c r="G266" s="173"/>
      <c r="M266" s="169" t="s">
        <v>349</v>
      </c>
      <c r="O266" s="160"/>
    </row>
    <row r="267" spans="1:15" ht="33.75">
      <c r="A267" s="168"/>
      <c r="B267" s="170"/>
      <c r="C267" s="231" t="s">
        <v>350</v>
      </c>
      <c r="D267" s="232"/>
      <c r="E267" s="171">
        <v>11.2029</v>
      </c>
      <c r="F267" s="172"/>
      <c r="G267" s="173"/>
      <c r="M267" s="169" t="s">
        <v>350</v>
      </c>
      <c r="O267" s="160"/>
    </row>
    <row r="268" spans="1:15" ht="12.75">
      <c r="A268" s="168"/>
      <c r="B268" s="170"/>
      <c r="C268" s="231" t="s">
        <v>351</v>
      </c>
      <c r="D268" s="232"/>
      <c r="E268" s="171">
        <v>0</v>
      </c>
      <c r="F268" s="172"/>
      <c r="G268" s="173"/>
      <c r="M268" s="169" t="s">
        <v>351</v>
      </c>
      <c r="O268" s="160"/>
    </row>
    <row r="269" spans="1:15" ht="12.75">
      <c r="A269" s="168"/>
      <c r="B269" s="170"/>
      <c r="C269" s="231" t="s">
        <v>352</v>
      </c>
      <c r="D269" s="232"/>
      <c r="E269" s="171">
        <v>21.9978</v>
      </c>
      <c r="F269" s="172"/>
      <c r="G269" s="173"/>
      <c r="M269" s="169" t="s">
        <v>352</v>
      </c>
      <c r="O269" s="160"/>
    </row>
    <row r="270" spans="1:15" ht="12.75">
      <c r="A270" s="168"/>
      <c r="B270" s="170"/>
      <c r="C270" s="231" t="s">
        <v>348</v>
      </c>
      <c r="D270" s="232"/>
      <c r="E270" s="171">
        <v>1.341</v>
      </c>
      <c r="F270" s="172"/>
      <c r="G270" s="173"/>
      <c r="M270" s="169" t="s">
        <v>348</v>
      </c>
      <c r="O270" s="160"/>
    </row>
    <row r="271" spans="1:15" ht="12.75">
      <c r="A271" s="168"/>
      <c r="B271" s="170"/>
      <c r="C271" s="231" t="s">
        <v>353</v>
      </c>
      <c r="D271" s="232"/>
      <c r="E271" s="171">
        <v>0</v>
      </c>
      <c r="F271" s="172"/>
      <c r="G271" s="173"/>
      <c r="M271" s="169" t="s">
        <v>353</v>
      </c>
      <c r="O271" s="160"/>
    </row>
    <row r="272" spans="1:15" ht="12.75">
      <c r="A272" s="168"/>
      <c r="B272" s="170"/>
      <c r="C272" s="231" t="s">
        <v>354</v>
      </c>
      <c r="D272" s="232"/>
      <c r="E272" s="171">
        <v>21.9978</v>
      </c>
      <c r="F272" s="172"/>
      <c r="G272" s="173"/>
      <c r="M272" s="169" t="s">
        <v>354</v>
      </c>
      <c r="O272" s="160"/>
    </row>
    <row r="273" spans="1:15" ht="12.75">
      <c r="A273" s="168"/>
      <c r="B273" s="170"/>
      <c r="C273" s="231" t="s">
        <v>348</v>
      </c>
      <c r="D273" s="232"/>
      <c r="E273" s="171">
        <v>1.341</v>
      </c>
      <c r="F273" s="172"/>
      <c r="G273" s="173"/>
      <c r="M273" s="169" t="s">
        <v>348</v>
      </c>
      <c r="O273" s="160"/>
    </row>
    <row r="274" spans="1:15" ht="12.75">
      <c r="A274" s="168"/>
      <c r="B274" s="170"/>
      <c r="C274" s="231" t="s">
        <v>355</v>
      </c>
      <c r="D274" s="232"/>
      <c r="E274" s="171">
        <v>0</v>
      </c>
      <c r="F274" s="172"/>
      <c r="G274" s="173"/>
      <c r="M274" s="169" t="s">
        <v>355</v>
      </c>
      <c r="O274" s="160"/>
    </row>
    <row r="275" spans="1:15" ht="12.75">
      <c r="A275" s="168"/>
      <c r="B275" s="170"/>
      <c r="C275" s="231" t="s">
        <v>356</v>
      </c>
      <c r="D275" s="232"/>
      <c r="E275" s="171">
        <v>7.488</v>
      </c>
      <c r="F275" s="172"/>
      <c r="G275" s="173"/>
      <c r="M275" s="169" t="s">
        <v>356</v>
      </c>
      <c r="O275" s="160"/>
    </row>
    <row r="276" spans="1:15" ht="12.75">
      <c r="A276" s="168"/>
      <c r="B276" s="170"/>
      <c r="C276" s="231" t="s">
        <v>357</v>
      </c>
      <c r="D276" s="232"/>
      <c r="E276" s="171">
        <v>5.208</v>
      </c>
      <c r="F276" s="172"/>
      <c r="G276" s="173"/>
      <c r="M276" s="169" t="s">
        <v>357</v>
      </c>
      <c r="O276" s="160"/>
    </row>
    <row r="277" spans="1:15" ht="12.75">
      <c r="A277" s="168"/>
      <c r="B277" s="170"/>
      <c r="C277" s="239" t="s">
        <v>358</v>
      </c>
      <c r="D277" s="232"/>
      <c r="E277" s="195">
        <v>106.68179999999998</v>
      </c>
      <c r="F277" s="172"/>
      <c r="G277" s="173"/>
      <c r="M277" s="169" t="s">
        <v>358</v>
      </c>
      <c r="O277" s="160"/>
    </row>
    <row r="278" spans="1:15" ht="12.75">
      <c r="A278" s="168"/>
      <c r="B278" s="170"/>
      <c r="C278" s="231" t="s">
        <v>359</v>
      </c>
      <c r="D278" s="232"/>
      <c r="E278" s="171">
        <v>0</v>
      </c>
      <c r="F278" s="172"/>
      <c r="G278" s="173"/>
      <c r="M278" s="169" t="s">
        <v>359</v>
      </c>
      <c r="O278" s="160"/>
    </row>
    <row r="279" spans="1:15" ht="12.75">
      <c r="A279" s="168"/>
      <c r="B279" s="170"/>
      <c r="C279" s="231" t="s">
        <v>360</v>
      </c>
      <c r="D279" s="232"/>
      <c r="E279" s="171">
        <v>10.1519</v>
      </c>
      <c r="F279" s="172"/>
      <c r="G279" s="173"/>
      <c r="M279" s="169" t="s">
        <v>360</v>
      </c>
      <c r="O279" s="160"/>
    </row>
    <row r="280" spans="1:15" ht="12.75">
      <c r="A280" s="168"/>
      <c r="B280" s="170"/>
      <c r="C280" s="231" t="s">
        <v>361</v>
      </c>
      <c r="D280" s="232"/>
      <c r="E280" s="171">
        <v>7.575</v>
      </c>
      <c r="F280" s="172"/>
      <c r="G280" s="173"/>
      <c r="M280" s="169" t="s">
        <v>361</v>
      </c>
      <c r="O280" s="160"/>
    </row>
    <row r="281" spans="1:15" ht="22.5">
      <c r="A281" s="168"/>
      <c r="B281" s="170"/>
      <c r="C281" s="231" t="s">
        <v>362</v>
      </c>
      <c r="D281" s="232"/>
      <c r="E281" s="171">
        <v>3.0593</v>
      </c>
      <c r="F281" s="172"/>
      <c r="G281" s="173"/>
      <c r="M281" s="169" t="s">
        <v>362</v>
      </c>
      <c r="O281" s="160"/>
    </row>
    <row r="282" spans="1:15" ht="12.75">
      <c r="A282" s="168"/>
      <c r="B282" s="170"/>
      <c r="C282" s="231" t="s">
        <v>363</v>
      </c>
      <c r="D282" s="232"/>
      <c r="E282" s="171">
        <v>5.6653</v>
      </c>
      <c r="F282" s="172"/>
      <c r="G282" s="173"/>
      <c r="M282" s="169" t="s">
        <v>363</v>
      </c>
      <c r="O282" s="160"/>
    </row>
    <row r="283" spans="1:15" ht="12.75">
      <c r="A283" s="168"/>
      <c r="B283" s="170"/>
      <c r="C283" s="239" t="s">
        <v>358</v>
      </c>
      <c r="D283" s="232"/>
      <c r="E283" s="195">
        <v>26.451500000000003</v>
      </c>
      <c r="F283" s="172"/>
      <c r="G283" s="173"/>
      <c r="M283" s="169" t="s">
        <v>358</v>
      </c>
      <c r="O283" s="160"/>
    </row>
    <row r="284" spans="1:15" ht="12.75">
      <c r="A284" s="168"/>
      <c r="B284" s="170"/>
      <c r="C284" s="231" t="s">
        <v>364</v>
      </c>
      <c r="D284" s="232"/>
      <c r="E284" s="171">
        <v>52.903</v>
      </c>
      <c r="F284" s="172"/>
      <c r="G284" s="173"/>
      <c r="M284" s="169" t="s">
        <v>364</v>
      </c>
      <c r="O284" s="160"/>
    </row>
    <row r="285" spans="1:15" ht="12.75">
      <c r="A285" s="168"/>
      <c r="B285" s="170"/>
      <c r="C285" s="239" t="s">
        <v>358</v>
      </c>
      <c r="D285" s="232"/>
      <c r="E285" s="195">
        <v>52.903</v>
      </c>
      <c r="F285" s="172"/>
      <c r="G285" s="173"/>
      <c r="M285" s="169" t="s">
        <v>358</v>
      </c>
      <c r="O285" s="160"/>
    </row>
    <row r="286" spans="1:15" ht="12.75">
      <c r="A286" s="168"/>
      <c r="B286" s="170"/>
      <c r="C286" s="231" t="s">
        <v>365</v>
      </c>
      <c r="D286" s="232"/>
      <c r="E286" s="171">
        <v>0</v>
      </c>
      <c r="F286" s="172"/>
      <c r="G286" s="173"/>
      <c r="M286" s="169" t="s">
        <v>365</v>
      </c>
      <c r="O286" s="160"/>
    </row>
    <row r="287" spans="1:15" ht="12.75">
      <c r="A287" s="168"/>
      <c r="B287" s="170"/>
      <c r="C287" s="231" t="s">
        <v>306</v>
      </c>
      <c r="D287" s="232"/>
      <c r="E287" s="171">
        <v>0</v>
      </c>
      <c r="F287" s="172"/>
      <c r="G287" s="173"/>
      <c r="M287" s="169" t="s">
        <v>306</v>
      </c>
      <c r="O287" s="160"/>
    </row>
    <row r="288" spans="1:15" ht="22.5">
      <c r="A288" s="168"/>
      <c r="B288" s="170"/>
      <c r="C288" s="231" t="s">
        <v>320</v>
      </c>
      <c r="D288" s="232"/>
      <c r="E288" s="171">
        <v>5</v>
      </c>
      <c r="F288" s="172"/>
      <c r="G288" s="173"/>
      <c r="M288" s="169" t="s">
        <v>320</v>
      </c>
      <c r="O288" s="160"/>
    </row>
    <row r="289" spans="1:15" ht="12.75">
      <c r="A289" s="168"/>
      <c r="B289" s="170"/>
      <c r="C289" s="231" t="s">
        <v>321</v>
      </c>
      <c r="D289" s="232"/>
      <c r="E289" s="171">
        <v>3.75</v>
      </c>
      <c r="F289" s="172"/>
      <c r="G289" s="173"/>
      <c r="M289" s="169" t="s">
        <v>321</v>
      </c>
      <c r="O289" s="160"/>
    </row>
    <row r="290" spans="1:15" ht="12.75">
      <c r="A290" s="168"/>
      <c r="B290" s="170"/>
      <c r="C290" s="231" t="s">
        <v>322</v>
      </c>
      <c r="D290" s="232"/>
      <c r="E290" s="171">
        <v>3.75</v>
      </c>
      <c r="F290" s="172"/>
      <c r="G290" s="173"/>
      <c r="M290" s="169" t="s">
        <v>322</v>
      </c>
      <c r="O290" s="160"/>
    </row>
    <row r="291" spans="1:15" ht="12.75">
      <c r="A291" s="168"/>
      <c r="B291" s="170"/>
      <c r="C291" s="231" t="s">
        <v>323</v>
      </c>
      <c r="D291" s="232"/>
      <c r="E291" s="171">
        <v>2.5</v>
      </c>
      <c r="F291" s="172"/>
      <c r="G291" s="173"/>
      <c r="M291" s="169" t="s">
        <v>323</v>
      </c>
      <c r="O291" s="160"/>
    </row>
    <row r="292" spans="1:15" ht="12.75">
      <c r="A292" s="168"/>
      <c r="B292" s="170"/>
      <c r="C292" s="239" t="s">
        <v>358</v>
      </c>
      <c r="D292" s="232"/>
      <c r="E292" s="195">
        <v>15</v>
      </c>
      <c r="F292" s="172"/>
      <c r="G292" s="173"/>
      <c r="M292" s="169" t="s">
        <v>358</v>
      </c>
      <c r="O292" s="160"/>
    </row>
    <row r="293" spans="1:104" ht="22.5">
      <c r="A293" s="161">
        <v>32</v>
      </c>
      <c r="B293" s="162" t="s">
        <v>366</v>
      </c>
      <c r="C293" s="163" t="s">
        <v>367</v>
      </c>
      <c r="D293" s="164" t="s">
        <v>161</v>
      </c>
      <c r="E293" s="165">
        <v>49.8151</v>
      </c>
      <c r="F293" s="197">
        <v>0</v>
      </c>
      <c r="G293" s="166">
        <f>E293*F293</f>
        <v>0</v>
      </c>
      <c r="O293" s="160">
        <v>2</v>
      </c>
      <c r="AA293" s="136">
        <v>1</v>
      </c>
      <c r="AB293" s="136">
        <v>1</v>
      </c>
      <c r="AC293" s="136">
        <v>1</v>
      </c>
      <c r="AZ293" s="136">
        <v>1</v>
      </c>
      <c r="BA293" s="136">
        <f>IF(AZ293=1,G293,0)</f>
        <v>0</v>
      </c>
      <c r="BB293" s="136">
        <f>IF(AZ293=2,G293,0)</f>
        <v>0</v>
      </c>
      <c r="BC293" s="136">
        <f>IF(AZ293=3,G293,0)</f>
        <v>0</v>
      </c>
      <c r="BD293" s="136">
        <f>IF(AZ293=4,G293,0)</f>
        <v>0</v>
      </c>
      <c r="BE293" s="136">
        <f>IF(AZ293=5,G293,0)</f>
        <v>0</v>
      </c>
      <c r="CA293" s="167">
        <v>1</v>
      </c>
      <c r="CB293" s="167">
        <v>1</v>
      </c>
      <c r="CZ293" s="136">
        <v>0.04777</v>
      </c>
    </row>
    <row r="294" spans="1:15" ht="12.75">
      <c r="A294" s="168"/>
      <c r="B294" s="170"/>
      <c r="C294" s="231" t="s">
        <v>94</v>
      </c>
      <c r="D294" s="232"/>
      <c r="E294" s="171">
        <v>0</v>
      </c>
      <c r="F294" s="172"/>
      <c r="G294" s="173"/>
      <c r="M294" s="169" t="s">
        <v>94</v>
      </c>
      <c r="O294" s="160"/>
    </row>
    <row r="295" spans="1:15" ht="22.5">
      <c r="A295" s="168"/>
      <c r="B295" s="170"/>
      <c r="C295" s="231" t="s">
        <v>368</v>
      </c>
      <c r="D295" s="232"/>
      <c r="E295" s="171">
        <v>4.6923</v>
      </c>
      <c r="F295" s="172"/>
      <c r="G295" s="173"/>
      <c r="M295" s="169" t="s">
        <v>368</v>
      </c>
      <c r="O295" s="160"/>
    </row>
    <row r="296" spans="1:15" ht="12.75">
      <c r="A296" s="168"/>
      <c r="B296" s="170"/>
      <c r="C296" s="231" t="s">
        <v>369</v>
      </c>
      <c r="D296" s="232"/>
      <c r="E296" s="171">
        <v>3.1282</v>
      </c>
      <c r="F296" s="172"/>
      <c r="G296" s="173"/>
      <c r="M296" s="169" t="s">
        <v>369</v>
      </c>
      <c r="O296" s="160"/>
    </row>
    <row r="297" spans="1:15" ht="12.75">
      <c r="A297" s="168"/>
      <c r="B297" s="170"/>
      <c r="C297" s="231" t="s">
        <v>370</v>
      </c>
      <c r="D297" s="232"/>
      <c r="E297" s="171">
        <v>3.1282</v>
      </c>
      <c r="F297" s="172"/>
      <c r="G297" s="173"/>
      <c r="M297" s="169" t="s">
        <v>370</v>
      </c>
      <c r="O297" s="160"/>
    </row>
    <row r="298" spans="1:15" ht="12.75">
      <c r="A298" s="168"/>
      <c r="B298" s="170"/>
      <c r="C298" s="231" t="s">
        <v>371</v>
      </c>
      <c r="D298" s="232"/>
      <c r="E298" s="171">
        <v>1.6541</v>
      </c>
      <c r="F298" s="172"/>
      <c r="G298" s="173"/>
      <c r="M298" s="169" t="s">
        <v>371</v>
      </c>
      <c r="O298" s="160"/>
    </row>
    <row r="299" spans="1:15" ht="12.75">
      <c r="A299" s="168"/>
      <c r="B299" s="170"/>
      <c r="C299" s="231" t="s">
        <v>372</v>
      </c>
      <c r="D299" s="232"/>
      <c r="E299" s="171">
        <v>1.6541</v>
      </c>
      <c r="F299" s="172"/>
      <c r="G299" s="173"/>
      <c r="M299" s="169" t="s">
        <v>372</v>
      </c>
      <c r="O299" s="160"/>
    </row>
    <row r="300" spans="1:15" ht="12.75">
      <c r="A300" s="168"/>
      <c r="B300" s="170"/>
      <c r="C300" s="231" t="s">
        <v>373</v>
      </c>
      <c r="D300" s="232"/>
      <c r="E300" s="171">
        <v>1.6541</v>
      </c>
      <c r="F300" s="172"/>
      <c r="G300" s="173"/>
      <c r="M300" s="169" t="s">
        <v>373</v>
      </c>
      <c r="O300" s="160"/>
    </row>
    <row r="301" spans="1:15" ht="12.75">
      <c r="A301" s="168"/>
      <c r="B301" s="170"/>
      <c r="C301" s="231" t="s">
        <v>374</v>
      </c>
      <c r="D301" s="232"/>
      <c r="E301" s="171">
        <v>1.6541</v>
      </c>
      <c r="F301" s="172"/>
      <c r="G301" s="173"/>
      <c r="M301" s="169" t="s">
        <v>374</v>
      </c>
      <c r="O301" s="160"/>
    </row>
    <row r="302" spans="1:15" ht="12.75">
      <c r="A302" s="168"/>
      <c r="B302" s="170"/>
      <c r="C302" s="231" t="s">
        <v>102</v>
      </c>
      <c r="D302" s="232"/>
      <c r="E302" s="171">
        <v>0</v>
      </c>
      <c r="F302" s="172"/>
      <c r="G302" s="173"/>
      <c r="M302" s="169" t="s">
        <v>102</v>
      </c>
      <c r="O302" s="160"/>
    </row>
    <row r="303" spans="1:15" ht="12.75">
      <c r="A303" s="168"/>
      <c r="B303" s="170"/>
      <c r="C303" s="231" t="s">
        <v>375</v>
      </c>
      <c r="D303" s="232"/>
      <c r="E303" s="171">
        <v>5.75</v>
      </c>
      <c r="F303" s="172"/>
      <c r="G303" s="173"/>
      <c r="M303" s="169" t="s">
        <v>375</v>
      </c>
      <c r="O303" s="160"/>
    </row>
    <row r="304" spans="1:15" ht="12.75">
      <c r="A304" s="168"/>
      <c r="B304" s="170"/>
      <c r="C304" s="231" t="s">
        <v>376</v>
      </c>
      <c r="D304" s="232"/>
      <c r="E304" s="171">
        <v>5.75</v>
      </c>
      <c r="F304" s="172"/>
      <c r="G304" s="173"/>
      <c r="M304" s="169" t="s">
        <v>376</v>
      </c>
      <c r="O304" s="160"/>
    </row>
    <row r="305" spans="1:15" ht="12.75">
      <c r="A305" s="168"/>
      <c r="B305" s="170"/>
      <c r="C305" s="231" t="s">
        <v>377</v>
      </c>
      <c r="D305" s="232"/>
      <c r="E305" s="171">
        <v>5.75</v>
      </c>
      <c r="F305" s="172"/>
      <c r="G305" s="173"/>
      <c r="M305" s="169" t="s">
        <v>377</v>
      </c>
      <c r="O305" s="160"/>
    </row>
    <row r="306" spans="1:15" ht="12.75">
      <c r="A306" s="168"/>
      <c r="B306" s="170"/>
      <c r="C306" s="231" t="s">
        <v>106</v>
      </c>
      <c r="D306" s="232"/>
      <c r="E306" s="171">
        <v>0</v>
      </c>
      <c r="F306" s="172"/>
      <c r="G306" s="173"/>
      <c r="M306" s="169" t="s">
        <v>106</v>
      </c>
      <c r="O306" s="160"/>
    </row>
    <row r="307" spans="1:15" ht="12.75">
      <c r="A307" s="168"/>
      <c r="B307" s="170"/>
      <c r="C307" s="231" t="s">
        <v>378</v>
      </c>
      <c r="D307" s="232"/>
      <c r="E307" s="171">
        <v>0.9</v>
      </c>
      <c r="F307" s="172"/>
      <c r="G307" s="173"/>
      <c r="M307" s="169" t="s">
        <v>378</v>
      </c>
      <c r="O307" s="160"/>
    </row>
    <row r="308" spans="1:15" ht="12.75">
      <c r="A308" s="168"/>
      <c r="B308" s="170"/>
      <c r="C308" s="231" t="s">
        <v>379</v>
      </c>
      <c r="D308" s="232"/>
      <c r="E308" s="171">
        <v>0.9</v>
      </c>
      <c r="F308" s="172"/>
      <c r="G308" s="173"/>
      <c r="M308" s="169" t="s">
        <v>379</v>
      </c>
      <c r="O308" s="160"/>
    </row>
    <row r="309" spans="1:15" ht="12.75">
      <c r="A309" s="168"/>
      <c r="B309" s="170"/>
      <c r="C309" s="231" t="s">
        <v>380</v>
      </c>
      <c r="D309" s="232"/>
      <c r="E309" s="171">
        <v>0.9</v>
      </c>
      <c r="F309" s="172"/>
      <c r="G309" s="173"/>
      <c r="M309" s="169" t="s">
        <v>380</v>
      </c>
      <c r="O309" s="160"/>
    </row>
    <row r="310" spans="1:15" ht="12.75">
      <c r="A310" s="168"/>
      <c r="B310" s="170"/>
      <c r="C310" s="231" t="s">
        <v>381</v>
      </c>
      <c r="D310" s="232"/>
      <c r="E310" s="171">
        <v>0.9</v>
      </c>
      <c r="F310" s="172"/>
      <c r="G310" s="173"/>
      <c r="M310" s="169" t="s">
        <v>381</v>
      </c>
      <c r="O310" s="160"/>
    </row>
    <row r="311" spans="1:15" ht="12.75">
      <c r="A311" s="168"/>
      <c r="B311" s="170"/>
      <c r="C311" s="231" t="s">
        <v>111</v>
      </c>
      <c r="D311" s="232"/>
      <c r="E311" s="171">
        <v>0</v>
      </c>
      <c r="F311" s="172"/>
      <c r="G311" s="173"/>
      <c r="M311" s="169" t="s">
        <v>111</v>
      </c>
      <c r="O311" s="160"/>
    </row>
    <row r="312" spans="1:15" ht="12.75">
      <c r="A312" s="168"/>
      <c r="B312" s="170"/>
      <c r="C312" s="231" t="s">
        <v>382</v>
      </c>
      <c r="D312" s="232"/>
      <c r="E312" s="171">
        <v>3</v>
      </c>
      <c r="F312" s="172"/>
      <c r="G312" s="173"/>
      <c r="M312" s="169" t="s">
        <v>382</v>
      </c>
      <c r="O312" s="160"/>
    </row>
    <row r="313" spans="1:15" ht="12.75">
      <c r="A313" s="168"/>
      <c r="B313" s="170"/>
      <c r="C313" s="231" t="s">
        <v>383</v>
      </c>
      <c r="D313" s="232"/>
      <c r="E313" s="171">
        <v>3</v>
      </c>
      <c r="F313" s="172"/>
      <c r="G313" s="173"/>
      <c r="M313" s="169" t="s">
        <v>383</v>
      </c>
      <c r="O313" s="160"/>
    </row>
    <row r="314" spans="1:15" ht="12.75">
      <c r="A314" s="168"/>
      <c r="B314" s="170"/>
      <c r="C314" s="231" t="s">
        <v>384</v>
      </c>
      <c r="D314" s="232"/>
      <c r="E314" s="171">
        <v>3</v>
      </c>
      <c r="F314" s="172"/>
      <c r="G314" s="173"/>
      <c r="M314" s="169" t="s">
        <v>384</v>
      </c>
      <c r="O314" s="160"/>
    </row>
    <row r="315" spans="1:15" ht="12.75">
      <c r="A315" s="168"/>
      <c r="B315" s="170"/>
      <c r="C315" s="231" t="s">
        <v>385</v>
      </c>
      <c r="D315" s="232"/>
      <c r="E315" s="171">
        <v>2.4</v>
      </c>
      <c r="F315" s="172"/>
      <c r="G315" s="173"/>
      <c r="M315" s="169" t="s">
        <v>385</v>
      </c>
      <c r="O315" s="160"/>
    </row>
    <row r="316" spans="1:57" ht="12.75">
      <c r="A316" s="174"/>
      <c r="B316" s="175" t="s">
        <v>73</v>
      </c>
      <c r="C316" s="176" t="str">
        <f>CONCATENATE(B208," ",C208)</f>
        <v>61 Upravy povrchů vnitřní</v>
      </c>
      <c r="D316" s="177"/>
      <c r="E316" s="178"/>
      <c r="F316" s="179"/>
      <c r="G316" s="180">
        <f>SUM(G208:G315)</f>
        <v>0</v>
      </c>
      <c r="O316" s="160">
        <v>4</v>
      </c>
      <c r="BA316" s="181">
        <f>SUM(BA208:BA315)</f>
        <v>0</v>
      </c>
      <c r="BB316" s="181">
        <f>SUM(BB208:BB315)</f>
        <v>0</v>
      </c>
      <c r="BC316" s="181">
        <f>SUM(BC208:BC315)</f>
        <v>0</v>
      </c>
      <c r="BD316" s="181">
        <f>SUM(BD208:BD315)</f>
        <v>0</v>
      </c>
      <c r="BE316" s="181">
        <f>SUM(BE208:BE315)</f>
        <v>0</v>
      </c>
    </row>
    <row r="317" spans="1:15" ht="12.75">
      <c r="A317" s="153" t="s">
        <v>72</v>
      </c>
      <c r="B317" s="154" t="s">
        <v>386</v>
      </c>
      <c r="C317" s="155" t="s">
        <v>387</v>
      </c>
      <c r="D317" s="156"/>
      <c r="E317" s="157"/>
      <c r="F317" s="157"/>
      <c r="G317" s="158"/>
      <c r="H317" s="159"/>
      <c r="I317" s="159"/>
      <c r="O317" s="160">
        <v>1</v>
      </c>
    </row>
    <row r="318" spans="1:104" ht="12.75">
      <c r="A318" s="161">
        <v>33</v>
      </c>
      <c r="B318" s="162" t="s">
        <v>388</v>
      </c>
      <c r="C318" s="163" t="s">
        <v>389</v>
      </c>
      <c r="D318" s="164" t="s">
        <v>161</v>
      </c>
      <c r="E318" s="165">
        <v>156.28</v>
      </c>
      <c r="F318" s="197">
        <v>0</v>
      </c>
      <c r="G318" s="166">
        <f>E318*F318</f>
        <v>0</v>
      </c>
      <c r="O318" s="160">
        <v>2</v>
      </c>
      <c r="AA318" s="136">
        <v>1</v>
      </c>
      <c r="AB318" s="136">
        <v>1</v>
      </c>
      <c r="AC318" s="136">
        <v>1</v>
      </c>
      <c r="AZ318" s="136">
        <v>1</v>
      </c>
      <c r="BA318" s="136">
        <f>IF(AZ318=1,G318,0)</f>
        <v>0</v>
      </c>
      <c r="BB318" s="136">
        <f>IF(AZ318=2,G318,0)</f>
        <v>0</v>
      </c>
      <c r="BC318" s="136">
        <f>IF(AZ318=3,G318,0)</f>
        <v>0</v>
      </c>
      <c r="BD318" s="136">
        <f>IF(AZ318=4,G318,0)</f>
        <v>0</v>
      </c>
      <c r="BE318" s="136">
        <f>IF(AZ318=5,G318,0)</f>
        <v>0</v>
      </c>
      <c r="CA318" s="167">
        <v>1</v>
      </c>
      <c r="CB318" s="167">
        <v>1</v>
      </c>
      <c r="CZ318" s="136">
        <v>0.01094</v>
      </c>
    </row>
    <row r="319" spans="1:15" ht="12.75">
      <c r="A319" s="168"/>
      <c r="B319" s="170"/>
      <c r="C319" s="231" t="s">
        <v>390</v>
      </c>
      <c r="D319" s="232"/>
      <c r="E319" s="171">
        <v>0</v>
      </c>
      <c r="F319" s="172"/>
      <c r="G319" s="173"/>
      <c r="M319" s="169" t="s">
        <v>390</v>
      </c>
      <c r="O319" s="160"/>
    </row>
    <row r="320" spans="1:15" ht="12.75">
      <c r="A320" s="168"/>
      <c r="B320" s="170"/>
      <c r="C320" s="231" t="s">
        <v>391</v>
      </c>
      <c r="D320" s="232"/>
      <c r="E320" s="171">
        <v>156.28</v>
      </c>
      <c r="F320" s="172"/>
      <c r="G320" s="173"/>
      <c r="M320" s="169" t="s">
        <v>391</v>
      </c>
      <c r="O320" s="160"/>
    </row>
    <row r="321" spans="1:104" ht="22.5">
      <c r="A321" s="161">
        <v>34</v>
      </c>
      <c r="B321" s="162" t="s">
        <v>392</v>
      </c>
      <c r="C321" s="163" t="s">
        <v>393</v>
      </c>
      <c r="D321" s="164" t="s">
        <v>161</v>
      </c>
      <c r="E321" s="165">
        <v>156.28</v>
      </c>
      <c r="F321" s="197">
        <v>0</v>
      </c>
      <c r="G321" s="166">
        <f>E321*F321</f>
        <v>0</v>
      </c>
      <c r="O321" s="160">
        <v>2</v>
      </c>
      <c r="AA321" s="136">
        <v>1</v>
      </c>
      <c r="AB321" s="136">
        <v>1</v>
      </c>
      <c r="AC321" s="136">
        <v>1</v>
      </c>
      <c r="AZ321" s="136">
        <v>1</v>
      </c>
      <c r="BA321" s="136">
        <f>IF(AZ321=1,G321,0)</f>
        <v>0</v>
      </c>
      <c r="BB321" s="136">
        <f>IF(AZ321=2,G321,0)</f>
        <v>0</v>
      </c>
      <c r="BC321" s="136">
        <f>IF(AZ321=3,G321,0)</f>
        <v>0</v>
      </c>
      <c r="BD321" s="136">
        <f>IF(AZ321=4,G321,0)</f>
        <v>0</v>
      </c>
      <c r="BE321" s="136">
        <f>IF(AZ321=5,G321,0)</f>
        <v>0</v>
      </c>
      <c r="CA321" s="167">
        <v>1</v>
      </c>
      <c r="CB321" s="167">
        <v>1</v>
      </c>
      <c r="CZ321" s="136">
        <v>0.00013</v>
      </c>
    </row>
    <row r="322" spans="1:15" ht="12.75">
      <c r="A322" s="168"/>
      <c r="B322" s="170"/>
      <c r="C322" s="231" t="s">
        <v>394</v>
      </c>
      <c r="D322" s="232"/>
      <c r="E322" s="171">
        <v>156.28</v>
      </c>
      <c r="F322" s="172"/>
      <c r="G322" s="173"/>
      <c r="M322" s="169" t="s">
        <v>394</v>
      </c>
      <c r="O322" s="160"/>
    </row>
    <row r="323" spans="1:57" ht="12.75">
      <c r="A323" s="174"/>
      <c r="B323" s="175" t="s">
        <v>73</v>
      </c>
      <c r="C323" s="176" t="str">
        <f>CONCATENATE(B317," ",C317)</f>
        <v>63 Podlahy a podlahové konstrukce</v>
      </c>
      <c r="D323" s="177"/>
      <c r="E323" s="178"/>
      <c r="F323" s="179"/>
      <c r="G323" s="180">
        <f>SUM(G317:G322)</f>
        <v>0</v>
      </c>
      <c r="O323" s="160">
        <v>4</v>
      </c>
      <c r="BA323" s="181">
        <f>SUM(BA317:BA322)</f>
        <v>0</v>
      </c>
      <c r="BB323" s="181">
        <f>SUM(BB317:BB322)</f>
        <v>0</v>
      </c>
      <c r="BC323" s="181">
        <f>SUM(BC317:BC322)</f>
        <v>0</v>
      </c>
      <c r="BD323" s="181">
        <f>SUM(BD317:BD322)</f>
        <v>0</v>
      </c>
      <c r="BE323" s="181">
        <f>SUM(BE317:BE322)</f>
        <v>0</v>
      </c>
    </row>
    <row r="324" spans="1:15" ht="12.75">
      <c r="A324" s="153" t="s">
        <v>72</v>
      </c>
      <c r="B324" s="154" t="s">
        <v>395</v>
      </c>
      <c r="C324" s="155" t="s">
        <v>396</v>
      </c>
      <c r="D324" s="156"/>
      <c r="E324" s="157"/>
      <c r="F324" s="157"/>
      <c r="G324" s="158"/>
      <c r="H324" s="159"/>
      <c r="I324" s="159"/>
      <c r="O324" s="160">
        <v>1</v>
      </c>
    </row>
    <row r="325" spans="1:104" ht="12.75">
      <c r="A325" s="161">
        <v>35</v>
      </c>
      <c r="B325" s="162" t="s">
        <v>397</v>
      </c>
      <c r="C325" s="163" t="s">
        <v>398</v>
      </c>
      <c r="D325" s="164" t="s">
        <v>161</v>
      </c>
      <c r="E325" s="165">
        <v>489.71</v>
      </c>
      <c r="F325" s="197">
        <v>0</v>
      </c>
      <c r="G325" s="166">
        <f>E325*F325</f>
        <v>0</v>
      </c>
      <c r="O325" s="160">
        <v>2</v>
      </c>
      <c r="AA325" s="136">
        <v>1</v>
      </c>
      <c r="AB325" s="136">
        <v>1</v>
      </c>
      <c r="AC325" s="136">
        <v>1</v>
      </c>
      <c r="AZ325" s="136">
        <v>1</v>
      </c>
      <c r="BA325" s="136">
        <f>IF(AZ325=1,G325,0)</f>
        <v>0</v>
      </c>
      <c r="BB325" s="136">
        <f>IF(AZ325=2,G325,0)</f>
        <v>0</v>
      </c>
      <c r="BC325" s="136">
        <f>IF(AZ325=3,G325,0)</f>
        <v>0</v>
      </c>
      <c r="BD325" s="136">
        <f>IF(AZ325=4,G325,0)</f>
        <v>0</v>
      </c>
      <c r="BE325" s="136">
        <f>IF(AZ325=5,G325,0)</f>
        <v>0</v>
      </c>
      <c r="CA325" s="167">
        <v>1</v>
      </c>
      <c r="CB325" s="167">
        <v>1</v>
      </c>
      <c r="CZ325" s="136">
        <v>0.00158</v>
      </c>
    </row>
    <row r="326" spans="1:15" ht="12.75">
      <c r="A326" s="168"/>
      <c r="B326" s="170"/>
      <c r="C326" s="231" t="s">
        <v>399</v>
      </c>
      <c r="D326" s="232"/>
      <c r="E326" s="171">
        <v>217.71</v>
      </c>
      <c r="F326" s="172"/>
      <c r="G326" s="173"/>
      <c r="M326" s="169" t="s">
        <v>399</v>
      </c>
      <c r="O326" s="160"/>
    </row>
    <row r="327" spans="1:15" ht="12.75">
      <c r="A327" s="168"/>
      <c r="B327" s="170"/>
      <c r="C327" s="231" t="s">
        <v>400</v>
      </c>
      <c r="D327" s="232"/>
      <c r="E327" s="171">
        <v>272</v>
      </c>
      <c r="F327" s="172"/>
      <c r="G327" s="173"/>
      <c r="M327" s="169" t="s">
        <v>400</v>
      </c>
      <c r="O327" s="160"/>
    </row>
    <row r="328" spans="1:57" ht="12.75">
      <c r="A328" s="174"/>
      <c r="B328" s="175" t="s">
        <v>73</v>
      </c>
      <c r="C328" s="176" t="str">
        <f>CONCATENATE(B324," ",C324)</f>
        <v>94 Lešení a stavební výtahy</v>
      </c>
      <c r="D328" s="177"/>
      <c r="E328" s="178"/>
      <c r="F328" s="179"/>
      <c r="G328" s="180">
        <f>SUM(G324:G327)</f>
        <v>0</v>
      </c>
      <c r="O328" s="160">
        <v>4</v>
      </c>
      <c r="BA328" s="181">
        <f>SUM(BA324:BA327)</f>
        <v>0</v>
      </c>
      <c r="BB328" s="181">
        <f>SUM(BB324:BB327)</f>
        <v>0</v>
      </c>
      <c r="BC328" s="181">
        <f>SUM(BC324:BC327)</f>
        <v>0</v>
      </c>
      <c r="BD328" s="181">
        <f>SUM(BD324:BD327)</f>
        <v>0</v>
      </c>
      <c r="BE328" s="181">
        <f>SUM(BE324:BE327)</f>
        <v>0</v>
      </c>
    </row>
    <row r="329" spans="1:15" ht="12.75">
      <c r="A329" s="153" t="s">
        <v>72</v>
      </c>
      <c r="B329" s="154" t="s">
        <v>401</v>
      </c>
      <c r="C329" s="155" t="s">
        <v>402</v>
      </c>
      <c r="D329" s="156"/>
      <c r="E329" s="157"/>
      <c r="F329" s="157"/>
      <c r="G329" s="158"/>
      <c r="H329" s="159"/>
      <c r="I329" s="159"/>
      <c r="O329" s="160">
        <v>1</v>
      </c>
    </row>
    <row r="330" spans="1:104" ht="22.5">
      <c r="A330" s="161">
        <v>36</v>
      </c>
      <c r="B330" s="162" t="s">
        <v>403</v>
      </c>
      <c r="C330" s="163" t="s">
        <v>404</v>
      </c>
      <c r="D330" s="164" t="s">
        <v>161</v>
      </c>
      <c r="E330" s="165">
        <v>197</v>
      </c>
      <c r="F330" s="197">
        <v>0</v>
      </c>
      <c r="G330" s="166">
        <f>E330*F330</f>
        <v>0</v>
      </c>
      <c r="O330" s="160">
        <v>2</v>
      </c>
      <c r="AA330" s="136">
        <v>1</v>
      </c>
      <c r="AB330" s="136">
        <v>1</v>
      </c>
      <c r="AC330" s="136">
        <v>1</v>
      </c>
      <c r="AZ330" s="136">
        <v>1</v>
      </c>
      <c r="BA330" s="136">
        <f>IF(AZ330=1,G330,0)</f>
        <v>0</v>
      </c>
      <c r="BB330" s="136">
        <f>IF(AZ330=2,G330,0)</f>
        <v>0</v>
      </c>
      <c r="BC330" s="136">
        <f>IF(AZ330=3,G330,0)</f>
        <v>0</v>
      </c>
      <c r="BD330" s="136">
        <f>IF(AZ330=4,G330,0)</f>
        <v>0</v>
      </c>
      <c r="BE330" s="136">
        <f>IF(AZ330=5,G330,0)</f>
        <v>0</v>
      </c>
      <c r="CA330" s="167">
        <v>1</v>
      </c>
      <c r="CB330" s="167">
        <v>1</v>
      </c>
      <c r="CZ330" s="136">
        <v>4E-05</v>
      </c>
    </row>
    <row r="331" spans="1:15" ht="12.75">
      <c r="A331" s="168"/>
      <c r="B331" s="170"/>
      <c r="C331" s="231" t="s">
        <v>405</v>
      </c>
      <c r="D331" s="232"/>
      <c r="E331" s="171">
        <v>197</v>
      </c>
      <c r="F331" s="172"/>
      <c r="G331" s="173"/>
      <c r="M331" s="169" t="s">
        <v>405</v>
      </c>
      <c r="O331" s="160"/>
    </row>
    <row r="332" spans="1:104" ht="22.5">
      <c r="A332" s="161">
        <v>37</v>
      </c>
      <c r="B332" s="162" t="s">
        <v>406</v>
      </c>
      <c r="C332" s="163" t="s">
        <v>407</v>
      </c>
      <c r="D332" s="164" t="s">
        <v>408</v>
      </c>
      <c r="E332" s="165">
        <v>1</v>
      </c>
      <c r="F332" s="197">
        <v>0</v>
      </c>
      <c r="G332" s="166">
        <f>E332*F332</f>
        <v>0</v>
      </c>
      <c r="O332" s="160">
        <v>2</v>
      </c>
      <c r="AA332" s="136">
        <v>12</v>
      </c>
      <c r="AB332" s="136">
        <v>0</v>
      </c>
      <c r="AC332" s="136">
        <v>3</v>
      </c>
      <c r="AZ332" s="136">
        <v>1</v>
      </c>
      <c r="BA332" s="136">
        <f>IF(AZ332=1,G332,0)</f>
        <v>0</v>
      </c>
      <c r="BB332" s="136">
        <f>IF(AZ332=2,G332,0)</f>
        <v>0</v>
      </c>
      <c r="BC332" s="136">
        <f>IF(AZ332=3,G332,0)</f>
        <v>0</v>
      </c>
      <c r="BD332" s="136">
        <f>IF(AZ332=4,G332,0)</f>
        <v>0</v>
      </c>
      <c r="BE332" s="136">
        <f>IF(AZ332=5,G332,0)</f>
        <v>0</v>
      </c>
      <c r="CA332" s="167">
        <v>12</v>
      </c>
      <c r="CB332" s="167">
        <v>0</v>
      </c>
      <c r="CZ332" s="136">
        <v>0</v>
      </c>
    </row>
    <row r="333" spans="1:104" ht="33.75">
      <c r="A333" s="161">
        <v>38</v>
      </c>
      <c r="B333" s="162" t="s">
        <v>409</v>
      </c>
      <c r="C333" s="163" t="s">
        <v>410</v>
      </c>
      <c r="D333" s="164" t="s">
        <v>408</v>
      </c>
      <c r="E333" s="165">
        <v>1</v>
      </c>
      <c r="F333" s="197">
        <v>0</v>
      </c>
      <c r="G333" s="166">
        <f>E333*F333</f>
        <v>0</v>
      </c>
      <c r="O333" s="160">
        <v>2</v>
      </c>
      <c r="AA333" s="136">
        <v>12</v>
      </c>
      <c r="AB333" s="136">
        <v>0</v>
      </c>
      <c r="AC333" s="136">
        <v>4</v>
      </c>
      <c r="AZ333" s="136">
        <v>1</v>
      </c>
      <c r="BA333" s="136">
        <f>IF(AZ333=1,G333,0)</f>
        <v>0</v>
      </c>
      <c r="BB333" s="136">
        <f>IF(AZ333=2,G333,0)</f>
        <v>0</v>
      </c>
      <c r="BC333" s="136">
        <f>IF(AZ333=3,G333,0)</f>
        <v>0</v>
      </c>
      <c r="BD333" s="136">
        <f>IF(AZ333=4,G333,0)</f>
        <v>0</v>
      </c>
      <c r="BE333" s="136">
        <f>IF(AZ333=5,G333,0)</f>
        <v>0</v>
      </c>
      <c r="CA333" s="167">
        <v>12</v>
      </c>
      <c r="CB333" s="167">
        <v>0</v>
      </c>
      <c r="CZ333" s="136">
        <v>0</v>
      </c>
    </row>
    <row r="334" spans="1:57" ht="12.75">
      <c r="A334" s="174"/>
      <c r="B334" s="175" t="s">
        <v>73</v>
      </c>
      <c r="C334" s="176" t="str">
        <f>CONCATENATE(B329," ",C329)</f>
        <v>95 Dokončovací konstrukce na pozemních stavbách</v>
      </c>
      <c r="D334" s="177"/>
      <c r="E334" s="178"/>
      <c r="F334" s="179"/>
      <c r="G334" s="180">
        <f>SUM(G329:G333)</f>
        <v>0</v>
      </c>
      <c r="O334" s="160">
        <v>4</v>
      </c>
      <c r="BA334" s="181">
        <f>SUM(BA329:BA333)</f>
        <v>0</v>
      </c>
      <c r="BB334" s="181">
        <f>SUM(BB329:BB333)</f>
        <v>0</v>
      </c>
      <c r="BC334" s="181">
        <f>SUM(BC329:BC333)</f>
        <v>0</v>
      </c>
      <c r="BD334" s="181">
        <f>SUM(BD329:BD333)</f>
        <v>0</v>
      </c>
      <c r="BE334" s="181">
        <f>SUM(BE329:BE333)</f>
        <v>0</v>
      </c>
    </row>
    <row r="335" spans="1:15" ht="12.75">
      <c r="A335" s="153" t="s">
        <v>72</v>
      </c>
      <c r="B335" s="154" t="s">
        <v>411</v>
      </c>
      <c r="C335" s="155" t="s">
        <v>412</v>
      </c>
      <c r="D335" s="156"/>
      <c r="E335" s="157"/>
      <c r="F335" s="157"/>
      <c r="G335" s="158"/>
      <c r="H335" s="159"/>
      <c r="I335" s="159"/>
      <c r="O335" s="160">
        <v>1</v>
      </c>
    </row>
    <row r="336" spans="1:104" ht="12.75">
      <c r="A336" s="161">
        <v>39</v>
      </c>
      <c r="B336" s="162" t="s">
        <v>413</v>
      </c>
      <c r="C336" s="163" t="s">
        <v>414</v>
      </c>
      <c r="D336" s="164" t="s">
        <v>161</v>
      </c>
      <c r="E336" s="165">
        <v>1.0725</v>
      </c>
      <c r="F336" s="197">
        <v>0</v>
      </c>
      <c r="G336" s="166">
        <f>E336*F336</f>
        <v>0</v>
      </c>
      <c r="O336" s="160">
        <v>2</v>
      </c>
      <c r="AA336" s="136">
        <v>1</v>
      </c>
      <c r="AB336" s="136">
        <v>7</v>
      </c>
      <c r="AC336" s="136">
        <v>7</v>
      </c>
      <c r="AZ336" s="136">
        <v>1</v>
      </c>
      <c r="BA336" s="136">
        <f>IF(AZ336=1,G336,0)</f>
        <v>0</v>
      </c>
      <c r="BB336" s="136">
        <f>IF(AZ336=2,G336,0)</f>
        <v>0</v>
      </c>
      <c r="BC336" s="136">
        <f>IF(AZ336=3,G336,0)</f>
        <v>0</v>
      </c>
      <c r="BD336" s="136">
        <f>IF(AZ336=4,G336,0)</f>
        <v>0</v>
      </c>
      <c r="BE336" s="136">
        <f>IF(AZ336=5,G336,0)</f>
        <v>0</v>
      </c>
      <c r="CA336" s="167">
        <v>1</v>
      </c>
      <c r="CB336" s="167">
        <v>7</v>
      </c>
      <c r="CZ336" s="136">
        <v>0</v>
      </c>
    </row>
    <row r="337" spans="1:15" ht="12.75">
      <c r="A337" s="168"/>
      <c r="B337" s="170"/>
      <c r="C337" s="231" t="s">
        <v>415</v>
      </c>
      <c r="D337" s="232"/>
      <c r="E337" s="171">
        <v>0.7125</v>
      </c>
      <c r="F337" s="172"/>
      <c r="G337" s="173"/>
      <c r="M337" s="169" t="s">
        <v>415</v>
      </c>
      <c r="O337" s="160"/>
    </row>
    <row r="338" spans="1:15" ht="12.75">
      <c r="A338" s="168"/>
      <c r="B338" s="170"/>
      <c r="C338" s="231" t="s">
        <v>416</v>
      </c>
      <c r="D338" s="232"/>
      <c r="E338" s="171">
        <v>0.36</v>
      </c>
      <c r="F338" s="172"/>
      <c r="G338" s="173"/>
      <c r="M338" s="169" t="s">
        <v>416</v>
      </c>
      <c r="O338" s="160"/>
    </row>
    <row r="339" spans="1:104" ht="12.75">
      <c r="A339" s="161">
        <v>40</v>
      </c>
      <c r="B339" s="162" t="s">
        <v>417</v>
      </c>
      <c r="C339" s="163" t="s">
        <v>418</v>
      </c>
      <c r="D339" s="164" t="s">
        <v>161</v>
      </c>
      <c r="E339" s="165">
        <v>20.544</v>
      </c>
      <c r="F339" s="197">
        <v>0</v>
      </c>
      <c r="G339" s="166">
        <f>E339*F339</f>
        <v>0</v>
      </c>
      <c r="O339" s="160">
        <v>2</v>
      </c>
      <c r="AA339" s="136">
        <v>1</v>
      </c>
      <c r="AB339" s="136">
        <v>7</v>
      </c>
      <c r="AC339" s="136">
        <v>7</v>
      </c>
      <c r="AZ339" s="136">
        <v>1</v>
      </c>
      <c r="BA339" s="136">
        <f>IF(AZ339=1,G339,0)</f>
        <v>0</v>
      </c>
      <c r="BB339" s="136">
        <f>IF(AZ339=2,G339,0)</f>
        <v>0</v>
      </c>
      <c r="BC339" s="136">
        <f>IF(AZ339=3,G339,0)</f>
        <v>0</v>
      </c>
      <c r="BD339" s="136">
        <f>IF(AZ339=4,G339,0)</f>
        <v>0</v>
      </c>
      <c r="BE339" s="136">
        <f>IF(AZ339=5,G339,0)</f>
        <v>0</v>
      </c>
      <c r="CA339" s="167">
        <v>1</v>
      </c>
      <c r="CB339" s="167">
        <v>7</v>
      </c>
      <c r="CZ339" s="136">
        <v>0.00016</v>
      </c>
    </row>
    <row r="340" spans="1:15" ht="12.75">
      <c r="A340" s="168"/>
      <c r="B340" s="170"/>
      <c r="C340" s="231" t="s">
        <v>419</v>
      </c>
      <c r="D340" s="232"/>
      <c r="E340" s="171">
        <v>0</v>
      </c>
      <c r="F340" s="172"/>
      <c r="G340" s="173"/>
      <c r="M340" s="169" t="s">
        <v>419</v>
      </c>
      <c r="O340" s="160"/>
    </row>
    <row r="341" spans="1:15" ht="12.75">
      <c r="A341" s="168"/>
      <c r="B341" s="170"/>
      <c r="C341" s="231" t="s">
        <v>420</v>
      </c>
      <c r="D341" s="232"/>
      <c r="E341" s="171">
        <v>20.544</v>
      </c>
      <c r="F341" s="172"/>
      <c r="G341" s="173"/>
      <c r="M341" s="169" t="s">
        <v>420</v>
      </c>
      <c r="O341" s="160"/>
    </row>
    <row r="342" spans="1:104" ht="12.75">
      <c r="A342" s="161">
        <v>41</v>
      </c>
      <c r="B342" s="162" t="s">
        <v>421</v>
      </c>
      <c r="C342" s="163" t="s">
        <v>422</v>
      </c>
      <c r="D342" s="164" t="s">
        <v>161</v>
      </c>
      <c r="E342" s="165">
        <v>244.21</v>
      </c>
      <c r="F342" s="197">
        <v>0</v>
      </c>
      <c r="G342" s="166">
        <f>E342*F342</f>
        <v>0</v>
      </c>
      <c r="O342" s="160">
        <v>2</v>
      </c>
      <c r="AA342" s="136">
        <v>1</v>
      </c>
      <c r="AB342" s="136">
        <v>7</v>
      </c>
      <c r="AC342" s="136">
        <v>7</v>
      </c>
      <c r="AZ342" s="136">
        <v>1</v>
      </c>
      <c r="BA342" s="136">
        <f>IF(AZ342=1,G342,0)</f>
        <v>0</v>
      </c>
      <c r="BB342" s="136">
        <f>IF(AZ342=2,G342,0)</f>
        <v>0</v>
      </c>
      <c r="BC342" s="136">
        <f>IF(AZ342=3,G342,0)</f>
        <v>0</v>
      </c>
      <c r="BD342" s="136">
        <f>IF(AZ342=4,G342,0)</f>
        <v>0</v>
      </c>
      <c r="BE342" s="136">
        <f>IF(AZ342=5,G342,0)</f>
        <v>0</v>
      </c>
      <c r="CA342" s="167">
        <v>1</v>
      </c>
      <c r="CB342" s="167">
        <v>7</v>
      </c>
      <c r="CZ342" s="136">
        <v>0</v>
      </c>
    </row>
    <row r="343" spans="1:15" ht="12.75">
      <c r="A343" s="168"/>
      <c r="B343" s="170"/>
      <c r="C343" s="231" t="s">
        <v>298</v>
      </c>
      <c r="D343" s="232"/>
      <c r="E343" s="171">
        <v>0</v>
      </c>
      <c r="F343" s="172"/>
      <c r="G343" s="173"/>
      <c r="M343" s="169" t="s">
        <v>298</v>
      </c>
      <c r="O343" s="160"/>
    </row>
    <row r="344" spans="1:15" ht="12.75">
      <c r="A344" s="168"/>
      <c r="B344" s="170"/>
      <c r="C344" s="231" t="s">
        <v>299</v>
      </c>
      <c r="D344" s="232"/>
      <c r="E344" s="171">
        <v>213.33</v>
      </c>
      <c r="F344" s="172"/>
      <c r="G344" s="173"/>
      <c r="M344" s="169" t="s">
        <v>299</v>
      </c>
      <c r="O344" s="160"/>
    </row>
    <row r="345" spans="1:15" ht="12.75">
      <c r="A345" s="168"/>
      <c r="B345" s="170"/>
      <c r="C345" s="231" t="s">
        <v>300</v>
      </c>
      <c r="D345" s="232"/>
      <c r="E345" s="171">
        <v>30.88</v>
      </c>
      <c r="F345" s="172"/>
      <c r="G345" s="173"/>
      <c r="M345" s="169" t="s">
        <v>300</v>
      </c>
      <c r="O345" s="160"/>
    </row>
    <row r="346" spans="1:104" ht="22.5">
      <c r="A346" s="161">
        <v>42</v>
      </c>
      <c r="B346" s="162" t="s">
        <v>423</v>
      </c>
      <c r="C346" s="163" t="s">
        <v>424</v>
      </c>
      <c r="D346" s="164" t="s">
        <v>161</v>
      </c>
      <c r="E346" s="165">
        <v>196.94</v>
      </c>
      <c r="F346" s="197">
        <v>0</v>
      </c>
      <c r="G346" s="166">
        <f>E346*F346</f>
        <v>0</v>
      </c>
      <c r="O346" s="160">
        <v>2</v>
      </c>
      <c r="AA346" s="136">
        <v>1</v>
      </c>
      <c r="AB346" s="136">
        <v>0</v>
      </c>
      <c r="AC346" s="136">
        <v>0</v>
      </c>
      <c r="AZ346" s="136">
        <v>1</v>
      </c>
      <c r="BA346" s="136">
        <f>IF(AZ346=1,G346,0)</f>
        <v>0</v>
      </c>
      <c r="BB346" s="136">
        <f>IF(AZ346=2,G346,0)</f>
        <v>0</v>
      </c>
      <c r="BC346" s="136">
        <f>IF(AZ346=3,G346,0)</f>
        <v>0</v>
      </c>
      <c r="BD346" s="136">
        <f>IF(AZ346=4,G346,0)</f>
        <v>0</v>
      </c>
      <c r="BE346" s="136">
        <f>IF(AZ346=5,G346,0)</f>
        <v>0</v>
      </c>
      <c r="CA346" s="167">
        <v>1</v>
      </c>
      <c r="CB346" s="167">
        <v>0</v>
      </c>
      <c r="CZ346" s="136">
        <v>0.00016</v>
      </c>
    </row>
    <row r="347" spans="1:15" ht="12.75">
      <c r="A347" s="168"/>
      <c r="B347" s="170"/>
      <c r="C347" s="231" t="s">
        <v>425</v>
      </c>
      <c r="D347" s="232"/>
      <c r="E347" s="171">
        <v>0</v>
      </c>
      <c r="F347" s="172"/>
      <c r="G347" s="173"/>
      <c r="M347" s="169" t="s">
        <v>425</v>
      </c>
      <c r="O347" s="160"/>
    </row>
    <row r="348" spans="1:15" ht="12.75">
      <c r="A348" s="168"/>
      <c r="B348" s="170"/>
      <c r="C348" s="231" t="s">
        <v>426</v>
      </c>
      <c r="D348" s="232"/>
      <c r="E348" s="171">
        <v>58.22</v>
      </c>
      <c r="F348" s="172"/>
      <c r="G348" s="173"/>
      <c r="M348" s="169" t="s">
        <v>426</v>
      </c>
      <c r="O348" s="160"/>
    </row>
    <row r="349" spans="1:15" ht="12.75">
      <c r="A349" s="168"/>
      <c r="B349" s="170"/>
      <c r="C349" s="231" t="s">
        <v>427</v>
      </c>
      <c r="D349" s="232"/>
      <c r="E349" s="171">
        <v>52.02</v>
      </c>
      <c r="F349" s="172"/>
      <c r="G349" s="173"/>
      <c r="M349" s="169" t="s">
        <v>427</v>
      </c>
      <c r="O349" s="160"/>
    </row>
    <row r="350" spans="1:15" ht="12.75">
      <c r="A350" s="168"/>
      <c r="B350" s="170"/>
      <c r="C350" s="231" t="s">
        <v>428</v>
      </c>
      <c r="D350" s="232"/>
      <c r="E350" s="171">
        <v>52.21</v>
      </c>
      <c r="F350" s="172"/>
      <c r="G350" s="173"/>
      <c r="M350" s="169" t="s">
        <v>428</v>
      </c>
      <c r="O350" s="160"/>
    </row>
    <row r="351" spans="1:15" ht="12.75">
      <c r="A351" s="168"/>
      <c r="B351" s="170"/>
      <c r="C351" s="231" t="s">
        <v>429</v>
      </c>
      <c r="D351" s="232"/>
      <c r="E351" s="171">
        <v>34.49</v>
      </c>
      <c r="F351" s="172"/>
      <c r="G351" s="173"/>
      <c r="M351" s="169" t="s">
        <v>429</v>
      </c>
      <c r="O351" s="160"/>
    </row>
    <row r="352" spans="1:104" ht="12.75">
      <c r="A352" s="161">
        <v>43</v>
      </c>
      <c r="B352" s="162" t="s">
        <v>430</v>
      </c>
      <c r="C352" s="163" t="s">
        <v>431</v>
      </c>
      <c r="D352" s="164" t="s">
        <v>432</v>
      </c>
      <c r="E352" s="165">
        <v>18</v>
      </c>
      <c r="F352" s="197">
        <v>0</v>
      </c>
      <c r="G352" s="166">
        <f>E352*F352</f>
        <v>0</v>
      </c>
      <c r="O352" s="160">
        <v>2</v>
      </c>
      <c r="AA352" s="136">
        <v>1</v>
      </c>
      <c r="AB352" s="136">
        <v>7</v>
      </c>
      <c r="AC352" s="136">
        <v>7</v>
      </c>
      <c r="AZ352" s="136">
        <v>1</v>
      </c>
      <c r="BA352" s="136">
        <f>IF(AZ352=1,G352,0)</f>
        <v>0</v>
      </c>
      <c r="BB352" s="136">
        <f>IF(AZ352=2,G352,0)</f>
        <v>0</v>
      </c>
      <c r="BC352" s="136">
        <f>IF(AZ352=3,G352,0)</f>
        <v>0</v>
      </c>
      <c r="BD352" s="136">
        <f>IF(AZ352=4,G352,0)</f>
        <v>0</v>
      </c>
      <c r="BE352" s="136">
        <f>IF(AZ352=5,G352,0)</f>
        <v>0</v>
      </c>
      <c r="CA352" s="167">
        <v>1</v>
      </c>
      <c r="CB352" s="167">
        <v>7</v>
      </c>
      <c r="CZ352" s="136">
        <v>0</v>
      </c>
    </row>
    <row r="353" spans="1:15" ht="12.75">
      <c r="A353" s="168"/>
      <c r="B353" s="170"/>
      <c r="C353" s="231" t="s">
        <v>433</v>
      </c>
      <c r="D353" s="232"/>
      <c r="E353" s="171">
        <v>18</v>
      </c>
      <c r="F353" s="172"/>
      <c r="G353" s="173"/>
      <c r="M353" s="169" t="s">
        <v>433</v>
      </c>
      <c r="O353" s="160"/>
    </row>
    <row r="354" spans="1:104" ht="12.75">
      <c r="A354" s="161">
        <v>44</v>
      </c>
      <c r="B354" s="162" t="s">
        <v>434</v>
      </c>
      <c r="C354" s="163" t="s">
        <v>435</v>
      </c>
      <c r="D354" s="164" t="s">
        <v>118</v>
      </c>
      <c r="E354" s="165">
        <v>4</v>
      </c>
      <c r="F354" s="197">
        <v>0</v>
      </c>
      <c r="G354" s="166">
        <f>E354*F354</f>
        <v>0</v>
      </c>
      <c r="O354" s="160">
        <v>2</v>
      </c>
      <c r="AA354" s="136">
        <v>1</v>
      </c>
      <c r="AB354" s="136">
        <v>7</v>
      </c>
      <c r="AC354" s="136">
        <v>7</v>
      </c>
      <c r="AZ354" s="136">
        <v>1</v>
      </c>
      <c r="BA354" s="136">
        <f>IF(AZ354=1,G354,0)</f>
        <v>0</v>
      </c>
      <c r="BB354" s="136">
        <f>IF(AZ354=2,G354,0)</f>
        <v>0</v>
      </c>
      <c r="BC354" s="136">
        <f>IF(AZ354=3,G354,0)</f>
        <v>0</v>
      </c>
      <c r="BD354" s="136">
        <f>IF(AZ354=4,G354,0)</f>
        <v>0</v>
      </c>
      <c r="BE354" s="136">
        <f>IF(AZ354=5,G354,0)</f>
        <v>0</v>
      </c>
      <c r="CA354" s="167">
        <v>1</v>
      </c>
      <c r="CB354" s="167">
        <v>7</v>
      </c>
      <c r="CZ354" s="136">
        <v>0</v>
      </c>
    </row>
    <row r="355" spans="1:15" ht="12.75">
      <c r="A355" s="168"/>
      <c r="B355" s="170"/>
      <c r="C355" s="231" t="s">
        <v>436</v>
      </c>
      <c r="D355" s="232"/>
      <c r="E355" s="171">
        <v>0</v>
      </c>
      <c r="F355" s="172"/>
      <c r="G355" s="173"/>
      <c r="M355" s="169" t="s">
        <v>436</v>
      </c>
      <c r="O355" s="160"/>
    </row>
    <row r="356" spans="1:15" ht="12.75">
      <c r="A356" s="168"/>
      <c r="B356" s="170"/>
      <c r="C356" s="231" t="s">
        <v>437</v>
      </c>
      <c r="D356" s="232"/>
      <c r="E356" s="171">
        <v>1</v>
      </c>
      <c r="F356" s="172"/>
      <c r="G356" s="173"/>
      <c r="M356" s="169" t="s">
        <v>437</v>
      </c>
      <c r="O356" s="160"/>
    </row>
    <row r="357" spans="1:15" ht="12.75">
      <c r="A357" s="168"/>
      <c r="B357" s="170"/>
      <c r="C357" s="231" t="s">
        <v>438</v>
      </c>
      <c r="D357" s="232"/>
      <c r="E357" s="171">
        <v>1</v>
      </c>
      <c r="F357" s="172"/>
      <c r="G357" s="173"/>
      <c r="M357" s="169" t="s">
        <v>438</v>
      </c>
      <c r="O357" s="160"/>
    </row>
    <row r="358" spans="1:15" ht="12.75">
      <c r="A358" s="168"/>
      <c r="B358" s="170"/>
      <c r="C358" s="231" t="s">
        <v>439</v>
      </c>
      <c r="D358" s="232"/>
      <c r="E358" s="171">
        <v>1</v>
      </c>
      <c r="F358" s="172"/>
      <c r="G358" s="173"/>
      <c r="M358" s="169" t="s">
        <v>439</v>
      </c>
      <c r="O358" s="160"/>
    </row>
    <row r="359" spans="1:15" ht="12.75">
      <c r="A359" s="168"/>
      <c r="B359" s="170"/>
      <c r="C359" s="231" t="s">
        <v>440</v>
      </c>
      <c r="D359" s="232"/>
      <c r="E359" s="171">
        <v>1</v>
      </c>
      <c r="F359" s="172"/>
      <c r="G359" s="173"/>
      <c r="M359" s="169" t="s">
        <v>440</v>
      </c>
      <c r="O359" s="160"/>
    </row>
    <row r="360" spans="1:104" ht="12.75">
      <c r="A360" s="161">
        <v>45</v>
      </c>
      <c r="B360" s="162" t="s">
        <v>441</v>
      </c>
      <c r="C360" s="163" t="s">
        <v>442</v>
      </c>
      <c r="D360" s="164" t="s">
        <v>196</v>
      </c>
      <c r="E360" s="165">
        <v>39.8</v>
      </c>
      <c r="F360" s="197">
        <v>0</v>
      </c>
      <c r="G360" s="166">
        <f>E360*F360</f>
        <v>0</v>
      </c>
      <c r="O360" s="160">
        <v>2</v>
      </c>
      <c r="AA360" s="136">
        <v>1</v>
      </c>
      <c r="AB360" s="136">
        <v>7</v>
      </c>
      <c r="AC360" s="136">
        <v>7</v>
      </c>
      <c r="AZ360" s="136">
        <v>1</v>
      </c>
      <c r="BA360" s="136">
        <f>IF(AZ360=1,G360,0)</f>
        <v>0</v>
      </c>
      <c r="BB360" s="136">
        <f>IF(AZ360=2,G360,0)</f>
        <v>0</v>
      </c>
      <c r="BC360" s="136">
        <f>IF(AZ360=3,G360,0)</f>
        <v>0</v>
      </c>
      <c r="BD360" s="136">
        <f>IF(AZ360=4,G360,0)</f>
        <v>0</v>
      </c>
      <c r="BE360" s="136">
        <f>IF(AZ360=5,G360,0)</f>
        <v>0</v>
      </c>
      <c r="CA360" s="167">
        <v>1</v>
      </c>
      <c r="CB360" s="167">
        <v>7</v>
      </c>
      <c r="CZ360" s="136">
        <v>0</v>
      </c>
    </row>
    <row r="361" spans="1:15" ht="12.75">
      <c r="A361" s="168"/>
      <c r="B361" s="170"/>
      <c r="C361" s="231" t="s">
        <v>443</v>
      </c>
      <c r="D361" s="232"/>
      <c r="E361" s="171">
        <v>0</v>
      </c>
      <c r="F361" s="172"/>
      <c r="G361" s="173"/>
      <c r="M361" s="169" t="s">
        <v>443</v>
      </c>
      <c r="O361" s="160"/>
    </row>
    <row r="362" spans="1:15" ht="12.75">
      <c r="A362" s="168"/>
      <c r="B362" s="170"/>
      <c r="C362" s="231" t="s">
        <v>444</v>
      </c>
      <c r="D362" s="232"/>
      <c r="E362" s="171">
        <v>11.2</v>
      </c>
      <c r="F362" s="172"/>
      <c r="G362" s="173"/>
      <c r="M362" s="169" t="s">
        <v>444</v>
      </c>
      <c r="O362" s="160"/>
    </row>
    <row r="363" spans="1:15" ht="12.75">
      <c r="A363" s="168"/>
      <c r="B363" s="170"/>
      <c r="C363" s="231" t="s">
        <v>445</v>
      </c>
      <c r="D363" s="232"/>
      <c r="E363" s="171">
        <v>14.94</v>
      </c>
      <c r="F363" s="172"/>
      <c r="G363" s="173"/>
      <c r="M363" s="169" t="s">
        <v>445</v>
      </c>
      <c r="O363" s="160"/>
    </row>
    <row r="364" spans="1:15" ht="12.75">
      <c r="A364" s="168"/>
      <c r="B364" s="170"/>
      <c r="C364" s="231" t="s">
        <v>446</v>
      </c>
      <c r="D364" s="232"/>
      <c r="E364" s="171">
        <v>13.66</v>
      </c>
      <c r="F364" s="172"/>
      <c r="G364" s="173"/>
      <c r="M364" s="169" t="s">
        <v>446</v>
      </c>
      <c r="O364" s="160"/>
    </row>
    <row r="365" spans="1:104" ht="22.5">
      <c r="A365" s="161">
        <v>46</v>
      </c>
      <c r="B365" s="162" t="s">
        <v>447</v>
      </c>
      <c r="C365" s="163" t="s">
        <v>448</v>
      </c>
      <c r="D365" s="164" t="s">
        <v>161</v>
      </c>
      <c r="E365" s="165">
        <v>30.66</v>
      </c>
      <c r="F365" s="197">
        <v>0</v>
      </c>
      <c r="G365" s="166">
        <f>E365*F365</f>
        <v>0</v>
      </c>
      <c r="O365" s="160">
        <v>2</v>
      </c>
      <c r="AA365" s="136">
        <v>1</v>
      </c>
      <c r="AB365" s="136">
        <v>7</v>
      </c>
      <c r="AC365" s="136">
        <v>7</v>
      </c>
      <c r="AZ365" s="136">
        <v>1</v>
      </c>
      <c r="BA365" s="136">
        <f>IF(AZ365=1,G365,0)</f>
        <v>0</v>
      </c>
      <c r="BB365" s="136">
        <f>IF(AZ365=2,G365,0)</f>
        <v>0</v>
      </c>
      <c r="BC365" s="136">
        <f>IF(AZ365=3,G365,0)</f>
        <v>0</v>
      </c>
      <c r="BD365" s="136">
        <f>IF(AZ365=4,G365,0)</f>
        <v>0</v>
      </c>
      <c r="BE365" s="136">
        <f>IF(AZ365=5,G365,0)</f>
        <v>0</v>
      </c>
      <c r="CA365" s="167">
        <v>1</v>
      </c>
      <c r="CB365" s="167">
        <v>7</v>
      </c>
      <c r="CZ365" s="136">
        <v>0</v>
      </c>
    </row>
    <row r="366" spans="1:15" ht="12.75">
      <c r="A366" s="168"/>
      <c r="B366" s="170"/>
      <c r="C366" s="231" t="s">
        <v>443</v>
      </c>
      <c r="D366" s="232"/>
      <c r="E366" s="171">
        <v>0</v>
      </c>
      <c r="F366" s="172"/>
      <c r="G366" s="173"/>
      <c r="M366" s="169" t="s">
        <v>443</v>
      </c>
      <c r="O366" s="160"/>
    </row>
    <row r="367" spans="1:15" ht="12.75">
      <c r="A367" s="168"/>
      <c r="B367" s="170"/>
      <c r="C367" s="231" t="s">
        <v>449</v>
      </c>
      <c r="D367" s="232"/>
      <c r="E367" s="171">
        <v>6.58</v>
      </c>
      <c r="F367" s="172"/>
      <c r="G367" s="173"/>
      <c r="M367" s="169" t="s">
        <v>449</v>
      </c>
      <c r="O367" s="160"/>
    </row>
    <row r="368" spans="1:15" ht="12.75">
      <c r="A368" s="168"/>
      <c r="B368" s="170"/>
      <c r="C368" s="231" t="s">
        <v>450</v>
      </c>
      <c r="D368" s="232"/>
      <c r="E368" s="171">
        <v>12.04</v>
      </c>
      <c r="F368" s="172"/>
      <c r="G368" s="173"/>
      <c r="M368" s="169" t="s">
        <v>450</v>
      </c>
      <c r="O368" s="160"/>
    </row>
    <row r="369" spans="1:15" ht="12.75">
      <c r="A369" s="168"/>
      <c r="B369" s="170"/>
      <c r="C369" s="231" t="s">
        <v>451</v>
      </c>
      <c r="D369" s="232"/>
      <c r="E369" s="171">
        <v>12.04</v>
      </c>
      <c r="F369" s="172"/>
      <c r="G369" s="173"/>
      <c r="M369" s="169" t="s">
        <v>451</v>
      </c>
      <c r="O369" s="160"/>
    </row>
    <row r="370" spans="1:104" ht="12.75">
      <c r="A370" s="161">
        <v>47</v>
      </c>
      <c r="B370" s="162" t="s">
        <v>452</v>
      </c>
      <c r="C370" s="163" t="s">
        <v>453</v>
      </c>
      <c r="D370" s="164" t="s">
        <v>161</v>
      </c>
      <c r="E370" s="165">
        <v>44.2683</v>
      </c>
      <c r="F370" s="197">
        <v>0</v>
      </c>
      <c r="G370" s="166">
        <f>E370*F370</f>
        <v>0</v>
      </c>
      <c r="O370" s="160">
        <v>2</v>
      </c>
      <c r="AA370" s="136">
        <v>1</v>
      </c>
      <c r="AB370" s="136">
        <v>1</v>
      </c>
      <c r="AC370" s="136">
        <v>1</v>
      </c>
      <c r="AZ370" s="136">
        <v>1</v>
      </c>
      <c r="BA370" s="136">
        <f>IF(AZ370=1,G370,0)</f>
        <v>0</v>
      </c>
      <c r="BB370" s="136">
        <f>IF(AZ370=2,G370,0)</f>
        <v>0</v>
      </c>
      <c r="BC370" s="136">
        <f>IF(AZ370=3,G370,0)</f>
        <v>0</v>
      </c>
      <c r="BD370" s="136">
        <f>IF(AZ370=4,G370,0)</f>
        <v>0</v>
      </c>
      <c r="BE370" s="136">
        <f>IF(AZ370=5,G370,0)</f>
        <v>0</v>
      </c>
      <c r="CA370" s="167">
        <v>1</v>
      </c>
      <c r="CB370" s="167">
        <v>1</v>
      </c>
      <c r="CZ370" s="136">
        <v>0.00067</v>
      </c>
    </row>
    <row r="371" spans="1:15" ht="12.75">
      <c r="A371" s="168"/>
      <c r="B371" s="170"/>
      <c r="C371" s="231" t="s">
        <v>454</v>
      </c>
      <c r="D371" s="232"/>
      <c r="E371" s="171">
        <v>0</v>
      </c>
      <c r="F371" s="172"/>
      <c r="G371" s="173"/>
      <c r="M371" s="169" t="s">
        <v>454</v>
      </c>
      <c r="O371" s="160"/>
    </row>
    <row r="372" spans="1:15" ht="22.5">
      <c r="A372" s="168"/>
      <c r="B372" s="170"/>
      <c r="C372" s="231" t="s">
        <v>455</v>
      </c>
      <c r="D372" s="232"/>
      <c r="E372" s="171">
        <v>27.2955</v>
      </c>
      <c r="F372" s="172"/>
      <c r="G372" s="173"/>
      <c r="M372" s="169" t="s">
        <v>455</v>
      </c>
      <c r="O372" s="160"/>
    </row>
    <row r="373" spans="1:15" ht="12.75">
      <c r="A373" s="168"/>
      <c r="B373" s="170"/>
      <c r="C373" s="231" t="s">
        <v>456</v>
      </c>
      <c r="D373" s="232"/>
      <c r="E373" s="171">
        <v>2.79</v>
      </c>
      <c r="F373" s="172"/>
      <c r="G373" s="173"/>
      <c r="M373" s="169" t="s">
        <v>456</v>
      </c>
      <c r="O373" s="160"/>
    </row>
    <row r="374" spans="1:15" ht="12.75">
      <c r="A374" s="168"/>
      <c r="B374" s="170"/>
      <c r="C374" s="231" t="s">
        <v>457</v>
      </c>
      <c r="D374" s="232"/>
      <c r="E374" s="171">
        <v>2.79</v>
      </c>
      <c r="F374" s="172"/>
      <c r="G374" s="173"/>
      <c r="M374" s="169" t="s">
        <v>457</v>
      </c>
      <c r="O374" s="160"/>
    </row>
    <row r="375" spans="1:15" ht="12.75">
      <c r="A375" s="168"/>
      <c r="B375" s="170"/>
      <c r="C375" s="231" t="s">
        <v>458</v>
      </c>
      <c r="D375" s="232"/>
      <c r="E375" s="171">
        <v>2.79</v>
      </c>
      <c r="F375" s="172"/>
      <c r="G375" s="173"/>
      <c r="M375" s="169" t="s">
        <v>458</v>
      </c>
      <c r="O375" s="160"/>
    </row>
    <row r="376" spans="1:15" ht="12.75">
      <c r="A376" s="168"/>
      <c r="B376" s="170"/>
      <c r="C376" s="231" t="s">
        <v>459</v>
      </c>
      <c r="D376" s="232"/>
      <c r="E376" s="171">
        <v>0</v>
      </c>
      <c r="F376" s="172"/>
      <c r="G376" s="173"/>
      <c r="M376" s="169" t="s">
        <v>459</v>
      </c>
      <c r="O376" s="160"/>
    </row>
    <row r="377" spans="1:15" ht="12.75">
      <c r="A377" s="168"/>
      <c r="B377" s="170"/>
      <c r="C377" s="231" t="s">
        <v>460</v>
      </c>
      <c r="D377" s="232"/>
      <c r="E377" s="171">
        <v>0</v>
      </c>
      <c r="F377" s="172"/>
      <c r="G377" s="173"/>
      <c r="M377" s="169" t="s">
        <v>460</v>
      </c>
      <c r="O377" s="160"/>
    </row>
    <row r="378" spans="1:15" ht="12.75">
      <c r="A378" s="168"/>
      <c r="B378" s="170"/>
      <c r="C378" s="231" t="s">
        <v>461</v>
      </c>
      <c r="D378" s="232"/>
      <c r="E378" s="171">
        <v>0</v>
      </c>
      <c r="F378" s="172"/>
      <c r="G378" s="173"/>
      <c r="M378" s="169" t="s">
        <v>461</v>
      </c>
      <c r="O378" s="160"/>
    </row>
    <row r="379" spans="1:15" ht="12.75">
      <c r="A379" s="168"/>
      <c r="B379" s="170"/>
      <c r="C379" s="231" t="s">
        <v>462</v>
      </c>
      <c r="D379" s="232"/>
      <c r="E379" s="171">
        <v>2.247</v>
      </c>
      <c r="F379" s="172"/>
      <c r="G379" s="173"/>
      <c r="M379" s="169" t="s">
        <v>462</v>
      </c>
      <c r="O379" s="160"/>
    </row>
    <row r="380" spans="1:15" ht="12.75">
      <c r="A380" s="168"/>
      <c r="B380" s="170"/>
      <c r="C380" s="231" t="s">
        <v>463</v>
      </c>
      <c r="D380" s="232"/>
      <c r="E380" s="171">
        <v>2.6964</v>
      </c>
      <c r="F380" s="172"/>
      <c r="G380" s="173"/>
      <c r="M380" s="169" t="s">
        <v>463</v>
      </c>
      <c r="O380" s="160"/>
    </row>
    <row r="381" spans="1:15" ht="12.75">
      <c r="A381" s="168"/>
      <c r="B381" s="170"/>
      <c r="C381" s="231" t="s">
        <v>464</v>
      </c>
      <c r="D381" s="232"/>
      <c r="E381" s="171">
        <v>3.6594</v>
      </c>
      <c r="F381" s="172"/>
      <c r="G381" s="173"/>
      <c r="M381" s="169" t="s">
        <v>464</v>
      </c>
      <c r="O381" s="160"/>
    </row>
    <row r="382" spans="1:104" ht="12.75">
      <c r="A382" s="161">
        <v>48</v>
      </c>
      <c r="B382" s="162" t="s">
        <v>465</v>
      </c>
      <c r="C382" s="163" t="s">
        <v>466</v>
      </c>
      <c r="D382" s="164" t="s">
        <v>161</v>
      </c>
      <c r="E382" s="165">
        <v>125.3807</v>
      </c>
      <c r="F382" s="197">
        <v>0</v>
      </c>
      <c r="G382" s="166">
        <f>E382*F382</f>
        <v>0</v>
      </c>
      <c r="O382" s="160">
        <v>2</v>
      </c>
      <c r="AA382" s="136">
        <v>1</v>
      </c>
      <c r="AB382" s="136">
        <v>1</v>
      </c>
      <c r="AC382" s="136">
        <v>1</v>
      </c>
      <c r="AZ382" s="136">
        <v>1</v>
      </c>
      <c r="BA382" s="136">
        <f>IF(AZ382=1,G382,0)</f>
        <v>0</v>
      </c>
      <c r="BB382" s="136">
        <f>IF(AZ382=2,G382,0)</f>
        <v>0</v>
      </c>
      <c r="BC382" s="136">
        <f>IF(AZ382=3,G382,0)</f>
        <v>0</v>
      </c>
      <c r="BD382" s="136">
        <f>IF(AZ382=4,G382,0)</f>
        <v>0</v>
      </c>
      <c r="BE382" s="136">
        <f>IF(AZ382=5,G382,0)</f>
        <v>0</v>
      </c>
      <c r="CA382" s="167">
        <v>1</v>
      </c>
      <c r="CB382" s="167">
        <v>1</v>
      </c>
      <c r="CZ382" s="136">
        <v>0.00067</v>
      </c>
    </row>
    <row r="383" spans="1:15" ht="12.75">
      <c r="A383" s="168"/>
      <c r="B383" s="170"/>
      <c r="C383" s="231" t="s">
        <v>454</v>
      </c>
      <c r="D383" s="232"/>
      <c r="E383" s="171">
        <v>0</v>
      </c>
      <c r="F383" s="172"/>
      <c r="G383" s="173"/>
      <c r="M383" s="169" t="s">
        <v>454</v>
      </c>
      <c r="O383" s="160"/>
    </row>
    <row r="384" spans="1:15" ht="12.75">
      <c r="A384" s="168"/>
      <c r="B384" s="170"/>
      <c r="C384" s="231" t="s">
        <v>467</v>
      </c>
      <c r="D384" s="232"/>
      <c r="E384" s="171">
        <v>18.3581</v>
      </c>
      <c r="F384" s="172"/>
      <c r="G384" s="173"/>
      <c r="M384" s="169" t="s">
        <v>467</v>
      </c>
      <c r="O384" s="160"/>
    </row>
    <row r="385" spans="1:15" ht="12.75">
      <c r="A385" s="168"/>
      <c r="B385" s="170"/>
      <c r="C385" s="231" t="s">
        <v>468</v>
      </c>
      <c r="D385" s="232"/>
      <c r="E385" s="171">
        <v>2.8176</v>
      </c>
      <c r="F385" s="172"/>
      <c r="G385" s="173"/>
      <c r="M385" s="169" t="s">
        <v>468</v>
      </c>
      <c r="O385" s="160"/>
    </row>
    <row r="386" spans="1:15" ht="12.75">
      <c r="A386" s="168"/>
      <c r="B386" s="170"/>
      <c r="C386" s="231" t="s">
        <v>469</v>
      </c>
      <c r="D386" s="232"/>
      <c r="E386" s="171">
        <v>5.535</v>
      </c>
      <c r="F386" s="172"/>
      <c r="G386" s="173"/>
      <c r="M386" s="169" t="s">
        <v>469</v>
      </c>
      <c r="O386" s="160"/>
    </row>
    <row r="387" spans="1:15" ht="12.75">
      <c r="A387" s="168"/>
      <c r="B387" s="170"/>
      <c r="C387" s="231" t="s">
        <v>470</v>
      </c>
      <c r="D387" s="232"/>
      <c r="E387" s="171">
        <v>3.8144</v>
      </c>
      <c r="F387" s="172"/>
      <c r="G387" s="173"/>
      <c r="M387" s="169" t="s">
        <v>470</v>
      </c>
      <c r="O387" s="160"/>
    </row>
    <row r="388" spans="1:15" ht="12.75">
      <c r="A388" s="168"/>
      <c r="B388" s="170"/>
      <c r="C388" s="231" t="s">
        <v>471</v>
      </c>
      <c r="D388" s="232"/>
      <c r="E388" s="171">
        <v>2.1085</v>
      </c>
      <c r="F388" s="172"/>
      <c r="G388" s="173"/>
      <c r="M388" s="169" t="s">
        <v>471</v>
      </c>
      <c r="O388" s="160"/>
    </row>
    <row r="389" spans="1:15" ht="12.75">
      <c r="A389" s="168"/>
      <c r="B389" s="170"/>
      <c r="C389" s="239" t="s">
        <v>358</v>
      </c>
      <c r="D389" s="232"/>
      <c r="E389" s="195">
        <v>32.6336</v>
      </c>
      <c r="F389" s="172"/>
      <c r="G389" s="173"/>
      <c r="M389" s="169" t="s">
        <v>358</v>
      </c>
      <c r="O389" s="160"/>
    </row>
    <row r="390" spans="1:15" ht="12.75">
      <c r="A390" s="168"/>
      <c r="B390" s="170"/>
      <c r="C390" s="231" t="s">
        <v>472</v>
      </c>
      <c r="D390" s="232"/>
      <c r="E390" s="171">
        <v>13.7357</v>
      </c>
      <c r="F390" s="172"/>
      <c r="G390" s="173"/>
      <c r="M390" s="169" t="s">
        <v>472</v>
      </c>
      <c r="O390" s="160"/>
    </row>
    <row r="391" spans="1:15" ht="12.75">
      <c r="A391" s="168"/>
      <c r="B391" s="170"/>
      <c r="C391" s="231" t="s">
        <v>473</v>
      </c>
      <c r="D391" s="232"/>
      <c r="E391" s="171">
        <v>5.535</v>
      </c>
      <c r="F391" s="172"/>
      <c r="G391" s="173"/>
      <c r="M391" s="169" t="s">
        <v>473</v>
      </c>
      <c r="O391" s="160"/>
    </row>
    <row r="392" spans="1:15" ht="12.75">
      <c r="A392" s="168"/>
      <c r="B392" s="170"/>
      <c r="C392" s="231" t="s">
        <v>474</v>
      </c>
      <c r="D392" s="232"/>
      <c r="E392" s="171">
        <v>3.8144</v>
      </c>
      <c r="F392" s="172"/>
      <c r="G392" s="173"/>
      <c r="M392" s="169" t="s">
        <v>474</v>
      </c>
      <c r="O392" s="160"/>
    </row>
    <row r="393" spans="1:15" ht="12.75">
      <c r="A393" s="168"/>
      <c r="B393" s="170"/>
      <c r="C393" s="231" t="s">
        <v>475</v>
      </c>
      <c r="D393" s="232"/>
      <c r="E393" s="171">
        <v>1.08</v>
      </c>
      <c r="F393" s="172"/>
      <c r="G393" s="173"/>
      <c r="M393" s="169" t="s">
        <v>475</v>
      </c>
      <c r="O393" s="160"/>
    </row>
    <row r="394" spans="1:15" ht="12.75">
      <c r="A394" s="168"/>
      <c r="B394" s="170"/>
      <c r="C394" s="231" t="s">
        <v>476</v>
      </c>
      <c r="D394" s="232"/>
      <c r="E394" s="171">
        <v>7.6014</v>
      </c>
      <c r="F394" s="172"/>
      <c r="G394" s="173"/>
      <c r="M394" s="169" t="s">
        <v>476</v>
      </c>
      <c r="O394" s="160"/>
    </row>
    <row r="395" spans="1:15" ht="12.75">
      <c r="A395" s="168"/>
      <c r="B395" s="170"/>
      <c r="C395" s="239" t="s">
        <v>358</v>
      </c>
      <c r="D395" s="232"/>
      <c r="E395" s="195">
        <v>31.766499999999994</v>
      </c>
      <c r="F395" s="172"/>
      <c r="G395" s="173"/>
      <c r="M395" s="169" t="s">
        <v>358</v>
      </c>
      <c r="O395" s="160"/>
    </row>
    <row r="396" spans="1:15" ht="12.75">
      <c r="A396" s="168"/>
      <c r="B396" s="170"/>
      <c r="C396" s="231" t="s">
        <v>477</v>
      </c>
      <c r="D396" s="232"/>
      <c r="E396" s="171">
        <v>13.7357</v>
      </c>
      <c r="F396" s="172"/>
      <c r="G396" s="173"/>
      <c r="M396" s="169" t="s">
        <v>477</v>
      </c>
      <c r="O396" s="160"/>
    </row>
    <row r="397" spans="1:15" ht="12.75">
      <c r="A397" s="168"/>
      <c r="B397" s="170"/>
      <c r="C397" s="231" t="s">
        <v>473</v>
      </c>
      <c r="D397" s="232"/>
      <c r="E397" s="171">
        <v>5.535</v>
      </c>
      <c r="F397" s="172"/>
      <c r="G397" s="173"/>
      <c r="M397" s="169" t="s">
        <v>473</v>
      </c>
      <c r="O397" s="160"/>
    </row>
    <row r="398" spans="1:15" ht="12.75">
      <c r="A398" s="168"/>
      <c r="B398" s="170"/>
      <c r="C398" s="231" t="s">
        <v>478</v>
      </c>
      <c r="D398" s="232"/>
      <c r="E398" s="171">
        <v>0.826</v>
      </c>
      <c r="F398" s="172"/>
      <c r="G398" s="173"/>
      <c r="M398" s="169" t="s">
        <v>478</v>
      </c>
      <c r="O398" s="160"/>
    </row>
    <row r="399" spans="1:15" ht="12.75">
      <c r="A399" s="168"/>
      <c r="B399" s="170"/>
      <c r="C399" s="231" t="s">
        <v>474</v>
      </c>
      <c r="D399" s="232"/>
      <c r="E399" s="171">
        <v>3.8144</v>
      </c>
      <c r="F399" s="172"/>
      <c r="G399" s="173"/>
      <c r="M399" s="169" t="s">
        <v>474</v>
      </c>
      <c r="O399" s="160"/>
    </row>
    <row r="400" spans="1:15" ht="12.75">
      <c r="A400" s="168"/>
      <c r="B400" s="170"/>
      <c r="C400" s="239" t="s">
        <v>358</v>
      </c>
      <c r="D400" s="232"/>
      <c r="E400" s="195">
        <v>23.911099999999998</v>
      </c>
      <c r="F400" s="172"/>
      <c r="G400" s="173"/>
      <c r="M400" s="169" t="s">
        <v>358</v>
      </c>
      <c r="O400" s="160"/>
    </row>
    <row r="401" spans="1:15" ht="12.75">
      <c r="A401" s="168"/>
      <c r="B401" s="170"/>
      <c r="C401" s="231" t="s">
        <v>479</v>
      </c>
      <c r="D401" s="232"/>
      <c r="E401" s="171">
        <v>12.3047</v>
      </c>
      <c r="F401" s="172"/>
      <c r="G401" s="173"/>
      <c r="M401" s="169" t="s">
        <v>479</v>
      </c>
      <c r="O401" s="160"/>
    </row>
    <row r="402" spans="1:15" ht="12.75">
      <c r="A402" s="168"/>
      <c r="B402" s="170"/>
      <c r="C402" s="231" t="s">
        <v>480</v>
      </c>
      <c r="D402" s="232"/>
      <c r="E402" s="171">
        <v>12.7458</v>
      </c>
      <c r="F402" s="172"/>
      <c r="G402" s="173"/>
      <c r="M402" s="169" t="s">
        <v>480</v>
      </c>
      <c r="O402" s="160"/>
    </row>
    <row r="403" spans="1:15" ht="12.75">
      <c r="A403" s="168"/>
      <c r="B403" s="170"/>
      <c r="C403" s="231" t="s">
        <v>481</v>
      </c>
      <c r="D403" s="232"/>
      <c r="E403" s="171">
        <v>3.675</v>
      </c>
      <c r="F403" s="172"/>
      <c r="G403" s="173"/>
      <c r="M403" s="169" t="s">
        <v>481</v>
      </c>
      <c r="O403" s="160"/>
    </row>
    <row r="404" spans="1:15" ht="12.75">
      <c r="A404" s="168"/>
      <c r="B404" s="170"/>
      <c r="C404" s="231" t="s">
        <v>482</v>
      </c>
      <c r="D404" s="232"/>
      <c r="E404" s="171">
        <v>2.841</v>
      </c>
      <c r="F404" s="172"/>
      <c r="G404" s="173"/>
      <c r="M404" s="169" t="s">
        <v>482</v>
      </c>
      <c r="O404" s="160"/>
    </row>
    <row r="405" spans="1:15" ht="12.75">
      <c r="A405" s="168"/>
      <c r="B405" s="170"/>
      <c r="C405" s="231" t="s">
        <v>483</v>
      </c>
      <c r="D405" s="232"/>
      <c r="E405" s="171">
        <v>5.503</v>
      </c>
      <c r="F405" s="172"/>
      <c r="G405" s="173"/>
      <c r="M405" s="169" t="s">
        <v>483</v>
      </c>
      <c r="O405" s="160"/>
    </row>
    <row r="406" spans="1:15" ht="12.75">
      <c r="A406" s="168"/>
      <c r="B406" s="170"/>
      <c r="C406" s="239" t="s">
        <v>358</v>
      </c>
      <c r="D406" s="232"/>
      <c r="E406" s="195">
        <v>37.069500000000005</v>
      </c>
      <c r="F406" s="172"/>
      <c r="G406" s="173"/>
      <c r="M406" s="169" t="s">
        <v>358</v>
      </c>
      <c r="O406" s="160"/>
    </row>
    <row r="407" spans="1:104" ht="22.5">
      <c r="A407" s="161">
        <v>49</v>
      </c>
      <c r="B407" s="162" t="s">
        <v>484</v>
      </c>
      <c r="C407" s="163" t="s">
        <v>485</v>
      </c>
      <c r="D407" s="164" t="s">
        <v>87</v>
      </c>
      <c r="E407" s="165">
        <v>0.038</v>
      </c>
      <c r="F407" s="197">
        <v>0</v>
      </c>
      <c r="G407" s="166">
        <f>E407*F407</f>
        <v>0</v>
      </c>
      <c r="O407" s="160">
        <v>2</v>
      </c>
      <c r="AA407" s="136">
        <v>1</v>
      </c>
      <c r="AB407" s="136">
        <v>1</v>
      </c>
      <c r="AC407" s="136">
        <v>1</v>
      </c>
      <c r="AZ407" s="136">
        <v>1</v>
      </c>
      <c r="BA407" s="136">
        <f>IF(AZ407=1,G407,0)</f>
        <v>0</v>
      </c>
      <c r="BB407" s="136">
        <f>IF(AZ407=2,G407,0)</f>
        <v>0</v>
      </c>
      <c r="BC407" s="136">
        <f>IF(AZ407=3,G407,0)</f>
        <v>0</v>
      </c>
      <c r="BD407" s="136">
        <f>IF(AZ407=4,G407,0)</f>
        <v>0</v>
      </c>
      <c r="BE407" s="136">
        <f>IF(AZ407=5,G407,0)</f>
        <v>0</v>
      </c>
      <c r="CA407" s="167">
        <v>1</v>
      </c>
      <c r="CB407" s="167">
        <v>1</v>
      </c>
      <c r="CZ407" s="136">
        <v>0</v>
      </c>
    </row>
    <row r="408" spans="1:15" ht="12.75">
      <c r="A408" s="168"/>
      <c r="B408" s="170"/>
      <c r="C408" s="231" t="s">
        <v>273</v>
      </c>
      <c r="D408" s="232"/>
      <c r="E408" s="171">
        <v>0</v>
      </c>
      <c r="F408" s="172"/>
      <c r="G408" s="173"/>
      <c r="M408" s="169" t="s">
        <v>273</v>
      </c>
      <c r="O408" s="160"/>
    </row>
    <row r="409" spans="1:15" ht="12.75">
      <c r="A409" s="168"/>
      <c r="B409" s="170"/>
      <c r="C409" s="231" t="s">
        <v>486</v>
      </c>
      <c r="D409" s="232"/>
      <c r="E409" s="171">
        <v>0.02</v>
      </c>
      <c r="F409" s="172"/>
      <c r="G409" s="173"/>
      <c r="M409" s="169" t="s">
        <v>486</v>
      </c>
      <c r="O409" s="160"/>
    </row>
    <row r="410" spans="1:15" ht="12.75">
      <c r="A410" s="168"/>
      <c r="B410" s="170"/>
      <c r="C410" s="231" t="s">
        <v>487</v>
      </c>
      <c r="D410" s="232"/>
      <c r="E410" s="171">
        <v>0.0036</v>
      </c>
      <c r="F410" s="172"/>
      <c r="G410" s="173"/>
      <c r="M410" s="169" t="s">
        <v>487</v>
      </c>
      <c r="O410" s="160"/>
    </row>
    <row r="411" spans="1:15" ht="12.75">
      <c r="A411" s="168"/>
      <c r="B411" s="170"/>
      <c r="C411" s="231" t="s">
        <v>488</v>
      </c>
      <c r="D411" s="232"/>
      <c r="E411" s="171">
        <v>0.0036</v>
      </c>
      <c r="F411" s="172"/>
      <c r="G411" s="173"/>
      <c r="M411" s="169" t="s">
        <v>488</v>
      </c>
      <c r="O411" s="160"/>
    </row>
    <row r="412" spans="1:15" ht="12.75">
      <c r="A412" s="168"/>
      <c r="B412" s="170"/>
      <c r="C412" s="231" t="s">
        <v>489</v>
      </c>
      <c r="D412" s="232"/>
      <c r="E412" s="171">
        <v>0.0036</v>
      </c>
      <c r="F412" s="172"/>
      <c r="G412" s="173"/>
      <c r="M412" s="169" t="s">
        <v>489</v>
      </c>
      <c r="O412" s="160"/>
    </row>
    <row r="413" spans="1:15" ht="12.75">
      <c r="A413" s="168"/>
      <c r="B413" s="170"/>
      <c r="C413" s="231" t="s">
        <v>490</v>
      </c>
      <c r="D413" s="232"/>
      <c r="E413" s="171">
        <v>0.0036</v>
      </c>
      <c r="F413" s="172"/>
      <c r="G413" s="173"/>
      <c r="M413" s="169" t="s">
        <v>490</v>
      </c>
      <c r="O413" s="160"/>
    </row>
    <row r="414" spans="1:15" ht="12.75">
      <c r="A414" s="168"/>
      <c r="B414" s="170"/>
      <c r="C414" s="231" t="s">
        <v>491</v>
      </c>
      <c r="D414" s="232"/>
      <c r="E414" s="171">
        <v>0.0036</v>
      </c>
      <c r="F414" s="172"/>
      <c r="G414" s="173"/>
      <c r="M414" s="169" t="s">
        <v>491</v>
      </c>
      <c r="O414" s="160"/>
    </row>
    <row r="415" spans="1:15" ht="12.75">
      <c r="A415" s="168"/>
      <c r="B415" s="170"/>
      <c r="C415" s="238" t="s">
        <v>163</v>
      </c>
      <c r="D415" s="232"/>
      <c r="E415" s="194">
        <v>0</v>
      </c>
      <c r="F415" s="172"/>
      <c r="G415" s="173"/>
      <c r="M415" s="169" t="s">
        <v>163</v>
      </c>
      <c r="O415" s="160"/>
    </row>
    <row r="416" spans="1:15" ht="12.75">
      <c r="A416" s="168"/>
      <c r="B416" s="170"/>
      <c r="C416" s="238" t="s">
        <v>492</v>
      </c>
      <c r="D416" s="232"/>
      <c r="E416" s="194">
        <v>0</v>
      </c>
      <c r="F416" s="172"/>
      <c r="G416" s="173"/>
      <c r="M416" s="169" t="s">
        <v>492</v>
      </c>
      <c r="O416" s="160"/>
    </row>
    <row r="417" spans="1:15" ht="12.75">
      <c r="A417" s="168"/>
      <c r="B417" s="170"/>
      <c r="C417" s="238" t="s">
        <v>493</v>
      </c>
      <c r="D417" s="232"/>
      <c r="E417" s="194">
        <v>0</v>
      </c>
      <c r="F417" s="172"/>
      <c r="G417" s="173"/>
      <c r="M417" s="169" t="s">
        <v>493</v>
      </c>
      <c r="O417" s="160"/>
    </row>
    <row r="418" spans="1:15" ht="22.5">
      <c r="A418" s="168"/>
      <c r="B418" s="170"/>
      <c r="C418" s="238" t="s">
        <v>494</v>
      </c>
      <c r="D418" s="232"/>
      <c r="E418" s="194">
        <v>5.663</v>
      </c>
      <c r="F418" s="172"/>
      <c r="G418" s="173"/>
      <c r="M418" s="169" t="s">
        <v>494</v>
      </c>
      <c r="O418" s="160"/>
    </row>
    <row r="419" spans="1:15" ht="12.75">
      <c r="A419" s="168"/>
      <c r="B419" s="170"/>
      <c r="C419" s="238" t="s">
        <v>495</v>
      </c>
      <c r="D419" s="232"/>
      <c r="E419" s="194">
        <v>5.202</v>
      </c>
      <c r="F419" s="172"/>
      <c r="G419" s="173"/>
      <c r="M419" s="169" t="s">
        <v>495</v>
      </c>
      <c r="O419" s="160"/>
    </row>
    <row r="420" spans="1:15" ht="12.75">
      <c r="A420" s="168"/>
      <c r="B420" s="170"/>
      <c r="C420" s="238" t="s">
        <v>496</v>
      </c>
      <c r="D420" s="232"/>
      <c r="E420" s="194">
        <v>5.221</v>
      </c>
      <c r="F420" s="172"/>
      <c r="G420" s="173"/>
      <c r="M420" s="169" t="s">
        <v>496</v>
      </c>
      <c r="O420" s="160"/>
    </row>
    <row r="421" spans="1:15" ht="12.75">
      <c r="A421" s="168"/>
      <c r="B421" s="170"/>
      <c r="C421" s="238" t="s">
        <v>497</v>
      </c>
      <c r="D421" s="232"/>
      <c r="E421" s="194">
        <v>3.449</v>
      </c>
      <c r="F421" s="172"/>
      <c r="G421" s="173"/>
      <c r="M421" s="169" t="s">
        <v>497</v>
      </c>
      <c r="O421" s="160"/>
    </row>
    <row r="422" spans="1:15" ht="12.75">
      <c r="A422" s="168"/>
      <c r="B422" s="170"/>
      <c r="C422" s="238" t="s">
        <v>264</v>
      </c>
      <c r="D422" s="232"/>
      <c r="E422" s="194">
        <v>0</v>
      </c>
      <c r="F422" s="172"/>
      <c r="G422" s="173"/>
      <c r="M422" s="169">
        <v>0</v>
      </c>
      <c r="O422" s="160"/>
    </row>
    <row r="423" spans="1:15" ht="12.75">
      <c r="A423" s="168"/>
      <c r="B423" s="170"/>
      <c r="C423" s="238" t="s">
        <v>165</v>
      </c>
      <c r="D423" s="232"/>
      <c r="E423" s="194">
        <v>19.534999999999997</v>
      </c>
      <c r="F423" s="172"/>
      <c r="G423" s="173"/>
      <c r="M423" s="169" t="s">
        <v>165</v>
      </c>
      <c r="O423" s="160"/>
    </row>
    <row r="424" spans="1:104" ht="22.5">
      <c r="A424" s="161">
        <v>50</v>
      </c>
      <c r="B424" s="162" t="s">
        <v>498</v>
      </c>
      <c r="C424" s="163" t="s">
        <v>499</v>
      </c>
      <c r="D424" s="164" t="s">
        <v>161</v>
      </c>
      <c r="E424" s="165">
        <v>195.35</v>
      </c>
      <c r="F424" s="197">
        <v>0</v>
      </c>
      <c r="G424" s="166">
        <f>E424*F424</f>
        <v>0</v>
      </c>
      <c r="O424" s="160">
        <v>2</v>
      </c>
      <c r="AA424" s="136">
        <v>1</v>
      </c>
      <c r="AB424" s="136">
        <v>1</v>
      </c>
      <c r="AC424" s="136">
        <v>1</v>
      </c>
      <c r="AZ424" s="136">
        <v>1</v>
      </c>
      <c r="BA424" s="136">
        <f>IF(AZ424=1,G424,0)</f>
        <v>0</v>
      </c>
      <c r="BB424" s="136">
        <f>IF(AZ424=2,G424,0)</f>
        <v>0</v>
      </c>
      <c r="BC424" s="136">
        <f>IF(AZ424=3,G424,0)</f>
        <v>0</v>
      </c>
      <c r="BD424" s="136">
        <f>IF(AZ424=4,G424,0)</f>
        <v>0</v>
      </c>
      <c r="BE424" s="136">
        <f>IF(AZ424=5,G424,0)</f>
        <v>0</v>
      </c>
      <c r="CA424" s="167">
        <v>1</v>
      </c>
      <c r="CB424" s="167">
        <v>1</v>
      </c>
      <c r="CZ424" s="136">
        <v>0</v>
      </c>
    </row>
    <row r="425" spans="1:15" ht="12.75">
      <c r="A425" s="168"/>
      <c r="B425" s="170"/>
      <c r="C425" s="231" t="s">
        <v>500</v>
      </c>
      <c r="D425" s="232"/>
      <c r="E425" s="171">
        <v>0</v>
      </c>
      <c r="F425" s="172"/>
      <c r="G425" s="173"/>
      <c r="M425" s="169" t="s">
        <v>500</v>
      </c>
      <c r="O425" s="160"/>
    </row>
    <row r="426" spans="1:15" ht="12.75">
      <c r="A426" s="168"/>
      <c r="B426" s="170"/>
      <c r="C426" s="231" t="s">
        <v>501</v>
      </c>
      <c r="D426" s="232"/>
      <c r="E426" s="171">
        <v>56.63</v>
      </c>
      <c r="F426" s="172"/>
      <c r="G426" s="173"/>
      <c r="M426" s="169" t="s">
        <v>501</v>
      </c>
      <c r="O426" s="160"/>
    </row>
    <row r="427" spans="1:15" ht="12.75">
      <c r="A427" s="168"/>
      <c r="B427" s="170"/>
      <c r="C427" s="231" t="s">
        <v>427</v>
      </c>
      <c r="D427" s="232"/>
      <c r="E427" s="171">
        <v>52.02</v>
      </c>
      <c r="F427" s="172"/>
      <c r="G427" s="173"/>
      <c r="M427" s="169" t="s">
        <v>427</v>
      </c>
      <c r="O427" s="160"/>
    </row>
    <row r="428" spans="1:15" ht="12.75">
      <c r="A428" s="168"/>
      <c r="B428" s="170"/>
      <c r="C428" s="231" t="s">
        <v>428</v>
      </c>
      <c r="D428" s="232"/>
      <c r="E428" s="171">
        <v>52.21</v>
      </c>
      <c r="F428" s="172"/>
      <c r="G428" s="173"/>
      <c r="M428" s="169" t="s">
        <v>428</v>
      </c>
      <c r="O428" s="160"/>
    </row>
    <row r="429" spans="1:15" ht="12.75">
      <c r="A429" s="168"/>
      <c r="B429" s="170"/>
      <c r="C429" s="231" t="s">
        <v>429</v>
      </c>
      <c r="D429" s="232"/>
      <c r="E429" s="171">
        <v>34.49</v>
      </c>
      <c r="F429" s="172"/>
      <c r="G429" s="173"/>
      <c r="M429" s="169" t="s">
        <v>429</v>
      </c>
      <c r="O429" s="160"/>
    </row>
    <row r="430" spans="1:104" ht="12.75">
      <c r="A430" s="161">
        <v>51</v>
      </c>
      <c r="B430" s="162" t="s">
        <v>502</v>
      </c>
      <c r="C430" s="163" t="s">
        <v>503</v>
      </c>
      <c r="D430" s="164" t="s">
        <v>161</v>
      </c>
      <c r="E430" s="165">
        <v>29.61</v>
      </c>
      <c r="F430" s="197">
        <v>0</v>
      </c>
      <c r="G430" s="166">
        <f>E430*F430</f>
        <v>0</v>
      </c>
      <c r="O430" s="160">
        <v>2</v>
      </c>
      <c r="AA430" s="136">
        <v>1</v>
      </c>
      <c r="AB430" s="136">
        <v>1</v>
      </c>
      <c r="AC430" s="136">
        <v>1</v>
      </c>
      <c r="AZ430" s="136">
        <v>1</v>
      </c>
      <c r="BA430" s="136">
        <f>IF(AZ430=1,G430,0)</f>
        <v>0</v>
      </c>
      <c r="BB430" s="136">
        <f>IF(AZ430=2,G430,0)</f>
        <v>0</v>
      </c>
      <c r="BC430" s="136">
        <f>IF(AZ430=3,G430,0)</f>
        <v>0</v>
      </c>
      <c r="BD430" s="136">
        <f>IF(AZ430=4,G430,0)</f>
        <v>0</v>
      </c>
      <c r="BE430" s="136">
        <f>IF(AZ430=5,G430,0)</f>
        <v>0</v>
      </c>
      <c r="CA430" s="167">
        <v>1</v>
      </c>
      <c r="CB430" s="167">
        <v>1</v>
      </c>
      <c r="CZ430" s="136">
        <v>0</v>
      </c>
    </row>
    <row r="431" spans="1:15" ht="12.75">
      <c r="A431" s="168"/>
      <c r="B431" s="170"/>
      <c r="C431" s="231" t="s">
        <v>504</v>
      </c>
      <c r="D431" s="232"/>
      <c r="E431" s="171">
        <v>7.896</v>
      </c>
      <c r="F431" s="172"/>
      <c r="G431" s="173"/>
      <c r="M431" s="169" t="s">
        <v>504</v>
      </c>
      <c r="O431" s="160"/>
    </row>
    <row r="432" spans="1:15" ht="12.75">
      <c r="A432" s="168"/>
      <c r="B432" s="170"/>
      <c r="C432" s="231" t="s">
        <v>505</v>
      </c>
      <c r="D432" s="232"/>
      <c r="E432" s="171">
        <v>9.87</v>
      </c>
      <c r="F432" s="172"/>
      <c r="G432" s="173"/>
      <c r="M432" s="169" t="s">
        <v>505</v>
      </c>
      <c r="O432" s="160"/>
    </row>
    <row r="433" spans="1:15" ht="12.75">
      <c r="A433" s="168"/>
      <c r="B433" s="170"/>
      <c r="C433" s="231" t="s">
        <v>506</v>
      </c>
      <c r="D433" s="232"/>
      <c r="E433" s="171">
        <v>7.896</v>
      </c>
      <c r="F433" s="172"/>
      <c r="G433" s="173"/>
      <c r="M433" s="169" t="s">
        <v>506</v>
      </c>
      <c r="O433" s="160"/>
    </row>
    <row r="434" spans="1:15" ht="12.75">
      <c r="A434" s="168"/>
      <c r="B434" s="170"/>
      <c r="C434" s="231" t="s">
        <v>507</v>
      </c>
      <c r="D434" s="232"/>
      <c r="E434" s="171">
        <v>3.948</v>
      </c>
      <c r="F434" s="172"/>
      <c r="G434" s="173"/>
      <c r="M434" s="169" t="s">
        <v>507</v>
      </c>
      <c r="O434" s="160"/>
    </row>
    <row r="435" spans="1:104" ht="12.75">
      <c r="A435" s="161">
        <v>52</v>
      </c>
      <c r="B435" s="162" t="s">
        <v>508</v>
      </c>
      <c r="C435" s="163" t="s">
        <v>509</v>
      </c>
      <c r="D435" s="164" t="s">
        <v>118</v>
      </c>
      <c r="E435" s="165">
        <v>43</v>
      </c>
      <c r="F435" s="197">
        <v>0</v>
      </c>
      <c r="G435" s="166">
        <f>E435*F435</f>
        <v>0</v>
      </c>
      <c r="O435" s="160">
        <v>2</v>
      </c>
      <c r="AA435" s="136">
        <v>1</v>
      </c>
      <c r="AB435" s="136">
        <v>1</v>
      </c>
      <c r="AC435" s="136">
        <v>1</v>
      </c>
      <c r="AZ435" s="136">
        <v>1</v>
      </c>
      <c r="BA435" s="136">
        <f>IF(AZ435=1,G435,0)</f>
        <v>0</v>
      </c>
      <c r="BB435" s="136">
        <f>IF(AZ435=2,G435,0)</f>
        <v>0</v>
      </c>
      <c r="BC435" s="136">
        <f>IF(AZ435=3,G435,0)</f>
        <v>0</v>
      </c>
      <c r="BD435" s="136">
        <f>IF(AZ435=4,G435,0)</f>
        <v>0</v>
      </c>
      <c r="BE435" s="136">
        <f>IF(AZ435=5,G435,0)</f>
        <v>0</v>
      </c>
      <c r="CA435" s="167">
        <v>1</v>
      </c>
      <c r="CB435" s="167">
        <v>1</v>
      </c>
      <c r="CZ435" s="136">
        <v>0</v>
      </c>
    </row>
    <row r="436" spans="1:15" ht="12.75">
      <c r="A436" s="168"/>
      <c r="B436" s="170"/>
      <c r="C436" s="231" t="s">
        <v>510</v>
      </c>
      <c r="D436" s="232"/>
      <c r="E436" s="171">
        <v>0</v>
      </c>
      <c r="F436" s="172"/>
      <c r="G436" s="173"/>
      <c r="M436" s="169" t="s">
        <v>510</v>
      </c>
      <c r="O436" s="160"/>
    </row>
    <row r="437" spans="1:15" ht="12.75">
      <c r="A437" s="168"/>
      <c r="B437" s="170"/>
      <c r="C437" s="231" t="s">
        <v>511</v>
      </c>
      <c r="D437" s="232"/>
      <c r="E437" s="171">
        <v>1</v>
      </c>
      <c r="F437" s="172"/>
      <c r="G437" s="173"/>
      <c r="M437" s="169" t="s">
        <v>511</v>
      </c>
      <c r="O437" s="160"/>
    </row>
    <row r="438" spans="1:15" ht="12.75">
      <c r="A438" s="168"/>
      <c r="B438" s="170"/>
      <c r="C438" s="231" t="s">
        <v>512</v>
      </c>
      <c r="D438" s="232"/>
      <c r="E438" s="171">
        <v>8</v>
      </c>
      <c r="F438" s="172"/>
      <c r="G438" s="173"/>
      <c r="M438" s="169" t="s">
        <v>512</v>
      </c>
      <c r="O438" s="160"/>
    </row>
    <row r="439" spans="1:15" ht="12.75">
      <c r="A439" s="168"/>
      <c r="B439" s="170"/>
      <c r="C439" s="231" t="s">
        <v>513</v>
      </c>
      <c r="D439" s="232"/>
      <c r="E439" s="171">
        <v>1</v>
      </c>
      <c r="F439" s="172"/>
      <c r="G439" s="173"/>
      <c r="M439" s="169" t="s">
        <v>513</v>
      </c>
      <c r="O439" s="160"/>
    </row>
    <row r="440" spans="1:15" ht="12.75">
      <c r="A440" s="168"/>
      <c r="B440" s="170"/>
      <c r="C440" s="231" t="s">
        <v>514</v>
      </c>
      <c r="D440" s="232"/>
      <c r="E440" s="171">
        <v>5</v>
      </c>
      <c r="F440" s="172"/>
      <c r="G440" s="173"/>
      <c r="M440" s="169" t="s">
        <v>514</v>
      </c>
      <c r="O440" s="160"/>
    </row>
    <row r="441" spans="1:15" ht="12.75">
      <c r="A441" s="168"/>
      <c r="B441" s="170"/>
      <c r="C441" s="231" t="s">
        <v>515</v>
      </c>
      <c r="D441" s="232"/>
      <c r="E441" s="171">
        <v>0</v>
      </c>
      <c r="F441" s="172"/>
      <c r="G441" s="173"/>
      <c r="M441" s="169" t="s">
        <v>515</v>
      </c>
      <c r="O441" s="160"/>
    </row>
    <row r="442" spans="1:15" ht="12.75">
      <c r="A442" s="168"/>
      <c r="B442" s="170"/>
      <c r="C442" s="231" t="s">
        <v>516</v>
      </c>
      <c r="D442" s="232"/>
      <c r="E442" s="171">
        <v>5</v>
      </c>
      <c r="F442" s="172"/>
      <c r="G442" s="173"/>
      <c r="M442" s="169" t="s">
        <v>516</v>
      </c>
      <c r="O442" s="160"/>
    </row>
    <row r="443" spans="1:15" ht="12.75">
      <c r="A443" s="168"/>
      <c r="B443" s="170"/>
      <c r="C443" s="231" t="s">
        <v>514</v>
      </c>
      <c r="D443" s="232"/>
      <c r="E443" s="171">
        <v>5</v>
      </c>
      <c r="F443" s="172"/>
      <c r="G443" s="173"/>
      <c r="M443" s="169" t="s">
        <v>514</v>
      </c>
      <c r="O443" s="160"/>
    </row>
    <row r="444" spans="1:15" ht="12.75">
      <c r="A444" s="168"/>
      <c r="B444" s="170"/>
      <c r="C444" s="231" t="s">
        <v>170</v>
      </c>
      <c r="D444" s="232"/>
      <c r="E444" s="171">
        <v>0</v>
      </c>
      <c r="F444" s="172"/>
      <c r="G444" s="173"/>
      <c r="M444" s="169" t="s">
        <v>170</v>
      </c>
      <c r="O444" s="160"/>
    </row>
    <row r="445" spans="1:15" ht="12.75">
      <c r="A445" s="168"/>
      <c r="B445" s="170"/>
      <c r="C445" s="231" t="s">
        <v>516</v>
      </c>
      <c r="D445" s="232"/>
      <c r="E445" s="171">
        <v>5</v>
      </c>
      <c r="F445" s="172"/>
      <c r="G445" s="173"/>
      <c r="M445" s="169" t="s">
        <v>516</v>
      </c>
      <c r="O445" s="160"/>
    </row>
    <row r="446" spans="1:15" ht="12.75">
      <c r="A446" s="168"/>
      <c r="B446" s="170"/>
      <c r="C446" s="231" t="s">
        <v>513</v>
      </c>
      <c r="D446" s="232"/>
      <c r="E446" s="171">
        <v>1</v>
      </c>
      <c r="F446" s="172"/>
      <c r="G446" s="173"/>
      <c r="M446" s="169" t="s">
        <v>513</v>
      </c>
      <c r="O446" s="160"/>
    </row>
    <row r="447" spans="1:15" ht="12.75">
      <c r="A447" s="168"/>
      <c r="B447" s="170"/>
      <c r="C447" s="231" t="s">
        <v>517</v>
      </c>
      <c r="D447" s="232"/>
      <c r="E447" s="171">
        <v>4</v>
      </c>
      <c r="F447" s="172"/>
      <c r="G447" s="173"/>
      <c r="M447" s="169" t="s">
        <v>517</v>
      </c>
      <c r="O447" s="160"/>
    </row>
    <row r="448" spans="1:15" ht="12.75">
      <c r="A448" s="168"/>
      <c r="B448" s="170"/>
      <c r="C448" s="231" t="s">
        <v>173</v>
      </c>
      <c r="D448" s="232"/>
      <c r="E448" s="171">
        <v>0</v>
      </c>
      <c r="F448" s="172"/>
      <c r="G448" s="173"/>
      <c r="M448" s="169" t="s">
        <v>173</v>
      </c>
      <c r="O448" s="160"/>
    </row>
    <row r="449" spans="1:15" ht="12.75">
      <c r="A449" s="168"/>
      <c r="B449" s="170"/>
      <c r="C449" s="231" t="s">
        <v>518</v>
      </c>
      <c r="D449" s="232"/>
      <c r="E449" s="171">
        <v>2</v>
      </c>
      <c r="F449" s="172"/>
      <c r="G449" s="173"/>
      <c r="M449" s="169" t="s">
        <v>518</v>
      </c>
      <c r="O449" s="160"/>
    </row>
    <row r="450" spans="1:15" ht="12.75">
      <c r="A450" s="168"/>
      <c r="B450" s="170"/>
      <c r="C450" s="231" t="s">
        <v>519</v>
      </c>
      <c r="D450" s="232"/>
      <c r="E450" s="171">
        <v>2</v>
      </c>
      <c r="F450" s="172"/>
      <c r="G450" s="173"/>
      <c r="M450" s="169" t="s">
        <v>519</v>
      </c>
      <c r="O450" s="160"/>
    </row>
    <row r="451" spans="1:15" ht="12.75">
      <c r="A451" s="168"/>
      <c r="B451" s="170"/>
      <c r="C451" s="231" t="s">
        <v>517</v>
      </c>
      <c r="D451" s="232"/>
      <c r="E451" s="171">
        <v>4</v>
      </c>
      <c r="F451" s="172"/>
      <c r="G451" s="173"/>
      <c r="M451" s="169" t="s">
        <v>517</v>
      </c>
      <c r="O451" s="160"/>
    </row>
    <row r="452" spans="1:104" ht="12.75">
      <c r="A452" s="161">
        <v>53</v>
      </c>
      <c r="B452" s="162" t="s">
        <v>520</v>
      </c>
      <c r="C452" s="163" t="s">
        <v>521</v>
      </c>
      <c r="D452" s="164" t="s">
        <v>161</v>
      </c>
      <c r="E452" s="165">
        <v>60.873</v>
      </c>
      <c r="F452" s="197">
        <v>0</v>
      </c>
      <c r="G452" s="166">
        <f>E452*F452</f>
        <v>0</v>
      </c>
      <c r="O452" s="160">
        <v>2</v>
      </c>
      <c r="AA452" s="136">
        <v>1</v>
      </c>
      <c r="AB452" s="136">
        <v>1</v>
      </c>
      <c r="AC452" s="136">
        <v>1</v>
      </c>
      <c r="AZ452" s="136">
        <v>1</v>
      </c>
      <c r="BA452" s="136">
        <f>IF(AZ452=1,G452,0)</f>
        <v>0</v>
      </c>
      <c r="BB452" s="136">
        <f>IF(AZ452=2,G452,0)</f>
        <v>0</v>
      </c>
      <c r="BC452" s="136">
        <f>IF(AZ452=3,G452,0)</f>
        <v>0</v>
      </c>
      <c r="BD452" s="136">
        <f>IF(AZ452=4,G452,0)</f>
        <v>0</v>
      </c>
      <c r="BE452" s="136">
        <f>IF(AZ452=5,G452,0)</f>
        <v>0</v>
      </c>
      <c r="CA452" s="167">
        <v>1</v>
      </c>
      <c r="CB452" s="167">
        <v>1</v>
      </c>
      <c r="CZ452" s="136">
        <v>0.00117</v>
      </c>
    </row>
    <row r="453" spans="1:15" ht="12.75">
      <c r="A453" s="168"/>
      <c r="B453" s="170"/>
      <c r="C453" s="231" t="s">
        <v>510</v>
      </c>
      <c r="D453" s="232"/>
      <c r="E453" s="171">
        <v>0</v>
      </c>
      <c r="F453" s="172"/>
      <c r="G453" s="173"/>
      <c r="M453" s="169" t="s">
        <v>510</v>
      </c>
      <c r="O453" s="160"/>
    </row>
    <row r="454" spans="1:15" ht="12.75">
      <c r="A454" s="168"/>
      <c r="B454" s="170"/>
      <c r="C454" s="231" t="s">
        <v>522</v>
      </c>
      <c r="D454" s="232"/>
      <c r="E454" s="171">
        <v>1.182</v>
      </c>
      <c r="F454" s="172"/>
      <c r="G454" s="173"/>
      <c r="M454" s="169" t="s">
        <v>522</v>
      </c>
      <c r="O454" s="160"/>
    </row>
    <row r="455" spans="1:15" ht="12.75">
      <c r="A455" s="168"/>
      <c r="B455" s="170"/>
      <c r="C455" s="231" t="s">
        <v>523</v>
      </c>
      <c r="D455" s="232"/>
      <c r="E455" s="171">
        <v>10.244</v>
      </c>
      <c r="F455" s="172"/>
      <c r="G455" s="173"/>
      <c r="M455" s="169" t="s">
        <v>523</v>
      </c>
      <c r="O455" s="160"/>
    </row>
    <row r="456" spans="1:15" ht="12.75">
      <c r="A456" s="168"/>
      <c r="B456" s="170"/>
      <c r="C456" s="231" t="s">
        <v>524</v>
      </c>
      <c r="D456" s="232"/>
      <c r="E456" s="171">
        <v>1.379</v>
      </c>
      <c r="F456" s="172"/>
      <c r="G456" s="173"/>
      <c r="M456" s="169" t="s">
        <v>524</v>
      </c>
      <c r="O456" s="160"/>
    </row>
    <row r="457" spans="1:15" ht="12.75">
      <c r="A457" s="168"/>
      <c r="B457" s="170"/>
      <c r="C457" s="231" t="s">
        <v>525</v>
      </c>
      <c r="D457" s="232"/>
      <c r="E457" s="171">
        <v>7.88</v>
      </c>
      <c r="F457" s="172"/>
      <c r="G457" s="173"/>
      <c r="M457" s="169" t="s">
        <v>525</v>
      </c>
      <c r="O457" s="160"/>
    </row>
    <row r="458" spans="1:15" ht="12.75">
      <c r="A458" s="168"/>
      <c r="B458" s="170"/>
      <c r="C458" s="231" t="s">
        <v>515</v>
      </c>
      <c r="D458" s="232"/>
      <c r="E458" s="171">
        <v>0</v>
      </c>
      <c r="F458" s="172"/>
      <c r="G458" s="173"/>
      <c r="M458" s="169" t="s">
        <v>515</v>
      </c>
      <c r="O458" s="160"/>
    </row>
    <row r="459" spans="1:15" ht="12.75">
      <c r="A459" s="168"/>
      <c r="B459" s="170"/>
      <c r="C459" s="231" t="s">
        <v>526</v>
      </c>
      <c r="D459" s="232"/>
      <c r="E459" s="171">
        <v>6.4025</v>
      </c>
      <c r="F459" s="172"/>
      <c r="G459" s="173"/>
      <c r="M459" s="169" t="s">
        <v>526</v>
      </c>
      <c r="O459" s="160"/>
    </row>
    <row r="460" spans="1:15" ht="12.75">
      <c r="A460" s="168"/>
      <c r="B460" s="170"/>
      <c r="C460" s="231" t="s">
        <v>525</v>
      </c>
      <c r="D460" s="232"/>
      <c r="E460" s="171">
        <v>7.88</v>
      </c>
      <c r="F460" s="172"/>
      <c r="G460" s="173"/>
      <c r="M460" s="169" t="s">
        <v>525</v>
      </c>
      <c r="O460" s="160"/>
    </row>
    <row r="461" spans="1:15" ht="12.75">
      <c r="A461" s="168"/>
      <c r="B461" s="170"/>
      <c r="C461" s="231" t="s">
        <v>170</v>
      </c>
      <c r="D461" s="232"/>
      <c r="E461" s="171">
        <v>0</v>
      </c>
      <c r="F461" s="172"/>
      <c r="G461" s="173"/>
      <c r="M461" s="169" t="s">
        <v>170</v>
      </c>
      <c r="O461" s="160"/>
    </row>
    <row r="462" spans="1:15" ht="12.75">
      <c r="A462" s="168"/>
      <c r="B462" s="170"/>
      <c r="C462" s="231" t="s">
        <v>526</v>
      </c>
      <c r="D462" s="232"/>
      <c r="E462" s="171">
        <v>6.4025</v>
      </c>
      <c r="F462" s="172"/>
      <c r="G462" s="173"/>
      <c r="M462" s="169" t="s">
        <v>526</v>
      </c>
      <c r="O462" s="160"/>
    </row>
    <row r="463" spans="1:15" ht="12.75">
      <c r="A463" s="168"/>
      <c r="B463" s="170"/>
      <c r="C463" s="231" t="s">
        <v>524</v>
      </c>
      <c r="D463" s="232"/>
      <c r="E463" s="171">
        <v>1.379</v>
      </c>
      <c r="F463" s="172"/>
      <c r="G463" s="173"/>
      <c r="M463" s="169" t="s">
        <v>524</v>
      </c>
      <c r="O463" s="160"/>
    </row>
    <row r="464" spans="1:15" ht="12.75">
      <c r="A464" s="168"/>
      <c r="B464" s="170"/>
      <c r="C464" s="231" t="s">
        <v>527</v>
      </c>
      <c r="D464" s="232"/>
      <c r="E464" s="171">
        <v>6.304</v>
      </c>
      <c r="F464" s="172"/>
      <c r="G464" s="173"/>
      <c r="M464" s="169" t="s">
        <v>527</v>
      </c>
      <c r="O464" s="160"/>
    </row>
    <row r="465" spans="1:15" ht="12.75">
      <c r="A465" s="168"/>
      <c r="B465" s="170"/>
      <c r="C465" s="231" t="s">
        <v>173</v>
      </c>
      <c r="D465" s="232"/>
      <c r="E465" s="171">
        <v>0</v>
      </c>
      <c r="F465" s="172"/>
      <c r="G465" s="173"/>
      <c r="M465" s="169" t="s">
        <v>173</v>
      </c>
      <c r="O465" s="160"/>
    </row>
    <row r="466" spans="1:15" ht="12.75">
      <c r="A466" s="168"/>
      <c r="B466" s="170"/>
      <c r="C466" s="231" t="s">
        <v>528</v>
      </c>
      <c r="D466" s="232"/>
      <c r="E466" s="171">
        <v>2.561</v>
      </c>
      <c r="F466" s="172"/>
      <c r="G466" s="173"/>
      <c r="M466" s="169" t="s">
        <v>528</v>
      </c>
      <c r="O466" s="160"/>
    </row>
    <row r="467" spans="1:15" ht="12.75">
      <c r="A467" s="168"/>
      <c r="B467" s="170"/>
      <c r="C467" s="231" t="s">
        <v>529</v>
      </c>
      <c r="D467" s="232"/>
      <c r="E467" s="171">
        <v>2.955</v>
      </c>
      <c r="F467" s="172"/>
      <c r="G467" s="173"/>
      <c r="M467" s="169" t="s">
        <v>529</v>
      </c>
      <c r="O467" s="160"/>
    </row>
    <row r="468" spans="1:15" ht="12.75">
      <c r="A468" s="168"/>
      <c r="B468" s="170"/>
      <c r="C468" s="231" t="s">
        <v>527</v>
      </c>
      <c r="D468" s="232"/>
      <c r="E468" s="171">
        <v>6.304</v>
      </c>
      <c r="F468" s="172"/>
      <c r="G468" s="173"/>
      <c r="M468" s="169" t="s">
        <v>527</v>
      </c>
      <c r="O468" s="160"/>
    </row>
    <row r="469" spans="1:104" ht="12.75">
      <c r="A469" s="161">
        <v>54</v>
      </c>
      <c r="B469" s="162" t="s">
        <v>530</v>
      </c>
      <c r="C469" s="163" t="s">
        <v>531</v>
      </c>
      <c r="D469" s="164" t="s">
        <v>196</v>
      </c>
      <c r="E469" s="165">
        <v>33.84</v>
      </c>
      <c r="F469" s="197">
        <v>0</v>
      </c>
      <c r="G469" s="166">
        <f>E469*F469</f>
        <v>0</v>
      </c>
      <c r="O469" s="160">
        <v>2</v>
      </c>
      <c r="AA469" s="136">
        <v>1</v>
      </c>
      <c r="AB469" s="136">
        <v>1</v>
      </c>
      <c r="AC469" s="136">
        <v>1</v>
      </c>
      <c r="AZ469" s="136">
        <v>1</v>
      </c>
      <c r="BA469" s="136">
        <f>IF(AZ469=1,G469,0)</f>
        <v>0</v>
      </c>
      <c r="BB469" s="136">
        <f>IF(AZ469=2,G469,0)</f>
        <v>0</v>
      </c>
      <c r="BC469" s="136">
        <f>IF(AZ469=3,G469,0)</f>
        <v>0</v>
      </c>
      <c r="BD469" s="136">
        <f>IF(AZ469=4,G469,0)</f>
        <v>0</v>
      </c>
      <c r="BE469" s="136">
        <f>IF(AZ469=5,G469,0)</f>
        <v>0</v>
      </c>
      <c r="CA469" s="167">
        <v>1</v>
      </c>
      <c r="CB469" s="167">
        <v>1</v>
      </c>
      <c r="CZ469" s="136">
        <v>0</v>
      </c>
    </row>
    <row r="470" spans="1:15" ht="12.75">
      <c r="A470" s="168"/>
      <c r="B470" s="170"/>
      <c r="C470" s="231" t="s">
        <v>532</v>
      </c>
      <c r="D470" s="232"/>
      <c r="E470" s="171">
        <v>1.5</v>
      </c>
      <c r="F470" s="172"/>
      <c r="G470" s="173"/>
      <c r="M470" s="169" t="s">
        <v>532</v>
      </c>
      <c r="O470" s="160"/>
    </row>
    <row r="471" spans="1:15" ht="12.75">
      <c r="A471" s="168"/>
      <c r="B471" s="170"/>
      <c r="C471" s="231" t="s">
        <v>533</v>
      </c>
      <c r="D471" s="232"/>
      <c r="E471" s="171">
        <v>0</v>
      </c>
      <c r="F471" s="172"/>
      <c r="G471" s="173"/>
      <c r="M471" s="169" t="s">
        <v>533</v>
      </c>
      <c r="O471" s="160"/>
    </row>
    <row r="472" spans="1:15" ht="12.75">
      <c r="A472" s="168"/>
      <c r="B472" s="170"/>
      <c r="C472" s="231" t="s">
        <v>534</v>
      </c>
      <c r="D472" s="232"/>
      <c r="E472" s="171">
        <v>10.78</v>
      </c>
      <c r="F472" s="172"/>
      <c r="G472" s="173"/>
      <c r="M472" s="169" t="s">
        <v>534</v>
      </c>
      <c r="O472" s="160"/>
    </row>
    <row r="473" spans="1:15" ht="12.75">
      <c r="A473" s="168"/>
      <c r="B473" s="170"/>
      <c r="C473" s="231" t="s">
        <v>535</v>
      </c>
      <c r="D473" s="232"/>
      <c r="E473" s="171">
        <v>10.78</v>
      </c>
      <c r="F473" s="172"/>
      <c r="G473" s="173"/>
      <c r="M473" s="169" t="s">
        <v>535</v>
      </c>
      <c r="O473" s="160"/>
    </row>
    <row r="474" spans="1:15" ht="12.75">
      <c r="A474" s="168"/>
      <c r="B474" s="170"/>
      <c r="C474" s="231" t="s">
        <v>536</v>
      </c>
      <c r="D474" s="232"/>
      <c r="E474" s="171">
        <v>10.78</v>
      </c>
      <c r="F474" s="172"/>
      <c r="G474" s="173"/>
      <c r="M474" s="169" t="s">
        <v>536</v>
      </c>
      <c r="O474" s="160"/>
    </row>
    <row r="475" spans="1:104" ht="12.75">
      <c r="A475" s="161">
        <v>55</v>
      </c>
      <c r="B475" s="162" t="s">
        <v>537</v>
      </c>
      <c r="C475" s="163" t="s">
        <v>538</v>
      </c>
      <c r="D475" s="164" t="s">
        <v>196</v>
      </c>
      <c r="E475" s="165">
        <v>3.75</v>
      </c>
      <c r="F475" s="197">
        <v>0</v>
      </c>
      <c r="G475" s="166">
        <f>E475*F475</f>
        <v>0</v>
      </c>
      <c r="O475" s="160">
        <v>2</v>
      </c>
      <c r="AA475" s="136">
        <v>1</v>
      </c>
      <c r="AB475" s="136">
        <v>1</v>
      </c>
      <c r="AC475" s="136">
        <v>1</v>
      </c>
      <c r="AZ475" s="136">
        <v>1</v>
      </c>
      <c r="BA475" s="136">
        <f>IF(AZ475=1,G475,0)</f>
        <v>0</v>
      </c>
      <c r="BB475" s="136">
        <f>IF(AZ475=2,G475,0)</f>
        <v>0</v>
      </c>
      <c r="BC475" s="136">
        <f>IF(AZ475=3,G475,0)</f>
        <v>0</v>
      </c>
      <c r="BD475" s="136">
        <f>IF(AZ475=4,G475,0)</f>
        <v>0</v>
      </c>
      <c r="BE475" s="136">
        <f>IF(AZ475=5,G475,0)</f>
        <v>0</v>
      </c>
      <c r="CA475" s="167">
        <v>1</v>
      </c>
      <c r="CB475" s="167">
        <v>1</v>
      </c>
      <c r="CZ475" s="136">
        <v>0</v>
      </c>
    </row>
    <row r="476" spans="1:15" ht="12.75">
      <c r="A476" s="168"/>
      <c r="B476" s="170"/>
      <c r="C476" s="231" t="s">
        <v>273</v>
      </c>
      <c r="D476" s="232"/>
      <c r="E476" s="171">
        <v>0</v>
      </c>
      <c r="F476" s="172"/>
      <c r="G476" s="173"/>
      <c r="M476" s="169" t="s">
        <v>273</v>
      </c>
      <c r="O476" s="160"/>
    </row>
    <row r="477" spans="1:15" ht="12.75">
      <c r="A477" s="168"/>
      <c r="B477" s="170"/>
      <c r="C477" s="231" t="s">
        <v>539</v>
      </c>
      <c r="D477" s="232"/>
      <c r="E477" s="171">
        <v>3.75</v>
      </c>
      <c r="F477" s="172"/>
      <c r="G477" s="173"/>
      <c r="M477" s="169" t="s">
        <v>539</v>
      </c>
      <c r="O477" s="160"/>
    </row>
    <row r="478" spans="1:15" ht="12.75">
      <c r="A478" s="168"/>
      <c r="B478" s="170"/>
      <c r="C478" s="231" t="s">
        <v>540</v>
      </c>
      <c r="D478" s="232"/>
      <c r="E478" s="171">
        <v>0</v>
      </c>
      <c r="F478" s="172"/>
      <c r="G478" s="173"/>
      <c r="M478" s="169" t="s">
        <v>540</v>
      </c>
      <c r="O478" s="160"/>
    </row>
    <row r="479" spans="1:104" ht="12.75">
      <c r="A479" s="161">
        <v>56</v>
      </c>
      <c r="B479" s="162" t="s">
        <v>541</v>
      </c>
      <c r="C479" s="163" t="s">
        <v>542</v>
      </c>
      <c r="D479" s="164" t="s">
        <v>118</v>
      </c>
      <c r="E479" s="165">
        <v>4</v>
      </c>
      <c r="F479" s="197">
        <v>0</v>
      </c>
      <c r="G479" s="166">
        <f>E479*F479</f>
        <v>0</v>
      </c>
      <c r="O479" s="160">
        <v>2</v>
      </c>
      <c r="AA479" s="136">
        <v>1</v>
      </c>
      <c r="AB479" s="136">
        <v>1</v>
      </c>
      <c r="AC479" s="136">
        <v>1</v>
      </c>
      <c r="AZ479" s="136">
        <v>1</v>
      </c>
      <c r="BA479" s="136">
        <f>IF(AZ479=1,G479,0)</f>
        <v>0</v>
      </c>
      <c r="BB479" s="136">
        <f>IF(AZ479=2,G479,0)</f>
        <v>0</v>
      </c>
      <c r="BC479" s="136">
        <f>IF(AZ479=3,G479,0)</f>
        <v>0</v>
      </c>
      <c r="BD479" s="136">
        <f>IF(AZ479=4,G479,0)</f>
        <v>0</v>
      </c>
      <c r="BE479" s="136">
        <f>IF(AZ479=5,G479,0)</f>
        <v>0</v>
      </c>
      <c r="CA479" s="167">
        <v>1</v>
      </c>
      <c r="CB479" s="167">
        <v>1</v>
      </c>
      <c r="CZ479" s="136">
        <v>0.00067</v>
      </c>
    </row>
    <row r="480" spans="1:15" ht="12.75">
      <c r="A480" s="168"/>
      <c r="B480" s="170"/>
      <c r="C480" s="231" t="s">
        <v>543</v>
      </c>
      <c r="D480" s="232"/>
      <c r="E480" s="171">
        <v>0</v>
      </c>
      <c r="F480" s="172"/>
      <c r="G480" s="173"/>
      <c r="M480" s="169" t="s">
        <v>543</v>
      </c>
      <c r="O480" s="160"/>
    </row>
    <row r="481" spans="1:15" ht="12.75">
      <c r="A481" s="168"/>
      <c r="B481" s="170"/>
      <c r="C481" s="231" t="s">
        <v>544</v>
      </c>
      <c r="D481" s="232"/>
      <c r="E481" s="171">
        <v>0</v>
      </c>
      <c r="F481" s="172"/>
      <c r="G481" s="173"/>
      <c r="M481" s="169" t="s">
        <v>544</v>
      </c>
      <c r="O481" s="160"/>
    </row>
    <row r="482" spans="1:15" ht="12.75">
      <c r="A482" s="168"/>
      <c r="B482" s="170"/>
      <c r="C482" s="231" t="s">
        <v>437</v>
      </c>
      <c r="D482" s="232"/>
      <c r="E482" s="171">
        <v>1</v>
      </c>
      <c r="F482" s="172"/>
      <c r="G482" s="173"/>
      <c r="M482" s="169" t="s">
        <v>437</v>
      </c>
      <c r="O482" s="160"/>
    </row>
    <row r="483" spans="1:15" ht="12.75">
      <c r="A483" s="168"/>
      <c r="B483" s="170"/>
      <c r="C483" s="231" t="s">
        <v>545</v>
      </c>
      <c r="D483" s="232"/>
      <c r="E483" s="171">
        <v>1</v>
      </c>
      <c r="F483" s="172"/>
      <c r="G483" s="173"/>
      <c r="M483" s="169" t="s">
        <v>545</v>
      </c>
      <c r="O483" s="160"/>
    </row>
    <row r="484" spans="1:15" ht="12.75">
      <c r="A484" s="168"/>
      <c r="B484" s="170"/>
      <c r="C484" s="231" t="s">
        <v>439</v>
      </c>
      <c r="D484" s="232"/>
      <c r="E484" s="171">
        <v>1</v>
      </c>
      <c r="F484" s="172"/>
      <c r="G484" s="173"/>
      <c r="M484" s="169" t="s">
        <v>439</v>
      </c>
      <c r="O484" s="160"/>
    </row>
    <row r="485" spans="1:15" ht="12.75">
      <c r="A485" s="168"/>
      <c r="B485" s="170"/>
      <c r="C485" s="231" t="s">
        <v>546</v>
      </c>
      <c r="D485" s="232"/>
      <c r="E485" s="171">
        <v>1</v>
      </c>
      <c r="F485" s="172"/>
      <c r="G485" s="173"/>
      <c r="M485" s="169" t="s">
        <v>546</v>
      </c>
      <c r="O485" s="160"/>
    </row>
    <row r="486" spans="1:104" ht="12.75">
      <c r="A486" s="161">
        <v>57</v>
      </c>
      <c r="B486" s="162" t="s">
        <v>547</v>
      </c>
      <c r="C486" s="163" t="s">
        <v>548</v>
      </c>
      <c r="D486" s="164" t="s">
        <v>87</v>
      </c>
      <c r="E486" s="165">
        <v>11.1386</v>
      </c>
      <c r="F486" s="197">
        <v>0</v>
      </c>
      <c r="G486" s="166">
        <f>E486*F486</f>
        <v>0</v>
      </c>
      <c r="O486" s="160">
        <v>2</v>
      </c>
      <c r="AA486" s="136">
        <v>1</v>
      </c>
      <c r="AB486" s="136">
        <v>1</v>
      </c>
      <c r="AC486" s="136">
        <v>1</v>
      </c>
      <c r="AZ486" s="136">
        <v>1</v>
      </c>
      <c r="BA486" s="136">
        <f>IF(AZ486=1,G486,0)</f>
        <v>0</v>
      </c>
      <c r="BB486" s="136">
        <f>IF(AZ486=2,G486,0)</f>
        <v>0</v>
      </c>
      <c r="BC486" s="136">
        <f>IF(AZ486=3,G486,0)</f>
        <v>0</v>
      </c>
      <c r="BD486" s="136">
        <f>IF(AZ486=4,G486,0)</f>
        <v>0</v>
      </c>
      <c r="BE486" s="136">
        <f>IF(AZ486=5,G486,0)</f>
        <v>0</v>
      </c>
      <c r="CA486" s="167">
        <v>1</v>
      </c>
      <c r="CB486" s="167">
        <v>1</v>
      </c>
      <c r="CZ486" s="136">
        <v>0.00182</v>
      </c>
    </row>
    <row r="487" spans="1:15" ht="12.75">
      <c r="A487" s="168"/>
      <c r="B487" s="170"/>
      <c r="C487" s="231" t="s">
        <v>549</v>
      </c>
      <c r="D487" s="232"/>
      <c r="E487" s="171">
        <v>0</v>
      </c>
      <c r="F487" s="172"/>
      <c r="G487" s="173"/>
      <c r="M487" s="169" t="s">
        <v>549</v>
      </c>
      <c r="O487" s="160"/>
    </row>
    <row r="488" spans="1:15" ht="12.75">
      <c r="A488" s="168"/>
      <c r="B488" s="170"/>
      <c r="C488" s="231" t="s">
        <v>550</v>
      </c>
      <c r="D488" s="232"/>
      <c r="E488" s="171">
        <v>0</v>
      </c>
      <c r="F488" s="172"/>
      <c r="G488" s="173"/>
      <c r="M488" s="169" t="s">
        <v>550</v>
      </c>
      <c r="O488" s="160"/>
    </row>
    <row r="489" spans="1:15" ht="12.75">
      <c r="A489" s="168"/>
      <c r="B489" s="170"/>
      <c r="C489" s="231" t="s">
        <v>551</v>
      </c>
      <c r="D489" s="232"/>
      <c r="E489" s="171">
        <v>0.9946</v>
      </c>
      <c r="F489" s="172"/>
      <c r="G489" s="173"/>
      <c r="M489" s="169" t="s">
        <v>551</v>
      </c>
      <c r="O489" s="160"/>
    </row>
    <row r="490" spans="1:15" ht="12.75">
      <c r="A490" s="168"/>
      <c r="B490" s="170"/>
      <c r="C490" s="231" t="s">
        <v>552</v>
      </c>
      <c r="D490" s="232"/>
      <c r="E490" s="171">
        <v>3.0498</v>
      </c>
      <c r="F490" s="172"/>
      <c r="G490" s="173"/>
      <c r="M490" s="169" t="s">
        <v>552</v>
      </c>
      <c r="O490" s="160"/>
    </row>
    <row r="491" spans="1:15" ht="12.75">
      <c r="A491" s="168"/>
      <c r="B491" s="170"/>
      <c r="C491" s="231" t="s">
        <v>553</v>
      </c>
      <c r="D491" s="232"/>
      <c r="E491" s="171">
        <v>3.0498</v>
      </c>
      <c r="F491" s="172"/>
      <c r="G491" s="173"/>
      <c r="M491" s="169" t="s">
        <v>553</v>
      </c>
      <c r="O491" s="160"/>
    </row>
    <row r="492" spans="1:15" ht="12.75">
      <c r="A492" s="168"/>
      <c r="B492" s="170"/>
      <c r="C492" s="231" t="s">
        <v>554</v>
      </c>
      <c r="D492" s="232"/>
      <c r="E492" s="171">
        <v>0.9946</v>
      </c>
      <c r="F492" s="172"/>
      <c r="G492" s="173"/>
      <c r="M492" s="169" t="s">
        <v>554</v>
      </c>
      <c r="O492" s="160"/>
    </row>
    <row r="493" spans="1:15" ht="12.75">
      <c r="A493" s="168"/>
      <c r="B493" s="170"/>
      <c r="C493" s="231" t="s">
        <v>555</v>
      </c>
      <c r="D493" s="232"/>
      <c r="E493" s="171">
        <v>2.0332</v>
      </c>
      <c r="F493" s="172"/>
      <c r="G493" s="173"/>
      <c r="M493" s="169" t="s">
        <v>555</v>
      </c>
      <c r="O493" s="160"/>
    </row>
    <row r="494" spans="1:15" ht="12.75">
      <c r="A494" s="168"/>
      <c r="B494" s="170"/>
      <c r="C494" s="231" t="s">
        <v>556</v>
      </c>
      <c r="D494" s="232"/>
      <c r="E494" s="171">
        <v>1.0166</v>
      </c>
      <c r="F494" s="172"/>
      <c r="G494" s="173"/>
      <c r="M494" s="169" t="s">
        <v>556</v>
      </c>
      <c r="O494" s="160"/>
    </row>
    <row r="495" spans="1:104" ht="22.5">
      <c r="A495" s="161">
        <v>58</v>
      </c>
      <c r="B495" s="162" t="s">
        <v>557</v>
      </c>
      <c r="C495" s="163" t="s">
        <v>558</v>
      </c>
      <c r="D495" s="164" t="s">
        <v>118</v>
      </c>
      <c r="E495" s="165">
        <v>11</v>
      </c>
      <c r="F495" s="197">
        <v>0</v>
      </c>
      <c r="G495" s="166">
        <f>E495*F495</f>
        <v>0</v>
      </c>
      <c r="O495" s="160">
        <v>2</v>
      </c>
      <c r="AA495" s="136">
        <v>1</v>
      </c>
      <c r="AB495" s="136">
        <v>1</v>
      </c>
      <c r="AC495" s="136">
        <v>1</v>
      </c>
      <c r="AZ495" s="136">
        <v>1</v>
      </c>
      <c r="BA495" s="136">
        <f>IF(AZ495=1,G495,0)</f>
        <v>0</v>
      </c>
      <c r="BB495" s="136">
        <f>IF(AZ495=2,G495,0)</f>
        <v>0</v>
      </c>
      <c r="BC495" s="136">
        <f>IF(AZ495=3,G495,0)</f>
        <v>0</v>
      </c>
      <c r="BD495" s="136">
        <f>IF(AZ495=4,G495,0)</f>
        <v>0</v>
      </c>
      <c r="BE495" s="136">
        <f>IF(AZ495=5,G495,0)</f>
        <v>0</v>
      </c>
      <c r="CA495" s="167">
        <v>1</v>
      </c>
      <c r="CB495" s="167">
        <v>1</v>
      </c>
      <c r="CZ495" s="136">
        <v>0</v>
      </c>
    </row>
    <row r="496" spans="1:15" ht="12.75">
      <c r="A496" s="168"/>
      <c r="B496" s="170"/>
      <c r="C496" s="231" t="s">
        <v>273</v>
      </c>
      <c r="D496" s="232"/>
      <c r="E496" s="171">
        <v>0</v>
      </c>
      <c r="F496" s="172"/>
      <c r="G496" s="173"/>
      <c r="M496" s="169" t="s">
        <v>273</v>
      </c>
      <c r="O496" s="160"/>
    </row>
    <row r="497" spans="1:15" ht="12.75">
      <c r="A497" s="168"/>
      <c r="B497" s="170"/>
      <c r="C497" s="231" t="s">
        <v>559</v>
      </c>
      <c r="D497" s="232"/>
      <c r="E497" s="171">
        <v>6</v>
      </c>
      <c r="F497" s="172"/>
      <c r="G497" s="173"/>
      <c r="M497" s="169" t="s">
        <v>559</v>
      </c>
      <c r="O497" s="160"/>
    </row>
    <row r="498" spans="1:15" ht="12.75">
      <c r="A498" s="168"/>
      <c r="B498" s="170"/>
      <c r="C498" s="231" t="s">
        <v>560</v>
      </c>
      <c r="D498" s="232"/>
      <c r="E498" s="171">
        <v>5</v>
      </c>
      <c r="F498" s="172"/>
      <c r="G498" s="173"/>
      <c r="M498" s="169" t="s">
        <v>560</v>
      </c>
      <c r="O498" s="160"/>
    </row>
    <row r="499" spans="1:104" ht="12.75">
      <c r="A499" s="161">
        <v>59</v>
      </c>
      <c r="B499" s="162" t="s">
        <v>561</v>
      </c>
      <c r="C499" s="163" t="s">
        <v>562</v>
      </c>
      <c r="D499" s="164" t="s">
        <v>87</v>
      </c>
      <c r="E499" s="165">
        <v>0.072</v>
      </c>
      <c r="F499" s="197">
        <v>0</v>
      </c>
      <c r="G499" s="166">
        <f>E499*F499</f>
        <v>0</v>
      </c>
      <c r="O499" s="160">
        <v>2</v>
      </c>
      <c r="AA499" s="136">
        <v>1</v>
      </c>
      <c r="AB499" s="136">
        <v>1</v>
      </c>
      <c r="AC499" s="136">
        <v>1</v>
      </c>
      <c r="AZ499" s="136">
        <v>1</v>
      </c>
      <c r="BA499" s="136">
        <f>IF(AZ499=1,G499,0)</f>
        <v>0</v>
      </c>
      <c r="BB499" s="136">
        <f>IF(AZ499=2,G499,0)</f>
        <v>0</v>
      </c>
      <c r="BC499" s="136">
        <f>IF(AZ499=3,G499,0)</f>
        <v>0</v>
      </c>
      <c r="BD499" s="136">
        <f>IF(AZ499=4,G499,0)</f>
        <v>0</v>
      </c>
      <c r="BE499" s="136">
        <f>IF(AZ499=5,G499,0)</f>
        <v>0</v>
      </c>
      <c r="CA499" s="167">
        <v>1</v>
      </c>
      <c r="CB499" s="167">
        <v>1</v>
      </c>
      <c r="CZ499" s="136">
        <v>0.00139</v>
      </c>
    </row>
    <row r="500" spans="1:15" ht="12.75">
      <c r="A500" s="168"/>
      <c r="B500" s="170"/>
      <c r="C500" s="231" t="s">
        <v>563</v>
      </c>
      <c r="D500" s="232"/>
      <c r="E500" s="171">
        <v>0</v>
      </c>
      <c r="F500" s="172"/>
      <c r="G500" s="173"/>
      <c r="M500" s="169" t="s">
        <v>563</v>
      </c>
      <c r="O500" s="160"/>
    </row>
    <row r="501" spans="1:15" ht="12.75">
      <c r="A501" s="168"/>
      <c r="B501" s="170"/>
      <c r="C501" s="231" t="s">
        <v>564</v>
      </c>
      <c r="D501" s="232"/>
      <c r="E501" s="171">
        <v>0</v>
      </c>
      <c r="F501" s="172"/>
      <c r="G501" s="173"/>
      <c r="M501" s="169" t="s">
        <v>564</v>
      </c>
      <c r="O501" s="160"/>
    </row>
    <row r="502" spans="1:15" ht="12.75">
      <c r="A502" s="168"/>
      <c r="B502" s="170"/>
      <c r="C502" s="231" t="s">
        <v>565</v>
      </c>
      <c r="D502" s="232"/>
      <c r="E502" s="171">
        <v>0.036</v>
      </c>
      <c r="F502" s="172"/>
      <c r="G502" s="173"/>
      <c r="M502" s="169" t="s">
        <v>565</v>
      </c>
      <c r="O502" s="160"/>
    </row>
    <row r="503" spans="1:15" ht="12.75">
      <c r="A503" s="168"/>
      <c r="B503" s="170"/>
      <c r="C503" s="231" t="s">
        <v>566</v>
      </c>
      <c r="D503" s="232"/>
      <c r="E503" s="171">
        <v>0.036</v>
      </c>
      <c r="F503" s="172"/>
      <c r="G503" s="173"/>
      <c r="M503" s="169" t="s">
        <v>566</v>
      </c>
      <c r="O503" s="160"/>
    </row>
    <row r="504" spans="1:104" ht="12.75">
      <c r="A504" s="161">
        <v>60</v>
      </c>
      <c r="B504" s="162" t="s">
        <v>567</v>
      </c>
      <c r="C504" s="163" t="s">
        <v>568</v>
      </c>
      <c r="D504" s="164" t="s">
        <v>196</v>
      </c>
      <c r="E504" s="165">
        <v>23.4</v>
      </c>
      <c r="F504" s="197">
        <v>0</v>
      </c>
      <c r="G504" s="166">
        <f>E504*F504</f>
        <v>0</v>
      </c>
      <c r="O504" s="160">
        <v>2</v>
      </c>
      <c r="AA504" s="136">
        <v>1</v>
      </c>
      <c r="AB504" s="136">
        <v>1</v>
      </c>
      <c r="AC504" s="136">
        <v>1</v>
      </c>
      <c r="AZ504" s="136">
        <v>1</v>
      </c>
      <c r="BA504" s="136">
        <f>IF(AZ504=1,G504,0)</f>
        <v>0</v>
      </c>
      <c r="BB504" s="136">
        <f>IF(AZ504=2,G504,0)</f>
        <v>0</v>
      </c>
      <c r="BC504" s="136">
        <f>IF(AZ504=3,G504,0)</f>
        <v>0</v>
      </c>
      <c r="BD504" s="136">
        <f>IF(AZ504=4,G504,0)</f>
        <v>0</v>
      </c>
      <c r="BE504" s="136">
        <f>IF(AZ504=5,G504,0)</f>
        <v>0</v>
      </c>
      <c r="CA504" s="167">
        <v>1</v>
      </c>
      <c r="CB504" s="167">
        <v>1</v>
      </c>
      <c r="CZ504" s="136">
        <v>0.00049</v>
      </c>
    </row>
    <row r="505" spans="1:15" ht="12.75">
      <c r="A505" s="168"/>
      <c r="B505" s="170"/>
      <c r="C505" s="231" t="s">
        <v>569</v>
      </c>
      <c r="D505" s="232"/>
      <c r="E505" s="171">
        <v>0</v>
      </c>
      <c r="F505" s="172"/>
      <c r="G505" s="173"/>
      <c r="M505" s="169" t="s">
        <v>569</v>
      </c>
      <c r="O505" s="160"/>
    </row>
    <row r="506" spans="1:15" ht="12.75">
      <c r="A506" s="168"/>
      <c r="B506" s="170"/>
      <c r="C506" s="231" t="s">
        <v>570</v>
      </c>
      <c r="D506" s="232"/>
      <c r="E506" s="171">
        <v>2.6</v>
      </c>
      <c r="F506" s="172"/>
      <c r="G506" s="173"/>
      <c r="M506" s="169" t="s">
        <v>570</v>
      </c>
      <c r="O506" s="160"/>
    </row>
    <row r="507" spans="1:15" ht="12.75">
      <c r="A507" s="168"/>
      <c r="B507" s="170"/>
      <c r="C507" s="231" t="s">
        <v>571</v>
      </c>
      <c r="D507" s="232"/>
      <c r="E507" s="171">
        <v>2.6</v>
      </c>
      <c r="F507" s="172"/>
      <c r="G507" s="173"/>
      <c r="M507" s="169" t="s">
        <v>571</v>
      </c>
      <c r="O507" s="160"/>
    </row>
    <row r="508" spans="1:15" ht="12.75">
      <c r="A508" s="168"/>
      <c r="B508" s="170"/>
      <c r="C508" s="231" t="s">
        <v>572</v>
      </c>
      <c r="D508" s="232"/>
      <c r="E508" s="171">
        <v>2.6</v>
      </c>
      <c r="F508" s="172"/>
      <c r="G508" s="173"/>
      <c r="M508" s="169" t="s">
        <v>572</v>
      </c>
      <c r="O508" s="160"/>
    </row>
    <row r="509" spans="1:15" ht="12.75">
      <c r="A509" s="168"/>
      <c r="B509" s="170"/>
      <c r="C509" s="231" t="s">
        <v>573</v>
      </c>
      <c r="D509" s="232"/>
      <c r="E509" s="171">
        <v>7.8</v>
      </c>
      <c r="F509" s="172"/>
      <c r="G509" s="173"/>
      <c r="M509" s="169" t="s">
        <v>573</v>
      </c>
      <c r="O509" s="160"/>
    </row>
    <row r="510" spans="1:15" ht="12.75">
      <c r="A510" s="168"/>
      <c r="B510" s="170"/>
      <c r="C510" s="231" t="s">
        <v>574</v>
      </c>
      <c r="D510" s="232"/>
      <c r="E510" s="171">
        <v>2.6</v>
      </c>
      <c r="F510" s="172"/>
      <c r="G510" s="173"/>
      <c r="M510" s="169" t="s">
        <v>574</v>
      </c>
      <c r="O510" s="160"/>
    </row>
    <row r="511" spans="1:15" ht="12.75">
      <c r="A511" s="168"/>
      <c r="B511" s="170"/>
      <c r="C511" s="231" t="s">
        <v>575</v>
      </c>
      <c r="D511" s="232"/>
      <c r="E511" s="171">
        <v>2.6</v>
      </c>
      <c r="F511" s="172"/>
      <c r="G511" s="173"/>
      <c r="M511" s="169" t="s">
        <v>575</v>
      </c>
      <c r="O511" s="160"/>
    </row>
    <row r="512" spans="1:15" ht="12.75">
      <c r="A512" s="168"/>
      <c r="B512" s="170"/>
      <c r="C512" s="231" t="s">
        <v>576</v>
      </c>
      <c r="D512" s="232"/>
      <c r="E512" s="171">
        <v>2.6</v>
      </c>
      <c r="F512" s="172"/>
      <c r="G512" s="173"/>
      <c r="M512" s="169" t="s">
        <v>576</v>
      </c>
      <c r="O512" s="160"/>
    </row>
    <row r="513" spans="1:104" ht="12.75">
      <c r="A513" s="161">
        <v>61</v>
      </c>
      <c r="B513" s="162" t="s">
        <v>577</v>
      </c>
      <c r="C513" s="163" t="s">
        <v>578</v>
      </c>
      <c r="D513" s="164" t="s">
        <v>196</v>
      </c>
      <c r="E513" s="165">
        <v>66.98</v>
      </c>
      <c r="F513" s="197">
        <v>0</v>
      </c>
      <c r="G513" s="166">
        <f>E513*F513</f>
        <v>0</v>
      </c>
      <c r="O513" s="160">
        <v>2</v>
      </c>
      <c r="AA513" s="136">
        <v>1</v>
      </c>
      <c r="AB513" s="136">
        <v>1</v>
      </c>
      <c r="AC513" s="136">
        <v>1</v>
      </c>
      <c r="AZ513" s="136">
        <v>1</v>
      </c>
      <c r="BA513" s="136">
        <f>IF(AZ513=1,G513,0)</f>
        <v>0</v>
      </c>
      <c r="BB513" s="136">
        <f>IF(AZ513=2,G513,0)</f>
        <v>0</v>
      </c>
      <c r="BC513" s="136">
        <f>IF(AZ513=3,G513,0)</f>
        <v>0</v>
      </c>
      <c r="BD513" s="136">
        <f>IF(AZ513=4,G513,0)</f>
        <v>0</v>
      </c>
      <c r="BE513" s="136">
        <f>IF(AZ513=5,G513,0)</f>
        <v>0</v>
      </c>
      <c r="CA513" s="167">
        <v>1</v>
      </c>
      <c r="CB513" s="167">
        <v>1</v>
      </c>
      <c r="CZ513" s="136">
        <v>0.00049</v>
      </c>
    </row>
    <row r="514" spans="1:15" ht="12.75">
      <c r="A514" s="168"/>
      <c r="B514" s="170"/>
      <c r="C514" s="231" t="s">
        <v>273</v>
      </c>
      <c r="D514" s="232"/>
      <c r="E514" s="171">
        <v>0</v>
      </c>
      <c r="F514" s="172"/>
      <c r="G514" s="173"/>
      <c r="M514" s="169" t="s">
        <v>273</v>
      </c>
      <c r="O514" s="160"/>
    </row>
    <row r="515" spans="1:15" ht="12.75">
      <c r="A515" s="168"/>
      <c r="B515" s="170"/>
      <c r="C515" s="231" t="s">
        <v>579</v>
      </c>
      <c r="D515" s="232"/>
      <c r="E515" s="171">
        <v>2.84</v>
      </c>
      <c r="F515" s="172"/>
      <c r="G515" s="173"/>
      <c r="M515" s="169" t="s">
        <v>579</v>
      </c>
      <c r="O515" s="160"/>
    </row>
    <row r="516" spans="1:15" ht="12.75">
      <c r="A516" s="168"/>
      <c r="B516" s="170"/>
      <c r="C516" s="231" t="s">
        <v>580</v>
      </c>
      <c r="D516" s="232"/>
      <c r="E516" s="171">
        <v>3.21</v>
      </c>
      <c r="F516" s="172"/>
      <c r="G516" s="173"/>
      <c r="M516" s="169" t="s">
        <v>580</v>
      </c>
      <c r="O516" s="160"/>
    </row>
    <row r="517" spans="1:15" ht="12.75">
      <c r="A517" s="168"/>
      <c r="B517" s="170"/>
      <c r="C517" s="231" t="s">
        <v>581</v>
      </c>
      <c r="D517" s="232"/>
      <c r="E517" s="171">
        <v>3.21</v>
      </c>
      <c r="F517" s="172"/>
      <c r="G517" s="173"/>
      <c r="M517" s="169" t="s">
        <v>581</v>
      </c>
      <c r="O517" s="160"/>
    </row>
    <row r="518" spans="1:15" ht="12.75">
      <c r="A518" s="168"/>
      <c r="B518" s="170"/>
      <c r="C518" s="231" t="s">
        <v>582</v>
      </c>
      <c r="D518" s="232"/>
      <c r="E518" s="171">
        <v>3.21</v>
      </c>
      <c r="F518" s="172"/>
      <c r="G518" s="173"/>
      <c r="M518" s="169" t="s">
        <v>582</v>
      </c>
      <c r="O518" s="160"/>
    </row>
    <row r="519" spans="1:15" ht="12.75">
      <c r="A519" s="168"/>
      <c r="B519" s="170"/>
      <c r="C519" s="231" t="s">
        <v>583</v>
      </c>
      <c r="D519" s="232"/>
      <c r="E519" s="171">
        <v>2.91</v>
      </c>
      <c r="F519" s="172"/>
      <c r="G519" s="173"/>
      <c r="M519" s="169" t="s">
        <v>583</v>
      </c>
      <c r="O519" s="160"/>
    </row>
    <row r="520" spans="1:15" ht="12.75">
      <c r="A520" s="168"/>
      <c r="B520" s="170"/>
      <c r="C520" s="231" t="s">
        <v>202</v>
      </c>
      <c r="D520" s="232"/>
      <c r="E520" s="171">
        <v>0</v>
      </c>
      <c r="F520" s="172"/>
      <c r="G520" s="173"/>
      <c r="M520" s="169" t="s">
        <v>202</v>
      </c>
      <c r="O520" s="160"/>
    </row>
    <row r="521" spans="1:15" ht="12.75">
      <c r="A521" s="168"/>
      <c r="B521" s="170"/>
      <c r="C521" s="231" t="s">
        <v>203</v>
      </c>
      <c r="D521" s="232"/>
      <c r="E521" s="171">
        <v>5</v>
      </c>
      <c r="F521" s="172"/>
      <c r="G521" s="173"/>
      <c r="M521" s="169" t="s">
        <v>203</v>
      </c>
      <c r="O521" s="160"/>
    </row>
    <row r="522" spans="1:15" ht="12.75">
      <c r="A522" s="168"/>
      <c r="B522" s="170"/>
      <c r="C522" s="231" t="s">
        <v>204</v>
      </c>
      <c r="D522" s="232"/>
      <c r="E522" s="171">
        <v>5</v>
      </c>
      <c r="F522" s="172"/>
      <c r="G522" s="173"/>
      <c r="M522" s="169" t="s">
        <v>204</v>
      </c>
      <c r="O522" s="160"/>
    </row>
    <row r="523" spans="1:15" ht="12.75">
      <c r="A523" s="168"/>
      <c r="B523" s="170"/>
      <c r="C523" s="231" t="s">
        <v>205</v>
      </c>
      <c r="D523" s="232"/>
      <c r="E523" s="171">
        <v>5</v>
      </c>
      <c r="F523" s="172"/>
      <c r="G523" s="173"/>
      <c r="M523" s="169" t="s">
        <v>205</v>
      </c>
      <c r="O523" s="160"/>
    </row>
    <row r="524" spans="1:15" ht="12.75">
      <c r="A524" s="168"/>
      <c r="B524" s="170"/>
      <c r="C524" s="231" t="s">
        <v>206</v>
      </c>
      <c r="D524" s="232"/>
      <c r="E524" s="171">
        <v>2</v>
      </c>
      <c r="F524" s="172"/>
      <c r="G524" s="173"/>
      <c r="M524" s="169" t="s">
        <v>206</v>
      </c>
      <c r="O524" s="160"/>
    </row>
    <row r="525" spans="1:15" ht="12.75">
      <c r="A525" s="168"/>
      <c r="B525" s="170"/>
      <c r="C525" s="231" t="s">
        <v>569</v>
      </c>
      <c r="D525" s="232"/>
      <c r="E525" s="171">
        <v>0</v>
      </c>
      <c r="F525" s="172"/>
      <c r="G525" s="173"/>
      <c r="M525" s="169" t="s">
        <v>569</v>
      </c>
      <c r="O525" s="160"/>
    </row>
    <row r="526" spans="1:15" ht="12.75">
      <c r="A526" s="168"/>
      <c r="B526" s="170"/>
      <c r="C526" s="231" t="s">
        <v>584</v>
      </c>
      <c r="D526" s="232"/>
      <c r="E526" s="171">
        <v>9</v>
      </c>
      <c r="F526" s="172"/>
      <c r="G526" s="173"/>
      <c r="M526" s="169" t="s">
        <v>584</v>
      </c>
      <c r="O526" s="160"/>
    </row>
    <row r="527" spans="1:15" ht="12.75">
      <c r="A527" s="168"/>
      <c r="B527" s="170"/>
      <c r="C527" s="231" t="s">
        <v>585</v>
      </c>
      <c r="D527" s="232"/>
      <c r="E527" s="171">
        <v>6</v>
      </c>
      <c r="F527" s="172"/>
      <c r="G527" s="173"/>
      <c r="M527" s="169" t="s">
        <v>585</v>
      </c>
      <c r="O527" s="160"/>
    </row>
    <row r="528" spans="1:15" ht="12.75">
      <c r="A528" s="168"/>
      <c r="B528" s="170"/>
      <c r="C528" s="231" t="s">
        <v>586</v>
      </c>
      <c r="D528" s="232"/>
      <c r="E528" s="171">
        <v>6</v>
      </c>
      <c r="F528" s="172"/>
      <c r="G528" s="173"/>
      <c r="M528" s="169" t="s">
        <v>586</v>
      </c>
      <c r="O528" s="160"/>
    </row>
    <row r="529" spans="1:15" ht="12.75">
      <c r="A529" s="168"/>
      <c r="B529" s="170"/>
      <c r="C529" s="231" t="s">
        <v>587</v>
      </c>
      <c r="D529" s="232"/>
      <c r="E529" s="171">
        <v>3.4</v>
      </c>
      <c r="F529" s="172"/>
      <c r="G529" s="173"/>
      <c r="M529" s="169" t="s">
        <v>587</v>
      </c>
      <c r="O529" s="160"/>
    </row>
    <row r="530" spans="1:15" ht="12.75">
      <c r="A530" s="168"/>
      <c r="B530" s="170"/>
      <c r="C530" s="231" t="s">
        <v>588</v>
      </c>
      <c r="D530" s="232"/>
      <c r="E530" s="171">
        <v>3.4</v>
      </c>
      <c r="F530" s="172"/>
      <c r="G530" s="173"/>
      <c r="M530" s="169" t="s">
        <v>588</v>
      </c>
      <c r="O530" s="160"/>
    </row>
    <row r="531" spans="1:15" ht="12.75">
      <c r="A531" s="168"/>
      <c r="B531" s="170"/>
      <c r="C531" s="231" t="s">
        <v>589</v>
      </c>
      <c r="D531" s="232"/>
      <c r="E531" s="171">
        <v>3.4</v>
      </c>
      <c r="F531" s="172"/>
      <c r="G531" s="173"/>
      <c r="M531" s="169" t="s">
        <v>589</v>
      </c>
      <c r="O531" s="160"/>
    </row>
    <row r="532" spans="1:15" ht="12.75">
      <c r="A532" s="168"/>
      <c r="B532" s="170"/>
      <c r="C532" s="231" t="s">
        <v>590</v>
      </c>
      <c r="D532" s="232"/>
      <c r="E532" s="171">
        <v>3.4</v>
      </c>
      <c r="F532" s="172"/>
      <c r="G532" s="173"/>
      <c r="M532" s="169" t="s">
        <v>590</v>
      </c>
      <c r="O532" s="160"/>
    </row>
    <row r="533" spans="1:104" ht="12.75">
      <c r="A533" s="161">
        <v>62</v>
      </c>
      <c r="B533" s="162" t="s">
        <v>591</v>
      </c>
      <c r="C533" s="163" t="s">
        <v>592</v>
      </c>
      <c r="D533" s="164" t="s">
        <v>196</v>
      </c>
      <c r="E533" s="165">
        <v>15</v>
      </c>
      <c r="F533" s="197">
        <v>0</v>
      </c>
      <c r="G533" s="166">
        <f>E533*F533</f>
        <v>0</v>
      </c>
      <c r="O533" s="160">
        <v>2</v>
      </c>
      <c r="AA533" s="136">
        <v>1</v>
      </c>
      <c r="AB533" s="136">
        <v>1</v>
      </c>
      <c r="AC533" s="136">
        <v>1</v>
      </c>
      <c r="AZ533" s="136">
        <v>1</v>
      </c>
      <c r="BA533" s="136">
        <f>IF(AZ533=1,G533,0)</f>
        <v>0</v>
      </c>
      <c r="BB533" s="136">
        <f>IF(AZ533=2,G533,0)</f>
        <v>0</v>
      </c>
      <c r="BC533" s="136">
        <f>IF(AZ533=3,G533,0)</f>
        <v>0</v>
      </c>
      <c r="BD533" s="136">
        <f>IF(AZ533=4,G533,0)</f>
        <v>0</v>
      </c>
      <c r="BE533" s="136">
        <f>IF(AZ533=5,G533,0)</f>
        <v>0</v>
      </c>
      <c r="CA533" s="167">
        <v>1</v>
      </c>
      <c r="CB533" s="167">
        <v>1</v>
      </c>
      <c r="CZ533" s="136">
        <v>0.04957</v>
      </c>
    </row>
    <row r="534" spans="1:15" ht="12.75">
      <c r="A534" s="168"/>
      <c r="B534" s="170"/>
      <c r="C534" s="231" t="s">
        <v>593</v>
      </c>
      <c r="D534" s="232"/>
      <c r="E534" s="171">
        <v>4</v>
      </c>
      <c r="F534" s="172"/>
      <c r="G534" s="173"/>
      <c r="M534" s="169" t="s">
        <v>593</v>
      </c>
      <c r="O534" s="160"/>
    </row>
    <row r="535" spans="1:15" ht="12.75">
      <c r="A535" s="168"/>
      <c r="B535" s="170"/>
      <c r="C535" s="231" t="s">
        <v>204</v>
      </c>
      <c r="D535" s="232"/>
      <c r="E535" s="171">
        <v>5</v>
      </c>
      <c r="F535" s="172"/>
      <c r="G535" s="173"/>
      <c r="M535" s="169" t="s">
        <v>204</v>
      </c>
      <c r="O535" s="160"/>
    </row>
    <row r="536" spans="1:15" ht="12.75">
      <c r="A536" s="168"/>
      <c r="B536" s="170"/>
      <c r="C536" s="231" t="s">
        <v>594</v>
      </c>
      <c r="D536" s="232"/>
      <c r="E536" s="171">
        <v>4</v>
      </c>
      <c r="F536" s="172"/>
      <c r="G536" s="173"/>
      <c r="M536" s="169" t="s">
        <v>594</v>
      </c>
      <c r="O536" s="160"/>
    </row>
    <row r="537" spans="1:15" ht="12.75">
      <c r="A537" s="168"/>
      <c r="B537" s="170"/>
      <c r="C537" s="231" t="s">
        <v>206</v>
      </c>
      <c r="D537" s="232"/>
      <c r="E537" s="171">
        <v>2</v>
      </c>
      <c r="F537" s="172"/>
      <c r="G537" s="173"/>
      <c r="M537" s="169" t="s">
        <v>206</v>
      </c>
      <c r="O537" s="160"/>
    </row>
    <row r="538" spans="1:104" ht="12.75">
      <c r="A538" s="161">
        <v>63</v>
      </c>
      <c r="B538" s="162" t="s">
        <v>595</v>
      </c>
      <c r="C538" s="163" t="s">
        <v>596</v>
      </c>
      <c r="D538" s="164" t="s">
        <v>161</v>
      </c>
      <c r="E538" s="165">
        <v>175.4279</v>
      </c>
      <c r="F538" s="197">
        <v>0</v>
      </c>
      <c r="G538" s="166">
        <f>E538*F538</f>
        <v>0</v>
      </c>
      <c r="O538" s="160">
        <v>2</v>
      </c>
      <c r="AA538" s="136">
        <v>1</v>
      </c>
      <c r="AB538" s="136">
        <v>1</v>
      </c>
      <c r="AC538" s="136">
        <v>1</v>
      </c>
      <c r="AZ538" s="136">
        <v>1</v>
      </c>
      <c r="BA538" s="136">
        <f>IF(AZ538=1,G538,0)</f>
        <v>0</v>
      </c>
      <c r="BB538" s="136">
        <f>IF(AZ538=2,G538,0)</f>
        <v>0</v>
      </c>
      <c r="BC538" s="136">
        <f>IF(AZ538=3,G538,0)</f>
        <v>0</v>
      </c>
      <c r="BD538" s="136">
        <f>IF(AZ538=4,G538,0)</f>
        <v>0</v>
      </c>
      <c r="BE538" s="136">
        <f>IF(AZ538=5,G538,0)</f>
        <v>0</v>
      </c>
      <c r="CA538" s="167">
        <v>1</v>
      </c>
      <c r="CB538" s="167">
        <v>1</v>
      </c>
      <c r="CZ538" s="136">
        <v>0</v>
      </c>
    </row>
    <row r="539" spans="1:15" ht="12.75">
      <c r="A539" s="168"/>
      <c r="B539" s="170"/>
      <c r="C539" s="231" t="s">
        <v>597</v>
      </c>
      <c r="D539" s="232"/>
      <c r="E539" s="171">
        <v>0</v>
      </c>
      <c r="F539" s="172"/>
      <c r="G539" s="173"/>
      <c r="M539" s="169" t="s">
        <v>597</v>
      </c>
      <c r="O539" s="160"/>
    </row>
    <row r="540" spans="1:15" ht="12.75">
      <c r="A540" s="168"/>
      <c r="B540" s="170"/>
      <c r="C540" s="231" t="s">
        <v>598</v>
      </c>
      <c r="D540" s="232"/>
      <c r="E540" s="171">
        <v>0</v>
      </c>
      <c r="F540" s="172"/>
      <c r="G540" s="173"/>
      <c r="M540" s="169" t="s">
        <v>598</v>
      </c>
      <c r="O540" s="160"/>
    </row>
    <row r="541" spans="1:15" ht="12.75">
      <c r="A541" s="168"/>
      <c r="B541" s="170"/>
      <c r="C541" s="231" t="s">
        <v>162</v>
      </c>
      <c r="D541" s="232"/>
      <c r="E541" s="171">
        <v>0</v>
      </c>
      <c r="F541" s="172"/>
      <c r="G541" s="173"/>
      <c r="M541" s="169" t="s">
        <v>162</v>
      </c>
      <c r="O541" s="160"/>
    </row>
    <row r="542" spans="1:15" ht="12.75">
      <c r="A542" s="168"/>
      <c r="B542" s="170"/>
      <c r="C542" s="231" t="s">
        <v>599</v>
      </c>
      <c r="D542" s="232"/>
      <c r="E542" s="171">
        <v>10.9185</v>
      </c>
      <c r="F542" s="172"/>
      <c r="G542" s="173"/>
      <c r="M542" s="169" t="s">
        <v>599</v>
      </c>
      <c r="O542" s="160"/>
    </row>
    <row r="543" spans="1:15" ht="22.5">
      <c r="A543" s="168"/>
      <c r="B543" s="170"/>
      <c r="C543" s="231" t="s">
        <v>600</v>
      </c>
      <c r="D543" s="232"/>
      <c r="E543" s="171">
        <v>27.791</v>
      </c>
      <c r="F543" s="172"/>
      <c r="G543" s="173"/>
      <c r="M543" s="169" t="s">
        <v>600</v>
      </c>
      <c r="O543" s="160"/>
    </row>
    <row r="544" spans="1:15" ht="12.75">
      <c r="A544" s="168"/>
      <c r="B544" s="170"/>
      <c r="C544" s="231" t="s">
        <v>167</v>
      </c>
      <c r="D544" s="232"/>
      <c r="E544" s="171">
        <v>0</v>
      </c>
      <c r="F544" s="172"/>
      <c r="G544" s="173"/>
      <c r="M544" s="169" t="s">
        <v>167</v>
      </c>
      <c r="O544" s="160"/>
    </row>
    <row r="545" spans="1:15" ht="12.75">
      <c r="A545" s="168"/>
      <c r="B545" s="170"/>
      <c r="C545" s="231" t="s">
        <v>601</v>
      </c>
      <c r="D545" s="232"/>
      <c r="E545" s="171">
        <v>8.3955</v>
      </c>
      <c r="F545" s="172"/>
      <c r="G545" s="173"/>
      <c r="M545" s="169" t="s">
        <v>601</v>
      </c>
      <c r="O545" s="160"/>
    </row>
    <row r="546" spans="1:15" ht="22.5">
      <c r="A546" s="168"/>
      <c r="B546" s="170"/>
      <c r="C546" s="231" t="s">
        <v>602</v>
      </c>
      <c r="D546" s="232"/>
      <c r="E546" s="171">
        <v>31.9984</v>
      </c>
      <c r="F546" s="172"/>
      <c r="G546" s="173"/>
      <c r="M546" s="169" t="s">
        <v>602</v>
      </c>
      <c r="O546" s="160"/>
    </row>
    <row r="547" spans="1:15" ht="12.75">
      <c r="A547" s="168"/>
      <c r="B547" s="170"/>
      <c r="C547" s="231" t="s">
        <v>603</v>
      </c>
      <c r="D547" s="232"/>
      <c r="E547" s="171">
        <v>0</v>
      </c>
      <c r="F547" s="172"/>
      <c r="G547" s="173"/>
      <c r="M547" s="169" t="s">
        <v>603</v>
      </c>
      <c r="O547" s="160"/>
    </row>
    <row r="548" spans="1:15" ht="12.75">
      <c r="A548" s="168"/>
      <c r="B548" s="170"/>
      <c r="C548" s="231" t="s">
        <v>601</v>
      </c>
      <c r="D548" s="232"/>
      <c r="E548" s="171">
        <v>8.3955</v>
      </c>
      <c r="F548" s="172"/>
      <c r="G548" s="173"/>
      <c r="M548" s="169" t="s">
        <v>601</v>
      </c>
      <c r="O548" s="160"/>
    </row>
    <row r="549" spans="1:15" ht="22.5">
      <c r="A549" s="168"/>
      <c r="B549" s="170"/>
      <c r="C549" s="231" t="s">
        <v>604</v>
      </c>
      <c r="D549" s="232"/>
      <c r="E549" s="171">
        <v>32.126</v>
      </c>
      <c r="F549" s="172"/>
      <c r="G549" s="173"/>
      <c r="M549" s="169" t="s">
        <v>604</v>
      </c>
      <c r="O549" s="160"/>
    </row>
    <row r="550" spans="1:15" ht="12.75">
      <c r="A550" s="168"/>
      <c r="B550" s="170"/>
      <c r="C550" s="231" t="s">
        <v>173</v>
      </c>
      <c r="D550" s="232"/>
      <c r="E550" s="171">
        <v>0</v>
      </c>
      <c r="F550" s="172"/>
      <c r="G550" s="173"/>
      <c r="M550" s="169" t="s">
        <v>173</v>
      </c>
      <c r="O550" s="160"/>
    </row>
    <row r="551" spans="1:15" ht="12.75">
      <c r="A551" s="168"/>
      <c r="B551" s="170"/>
      <c r="C551" s="231" t="s">
        <v>605</v>
      </c>
      <c r="D551" s="232"/>
      <c r="E551" s="171">
        <v>19.599</v>
      </c>
      <c r="F551" s="172"/>
      <c r="G551" s="173"/>
      <c r="M551" s="169" t="s">
        <v>605</v>
      </c>
      <c r="O551" s="160"/>
    </row>
    <row r="552" spans="1:15" ht="12.75">
      <c r="A552" s="168"/>
      <c r="B552" s="170"/>
      <c r="C552" s="231" t="s">
        <v>606</v>
      </c>
      <c r="D552" s="232"/>
      <c r="E552" s="171">
        <v>36.204</v>
      </c>
      <c r="F552" s="172"/>
      <c r="G552" s="173"/>
      <c r="M552" s="169" t="s">
        <v>606</v>
      </c>
      <c r="O552" s="160"/>
    </row>
    <row r="553" spans="1:104" ht="12.75">
      <c r="A553" s="161">
        <v>64</v>
      </c>
      <c r="B553" s="162" t="s">
        <v>607</v>
      </c>
      <c r="C553" s="163" t="s">
        <v>608</v>
      </c>
      <c r="D553" s="164" t="s">
        <v>161</v>
      </c>
      <c r="E553" s="165">
        <v>233.3798</v>
      </c>
      <c r="F553" s="197">
        <v>0</v>
      </c>
      <c r="G553" s="166">
        <f>E553*F553</f>
        <v>0</v>
      </c>
      <c r="O553" s="160">
        <v>2</v>
      </c>
      <c r="AA553" s="136">
        <v>1</v>
      </c>
      <c r="AB553" s="136">
        <v>1</v>
      </c>
      <c r="AC553" s="136">
        <v>1</v>
      </c>
      <c r="AZ553" s="136">
        <v>1</v>
      </c>
      <c r="BA553" s="136">
        <f>IF(AZ553=1,G553,0)</f>
        <v>0</v>
      </c>
      <c r="BB553" s="136">
        <f>IF(AZ553=2,G553,0)</f>
        <v>0</v>
      </c>
      <c r="BC553" s="136">
        <f>IF(AZ553=3,G553,0)</f>
        <v>0</v>
      </c>
      <c r="BD553" s="136">
        <f>IF(AZ553=4,G553,0)</f>
        <v>0</v>
      </c>
      <c r="BE553" s="136">
        <f>IF(AZ553=5,G553,0)</f>
        <v>0</v>
      </c>
      <c r="CA553" s="167">
        <v>1</v>
      </c>
      <c r="CB553" s="167">
        <v>1</v>
      </c>
      <c r="CZ553" s="136">
        <v>0</v>
      </c>
    </row>
    <row r="554" spans="1:15" ht="12.75">
      <c r="A554" s="168"/>
      <c r="B554" s="170"/>
      <c r="C554" s="231" t="s">
        <v>609</v>
      </c>
      <c r="D554" s="232"/>
      <c r="E554" s="171">
        <v>0</v>
      </c>
      <c r="F554" s="172"/>
      <c r="G554" s="173"/>
      <c r="M554" s="169" t="s">
        <v>609</v>
      </c>
      <c r="O554" s="160"/>
    </row>
    <row r="555" spans="1:15" ht="12.75">
      <c r="A555" s="168"/>
      <c r="B555" s="170"/>
      <c r="C555" s="231" t="s">
        <v>610</v>
      </c>
      <c r="D555" s="232"/>
      <c r="E555" s="171">
        <v>23.8356</v>
      </c>
      <c r="F555" s="172"/>
      <c r="G555" s="173"/>
      <c r="M555" s="169" t="s">
        <v>610</v>
      </c>
      <c r="O555" s="160"/>
    </row>
    <row r="556" spans="1:15" ht="12.75">
      <c r="A556" s="168"/>
      <c r="B556" s="170"/>
      <c r="C556" s="231" t="s">
        <v>611</v>
      </c>
      <c r="D556" s="232"/>
      <c r="E556" s="171">
        <v>23.2924</v>
      </c>
      <c r="F556" s="172"/>
      <c r="G556" s="173"/>
      <c r="M556" s="169" t="s">
        <v>611</v>
      </c>
      <c r="O556" s="160"/>
    </row>
    <row r="557" spans="1:15" ht="12.75">
      <c r="A557" s="168"/>
      <c r="B557" s="170"/>
      <c r="C557" s="231" t="s">
        <v>612</v>
      </c>
      <c r="D557" s="232"/>
      <c r="E557" s="171">
        <v>11.653</v>
      </c>
      <c r="F557" s="172"/>
      <c r="G557" s="173"/>
      <c r="M557" s="169" t="s">
        <v>612</v>
      </c>
      <c r="O557" s="160"/>
    </row>
    <row r="558" spans="1:15" ht="12.75">
      <c r="A558" s="168"/>
      <c r="B558" s="170"/>
      <c r="C558" s="231" t="s">
        <v>613</v>
      </c>
      <c r="D558" s="232"/>
      <c r="E558" s="171">
        <v>5.8864</v>
      </c>
      <c r="F558" s="172"/>
      <c r="G558" s="173"/>
      <c r="M558" s="169" t="s">
        <v>613</v>
      </c>
      <c r="O558" s="160"/>
    </row>
    <row r="559" spans="1:15" ht="12.75">
      <c r="A559" s="168"/>
      <c r="B559" s="170"/>
      <c r="C559" s="231" t="s">
        <v>614</v>
      </c>
      <c r="D559" s="232"/>
      <c r="E559" s="171">
        <v>3.6</v>
      </c>
      <c r="F559" s="172"/>
      <c r="G559" s="173"/>
      <c r="M559" s="169" t="s">
        <v>614</v>
      </c>
      <c r="O559" s="160"/>
    </row>
    <row r="560" spans="1:15" ht="12.75">
      <c r="A560" s="168"/>
      <c r="B560" s="170"/>
      <c r="C560" s="231" t="s">
        <v>615</v>
      </c>
      <c r="D560" s="232"/>
      <c r="E560" s="171">
        <v>24.118</v>
      </c>
      <c r="F560" s="172"/>
      <c r="G560" s="173"/>
      <c r="M560" s="169" t="s">
        <v>615</v>
      </c>
      <c r="O560" s="160"/>
    </row>
    <row r="561" spans="1:15" ht="12.75">
      <c r="A561" s="168"/>
      <c r="B561" s="170"/>
      <c r="C561" s="231" t="s">
        <v>611</v>
      </c>
      <c r="D561" s="232"/>
      <c r="E561" s="171">
        <v>23.2924</v>
      </c>
      <c r="F561" s="172"/>
      <c r="G561" s="173"/>
      <c r="M561" s="169" t="s">
        <v>611</v>
      </c>
      <c r="O561" s="160"/>
    </row>
    <row r="562" spans="1:15" ht="12.75">
      <c r="A562" s="168"/>
      <c r="B562" s="170"/>
      <c r="C562" s="231" t="s">
        <v>616</v>
      </c>
      <c r="D562" s="232"/>
      <c r="E562" s="171">
        <v>13.755</v>
      </c>
      <c r="F562" s="172"/>
      <c r="G562" s="173"/>
      <c r="M562" s="169" t="s">
        <v>616</v>
      </c>
      <c r="O562" s="160"/>
    </row>
    <row r="563" spans="1:15" ht="12.75">
      <c r="A563" s="168"/>
      <c r="B563" s="170"/>
      <c r="C563" s="231" t="s">
        <v>617</v>
      </c>
      <c r="D563" s="232"/>
      <c r="E563" s="171">
        <v>5.81</v>
      </c>
      <c r="F563" s="172"/>
      <c r="G563" s="173"/>
      <c r="M563" s="169" t="s">
        <v>617</v>
      </c>
      <c r="O563" s="160"/>
    </row>
    <row r="564" spans="1:15" ht="12.75">
      <c r="A564" s="168"/>
      <c r="B564" s="170"/>
      <c r="C564" s="231" t="s">
        <v>618</v>
      </c>
      <c r="D564" s="232"/>
      <c r="E564" s="171">
        <v>26.1586</v>
      </c>
      <c r="F564" s="172"/>
      <c r="G564" s="173"/>
      <c r="M564" s="169" t="s">
        <v>618</v>
      </c>
      <c r="O564" s="160"/>
    </row>
    <row r="565" spans="1:15" ht="12.75">
      <c r="A565" s="168"/>
      <c r="B565" s="170"/>
      <c r="C565" s="231" t="s">
        <v>611</v>
      </c>
      <c r="D565" s="232"/>
      <c r="E565" s="171">
        <v>23.2924</v>
      </c>
      <c r="F565" s="172"/>
      <c r="G565" s="173"/>
      <c r="M565" s="169" t="s">
        <v>611</v>
      </c>
      <c r="O565" s="160"/>
    </row>
    <row r="566" spans="1:15" ht="12.75">
      <c r="A566" s="168"/>
      <c r="B566" s="170"/>
      <c r="C566" s="231" t="s">
        <v>619</v>
      </c>
      <c r="D566" s="232"/>
      <c r="E566" s="171">
        <v>19.925</v>
      </c>
      <c r="F566" s="172"/>
      <c r="G566" s="173"/>
      <c r="M566" s="169" t="s">
        <v>619</v>
      </c>
      <c r="O566" s="160"/>
    </row>
    <row r="567" spans="1:15" ht="12.75">
      <c r="A567" s="168"/>
      <c r="B567" s="170"/>
      <c r="C567" s="231" t="s">
        <v>617</v>
      </c>
      <c r="D567" s="232"/>
      <c r="E567" s="171">
        <v>5.81</v>
      </c>
      <c r="F567" s="172"/>
      <c r="G567" s="173"/>
      <c r="M567" s="169" t="s">
        <v>617</v>
      </c>
      <c r="O567" s="160"/>
    </row>
    <row r="568" spans="1:15" ht="12.75">
      <c r="A568" s="168"/>
      <c r="B568" s="170"/>
      <c r="C568" s="231" t="s">
        <v>620</v>
      </c>
      <c r="D568" s="232"/>
      <c r="E568" s="171">
        <v>22.951</v>
      </c>
      <c r="F568" s="172"/>
      <c r="G568" s="173"/>
      <c r="M568" s="169" t="s">
        <v>620</v>
      </c>
      <c r="O568" s="160"/>
    </row>
    <row r="569" spans="1:104" ht="12.75">
      <c r="A569" s="161">
        <v>65</v>
      </c>
      <c r="B569" s="162" t="s">
        <v>621</v>
      </c>
      <c r="C569" s="163" t="s">
        <v>622</v>
      </c>
      <c r="D569" s="164" t="s">
        <v>161</v>
      </c>
      <c r="E569" s="165">
        <v>30.66</v>
      </c>
      <c r="F569" s="197">
        <v>0</v>
      </c>
      <c r="G569" s="166">
        <f>E569*F569</f>
        <v>0</v>
      </c>
      <c r="O569" s="160">
        <v>2</v>
      </c>
      <c r="AA569" s="136">
        <v>12</v>
      </c>
      <c r="AB569" s="136">
        <v>0</v>
      </c>
      <c r="AC569" s="136">
        <v>5</v>
      </c>
      <c r="AZ569" s="136">
        <v>1</v>
      </c>
      <c r="BA569" s="136">
        <f>IF(AZ569=1,G569,0)</f>
        <v>0</v>
      </c>
      <c r="BB569" s="136">
        <f>IF(AZ569=2,G569,0)</f>
        <v>0</v>
      </c>
      <c r="BC569" s="136">
        <f>IF(AZ569=3,G569,0)</f>
        <v>0</v>
      </c>
      <c r="BD569" s="136">
        <f>IF(AZ569=4,G569,0)</f>
        <v>0</v>
      </c>
      <c r="BE569" s="136">
        <f>IF(AZ569=5,G569,0)</f>
        <v>0</v>
      </c>
      <c r="CA569" s="167">
        <v>12</v>
      </c>
      <c r="CB569" s="167">
        <v>0</v>
      </c>
      <c r="CZ569" s="136">
        <v>0</v>
      </c>
    </row>
    <row r="570" spans="1:15" ht="12.75">
      <c r="A570" s="168"/>
      <c r="B570" s="170"/>
      <c r="C570" s="231" t="s">
        <v>443</v>
      </c>
      <c r="D570" s="232"/>
      <c r="E570" s="171">
        <v>0</v>
      </c>
      <c r="F570" s="172"/>
      <c r="G570" s="173"/>
      <c r="M570" s="169" t="s">
        <v>443</v>
      </c>
      <c r="O570" s="160"/>
    </row>
    <row r="571" spans="1:15" ht="12.75">
      <c r="A571" s="168"/>
      <c r="B571" s="170"/>
      <c r="C571" s="231" t="s">
        <v>449</v>
      </c>
      <c r="D571" s="232"/>
      <c r="E571" s="171">
        <v>6.58</v>
      </c>
      <c r="F571" s="172"/>
      <c r="G571" s="173"/>
      <c r="M571" s="169" t="s">
        <v>449</v>
      </c>
      <c r="O571" s="160"/>
    </row>
    <row r="572" spans="1:15" ht="12.75">
      <c r="A572" s="168"/>
      <c r="B572" s="170"/>
      <c r="C572" s="231" t="s">
        <v>450</v>
      </c>
      <c r="D572" s="232"/>
      <c r="E572" s="171">
        <v>12.04</v>
      </c>
      <c r="F572" s="172"/>
      <c r="G572" s="173"/>
      <c r="M572" s="169" t="s">
        <v>450</v>
      </c>
      <c r="O572" s="160"/>
    </row>
    <row r="573" spans="1:15" ht="12.75">
      <c r="A573" s="168"/>
      <c r="B573" s="170"/>
      <c r="C573" s="231" t="s">
        <v>451</v>
      </c>
      <c r="D573" s="232"/>
      <c r="E573" s="171">
        <v>12.04</v>
      </c>
      <c r="F573" s="172"/>
      <c r="G573" s="173"/>
      <c r="M573" s="169" t="s">
        <v>451</v>
      </c>
      <c r="O573" s="160"/>
    </row>
    <row r="574" spans="1:104" ht="12.75">
      <c r="A574" s="161">
        <v>66</v>
      </c>
      <c r="B574" s="162" t="s">
        <v>623</v>
      </c>
      <c r="C574" s="163" t="s">
        <v>624</v>
      </c>
      <c r="D574" s="164" t="s">
        <v>118</v>
      </c>
      <c r="E574" s="165">
        <v>37.75</v>
      </c>
      <c r="F574" s="197">
        <v>0</v>
      </c>
      <c r="G574" s="166">
        <f>E574*F574</f>
        <v>0</v>
      </c>
      <c r="O574" s="160">
        <v>2</v>
      </c>
      <c r="AA574" s="136">
        <v>12</v>
      </c>
      <c r="AB574" s="136">
        <v>0</v>
      </c>
      <c r="AC574" s="136">
        <v>6</v>
      </c>
      <c r="AZ574" s="136">
        <v>1</v>
      </c>
      <c r="BA574" s="136">
        <f>IF(AZ574=1,G574,0)</f>
        <v>0</v>
      </c>
      <c r="BB574" s="136">
        <f>IF(AZ574=2,G574,0)</f>
        <v>0</v>
      </c>
      <c r="BC574" s="136">
        <f>IF(AZ574=3,G574,0)</f>
        <v>0</v>
      </c>
      <c r="BD574" s="136">
        <f>IF(AZ574=4,G574,0)</f>
        <v>0</v>
      </c>
      <c r="BE574" s="136">
        <f>IF(AZ574=5,G574,0)</f>
        <v>0</v>
      </c>
      <c r="CA574" s="167">
        <v>12</v>
      </c>
      <c r="CB574" s="167">
        <v>0</v>
      </c>
      <c r="CZ574" s="136">
        <v>0</v>
      </c>
    </row>
    <row r="575" spans="1:15" ht="12.75">
      <c r="A575" s="168"/>
      <c r="B575" s="170"/>
      <c r="C575" s="231" t="s">
        <v>625</v>
      </c>
      <c r="D575" s="232"/>
      <c r="E575" s="171">
        <v>0</v>
      </c>
      <c r="F575" s="172"/>
      <c r="G575" s="173"/>
      <c r="M575" s="169" t="s">
        <v>625</v>
      </c>
      <c r="O575" s="160"/>
    </row>
    <row r="576" spans="1:15" ht="12.75">
      <c r="A576" s="168"/>
      <c r="B576" s="170"/>
      <c r="C576" s="231" t="s">
        <v>626</v>
      </c>
      <c r="D576" s="232"/>
      <c r="E576" s="171">
        <v>19</v>
      </c>
      <c r="F576" s="172"/>
      <c r="G576" s="173"/>
      <c r="M576" s="169" t="s">
        <v>626</v>
      </c>
      <c r="O576" s="160"/>
    </row>
    <row r="577" spans="1:15" ht="22.5">
      <c r="A577" s="168"/>
      <c r="B577" s="170"/>
      <c r="C577" s="231" t="s">
        <v>627</v>
      </c>
      <c r="D577" s="232"/>
      <c r="E577" s="171">
        <v>18.75</v>
      </c>
      <c r="F577" s="172"/>
      <c r="G577" s="173"/>
      <c r="M577" s="169" t="s">
        <v>627</v>
      </c>
      <c r="O577" s="160"/>
    </row>
    <row r="578" spans="1:57" ht="12.75">
      <c r="A578" s="174"/>
      <c r="B578" s="175" t="s">
        <v>73</v>
      </c>
      <c r="C578" s="176" t="str">
        <f>CONCATENATE(B335," ",C335)</f>
        <v>96 Bourání konstrukcí</v>
      </c>
      <c r="D578" s="177"/>
      <c r="E578" s="178"/>
      <c r="F578" s="179"/>
      <c r="G578" s="180">
        <f>SUM(G335:G577)</f>
        <v>0</v>
      </c>
      <c r="O578" s="160">
        <v>4</v>
      </c>
      <c r="BA578" s="181">
        <f>SUM(BA335:BA577)</f>
        <v>0</v>
      </c>
      <c r="BB578" s="181">
        <f>SUM(BB335:BB577)</f>
        <v>0</v>
      </c>
      <c r="BC578" s="181">
        <f>SUM(BC335:BC577)</f>
        <v>0</v>
      </c>
      <c r="BD578" s="181">
        <f>SUM(BD335:BD577)</f>
        <v>0</v>
      </c>
      <c r="BE578" s="181">
        <f>SUM(BE335:BE577)</f>
        <v>0</v>
      </c>
    </row>
    <row r="579" spans="1:15" ht="12.75">
      <c r="A579" s="153" t="s">
        <v>72</v>
      </c>
      <c r="B579" s="154" t="s">
        <v>628</v>
      </c>
      <c r="C579" s="155" t="s">
        <v>629</v>
      </c>
      <c r="D579" s="156"/>
      <c r="E579" s="157"/>
      <c r="F579" s="157"/>
      <c r="G579" s="158"/>
      <c r="H579" s="159"/>
      <c r="I579" s="159"/>
      <c r="O579" s="160">
        <v>1</v>
      </c>
    </row>
    <row r="580" spans="1:104" ht="12.75">
      <c r="A580" s="161">
        <v>67</v>
      </c>
      <c r="B580" s="162" t="s">
        <v>630</v>
      </c>
      <c r="C580" s="163" t="s">
        <v>631</v>
      </c>
      <c r="D580" s="164" t="s">
        <v>136</v>
      </c>
      <c r="E580" s="165">
        <v>54.242815217</v>
      </c>
      <c r="F580" s="197">
        <v>0</v>
      </c>
      <c r="G580" s="166">
        <f>E580*F580</f>
        <v>0</v>
      </c>
      <c r="O580" s="160">
        <v>2</v>
      </c>
      <c r="AA580" s="136">
        <v>7</v>
      </c>
      <c r="AB580" s="136">
        <v>1</v>
      </c>
      <c r="AC580" s="136">
        <v>2</v>
      </c>
      <c r="AZ580" s="136">
        <v>1</v>
      </c>
      <c r="BA580" s="136">
        <f>IF(AZ580=1,G580,0)</f>
        <v>0</v>
      </c>
      <c r="BB580" s="136">
        <f>IF(AZ580=2,G580,0)</f>
        <v>0</v>
      </c>
      <c r="BC580" s="136">
        <f>IF(AZ580=3,G580,0)</f>
        <v>0</v>
      </c>
      <c r="BD580" s="136">
        <f>IF(AZ580=4,G580,0)</f>
        <v>0</v>
      </c>
      <c r="BE580" s="136">
        <f>IF(AZ580=5,G580,0)</f>
        <v>0</v>
      </c>
      <c r="CA580" s="167">
        <v>7</v>
      </c>
      <c r="CB580" s="167">
        <v>1</v>
      </c>
      <c r="CZ580" s="136">
        <v>0</v>
      </c>
    </row>
    <row r="581" spans="1:57" ht="12.75">
      <c r="A581" s="174"/>
      <c r="B581" s="175" t="s">
        <v>73</v>
      </c>
      <c r="C581" s="176" t="str">
        <f>CONCATENATE(B579," ",C579)</f>
        <v>99 Staveništní přesun hmot</v>
      </c>
      <c r="D581" s="177"/>
      <c r="E581" s="178"/>
      <c r="F581" s="179"/>
      <c r="G581" s="180">
        <f>SUM(G579:G580)</f>
        <v>0</v>
      </c>
      <c r="O581" s="160">
        <v>4</v>
      </c>
      <c r="BA581" s="181">
        <f>SUM(BA579:BA580)</f>
        <v>0</v>
      </c>
      <c r="BB581" s="181">
        <f>SUM(BB579:BB580)</f>
        <v>0</v>
      </c>
      <c r="BC581" s="181">
        <f>SUM(BC579:BC580)</f>
        <v>0</v>
      </c>
      <c r="BD581" s="181">
        <f>SUM(BD579:BD580)</f>
        <v>0</v>
      </c>
      <c r="BE581" s="181">
        <f>SUM(BE579:BE580)</f>
        <v>0</v>
      </c>
    </row>
    <row r="582" spans="1:15" ht="12.75">
      <c r="A582" s="153" t="s">
        <v>72</v>
      </c>
      <c r="B582" s="154" t="s">
        <v>632</v>
      </c>
      <c r="C582" s="155" t="s">
        <v>633</v>
      </c>
      <c r="D582" s="156"/>
      <c r="E582" s="157"/>
      <c r="F582" s="157"/>
      <c r="G582" s="158"/>
      <c r="H582" s="159"/>
      <c r="I582" s="159"/>
      <c r="O582" s="160">
        <v>1</v>
      </c>
    </row>
    <row r="583" spans="1:104" ht="12.75">
      <c r="A583" s="161">
        <v>68</v>
      </c>
      <c r="B583" s="162" t="s">
        <v>634</v>
      </c>
      <c r="C583" s="163" t="s">
        <v>635</v>
      </c>
      <c r="D583" s="164" t="s">
        <v>161</v>
      </c>
      <c r="E583" s="165">
        <v>248.501</v>
      </c>
      <c r="F583" s="197">
        <v>0</v>
      </c>
      <c r="G583" s="166">
        <f>E583*F583</f>
        <v>0</v>
      </c>
      <c r="O583" s="160">
        <v>2</v>
      </c>
      <c r="AA583" s="136">
        <v>1</v>
      </c>
      <c r="AB583" s="136">
        <v>7</v>
      </c>
      <c r="AC583" s="136">
        <v>7</v>
      </c>
      <c r="AZ583" s="136">
        <v>2</v>
      </c>
      <c r="BA583" s="136">
        <f>IF(AZ583=1,G583,0)</f>
        <v>0</v>
      </c>
      <c r="BB583" s="136">
        <f>IF(AZ583=2,G583,0)</f>
        <v>0</v>
      </c>
      <c r="BC583" s="136">
        <f>IF(AZ583=3,G583,0)</f>
        <v>0</v>
      </c>
      <c r="BD583" s="136">
        <f>IF(AZ583=4,G583,0)</f>
        <v>0</v>
      </c>
      <c r="BE583" s="136">
        <f>IF(AZ583=5,G583,0)</f>
        <v>0</v>
      </c>
      <c r="CA583" s="167">
        <v>1</v>
      </c>
      <c r="CB583" s="167">
        <v>7</v>
      </c>
      <c r="CZ583" s="136">
        <v>0.00021</v>
      </c>
    </row>
    <row r="584" spans="1:15" ht="12.75">
      <c r="A584" s="168"/>
      <c r="B584" s="170"/>
      <c r="C584" s="231" t="s">
        <v>636</v>
      </c>
      <c r="D584" s="232"/>
      <c r="E584" s="171">
        <v>248.501</v>
      </c>
      <c r="F584" s="172"/>
      <c r="G584" s="173"/>
      <c r="M584" s="169" t="s">
        <v>636</v>
      </c>
      <c r="O584" s="160"/>
    </row>
    <row r="585" spans="1:104" ht="22.5">
      <c r="A585" s="161">
        <v>69</v>
      </c>
      <c r="B585" s="162" t="s">
        <v>637</v>
      </c>
      <c r="C585" s="163" t="s">
        <v>638</v>
      </c>
      <c r="D585" s="164" t="s">
        <v>161</v>
      </c>
      <c r="E585" s="165">
        <v>248.501</v>
      </c>
      <c r="F585" s="197">
        <v>0</v>
      </c>
      <c r="G585" s="166">
        <f>E585*F585</f>
        <v>0</v>
      </c>
      <c r="O585" s="160">
        <v>2</v>
      </c>
      <c r="AA585" s="136">
        <v>1</v>
      </c>
      <c r="AB585" s="136">
        <v>7</v>
      </c>
      <c r="AC585" s="136">
        <v>7</v>
      </c>
      <c r="AZ585" s="136">
        <v>2</v>
      </c>
      <c r="BA585" s="136">
        <f>IF(AZ585=1,G585,0)</f>
        <v>0</v>
      </c>
      <c r="BB585" s="136">
        <f>IF(AZ585=2,G585,0)</f>
        <v>0</v>
      </c>
      <c r="BC585" s="136">
        <f>IF(AZ585=3,G585,0)</f>
        <v>0</v>
      </c>
      <c r="BD585" s="136">
        <f>IF(AZ585=4,G585,0)</f>
        <v>0</v>
      </c>
      <c r="BE585" s="136">
        <f>IF(AZ585=5,G585,0)</f>
        <v>0</v>
      </c>
      <c r="CA585" s="167">
        <v>1</v>
      </c>
      <c r="CB585" s="167">
        <v>7</v>
      </c>
      <c r="CZ585" s="136">
        <v>0.0034</v>
      </c>
    </row>
    <row r="586" spans="1:15" ht="12.75">
      <c r="A586" s="168"/>
      <c r="B586" s="170"/>
      <c r="C586" s="231" t="s">
        <v>639</v>
      </c>
      <c r="D586" s="232"/>
      <c r="E586" s="171">
        <v>0</v>
      </c>
      <c r="F586" s="172"/>
      <c r="G586" s="173"/>
      <c r="M586" s="169" t="s">
        <v>639</v>
      </c>
      <c r="O586" s="160"/>
    </row>
    <row r="587" spans="1:15" ht="12.75">
      <c r="A587" s="168"/>
      <c r="B587" s="170"/>
      <c r="C587" s="231" t="s">
        <v>640</v>
      </c>
      <c r="D587" s="232"/>
      <c r="E587" s="171">
        <v>0</v>
      </c>
      <c r="F587" s="172"/>
      <c r="G587" s="173"/>
      <c r="M587" s="169" t="s">
        <v>640</v>
      </c>
      <c r="O587" s="160"/>
    </row>
    <row r="588" spans="1:15" ht="12.75">
      <c r="A588" s="168"/>
      <c r="B588" s="170"/>
      <c r="C588" s="231" t="s">
        <v>641</v>
      </c>
      <c r="D588" s="232"/>
      <c r="E588" s="171">
        <v>0</v>
      </c>
      <c r="F588" s="172"/>
      <c r="G588" s="173"/>
      <c r="M588" s="169" t="s">
        <v>641</v>
      </c>
      <c r="O588" s="160"/>
    </row>
    <row r="589" spans="1:15" ht="12.75">
      <c r="A589" s="168"/>
      <c r="B589" s="170"/>
      <c r="C589" s="231" t="s">
        <v>642</v>
      </c>
      <c r="D589" s="232"/>
      <c r="E589" s="171">
        <v>0</v>
      </c>
      <c r="F589" s="172"/>
      <c r="G589" s="173"/>
      <c r="M589" s="169" t="s">
        <v>642</v>
      </c>
      <c r="O589" s="160"/>
    </row>
    <row r="590" spans="1:15" ht="12.75">
      <c r="A590" s="168"/>
      <c r="B590" s="170"/>
      <c r="C590" s="231" t="s">
        <v>162</v>
      </c>
      <c r="D590" s="232"/>
      <c r="E590" s="171">
        <v>0</v>
      </c>
      <c r="F590" s="172"/>
      <c r="G590" s="173"/>
      <c r="M590" s="169" t="s">
        <v>162</v>
      </c>
      <c r="O590" s="160"/>
    </row>
    <row r="591" spans="1:15" ht="12.75">
      <c r="A591" s="168"/>
      <c r="B591" s="170"/>
      <c r="C591" s="231" t="s">
        <v>643</v>
      </c>
      <c r="D591" s="232"/>
      <c r="E591" s="171">
        <v>48.45</v>
      </c>
      <c r="F591" s="172"/>
      <c r="G591" s="173"/>
      <c r="M591" s="169" t="s">
        <v>643</v>
      </c>
      <c r="O591" s="160"/>
    </row>
    <row r="592" spans="1:15" ht="22.5">
      <c r="A592" s="168"/>
      <c r="B592" s="170"/>
      <c r="C592" s="231" t="s">
        <v>644</v>
      </c>
      <c r="D592" s="232"/>
      <c r="E592" s="171">
        <v>6.945</v>
      </c>
      <c r="F592" s="172"/>
      <c r="G592" s="173"/>
      <c r="M592" s="169" t="s">
        <v>644</v>
      </c>
      <c r="O592" s="160"/>
    </row>
    <row r="593" spans="1:15" ht="22.5">
      <c r="A593" s="168"/>
      <c r="B593" s="170"/>
      <c r="C593" s="231" t="s">
        <v>645</v>
      </c>
      <c r="D593" s="232"/>
      <c r="E593" s="171">
        <v>8.799</v>
      </c>
      <c r="F593" s="172"/>
      <c r="G593" s="173"/>
      <c r="M593" s="169" t="s">
        <v>645</v>
      </c>
      <c r="O593" s="160"/>
    </row>
    <row r="594" spans="1:15" ht="12.75">
      <c r="A594" s="168"/>
      <c r="B594" s="170"/>
      <c r="C594" s="231" t="s">
        <v>646</v>
      </c>
      <c r="D594" s="232"/>
      <c r="E594" s="171">
        <v>2.874</v>
      </c>
      <c r="F594" s="172"/>
      <c r="G594" s="173"/>
      <c r="M594" s="169" t="s">
        <v>646</v>
      </c>
      <c r="O594" s="160"/>
    </row>
    <row r="595" spans="1:15" ht="12.75">
      <c r="A595" s="168"/>
      <c r="B595" s="170"/>
      <c r="C595" s="231" t="s">
        <v>647</v>
      </c>
      <c r="D595" s="232"/>
      <c r="E595" s="171">
        <v>1.638</v>
      </c>
      <c r="F595" s="172"/>
      <c r="G595" s="173"/>
      <c r="M595" s="169" t="s">
        <v>647</v>
      </c>
      <c r="O595" s="160"/>
    </row>
    <row r="596" spans="1:15" ht="12.75">
      <c r="A596" s="168"/>
      <c r="B596" s="170"/>
      <c r="C596" s="239" t="s">
        <v>358</v>
      </c>
      <c r="D596" s="232"/>
      <c r="E596" s="195">
        <v>68.706</v>
      </c>
      <c r="F596" s="172"/>
      <c r="G596" s="173"/>
      <c r="M596" s="169" t="s">
        <v>358</v>
      </c>
      <c r="O596" s="160"/>
    </row>
    <row r="597" spans="1:15" ht="12.75">
      <c r="A597" s="168"/>
      <c r="B597" s="170"/>
      <c r="C597" s="231" t="s">
        <v>648</v>
      </c>
      <c r="D597" s="232"/>
      <c r="E597" s="171">
        <v>68.71</v>
      </c>
      <c r="F597" s="172"/>
      <c r="G597" s="173"/>
      <c r="M597" s="169" t="s">
        <v>648</v>
      </c>
      <c r="O597" s="160"/>
    </row>
    <row r="598" spans="1:15" ht="12.75">
      <c r="A598" s="168"/>
      <c r="B598" s="170"/>
      <c r="C598" s="231" t="s">
        <v>649</v>
      </c>
      <c r="D598" s="232"/>
      <c r="E598" s="171">
        <v>68.71</v>
      </c>
      <c r="F598" s="172"/>
      <c r="G598" s="173"/>
      <c r="M598" s="169" t="s">
        <v>649</v>
      </c>
      <c r="O598" s="160"/>
    </row>
    <row r="599" spans="1:15" ht="12.75">
      <c r="A599" s="168"/>
      <c r="B599" s="170"/>
      <c r="C599" s="231" t="s">
        <v>650</v>
      </c>
      <c r="D599" s="232"/>
      <c r="E599" s="171">
        <v>19.67</v>
      </c>
      <c r="F599" s="172"/>
      <c r="G599" s="173"/>
      <c r="M599" s="169" t="s">
        <v>650</v>
      </c>
      <c r="O599" s="160"/>
    </row>
    <row r="600" spans="1:15" ht="12.75">
      <c r="A600" s="168"/>
      <c r="B600" s="170"/>
      <c r="C600" s="231" t="s">
        <v>651</v>
      </c>
      <c r="D600" s="232"/>
      <c r="E600" s="171">
        <v>2.94</v>
      </c>
      <c r="F600" s="172"/>
      <c r="G600" s="173"/>
      <c r="M600" s="169" t="s">
        <v>651</v>
      </c>
      <c r="O600" s="160"/>
    </row>
    <row r="601" spans="1:15" ht="12.75">
      <c r="A601" s="168"/>
      <c r="B601" s="170"/>
      <c r="C601" s="231" t="s">
        <v>652</v>
      </c>
      <c r="D601" s="232"/>
      <c r="E601" s="171">
        <v>2.28</v>
      </c>
      <c r="F601" s="172"/>
      <c r="G601" s="173"/>
      <c r="M601" s="169" t="s">
        <v>652</v>
      </c>
      <c r="O601" s="160"/>
    </row>
    <row r="602" spans="1:15" ht="12.75">
      <c r="A602" s="168"/>
      <c r="B602" s="170"/>
      <c r="C602" s="231" t="s">
        <v>653</v>
      </c>
      <c r="D602" s="232"/>
      <c r="E602" s="171">
        <v>4.395</v>
      </c>
      <c r="F602" s="172"/>
      <c r="G602" s="173"/>
      <c r="M602" s="169" t="s">
        <v>653</v>
      </c>
      <c r="O602" s="160"/>
    </row>
    <row r="603" spans="1:15" ht="12.75">
      <c r="A603" s="168"/>
      <c r="B603" s="170"/>
      <c r="C603" s="231" t="s">
        <v>654</v>
      </c>
      <c r="D603" s="232"/>
      <c r="E603" s="171">
        <v>13.09</v>
      </c>
      <c r="F603" s="172"/>
      <c r="G603" s="173"/>
      <c r="M603" s="169" t="s">
        <v>654</v>
      </c>
      <c r="O603" s="160"/>
    </row>
    <row r="604" spans="1:104" ht="22.5">
      <c r="A604" s="161">
        <v>70</v>
      </c>
      <c r="B604" s="162" t="s">
        <v>655</v>
      </c>
      <c r="C604" s="163" t="s">
        <v>656</v>
      </c>
      <c r="D604" s="164" t="s">
        <v>196</v>
      </c>
      <c r="E604" s="165">
        <v>309.29</v>
      </c>
      <c r="F604" s="197">
        <v>0</v>
      </c>
      <c r="G604" s="166">
        <f>E604*F604</f>
        <v>0</v>
      </c>
      <c r="O604" s="160">
        <v>2</v>
      </c>
      <c r="AA604" s="136">
        <v>1</v>
      </c>
      <c r="AB604" s="136">
        <v>0</v>
      </c>
      <c r="AC604" s="136">
        <v>0</v>
      </c>
      <c r="AZ604" s="136">
        <v>2</v>
      </c>
      <c r="BA604" s="136">
        <f>IF(AZ604=1,G604,0)</f>
        <v>0</v>
      </c>
      <c r="BB604" s="136">
        <f>IF(AZ604=2,G604,0)</f>
        <v>0</v>
      </c>
      <c r="BC604" s="136">
        <f>IF(AZ604=3,G604,0)</f>
        <v>0</v>
      </c>
      <c r="BD604" s="136">
        <f>IF(AZ604=4,G604,0)</f>
        <v>0</v>
      </c>
      <c r="BE604" s="136">
        <f>IF(AZ604=5,G604,0)</f>
        <v>0</v>
      </c>
      <c r="CA604" s="167">
        <v>1</v>
      </c>
      <c r="CB604" s="167">
        <v>0</v>
      </c>
      <c r="CZ604" s="136">
        <v>0.00029</v>
      </c>
    </row>
    <row r="605" spans="1:15" ht="12.75">
      <c r="A605" s="168"/>
      <c r="B605" s="170"/>
      <c r="C605" s="231" t="s">
        <v>162</v>
      </c>
      <c r="D605" s="232"/>
      <c r="E605" s="171">
        <v>0</v>
      </c>
      <c r="F605" s="172"/>
      <c r="G605" s="173"/>
      <c r="M605" s="169" t="s">
        <v>162</v>
      </c>
      <c r="O605" s="160"/>
    </row>
    <row r="606" spans="1:15" ht="22.5">
      <c r="A606" s="168"/>
      <c r="B606" s="170"/>
      <c r="C606" s="231" t="s">
        <v>657</v>
      </c>
      <c r="D606" s="232"/>
      <c r="E606" s="171">
        <v>32.78</v>
      </c>
      <c r="F606" s="172"/>
      <c r="G606" s="173"/>
      <c r="M606" s="169" t="s">
        <v>657</v>
      </c>
      <c r="O606" s="160"/>
    </row>
    <row r="607" spans="1:15" ht="22.5">
      <c r="A607" s="168"/>
      <c r="B607" s="170"/>
      <c r="C607" s="231" t="s">
        <v>658</v>
      </c>
      <c r="D607" s="232"/>
      <c r="E607" s="171">
        <v>32.46</v>
      </c>
      <c r="F607" s="172"/>
      <c r="G607" s="173"/>
      <c r="M607" s="169" t="s">
        <v>658</v>
      </c>
      <c r="O607" s="160"/>
    </row>
    <row r="608" spans="1:15" ht="12.75">
      <c r="A608" s="168"/>
      <c r="B608" s="170"/>
      <c r="C608" s="231" t="s">
        <v>659</v>
      </c>
      <c r="D608" s="232"/>
      <c r="E608" s="171">
        <v>11.38</v>
      </c>
      <c r="F608" s="172"/>
      <c r="G608" s="173"/>
      <c r="M608" s="169" t="s">
        <v>659</v>
      </c>
      <c r="O608" s="160"/>
    </row>
    <row r="609" spans="1:15" ht="12.75">
      <c r="A609" s="168"/>
      <c r="B609" s="170"/>
      <c r="C609" s="231" t="s">
        <v>660</v>
      </c>
      <c r="D609" s="232"/>
      <c r="E609" s="171">
        <v>7.26</v>
      </c>
      <c r="F609" s="172"/>
      <c r="G609" s="173"/>
      <c r="M609" s="169" t="s">
        <v>660</v>
      </c>
      <c r="O609" s="160"/>
    </row>
    <row r="610" spans="1:15" ht="12.75">
      <c r="A610" s="168"/>
      <c r="B610" s="170"/>
      <c r="C610" s="231" t="s">
        <v>661</v>
      </c>
      <c r="D610" s="232"/>
      <c r="E610" s="171">
        <v>4.4</v>
      </c>
      <c r="F610" s="172"/>
      <c r="G610" s="173"/>
      <c r="M610" s="169" t="s">
        <v>661</v>
      </c>
      <c r="O610" s="160"/>
    </row>
    <row r="611" spans="1:15" ht="12.75">
      <c r="A611" s="168"/>
      <c r="B611" s="170"/>
      <c r="C611" s="239" t="s">
        <v>358</v>
      </c>
      <c r="D611" s="232"/>
      <c r="E611" s="195">
        <v>88.28000000000002</v>
      </c>
      <c r="F611" s="172"/>
      <c r="G611" s="173"/>
      <c r="M611" s="169" t="s">
        <v>358</v>
      </c>
      <c r="O611" s="160"/>
    </row>
    <row r="612" spans="1:15" ht="12.75">
      <c r="A612" s="168"/>
      <c r="B612" s="170"/>
      <c r="C612" s="231" t="s">
        <v>662</v>
      </c>
      <c r="D612" s="232"/>
      <c r="E612" s="171">
        <v>88.28</v>
      </c>
      <c r="F612" s="172"/>
      <c r="G612" s="173"/>
      <c r="M612" s="169" t="s">
        <v>662</v>
      </c>
      <c r="O612" s="160"/>
    </row>
    <row r="613" spans="1:15" ht="12.75">
      <c r="A613" s="168"/>
      <c r="B613" s="170"/>
      <c r="C613" s="231" t="s">
        <v>663</v>
      </c>
      <c r="D613" s="232"/>
      <c r="E613" s="171">
        <v>88.28</v>
      </c>
      <c r="F613" s="172"/>
      <c r="G613" s="173"/>
      <c r="M613" s="169" t="s">
        <v>663</v>
      </c>
      <c r="O613" s="160"/>
    </row>
    <row r="614" spans="1:15" ht="12.75">
      <c r="A614" s="168"/>
      <c r="B614" s="170"/>
      <c r="C614" s="231" t="s">
        <v>664</v>
      </c>
      <c r="D614" s="232"/>
      <c r="E614" s="171">
        <v>0</v>
      </c>
      <c r="F614" s="172"/>
      <c r="G614" s="173"/>
      <c r="M614" s="169" t="s">
        <v>664</v>
      </c>
      <c r="O614" s="160"/>
    </row>
    <row r="615" spans="1:15" ht="12.75">
      <c r="A615" s="168"/>
      <c r="B615" s="170"/>
      <c r="C615" s="231" t="s">
        <v>665</v>
      </c>
      <c r="D615" s="232"/>
      <c r="E615" s="171">
        <v>10.2</v>
      </c>
      <c r="F615" s="172"/>
      <c r="G615" s="173"/>
      <c r="M615" s="169" t="s">
        <v>665</v>
      </c>
      <c r="O615" s="160"/>
    </row>
    <row r="616" spans="1:15" ht="12.75">
      <c r="A616" s="168"/>
      <c r="B616" s="170"/>
      <c r="C616" s="231" t="s">
        <v>666</v>
      </c>
      <c r="D616" s="232"/>
      <c r="E616" s="171">
        <v>9.4</v>
      </c>
      <c r="F616" s="172"/>
      <c r="G616" s="173"/>
      <c r="M616" s="169" t="s">
        <v>666</v>
      </c>
      <c r="O616" s="160"/>
    </row>
    <row r="617" spans="1:15" ht="12.75">
      <c r="A617" s="168"/>
      <c r="B617" s="170"/>
      <c r="C617" s="231" t="s">
        <v>667</v>
      </c>
      <c r="D617" s="232"/>
      <c r="E617" s="171">
        <v>5.86</v>
      </c>
      <c r="F617" s="172"/>
      <c r="G617" s="173"/>
      <c r="M617" s="169" t="s">
        <v>667</v>
      </c>
      <c r="O617" s="160"/>
    </row>
    <row r="618" spans="1:15" ht="12.75">
      <c r="A618" s="168"/>
      <c r="B618" s="170"/>
      <c r="C618" s="231" t="s">
        <v>668</v>
      </c>
      <c r="D618" s="232"/>
      <c r="E618" s="171">
        <v>18.99</v>
      </c>
      <c r="F618" s="172"/>
      <c r="G618" s="173"/>
      <c r="M618" s="169" t="s">
        <v>668</v>
      </c>
      <c r="O618" s="160"/>
    </row>
    <row r="619" spans="1:104" ht="12.75">
      <c r="A619" s="161">
        <v>71</v>
      </c>
      <c r="B619" s="162" t="s">
        <v>669</v>
      </c>
      <c r="C619" s="163" t="s">
        <v>670</v>
      </c>
      <c r="D619" s="164" t="s">
        <v>61</v>
      </c>
      <c r="E619" s="165">
        <v>4.05</v>
      </c>
      <c r="F619" s="165">
        <f>SUM(G583:G618)*0.01</f>
        <v>0</v>
      </c>
      <c r="G619" s="166">
        <f>E619*F619</f>
        <v>0</v>
      </c>
      <c r="O619" s="160">
        <v>2</v>
      </c>
      <c r="AA619" s="136">
        <v>7</v>
      </c>
      <c r="AB619" s="136">
        <v>1002</v>
      </c>
      <c r="AC619" s="136">
        <v>5</v>
      </c>
      <c r="AZ619" s="136">
        <v>2</v>
      </c>
      <c r="BA619" s="136">
        <f>IF(AZ619=1,G619,0)</f>
        <v>0</v>
      </c>
      <c r="BB619" s="136">
        <f>IF(AZ619=2,G619,0)</f>
        <v>0</v>
      </c>
      <c r="BC619" s="136">
        <f>IF(AZ619=3,G619,0)</f>
        <v>0</v>
      </c>
      <c r="BD619" s="136">
        <f>IF(AZ619=4,G619,0)</f>
        <v>0</v>
      </c>
      <c r="BE619" s="136">
        <f>IF(AZ619=5,G619,0)</f>
        <v>0</v>
      </c>
      <c r="CA619" s="167">
        <v>7</v>
      </c>
      <c r="CB619" s="167">
        <v>1002</v>
      </c>
      <c r="CZ619" s="136">
        <v>0</v>
      </c>
    </row>
    <row r="620" spans="1:57" ht="12.75">
      <c r="A620" s="174"/>
      <c r="B620" s="175" t="s">
        <v>73</v>
      </c>
      <c r="C620" s="176" t="str">
        <f>CONCATENATE(B582," ",C582)</f>
        <v>711 Izolace proti vodě</v>
      </c>
      <c r="D620" s="177"/>
      <c r="E620" s="178"/>
      <c r="F620" s="179"/>
      <c r="G620" s="180">
        <f>SUM(G582:G619)</f>
        <v>0</v>
      </c>
      <c r="O620" s="160">
        <v>4</v>
      </c>
      <c r="BA620" s="181">
        <f>SUM(BA582:BA619)</f>
        <v>0</v>
      </c>
      <c r="BB620" s="181">
        <f>SUM(BB582:BB619)</f>
        <v>0</v>
      </c>
      <c r="BC620" s="181">
        <f>SUM(BC582:BC619)</f>
        <v>0</v>
      </c>
      <c r="BD620" s="181">
        <f>SUM(BD582:BD619)</f>
        <v>0</v>
      </c>
      <c r="BE620" s="181">
        <f>SUM(BE582:BE619)</f>
        <v>0</v>
      </c>
    </row>
    <row r="621" spans="1:15" ht="12.75">
      <c r="A621" s="153" t="s">
        <v>72</v>
      </c>
      <c r="B621" s="154" t="s">
        <v>671</v>
      </c>
      <c r="C621" s="155" t="s">
        <v>672</v>
      </c>
      <c r="D621" s="156"/>
      <c r="E621" s="157"/>
      <c r="F621" s="157"/>
      <c r="G621" s="158"/>
      <c r="H621" s="159"/>
      <c r="I621" s="159"/>
      <c r="O621" s="160">
        <v>1</v>
      </c>
    </row>
    <row r="622" spans="1:104" ht="12.75">
      <c r="A622" s="161">
        <v>72</v>
      </c>
      <c r="B622" s="162" t="s">
        <v>673</v>
      </c>
      <c r="C622" s="163" t="s">
        <v>674</v>
      </c>
      <c r="D622" s="164" t="s">
        <v>161</v>
      </c>
      <c r="E622" s="165">
        <v>195.35</v>
      </c>
      <c r="F622" s="197">
        <v>0</v>
      </c>
      <c r="G622" s="166">
        <f>E622*F622</f>
        <v>0</v>
      </c>
      <c r="O622" s="160">
        <v>2</v>
      </c>
      <c r="AA622" s="136">
        <v>1</v>
      </c>
      <c r="AB622" s="136">
        <v>7</v>
      </c>
      <c r="AC622" s="136">
        <v>7</v>
      </c>
      <c r="AZ622" s="136">
        <v>2</v>
      </c>
      <c r="BA622" s="136">
        <f>IF(AZ622=1,G622,0)</f>
        <v>0</v>
      </c>
      <c r="BB622" s="136">
        <f>IF(AZ622=2,G622,0)</f>
        <v>0</v>
      </c>
      <c r="BC622" s="136">
        <f>IF(AZ622=3,G622,0)</f>
        <v>0</v>
      </c>
      <c r="BD622" s="136">
        <f>IF(AZ622=4,G622,0)</f>
        <v>0</v>
      </c>
      <c r="BE622" s="136">
        <f>IF(AZ622=5,G622,0)</f>
        <v>0</v>
      </c>
      <c r="CA622" s="167">
        <v>1</v>
      </c>
      <c r="CB622" s="167">
        <v>7</v>
      </c>
      <c r="CZ622" s="136">
        <v>1E-05</v>
      </c>
    </row>
    <row r="623" spans="1:15" ht="12.75">
      <c r="A623" s="168"/>
      <c r="B623" s="170"/>
      <c r="C623" s="231" t="s">
        <v>492</v>
      </c>
      <c r="D623" s="232"/>
      <c r="E623" s="171">
        <v>0</v>
      </c>
      <c r="F623" s="172"/>
      <c r="G623" s="173"/>
      <c r="M623" s="169" t="s">
        <v>492</v>
      </c>
      <c r="O623" s="160"/>
    </row>
    <row r="624" spans="1:15" ht="12.75">
      <c r="A624" s="168"/>
      <c r="B624" s="170"/>
      <c r="C624" s="231" t="s">
        <v>675</v>
      </c>
      <c r="D624" s="232"/>
      <c r="E624" s="171">
        <v>195.35</v>
      </c>
      <c r="F624" s="172"/>
      <c r="G624" s="173"/>
      <c r="M624" s="169" t="s">
        <v>675</v>
      </c>
      <c r="O624" s="160"/>
    </row>
    <row r="625" spans="1:104" ht="22.5">
      <c r="A625" s="161">
        <v>73</v>
      </c>
      <c r="B625" s="162" t="s">
        <v>676</v>
      </c>
      <c r="C625" s="163" t="s">
        <v>677</v>
      </c>
      <c r="D625" s="164" t="s">
        <v>196</v>
      </c>
      <c r="E625" s="165">
        <v>292.43</v>
      </c>
      <c r="F625" s="197">
        <v>0</v>
      </c>
      <c r="G625" s="166">
        <f>E625*F625</f>
        <v>0</v>
      </c>
      <c r="O625" s="160">
        <v>2</v>
      </c>
      <c r="AA625" s="136">
        <v>1</v>
      </c>
      <c r="AB625" s="136">
        <v>7</v>
      </c>
      <c r="AC625" s="136">
        <v>7</v>
      </c>
      <c r="AZ625" s="136">
        <v>2</v>
      </c>
      <c r="BA625" s="136">
        <f>IF(AZ625=1,G625,0)</f>
        <v>0</v>
      </c>
      <c r="BB625" s="136">
        <f>IF(AZ625=2,G625,0)</f>
        <v>0</v>
      </c>
      <c r="BC625" s="136">
        <f>IF(AZ625=3,G625,0)</f>
        <v>0</v>
      </c>
      <c r="BD625" s="136">
        <f>IF(AZ625=4,G625,0)</f>
        <v>0</v>
      </c>
      <c r="BE625" s="136">
        <f>IF(AZ625=5,G625,0)</f>
        <v>0</v>
      </c>
      <c r="CA625" s="167">
        <v>1</v>
      </c>
      <c r="CB625" s="167">
        <v>7</v>
      </c>
      <c r="CZ625" s="136">
        <v>0</v>
      </c>
    </row>
    <row r="626" spans="1:15" ht="12.75">
      <c r="A626" s="168"/>
      <c r="B626" s="170"/>
      <c r="C626" s="231" t="s">
        <v>162</v>
      </c>
      <c r="D626" s="232"/>
      <c r="E626" s="171">
        <v>0</v>
      </c>
      <c r="F626" s="172"/>
      <c r="G626" s="173"/>
      <c r="M626" s="169" t="s">
        <v>162</v>
      </c>
      <c r="O626" s="160"/>
    </row>
    <row r="627" spans="1:15" ht="12.75">
      <c r="A627" s="168"/>
      <c r="B627" s="170"/>
      <c r="C627" s="231" t="s">
        <v>678</v>
      </c>
      <c r="D627" s="232"/>
      <c r="E627" s="171">
        <v>23.15</v>
      </c>
      <c r="F627" s="172"/>
      <c r="G627" s="173"/>
      <c r="M627" s="169" t="s">
        <v>678</v>
      </c>
      <c r="O627" s="160"/>
    </row>
    <row r="628" spans="1:15" ht="12.75">
      <c r="A628" s="168"/>
      <c r="B628" s="170"/>
      <c r="C628" s="231" t="s">
        <v>679</v>
      </c>
      <c r="D628" s="232"/>
      <c r="E628" s="171">
        <v>20.96</v>
      </c>
      <c r="F628" s="172"/>
      <c r="G628" s="173"/>
      <c r="M628" s="169" t="s">
        <v>679</v>
      </c>
      <c r="O628" s="160"/>
    </row>
    <row r="629" spans="1:15" ht="12.75">
      <c r="A629" s="168"/>
      <c r="B629" s="170"/>
      <c r="C629" s="231" t="s">
        <v>680</v>
      </c>
      <c r="D629" s="232"/>
      <c r="E629" s="171">
        <v>9.58</v>
      </c>
      <c r="F629" s="172"/>
      <c r="G629" s="173"/>
      <c r="M629" s="169" t="s">
        <v>680</v>
      </c>
      <c r="O629" s="160"/>
    </row>
    <row r="630" spans="1:15" ht="12.75">
      <c r="A630" s="168"/>
      <c r="B630" s="170"/>
      <c r="C630" s="231" t="s">
        <v>681</v>
      </c>
      <c r="D630" s="232"/>
      <c r="E630" s="171">
        <v>5.46</v>
      </c>
      <c r="F630" s="172"/>
      <c r="G630" s="173"/>
      <c r="M630" s="169" t="s">
        <v>681</v>
      </c>
      <c r="O630" s="160"/>
    </row>
    <row r="631" spans="1:15" ht="12.75">
      <c r="A631" s="168"/>
      <c r="B631" s="170"/>
      <c r="C631" s="231" t="s">
        <v>682</v>
      </c>
      <c r="D631" s="232"/>
      <c r="E631" s="171">
        <v>26</v>
      </c>
      <c r="F631" s="172"/>
      <c r="G631" s="173"/>
      <c r="M631" s="169" t="s">
        <v>682</v>
      </c>
      <c r="O631" s="160"/>
    </row>
    <row r="632" spans="1:15" ht="12.75">
      <c r="A632" s="168"/>
      <c r="B632" s="170"/>
      <c r="C632" s="239" t="s">
        <v>358</v>
      </c>
      <c r="D632" s="232"/>
      <c r="E632" s="195">
        <v>85.15</v>
      </c>
      <c r="F632" s="172"/>
      <c r="G632" s="173"/>
      <c r="M632" s="169" t="s">
        <v>358</v>
      </c>
      <c r="O632" s="160"/>
    </row>
    <row r="633" spans="1:15" ht="12.75">
      <c r="A633" s="168"/>
      <c r="B633" s="170"/>
      <c r="C633" s="231" t="s">
        <v>683</v>
      </c>
      <c r="D633" s="232"/>
      <c r="E633" s="171">
        <v>85.15</v>
      </c>
      <c r="F633" s="172"/>
      <c r="G633" s="173"/>
      <c r="M633" s="169" t="s">
        <v>683</v>
      </c>
      <c r="O633" s="160"/>
    </row>
    <row r="634" spans="1:15" ht="12.75">
      <c r="A634" s="168"/>
      <c r="B634" s="170"/>
      <c r="C634" s="231" t="s">
        <v>684</v>
      </c>
      <c r="D634" s="232"/>
      <c r="E634" s="171">
        <v>85.15</v>
      </c>
      <c r="F634" s="172"/>
      <c r="G634" s="173"/>
      <c r="M634" s="169" t="s">
        <v>684</v>
      </c>
      <c r="O634" s="160"/>
    </row>
    <row r="635" spans="1:15" ht="12.75">
      <c r="A635" s="168"/>
      <c r="B635" s="170"/>
      <c r="C635" s="231" t="s">
        <v>664</v>
      </c>
      <c r="D635" s="232"/>
      <c r="E635" s="171">
        <v>0</v>
      </c>
      <c r="F635" s="172"/>
      <c r="G635" s="173"/>
      <c r="M635" s="169" t="s">
        <v>664</v>
      </c>
      <c r="O635" s="160"/>
    </row>
    <row r="636" spans="1:15" ht="12.75">
      <c r="A636" s="168"/>
      <c r="B636" s="170"/>
      <c r="C636" s="231" t="s">
        <v>685</v>
      </c>
      <c r="D636" s="232"/>
      <c r="E636" s="171">
        <v>9.8</v>
      </c>
      <c r="F636" s="172"/>
      <c r="G636" s="173"/>
      <c r="M636" s="169" t="s">
        <v>685</v>
      </c>
      <c r="O636" s="160"/>
    </row>
    <row r="637" spans="1:15" ht="12.75">
      <c r="A637" s="168"/>
      <c r="B637" s="170"/>
      <c r="C637" s="231" t="s">
        <v>686</v>
      </c>
      <c r="D637" s="232"/>
      <c r="E637" s="171">
        <v>7.6</v>
      </c>
      <c r="F637" s="172"/>
      <c r="G637" s="173"/>
      <c r="M637" s="169" t="s">
        <v>686</v>
      </c>
      <c r="O637" s="160"/>
    </row>
    <row r="638" spans="1:15" ht="12.75">
      <c r="A638" s="168"/>
      <c r="B638" s="170"/>
      <c r="C638" s="231" t="s">
        <v>687</v>
      </c>
      <c r="D638" s="232"/>
      <c r="E638" s="171">
        <v>7.1</v>
      </c>
      <c r="F638" s="172"/>
      <c r="G638" s="173"/>
      <c r="M638" s="169" t="s">
        <v>687</v>
      </c>
      <c r="O638" s="160"/>
    </row>
    <row r="639" spans="1:15" ht="12.75">
      <c r="A639" s="168"/>
      <c r="B639" s="170"/>
      <c r="C639" s="231" t="s">
        <v>688</v>
      </c>
      <c r="D639" s="232"/>
      <c r="E639" s="171">
        <v>12.48</v>
      </c>
      <c r="F639" s="172"/>
      <c r="G639" s="173"/>
      <c r="M639" s="169" t="s">
        <v>688</v>
      </c>
      <c r="O639" s="160"/>
    </row>
    <row r="640" spans="1:104" ht="12.75">
      <c r="A640" s="161">
        <v>74</v>
      </c>
      <c r="B640" s="162" t="s">
        <v>689</v>
      </c>
      <c r="C640" s="163" t="s">
        <v>690</v>
      </c>
      <c r="D640" s="164" t="s">
        <v>196</v>
      </c>
      <c r="E640" s="165">
        <v>1.72</v>
      </c>
      <c r="F640" s="197">
        <v>0</v>
      </c>
      <c r="G640" s="166">
        <f>E640*F640</f>
        <v>0</v>
      </c>
      <c r="O640" s="160">
        <v>2</v>
      </c>
      <c r="AA640" s="136">
        <v>1</v>
      </c>
      <c r="AB640" s="136">
        <v>7</v>
      </c>
      <c r="AC640" s="136">
        <v>7</v>
      </c>
      <c r="AZ640" s="136">
        <v>2</v>
      </c>
      <c r="BA640" s="136">
        <f>IF(AZ640=1,G640,0)</f>
        <v>0</v>
      </c>
      <c r="BB640" s="136">
        <f>IF(AZ640=2,G640,0)</f>
        <v>0</v>
      </c>
      <c r="BC640" s="136">
        <f>IF(AZ640=3,G640,0)</f>
        <v>0</v>
      </c>
      <c r="BD640" s="136">
        <f>IF(AZ640=4,G640,0)</f>
        <v>0</v>
      </c>
      <c r="BE640" s="136">
        <f>IF(AZ640=5,G640,0)</f>
        <v>0</v>
      </c>
      <c r="CA640" s="167">
        <v>1</v>
      </c>
      <c r="CB640" s="167">
        <v>7</v>
      </c>
      <c r="CZ640" s="136">
        <v>0.00174</v>
      </c>
    </row>
    <row r="641" spans="1:15" ht="12.75">
      <c r="A641" s="168"/>
      <c r="B641" s="170"/>
      <c r="C641" s="231" t="s">
        <v>691</v>
      </c>
      <c r="D641" s="232"/>
      <c r="E641" s="171">
        <v>1.72</v>
      </c>
      <c r="F641" s="172"/>
      <c r="G641" s="173"/>
      <c r="M641" s="169" t="s">
        <v>691</v>
      </c>
      <c r="O641" s="160"/>
    </row>
    <row r="642" spans="1:104" ht="22.5">
      <c r="A642" s="161">
        <v>75</v>
      </c>
      <c r="B642" s="162" t="s">
        <v>692</v>
      </c>
      <c r="C642" s="163" t="s">
        <v>693</v>
      </c>
      <c r="D642" s="164" t="s">
        <v>118</v>
      </c>
      <c r="E642" s="165">
        <v>14</v>
      </c>
      <c r="F642" s="197">
        <v>0</v>
      </c>
      <c r="G642" s="166">
        <f>E642*F642</f>
        <v>0</v>
      </c>
      <c r="O642" s="160">
        <v>2</v>
      </c>
      <c r="AA642" s="136">
        <v>1</v>
      </c>
      <c r="AB642" s="136">
        <v>7</v>
      </c>
      <c r="AC642" s="136">
        <v>7</v>
      </c>
      <c r="AZ642" s="136">
        <v>2</v>
      </c>
      <c r="BA642" s="136">
        <f>IF(AZ642=1,G642,0)</f>
        <v>0</v>
      </c>
      <c r="BB642" s="136">
        <f>IF(AZ642=2,G642,0)</f>
        <v>0</v>
      </c>
      <c r="BC642" s="136">
        <f>IF(AZ642=3,G642,0)</f>
        <v>0</v>
      </c>
      <c r="BD642" s="136">
        <f>IF(AZ642=4,G642,0)</f>
        <v>0</v>
      </c>
      <c r="BE642" s="136">
        <f>IF(AZ642=5,G642,0)</f>
        <v>0</v>
      </c>
      <c r="CA642" s="167">
        <v>1</v>
      </c>
      <c r="CB642" s="167">
        <v>7</v>
      </c>
      <c r="CZ642" s="136">
        <v>0.00186</v>
      </c>
    </row>
    <row r="643" spans="1:15" ht="12.75">
      <c r="A643" s="168"/>
      <c r="B643" s="170"/>
      <c r="C643" s="231" t="s">
        <v>694</v>
      </c>
      <c r="D643" s="232"/>
      <c r="E643" s="171">
        <v>14</v>
      </c>
      <c r="F643" s="172"/>
      <c r="G643" s="173"/>
      <c r="M643" s="169" t="s">
        <v>694</v>
      </c>
      <c r="O643" s="160"/>
    </row>
    <row r="644" spans="1:104" ht="12.75">
      <c r="A644" s="161">
        <v>76</v>
      </c>
      <c r="B644" s="162" t="s">
        <v>695</v>
      </c>
      <c r="C644" s="163" t="s">
        <v>696</v>
      </c>
      <c r="D644" s="164" t="s">
        <v>61</v>
      </c>
      <c r="E644" s="165">
        <v>1.95</v>
      </c>
      <c r="F644" s="165">
        <f>SUM(G622:G643)*0.01</f>
        <v>0</v>
      </c>
      <c r="G644" s="166">
        <f>E644*F644</f>
        <v>0</v>
      </c>
      <c r="O644" s="160">
        <v>2</v>
      </c>
      <c r="AA644" s="136">
        <v>7</v>
      </c>
      <c r="AB644" s="136">
        <v>1002</v>
      </c>
      <c r="AC644" s="136">
        <v>5</v>
      </c>
      <c r="AZ644" s="136">
        <v>2</v>
      </c>
      <c r="BA644" s="136">
        <f>IF(AZ644=1,G644,0)</f>
        <v>0</v>
      </c>
      <c r="BB644" s="136">
        <f>IF(AZ644=2,G644,0)</f>
        <v>0</v>
      </c>
      <c r="BC644" s="136">
        <f>IF(AZ644=3,G644,0)</f>
        <v>0</v>
      </c>
      <c r="BD644" s="136">
        <f>IF(AZ644=4,G644,0)</f>
        <v>0</v>
      </c>
      <c r="BE644" s="136">
        <f>IF(AZ644=5,G644,0)</f>
        <v>0</v>
      </c>
      <c r="CA644" s="167">
        <v>7</v>
      </c>
      <c r="CB644" s="167">
        <v>1002</v>
      </c>
      <c r="CZ644" s="136">
        <v>0</v>
      </c>
    </row>
    <row r="645" spans="1:57" ht="12.75">
      <c r="A645" s="174"/>
      <c r="B645" s="175" t="s">
        <v>73</v>
      </c>
      <c r="C645" s="176" t="str">
        <f>CONCATENATE(B621," ",C621)</f>
        <v>713 Izolace tepelné</v>
      </c>
      <c r="D645" s="177"/>
      <c r="E645" s="178"/>
      <c r="F645" s="179"/>
      <c r="G645" s="180">
        <f>SUM(G621:G644)</f>
        <v>0</v>
      </c>
      <c r="O645" s="160">
        <v>4</v>
      </c>
      <c r="BA645" s="181">
        <f>SUM(BA621:BA644)</f>
        <v>0</v>
      </c>
      <c r="BB645" s="181">
        <f>SUM(BB621:BB644)</f>
        <v>0</v>
      </c>
      <c r="BC645" s="181">
        <f>SUM(BC621:BC644)</f>
        <v>0</v>
      </c>
      <c r="BD645" s="181">
        <f>SUM(BD621:BD644)</f>
        <v>0</v>
      </c>
      <c r="BE645" s="181">
        <f>SUM(BE621:BE644)</f>
        <v>0</v>
      </c>
    </row>
    <row r="646" spans="1:15" ht="12.75">
      <c r="A646" s="153" t="s">
        <v>72</v>
      </c>
      <c r="B646" s="154" t="s">
        <v>697</v>
      </c>
      <c r="C646" s="155" t="s">
        <v>698</v>
      </c>
      <c r="D646" s="156"/>
      <c r="E646" s="157"/>
      <c r="F646" s="157"/>
      <c r="G646" s="158"/>
      <c r="H646" s="159"/>
      <c r="I646" s="159"/>
      <c r="O646" s="160">
        <v>1</v>
      </c>
    </row>
    <row r="647" spans="1:104" ht="12.75">
      <c r="A647" s="161">
        <v>77</v>
      </c>
      <c r="B647" s="162" t="s">
        <v>699</v>
      </c>
      <c r="C647" s="163" t="s">
        <v>700</v>
      </c>
      <c r="D647" s="164" t="s">
        <v>408</v>
      </c>
      <c r="E647" s="165">
        <v>1</v>
      </c>
      <c r="F647" s="197">
        <v>0</v>
      </c>
      <c r="G647" s="166">
        <f>E647*F647</f>
        <v>0</v>
      </c>
      <c r="O647" s="160">
        <v>2</v>
      </c>
      <c r="AA647" s="136">
        <v>12</v>
      </c>
      <c r="AB647" s="136">
        <v>0</v>
      </c>
      <c r="AC647" s="136">
        <v>7</v>
      </c>
      <c r="AZ647" s="136">
        <v>2</v>
      </c>
      <c r="BA647" s="136">
        <f>IF(AZ647=1,G647,0)</f>
        <v>0</v>
      </c>
      <c r="BB647" s="136">
        <f>IF(AZ647=2,G647,0)</f>
        <v>0</v>
      </c>
      <c r="BC647" s="136">
        <f>IF(AZ647=3,G647,0)</f>
        <v>0</v>
      </c>
      <c r="BD647" s="136">
        <f>IF(AZ647=4,G647,0)</f>
        <v>0</v>
      </c>
      <c r="BE647" s="136">
        <f>IF(AZ647=5,G647,0)</f>
        <v>0</v>
      </c>
      <c r="CA647" s="167">
        <v>12</v>
      </c>
      <c r="CB647" s="167">
        <v>0</v>
      </c>
      <c r="CZ647" s="136">
        <v>0</v>
      </c>
    </row>
    <row r="648" spans="1:57" ht="12.75">
      <c r="A648" s="174"/>
      <c r="B648" s="175" t="s">
        <v>73</v>
      </c>
      <c r="C648" s="176" t="str">
        <f>CONCATENATE(B646," ",C646)</f>
        <v>720 Zdravotechnická instalace</v>
      </c>
      <c r="D648" s="177"/>
      <c r="E648" s="178"/>
      <c r="F648" s="179"/>
      <c r="G648" s="180">
        <f>SUM(G646:G647)</f>
        <v>0</v>
      </c>
      <c r="O648" s="160">
        <v>4</v>
      </c>
      <c r="BA648" s="181">
        <f>SUM(BA646:BA647)</f>
        <v>0</v>
      </c>
      <c r="BB648" s="181">
        <f>SUM(BB646:BB647)</f>
        <v>0</v>
      </c>
      <c r="BC648" s="181">
        <f>SUM(BC646:BC647)</f>
        <v>0</v>
      </c>
      <c r="BD648" s="181">
        <f>SUM(BD646:BD647)</f>
        <v>0</v>
      </c>
      <c r="BE648" s="181">
        <f>SUM(BE646:BE647)</f>
        <v>0</v>
      </c>
    </row>
    <row r="649" spans="1:15" ht="12.75">
      <c r="A649" s="153" t="s">
        <v>72</v>
      </c>
      <c r="B649" s="154" t="s">
        <v>701</v>
      </c>
      <c r="C649" s="155" t="s">
        <v>702</v>
      </c>
      <c r="D649" s="156"/>
      <c r="E649" s="157"/>
      <c r="F649" s="157"/>
      <c r="G649" s="158"/>
      <c r="H649" s="159"/>
      <c r="I649" s="159"/>
      <c r="O649" s="160">
        <v>1</v>
      </c>
    </row>
    <row r="650" spans="1:104" ht="12.75">
      <c r="A650" s="161">
        <v>78</v>
      </c>
      <c r="B650" s="162" t="s">
        <v>703</v>
      </c>
      <c r="C650" s="163" t="s">
        <v>704</v>
      </c>
      <c r="D650" s="164" t="s">
        <v>408</v>
      </c>
      <c r="E650" s="165">
        <v>1</v>
      </c>
      <c r="F650" s="197">
        <v>0</v>
      </c>
      <c r="G650" s="166">
        <f>E650*F650</f>
        <v>0</v>
      </c>
      <c r="O650" s="160">
        <v>2</v>
      </c>
      <c r="AA650" s="136">
        <v>12</v>
      </c>
      <c r="AB650" s="136">
        <v>0</v>
      </c>
      <c r="AC650" s="136">
        <v>8</v>
      </c>
      <c r="AZ650" s="136">
        <v>2</v>
      </c>
      <c r="BA650" s="136">
        <f>IF(AZ650=1,G650,0)</f>
        <v>0</v>
      </c>
      <c r="BB650" s="136">
        <f>IF(AZ650=2,G650,0)</f>
        <v>0</v>
      </c>
      <c r="BC650" s="136">
        <f>IF(AZ650=3,G650,0)</f>
        <v>0</v>
      </c>
      <c r="BD650" s="136">
        <f>IF(AZ650=4,G650,0)</f>
        <v>0</v>
      </c>
      <c r="BE650" s="136">
        <f>IF(AZ650=5,G650,0)</f>
        <v>0</v>
      </c>
      <c r="CA650" s="167">
        <v>12</v>
      </c>
      <c r="CB650" s="167">
        <v>0</v>
      </c>
      <c r="CZ650" s="136">
        <v>0</v>
      </c>
    </row>
    <row r="651" spans="1:57" ht="12.75">
      <c r="A651" s="174"/>
      <c r="B651" s="175" t="s">
        <v>73</v>
      </c>
      <c r="C651" s="176" t="str">
        <f>CONCATENATE(B649," ",C649)</f>
        <v>730 Ústřední vytápění</v>
      </c>
      <c r="D651" s="177"/>
      <c r="E651" s="178"/>
      <c r="F651" s="179"/>
      <c r="G651" s="180">
        <f>SUM(G649:G650)</f>
        <v>0</v>
      </c>
      <c r="O651" s="160">
        <v>4</v>
      </c>
      <c r="BA651" s="181">
        <f>SUM(BA649:BA650)</f>
        <v>0</v>
      </c>
      <c r="BB651" s="181">
        <f>SUM(BB649:BB650)</f>
        <v>0</v>
      </c>
      <c r="BC651" s="181">
        <f>SUM(BC649:BC650)</f>
        <v>0</v>
      </c>
      <c r="BD651" s="181">
        <f>SUM(BD649:BD650)</f>
        <v>0</v>
      </c>
      <c r="BE651" s="181">
        <f>SUM(BE649:BE650)</f>
        <v>0</v>
      </c>
    </row>
    <row r="652" spans="1:15" ht="12.75">
      <c r="A652" s="153" t="s">
        <v>72</v>
      </c>
      <c r="B652" s="154" t="s">
        <v>705</v>
      </c>
      <c r="C652" s="155" t="s">
        <v>706</v>
      </c>
      <c r="D652" s="156"/>
      <c r="E652" s="157"/>
      <c r="F652" s="157"/>
      <c r="G652" s="158"/>
      <c r="H652" s="159"/>
      <c r="I652" s="159"/>
      <c r="O652" s="160">
        <v>1</v>
      </c>
    </row>
    <row r="653" spans="1:104" ht="22.5">
      <c r="A653" s="161">
        <v>79</v>
      </c>
      <c r="B653" s="162" t="s">
        <v>707</v>
      </c>
      <c r="C653" s="163" t="s">
        <v>708</v>
      </c>
      <c r="D653" s="164" t="s">
        <v>161</v>
      </c>
      <c r="E653" s="165">
        <v>20.544</v>
      </c>
      <c r="F653" s="197">
        <v>0</v>
      </c>
      <c r="G653" s="166">
        <f>E653*F653</f>
        <v>0</v>
      </c>
      <c r="O653" s="160">
        <v>2</v>
      </c>
      <c r="AA653" s="136">
        <v>1</v>
      </c>
      <c r="AB653" s="136">
        <v>7</v>
      </c>
      <c r="AC653" s="136">
        <v>7</v>
      </c>
      <c r="AZ653" s="136">
        <v>2</v>
      </c>
      <c r="BA653" s="136">
        <f>IF(AZ653=1,G653,0)</f>
        <v>0</v>
      </c>
      <c r="BB653" s="136">
        <f>IF(AZ653=2,G653,0)</f>
        <v>0</v>
      </c>
      <c r="BC653" s="136">
        <f>IF(AZ653=3,G653,0)</f>
        <v>0</v>
      </c>
      <c r="BD653" s="136">
        <f>IF(AZ653=4,G653,0)</f>
        <v>0</v>
      </c>
      <c r="BE653" s="136">
        <f>IF(AZ653=5,G653,0)</f>
        <v>0</v>
      </c>
      <c r="CA653" s="167">
        <v>1</v>
      </c>
      <c r="CB653" s="167">
        <v>7</v>
      </c>
      <c r="CZ653" s="136">
        <v>0.05729</v>
      </c>
    </row>
    <row r="654" spans="1:15" ht="12.75">
      <c r="A654" s="168"/>
      <c r="B654" s="170"/>
      <c r="C654" s="231" t="s">
        <v>709</v>
      </c>
      <c r="D654" s="232"/>
      <c r="E654" s="171">
        <v>0</v>
      </c>
      <c r="F654" s="172"/>
      <c r="G654" s="173"/>
      <c r="M654" s="169" t="s">
        <v>709</v>
      </c>
      <c r="O654" s="160"/>
    </row>
    <row r="655" spans="1:15" ht="12.75">
      <c r="A655" s="168"/>
      <c r="B655" s="170"/>
      <c r="C655" s="231" t="s">
        <v>420</v>
      </c>
      <c r="D655" s="232"/>
      <c r="E655" s="171">
        <v>20.544</v>
      </c>
      <c r="F655" s="172"/>
      <c r="G655" s="173"/>
      <c r="M655" s="169" t="s">
        <v>420</v>
      </c>
      <c r="O655" s="160"/>
    </row>
    <row r="656" spans="1:104" ht="12.75">
      <c r="A656" s="161">
        <v>80</v>
      </c>
      <c r="B656" s="162" t="s">
        <v>710</v>
      </c>
      <c r="C656" s="163" t="s">
        <v>711</v>
      </c>
      <c r="D656" s="164" t="s">
        <v>61</v>
      </c>
      <c r="E656" s="165">
        <v>6.5</v>
      </c>
      <c r="F656" s="165">
        <f>SUM(G653:G655)*0.01</f>
        <v>0</v>
      </c>
      <c r="G656" s="166">
        <f>E656*F656</f>
        <v>0</v>
      </c>
      <c r="O656" s="160">
        <v>2</v>
      </c>
      <c r="AA656" s="136">
        <v>7</v>
      </c>
      <c r="AB656" s="136">
        <v>1002</v>
      </c>
      <c r="AC656" s="136">
        <v>5</v>
      </c>
      <c r="AZ656" s="136">
        <v>2</v>
      </c>
      <c r="BA656" s="136">
        <f>IF(AZ656=1,G656,0)</f>
        <v>0</v>
      </c>
      <c r="BB656" s="136">
        <f>IF(AZ656=2,G656,0)</f>
        <v>0</v>
      </c>
      <c r="BC656" s="136">
        <f>IF(AZ656=3,G656,0)</f>
        <v>0</v>
      </c>
      <c r="BD656" s="136">
        <f>IF(AZ656=4,G656,0)</f>
        <v>0</v>
      </c>
      <c r="BE656" s="136">
        <f>IF(AZ656=5,G656,0)</f>
        <v>0</v>
      </c>
      <c r="CA656" s="167">
        <v>7</v>
      </c>
      <c r="CB656" s="167">
        <v>1002</v>
      </c>
      <c r="CZ656" s="136">
        <v>0</v>
      </c>
    </row>
    <row r="657" spans="1:57" ht="12.75">
      <c r="A657" s="174"/>
      <c r="B657" s="175" t="s">
        <v>73</v>
      </c>
      <c r="C657" s="176" t="str">
        <f>CONCATENATE(B652," ",C652)</f>
        <v>762 Konstrukce tesařské</v>
      </c>
      <c r="D657" s="177"/>
      <c r="E657" s="178"/>
      <c r="F657" s="179"/>
      <c r="G657" s="180">
        <f>SUM(G652:G656)</f>
        <v>0</v>
      </c>
      <c r="O657" s="160">
        <v>4</v>
      </c>
      <c r="BA657" s="181">
        <f>SUM(BA652:BA656)</f>
        <v>0</v>
      </c>
      <c r="BB657" s="181">
        <f>SUM(BB652:BB656)</f>
        <v>0</v>
      </c>
      <c r="BC657" s="181">
        <f>SUM(BC652:BC656)</f>
        <v>0</v>
      </c>
      <c r="BD657" s="181">
        <f>SUM(BD652:BD656)</f>
        <v>0</v>
      </c>
      <c r="BE657" s="181">
        <f>SUM(BE652:BE656)</f>
        <v>0</v>
      </c>
    </row>
    <row r="658" spans="1:15" ht="12.75">
      <c r="A658" s="153" t="s">
        <v>72</v>
      </c>
      <c r="B658" s="154" t="s">
        <v>712</v>
      </c>
      <c r="C658" s="155" t="s">
        <v>713</v>
      </c>
      <c r="D658" s="156"/>
      <c r="E658" s="157"/>
      <c r="F658" s="157"/>
      <c r="G658" s="158"/>
      <c r="H658" s="159"/>
      <c r="I658" s="159"/>
      <c r="O658" s="160">
        <v>1</v>
      </c>
    </row>
    <row r="659" spans="1:104" ht="22.5">
      <c r="A659" s="161">
        <v>81</v>
      </c>
      <c r="B659" s="162" t="s">
        <v>714</v>
      </c>
      <c r="C659" s="163" t="s">
        <v>715</v>
      </c>
      <c r="D659" s="164" t="s">
        <v>118</v>
      </c>
      <c r="E659" s="165">
        <v>15</v>
      </c>
      <c r="F659" s="197">
        <v>0</v>
      </c>
      <c r="G659" s="166">
        <f>E659*F659</f>
        <v>0</v>
      </c>
      <c r="O659" s="160">
        <v>2</v>
      </c>
      <c r="AA659" s="136">
        <v>12</v>
      </c>
      <c r="AB659" s="136">
        <v>0</v>
      </c>
      <c r="AC659" s="136">
        <v>9</v>
      </c>
      <c r="AZ659" s="136">
        <v>2</v>
      </c>
      <c r="BA659" s="136">
        <f>IF(AZ659=1,G659,0)</f>
        <v>0</v>
      </c>
      <c r="BB659" s="136">
        <f>IF(AZ659=2,G659,0)</f>
        <v>0</v>
      </c>
      <c r="BC659" s="136">
        <f>IF(AZ659=3,G659,0)</f>
        <v>0</v>
      </c>
      <c r="BD659" s="136">
        <f>IF(AZ659=4,G659,0)</f>
        <v>0</v>
      </c>
      <c r="BE659" s="136">
        <f>IF(AZ659=5,G659,0)</f>
        <v>0</v>
      </c>
      <c r="CA659" s="167">
        <v>12</v>
      </c>
      <c r="CB659" s="167">
        <v>0</v>
      </c>
      <c r="CZ659" s="136">
        <v>0.0155</v>
      </c>
    </row>
    <row r="660" spans="1:15" ht="12.75">
      <c r="A660" s="168"/>
      <c r="B660" s="170"/>
      <c r="C660" s="231" t="s">
        <v>716</v>
      </c>
      <c r="D660" s="232"/>
      <c r="E660" s="171">
        <v>0</v>
      </c>
      <c r="F660" s="172"/>
      <c r="G660" s="173"/>
      <c r="M660" s="169" t="s">
        <v>716</v>
      </c>
      <c r="O660" s="160"/>
    </row>
    <row r="661" spans="1:15" ht="12.75">
      <c r="A661" s="168"/>
      <c r="B661" s="170"/>
      <c r="C661" s="231" t="s">
        <v>717</v>
      </c>
      <c r="D661" s="232"/>
      <c r="E661" s="171">
        <v>0</v>
      </c>
      <c r="F661" s="172"/>
      <c r="G661" s="173"/>
      <c r="M661" s="169" t="s">
        <v>717</v>
      </c>
      <c r="O661" s="160"/>
    </row>
    <row r="662" spans="1:15" ht="12.75">
      <c r="A662" s="168"/>
      <c r="B662" s="170"/>
      <c r="C662" s="231" t="s">
        <v>718</v>
      </c>
      <c r="D662" s="232"/>
      <c r="E662" s="171">
        <v>0</v>
      </c>
      <c r="F662" s="172"/>
      <c r="G662" s="173"/>
      <c r="M662" s="169" t="s">
        <v>718</v>
      </c>
      <c r="O662" s="160"/>
    </row>
    <row r="663" spans="1:15" ht="12.75">
      <c r="A663" s="168"/>
      <c r="B663" s="170"/>
      <c r="C663" s="231" t="s">
        <v>719</v>
      </c>
      <c r="D663" s="232"/>
      <c r="E663" s="171">
        <v>0</v>
      </c>
      <c r="F663" s="172"/>
      <c r="G663" s="173"/>
      <c r="M663" s="169" t="s">
        <v>719</v>
      </c>
      <c r="O663" s="160"/>
    </row>
    <row r="664" spans="1:15" ht="12.75">
      <c r="A664" s="168"/>
      <c r="B664" s="170"/>
      <c r="C664" s="231" t="s">
        <v>720</v>
      </c>
      <c r="D664" s="232"/>
      <c r="E664" s="171">
        <v>0</v>
      </c>
      <c r="F664" s="172"/>
      <c r="G664" s="173"/>
      <c r="M664" s="169" t="s">
        <v>720</v>
      </c>
      <c r="O664" s="160"/>
    </row>
    <row r="665" spans="1:15" ht="12.75">
      <c r="A665" s="168"/>
      <c r="B665" s="170"/>
      <c r="C665" s="231" t="s">
        <v>721</v>
      </c>
      <c r="D665" s="232"/>
      <c r="E665" s="171">
        <v>0</v>
      </c>
      <c r="F665" s="172"/>
      <c r="G665" s="173"/>
      <c r="M665" s="169" t="s">
        <v>721</v>
      </c>
      <c r="O665" s="160"/>
    </row>
    <row r="666" spans="1:15" ht="12.75">
      <c r="A666" s="168"/>
      <c r="B666" s="170"/>
      <c r="C666" s="231" t="s">
        <v>722</v>
      </c>
      <c r="D666" s="232"/>
      <c r="E666" s="171">
        <v>5</v>
      </c>
      <c r="F666" s="172"/>
      <c r="G666" s="173"/>
      <c r="M666" s="169" t="s">
        <v>722</v>
      </c>
      <c r="O666" s="160"/>
    </row>
    <row r="667" spans="1:15" ht="12.75">
      <c r="A667" s="168"/>
      <c r="B667" s="170"/>
      <c r="C667" s="231" t="s">
        <v>723</v>
      </c>
      <c r="D667" s="232"/>
      <c r="E667" s="171">
        <v>5</v>
      </c>
      <c r="F667" s="172"/>
      <c r="G667" s="173"/>
      <c r="M667" s="169" t="s">
        <v>723</v>
      </c>
      <c r="O667" s="160"/>
    </row>
    <row r="668" spans="1:15" ht="12.75">
      <c r="A668" s="168"/>
      <c r="B668" s="170"/>
      <c r="C668" s="231" t="s">
        <v>724</v>
      </c>
      <c r="D668" s="232"/>
      <c r="E668" s="171">
        <v>5</v>
      </c>
      <c r="F668" s="172"/>
      <c r="G668" s="173"/>
      <c r="M668" s="169" t="s">
        <v>724</v>
      </c>
      <c r="O668" s="160"/>
    </row>
    <row r="669" spans="1:15" ht="12.75">
      <c r="A669" s="168"/>
      <c r="B669" s="170"/>
      <c r="C669" s="231" t="s">
        <v>725</v>
      </c>
      <c r="D669" s="232"/>
      <c r="E669" s="171">
        <v>0</v>
      </c>
      <c r="F669" s="172"/>
      <c r="G669" s="173"/>
      <c r="M669" s="169" t="s">
        <v>725</v>
      </c>
      <c r="O669" s="160"/>
    </row>
    <row r="670" spans="1:15" ht="12.75">
      <c r="A670" s="168"/>
      <c r="B670" s="170"/>
      <c r="C670" s="231" t="s">
        <v>726</v>
      </c>
      <c r="D670" s="232"/>
      <c r="E670" s="171">
        <v>0</v>
      </c>
      <c r="F670" s="172"/>
      <c r="G670" s="173"/>
      <c r="M670" s="169" t="s">
        <v>726</v>
      </c>
      <c r="O670" s="160"/>
    </row>
    <row r="671" spans="1:104" ht="22.5">
      <c r="A671" s="161">
        <v>82</v>
      </c>
      <c r="B671" s="162" t="s">
        <v>727</v>
      </c>
      <c r="C671" s="163" t="s">
        <v>728</v>
      </c>
      <c r="D671" s="164" t="s">
        <v>118</v>
      </c>
      <c r="E671" s="165">
        <v>1</v>
      </c>
      <c r="F671" s="197">
        <v>0</v>
      </c>
      <c r="G671" s="166">
        <f>E671*F671</f>
        <v>0</v>
      </c>
      <c r="O671" s="160">
        <v>2</v>
      </c>
      <c r="AA671" s="136">
        <v>12</v>
      </c>
      <c r="AB671" s="136">
        <v>0</v>
      </c>
      <c r="AC671" s="136">
        <v>10</v>
      </c>
      <c r="AZ671" s="136">
        <v>2</v>
      </c>
      <c r="BA671" s="136">
        <f>IF(AZ671=1,G671,0)</f>
        <v>0</v>
      </c>
      <c r="BB671" s="136">
        <f>IF(AZ671=2,G671,0)</f>
        <v>0</v>
      </c>
      <c r="BC671" s="136">
        <f>IF(AZ671=3,G671,0)</f>
        <v>0</v>
      </c>
      <c r="BD671" s="136">
        <f>IF(AZ671=4,G671,0)</f>
        <v>0</v>
      </c>
      <c r="BE671" s="136">
        <f>IF(AZ671=5,G671,0)</f>
        <v>0</v>
      </c>
      <c r="CA671" s="167">
        <v>12</v>
      </c>
      <c r="CB671" s="167">
        <v>0</v>
      </c>
      <c r="CZ671" s="136">
        <v>0.0155</v>
      </c>
    </row>
    <row r="672" spans="1:15" ht="12.75">
      <c r="A672" s="168"/>
      <c r="B672" s="170"/>
      <c r="C672" s="231" t="s">
        <v>716</v>
      </c>
      <c r="D672" s="232"/>
      <c r="E672" s="171">
        <v>0</v>
      </c>
      <c r="F672" s="172"/>
      <c r="G672" s="173"/>
      <c r="M672" s="169" t="s">
        <v>716</v>
      </c>
      <c r="O672" s="160"/>
    </row>
    <row r="673" spans="1:15" ht="12.75">
      <c r="A673" s="168"/>
      <c r="B673" s="170"/>
      <c r="C673" s="231" t="s">
        <v>717</v>
      </c>
      <c r="D673" s="232"/>
      <c r="E673" s="171">
        <v>0</v>
      </c>
      <c r="F673" s="172"/>
      <c r="G673" s="173"/>
      <c r="M673" s="169" t="s">
        <v>717</v>
      </c>
      <c r="O673" s="160"/>
    </row>
    <row r="674" spans="1:15" ht="12.75">
      <c r="A674" s="168"/>
      <c r="B674" s="170"/>
      <c r="C674" s="231" t="s">
        <v>718</v>
      </c>
      <c r="D674" s="232"/>
      <c r="E674" s="171">
        <v>0</v>
      </c>
      <c r="F674" s="172"/>
      <c r="G674" s="173"/>
      <c r="M674" s="169" t="s">
        <v>718</v>
      </c>
      <c r="O674" s="160"/>
    </row>
    <row r="675" spans="1:15" ht="12.75">
      <c r="A675" s="168"/>
      <c r="B675" s="170"/>
      <c r="C675" s="231" t="s">
        <v>719</v>
      </c>
      <c r="D675" s="232"/>
      <c r="E675" s="171">
        <v>0</v>
      </c>
      <c r="F675" s="172"/>
      <c r="G675" s="173"/>
      <c r="M675" s="169" t="s">
        <v>719</v>
      </c>
      <c r="O675" s="160"/>
    </row>
    <row r="676" spans="1:15" ht="12.75">
      <c r="A676" s="168"/>
      <c r="B676" s="170"/>
      <c r="C676" s="231" t="s">
        <v>720</v>
      </c>
      <c r="D676" s="232"/>
      <c r="E676" s="171">
        <v>0</v>
      </c>
      <c r="F676" s="172"/>
      <c r="G676" s="173"/>
      <c r="M676" s="169" t="s">
        <v>720</v>
      </c>
      <c r="O676" s="160"/>
    </row>
    <row r="677" spans="1:15" ht="12.75">
      <c r="A677" s="168"/>
      <c r="B677" s="170"/>
      <c r="C677" s="231" t="s">
        <v>721</v>
      </c>
      <c r="D677" s="232"/>
      <c r="E677" s="171">
        <v>0</v>
      </c>
      <c r="F677" s="172"/>
      <c r="G677" s="173"/>
      <c r="M677" s="169" t="s">
        <v>721</v>
      </c>
      <c r="O677" s="160"/>
    </row>
    <row r="678" spans="1:15" ht="12.75">
      <c r="A678" s="168"/>
      <c r="B678" s="170"/>
      <c r="C678" s="231" t="s">
        <v>440</v>
      </c>
      <c r="D678" s="232"/>
      <c r="E678" s="171">
        <v>1</v>
      </c>
      <c r="F678" s="172"/>
      <c r="G678" s="173"/>
      <c r="M678" s="169" t="s">
        <v>440</v>
      </c>
      <c r="O678" s="160"/>
    </row>
    <row r="679" spans="1:15" ht="12.75">
      <c r="A679" s="168"/>
      <c r="B679" s="170"/>
      <c r="C679" s="231" t="s">
        <v>725</v>
      </c>
      <c r="D679" s="232"/>
      <c r="E679" s="171">
        <v>0</v>
      </c>
      <c r="F679" s="172"/>
      <c r="G679" s="173"/>
      <c r="M679" s="169" t="s">
        <v>725</v>
      </c>
      <c r="O679" s="160"/>
    </row>
    <row r="680" spans="1:15" ht="12.75">
      <c r="A680" s="168"/>
      <c r="B680" s="170"/>
      <c r="C680" s="231" t="s">
        <v>726</v>
      </c>
      <c r="D680" s="232"/>
      <c r="E680" s="171">
        <v>0</v>
      </c>
      <c r="F680" s="172"/>
      <c r="G680" s="173"/>
      <c r="M680" s="169" t="s">
        <v>726</v>
      </c>
      <c r="O680" s="160"/>
    </row>
    <row r="681" spans="1:104" ht="22.5">
      <c r="A681" s="161">
        <v>83</v>
      </c>
      <c r="B681" s="162" t="s">
        <v>729</v>
      </c>
      <c r="C681" s="163" t="s">
        <v>730</v>
      </c>
      <c r="D681" s="164" t="s">
        <v>118</v>
      </c>
      <c r="E681" s="165">
        <v>1</v>
      </c>
      <c r="F681" s="197">
        <v>0</v>
      </c>
      <c r="G681" s="166">
        <f>E681*F681</f>
        <v>0</v>
      </c>
      <c r="O681" s="160">
        <v>2</v>
      </c>
      <c r="AA681" s="136">
        <v>12</v>
      </c>
      <c r="AB681" s="136">
        <v>0</v>
      </c>
      <c r="AC681" s="136">
        <v>11</v>
      </c>
      <c r="AZ681" s="136">
        <v>2</v>
      </c>
      <c r="BA681" s="136">
        <f>IF(AZ681=1,G681,0)</f>
        <v>0</v>
      </c>
      <c r="BB681" s="136">
        <f>IF(AZ681=2,G681,0)</f>
        <v>0</v>
      </c>
      <c r="BC681" s="136">
        <f>IF(AZ681=3,G681,0)</f>
        <v>0</v>
      </c>
      <c r="BD681" s="136">
        <f>IF(AZ681=4,G681,0)</f>
        <v>0</v>
      </c>
      <c r="BE681" s="136">
        <f>IF(AZ681=5,G681,0)</f>
        <v>0</v>
      </c>
      <c r="CA681" s="167">
        <v>12</v>
      </c>
      <c r="CB681" s="167">
        <v>0</v>
      </c>
      <c r="CZ681" s="136">
        <v>0.0155</v>
      </c>
    </row>
    <row r="682" spans="1:15" ht="12.75">
      <c r="A682" s="168"/>
      <c r="B682" s="170"/>
      <c r="C682" s="231" t="s">
        <v>716</v>
      </c>
      <c r="D682" s="232"/>
      <c r="E682" s="171">
        <v>0</v>
      </c>
      <c r="F682" s="172"/>
      <c r="G682" s="173"/>
      <c r="M682" s="169" t="s">
        <v>716</v>
      </c>
      <c r="O682" s="160"/>
    </row>
    <row r="683" spans="1:15" ht="12.75">
      <c r="A683" s="168"/>
      <c r="B683" s="170"/>
      <c r="C683" s="231" t="s">
        <v>717</v>
      </c>
      <c r="D683" s="232"/>
      <c r="E683" s="171">
        <v>0</v>
      </c>
      <c r="F683" s="172"/>
      <c r="G683" s="173"/>
      <c r="M683" s="169" t="s">
        <v>717</v>
      </c>
      <c r="O683" s="160"/>
    </row>
    <row r="684" spans="1:15" ht="12.75">
      <c r="A684" s="168"/>
      <c r="B684" s="170"/>
      <c r="C684" s="231" t="s">
        <v>718</v>
      </c>
      <c r="D684" s="232"/>
      <c r="E684" s="171">
        <v>0</v>
      </c>
      <c r="F684" s="172"/>
      <c r="G684" s="173"/>
      <c r="M684" s="169" t="s">
        <v>718</v>
      </c>
      <c r="O684" s="160"/>
    </row>
    <row r="685" spans="1:15" ht="12.75">
      <c r="A685" s="168"/>
      <c r="B685" s="170"/>
      <c r="C685" s="231" t="s">
        <v>719</v>
      </c>
      <c r="D685" s="232"/>
      <c r="E685" s="171">
        <v>0</v>
      </c>
      <c r="F685" s="172"/>
      <c r="G685" s="173"/>
      <c r="M685" s="169" t="s">
        <v>719</v>
      </c>
      <c r="O685" s="160"/>
    </row>
    <row r="686" spans="1:15" ht="12.75">
      <c r="A686" s="168"/>
      <c r="B686" s="170"/>
      <c r="C686" s="231" t="s">
        <v>720</v>
      </c>
      <c r="D686" s="232"/>
      <c r="E686" s="171">
        <v>0</v>
      </c>
      <c r="F686" s="172"/>
      <c r="G686" s="173"/>
      <c r="M686" s="169" t="s">
        <v>720</v>
      </c>
      <c r="O686" s="160"/>
    </row>
    <row r="687" spans="1:15" ht="12.75">
      <c r="A687" s="168"/>
      <c r="B687" s="170"/>
      <c r="C687" s="231" t="s">
        <v>721</v>
      </c>
      <c r="D687" s="232"/>
      <c r="E687" s="171">
        <v>0</v>
      </c>
      <c r="F687" s="172"/>
      <c r="G687" s="173"/>
      <c r="M687" s="169" t="s">
        <v>721</v>
      </c>
      <c r="O687" s="160"/>
    </row>
    <row r="688" spans="1:15" ht="12.75">
      <c r="A688" s="168"/>
      <c r="B688" s="170"/>
      <c r="C688" s="231" t="s">
        <v>440</v>
      </c>
      <c r="D688" s="232"/>
      <c r="E688" s="171">
        <v>1</v>
      </c>
      <c r="F688" s="172"/>
      <c r="G688" s="173"/>
      <c r="M688" s="169" t="s">
        <v>440</v>
      </c>
      <c r="O688" s="160"/>
    </row>
    <row r="689" spans="1:15" ht="12.75">
      <c r="A689" s="168"/>
      <c r="B689" s="170"/>
      <c r="C689" s="231" t="s">
        <v>725</v>
      </c>
      <c r="D689" s="232"/>
      <c r="E689" s="171">
        <v>0</v>
      </c>
      <c r="F689" s="172"/>
      <c r="G689" s="173"/>
      <c r="M689" s="169" t="s">
        <v>725</v>
      </c>
      <c r="O689" s="160"/>
    </row>
    <row r="690" spans="1:15" ht="12.75">
      <c r="A690" s="168"/>
      <c r="B690" s="170"/>
      <c r="C690" s="231" t="s">
        <v>726</v>
      </c>
      <c r="D690" s="232"/>
      <c r="E690" s="171">
        <v>0</v>
      </c>
      <c r="F690" s="172"/>
      <c r="G690" s="173"/>
      <c r="M690" s="169" t="s">
        <v>726</v>
      </c>
      <c r="O690" s="160"/>
    </row>
    <row r="691" spans="1:104" ht="22.5">
      <c r="A691" s="161">
        <v>84</v>
      </c>
      <c r="B691" s="162" t="s">
        <v>731</v>
      </c>
      <c r="C691" s="163" t="s">
        <v>732</v>
      </c>
      <c r="D691" s="164" t="s">
        <v>118</v>
      </c>
      <c r="E691" s="165">
        <v>1</v>
      </c>
      <c r="F691" s="197">
        <v>0</v>
      </c>
      <c r="G691" s="166">
        <f>E691*F691</f>
        <v>0</v>
      </c>
      <c r="O691" s="160">
        <v>2</v>
      </c>
      <c r="AA691" s="136">
        <v>12</v>
      </c>
      <c r="AB691" s="136">
        <v>0</v>
      </c>
      <c r="AC691" s="136">
        <v>12</v>
      </c>
      <c r="AZ691" s="136">
        <v>2</v>
      </c>
      <c r="BA691" s="136">
        <f>IF(AZ691=1,G691,0)</f>
        <v>0</v>
      </c>
      <c r="BB691" s="136">
        <f>IF(AZ691=2,G691,0)</f>
        <v>0</v>
      </c>
      <c r="BC691" s="136">
        <f>IF(AZ691=3,G691,0)</f>
        <v>0</v>
      </c>
      <c r="BD691" s="136">
        <f>IF(AZ691=4,G691,0)</f>
        <v>0</v>
      </c>
      <c r="BE691" s="136">
        <f>IF(AZ691=5,G691,0)</f>
        <v>0</v>
      </c>
      <c r="CA691" s="167">
        <v>12</v>
      </c>
      <c r="CB691" s="167">
        <v>0</v>
      </c>
      <c r="CZ691" s="136">
        <v>0.0155</v>
      </c>
    </row>
    <row r="692" spans="1:15" ht="12.75">
      <c r="A692" s="168"/>
      <c r="B692" s="170"/>
      <c r="C692" s="231" t="s">
        <v>716</v>
      </c>
      <c r="D692" s="232"/>
      <c r="E692" s="171">
        <v>0</v>
      </c>
      <c r="F692" s="172"/>
      <c r="G692" s="173"/>
      <c r="M692" s="169" t="s">
        <v>716</v>
      </c>
      <c r="O692" s="160"/>
    </row>
    <row r="693" spans="1:15" ht="12.75">
      <c r="A693" s="168"/>
      <c r="B693" s="170"/>
      <c r="C693" s="231" t="s">
        <v>717</v>
      </c>
      <c r="D693" s="232"/>
      <c r="E693" s="171">
        <v>0</v>
      </c>
      <c r="F693" s="172"/>
      <c r="G693" s="173"/>
      <c r="M693" s="169" t="s">
        <v>717</v>
      </c>
      <c r="O693" s="160"/>
    </row>
    <row r="694" spans="1:15" ht="12.75">
      <c r="A694" s="168"/>
      <c r="B694" s="170"/>
      <c r="C694" s="231" t="s">
        <v>718</v>
      </c>
      <c r="D694" s="232"/>
      <c r="E694" s="171">
        <v>0</v>
      </c>
      <c r="F694" s="172"/>
      <c r="G694" s="173"/>
      <c r="M694" s="169" t="s">
        <v>718</v>
      </c>
      <c r="O694" s="160"/>
    </row>
    <row r="695" spans="1:15" ht="12.75">
      <c r="A695" s="168"/>
      <c r="B695" s="170"/>
      <c r="C695" s="231" t="s">
        <v>719</v>
      </c>
      <c r="D695" s="232"/>
      <c r="E695" s="171">
        <v>0</v>
      </c>
      <c r="F695" s="172"/>
      <c r="G695" s="173"/>
      <c r="M695" s="169" t="s">
        <v>719</v>
      </c>
      <c r="O695" s="160"/>
    </row>
    <row r="696" spans="1:15" ht="12.75">
      <c r="A696" s="168"/>
      <c r="B696" s="170"/>
      <c r="C696" s="231" t="s">
        <v>720</v>
      </c>
      <c r="D696" s="232"/>
      <c r="E696" s="171">
        <v>0</v>
      </c>
      <c r="F696" s="172"/>
      <c r="G696" s="173"/>
      <c r="M696" s="169" t="s">
        <v>720</v>
      </c>
      <c r="O696" s="160"/>
    </row>
    <row r="697" spans="1:15" ht="12.75">
      <c r="A697" s="168"/>
      <c r="B697" s="170"/>
      <c r="C697" s="231" t="s">
        <v>733</v>
      </c>
      <c r="D697" s="232"/>
      <c r="E697" s="171">
        <v>0</v>
      </c>
      <c r="F697" s="172"/>
      <c r="G697" s="173"/>
      <c r="M697" s="169" t="s">
        <v>733</v>
      </c>
      <c r="O697" s="160"/>
    </row>
    <row r="698" spans="1:15" ht="12.75">
      <c r="A698" s="168"/>
      <c r="B698" s="170"/>
      <c r="C698" s="231" t="s">
        <v>734</v>
      </c>
      <c r="D698" s="232"/>
      <c r="E698" s="171">
        <v>0</v>
      </c>
      <c r="F698" s="172"/>
      <c r="G698" s="173"/>
      <c r="M698" s="169" t="s">
        <v>734</v>
      </c>
      <c r="O698" s="160"/>
    </row>
    <row r="699" spans="1:15" ht="12.75">
      <c r="A699" s="168"/>
      <c r="B699" s="170"/>
      <c r="C699" s="231" t="s">
        <v>440</v>
      </c>
      <c r="D699" s="232"/>
      <c r="E699" s="171">
        <v>1</v>
      </c>
      <c r="F699" s="172"/>
      <c r="G699" s="173"/>
      <c r="M699" s="169" t="s">
        <v>440</v>
      </c>
      <c r="O699" s="160"/>
    </row>
    <row r="700" spans="1:15" ht="12.75">
      <c r="A700" s="168"/>
      <c r="B700" s="170"/>
      <c r="C700" s="231" t="s">
        <v>725</v>
      </c>
      <c r="D700" s="232"/>
      <c r="E700" s="171">
        <v>0</v>
      </c>
      <c r="F700" s="172"/>
      <c r="G700" s="173"/>
      <c r="M700" s="169" t="s">
        <v>725</v>
      </c>
      <c r="O700" s="160"/>
    </row>
    <row r="701" spans="1:15" ht="12.75">
      <c r="A701" s="168"/>
      <c r="B701" s="170"/>
      <c r="C701" s="231" t="s">
        <v>726</v>
      </c>
      <c r="D701" s="232"/>
      <c r="E701" s="171">
        <v>0</v>
      </c>
      <c r="F701" s="172"/>
      <c r="G701" s="173"/>
      <c r="M701" s="169" t="s">
        <v>726</v>
      </c>
      <c r="O701" s="160"/>
    </row>
    <row r="702" spans="1:104" ht="22.5">
      <c r="A702" s="161">
        <v>85</v>
      </c>
      <c r="B702" s="162" t="s">
        <v>735</v>
      </c>
      <c r="C702" s="163" t="s">
        <v>736</v>
      </c>
      <c r="D702" s="164" t="s">
        <v>118</v>
      </c>
      <c r="E702" s="165">
        <v>3</v>
      </c>
      <c r="F702" s="197">
        <v>0</v>
      </c>
      <c r="G702" s="166">
        <f>E702*F702</f>
        <v>0</v>
      </c>
      <c r="O702" s="160">
        <v>2</v>
      </c>
      <c r="AA702" s="136">
        <v>12</v>
      </c>
      <c r="AB702" s="136">
        <v>0</v>
      </c>
      <c r="AC702" s="136">
        <v>13</v>
      </c>
      <c r="AZ702" s="136">
        <v>2</v>
      </c>
      <c r="BA702" s="136">
        <f>IF(AZ702=1,G702,0)</f>
        <v>0</v>
      </c>
      <c r="BB702" s="136">
        <f>IF(AZ702=2,G702,0)</f>
        <v>0</v>
      </c>
      <c r="BC702" s="136">
        <f>IF(AZ702=3,G702,0)</f>
        <v>0</v>
      </c>
      <c r="BD702" s="136">
        <f>IF(AZ702=4,G702,0)</f>
        <v>0</v>
      </c>
      <c r="BE702" s="136">
        <f>IF(AZ702=5,G702,0)</f>
        <v>0</v>
      </c>
      <c r="CA702" s="167">
        <v>12</v>
      </c>
      <c r="CB702" s="167">
        <v>0</v>
      </c>
      <c r="CZ702" s="136">
        <v>0.0155</v>
      </c>
    </row>
    <row r="703" spans="1:15" ht="12.75">
      <c r="A703" s="168"/>
      <c r="B703" s="170"/>
      <c r="C703" s="231" t="s">
        <v>716</v>
      </c>
      <c r="D703" s="232"/>
      <c r="E703" s="171">
        <v>0</v>
      </c>
      <c r="F703" s="172"/>
      <c r="G703" s="173"/>
      <c r="M703" s="169" t="s">
        <v>716</v>
      </c>
      <c r="O703" s="160"/>
    </row>
    <row r="704" spans="1:15" ht="12.75">
      <c r="A704" s="168"/>
      <c r="B704" s="170"/>
      <c r="C704" s="231" t="s">
        <v>717</v>
      </c>
      <c r="D704" s="232"/>
      <c r="E704" s="171">
        <v>0</v>
      </c>
      <c r="F704" s="172"/>
      <c r="G704" s="173"/>
      <c r="M704" s="169" t="s">
        <v>717</v>
      </c>
      <c r="O704" s="160"/>
    </row>
    <row r="705" spans="1:15" ht="12.75">
      <c r="A705" s="168"/>
      <c r="B705" s="170"/>
      <c r="C705" s="231" t="s">
        <v>737</v>
      </c>
      <c r="D705" s="232"/>
      <c r="E705" s="171">
        <v>0</v>
      </c>
      <c r="F705" s="172"/>
      <c r="G705" s="173"/>
      <c r="M705" s="169" t="s">
        <v>737</v>
      </c>
      <c r="O705" s="160"/>
    </row>
    <row r="706" spans="1:15" ht="12.75">
      <c r="A706" s="168"/>
      <c r="B706" s="170"/>
      <c r="C706" s="231" t="s">
        <v>719</v>
      </c>
      <c r="D706" s="232"/>
      <c r="E706" s="171">
        <v>0</v>
      </c>
      <c r="F706" s="172"/>
      <c r="G706" s="173"/>
      <c r="M706" s="169" t="s">
        <v>719</v>
      </c>
      <c r="O706" s="160"/>
    </row>
    <row r="707" spans="1:15" ht="12.75">
      <c r="A707" s="168"/>
      <c r="B707" s="170"/>
      <c r="C707" s="231" t="s">
        <v>738</v>
      </c>
      <c r="D707" s="232"/>
      <c r="E707" s="171">
        <v>0</v>
      </c>
      <c r="F707" s="172"/>
      <c r="G707" s="173"/>
      <c r="M707" s="169" t="s">
        <v>738</v>
      </c>
      <c r="O707" s="160"/>
    </row>
    <row r="708" spans="1:15" ht="12.75">
      <c r="A708" s="168"/>
      <c r="B708" s="170"/>
      <c r="C708" s="231" t="s">
        <v>733</v>
      </c>
      <c r="D708" s="232"/>
      <c r="E708" s="171">
        <v>0</v>
      </c>
      <c r="F708" s="172"/>
      <c r="G708" s="173"/>
      <c r="M708" s="169" t="s">
        <v>733</v>
      </c>
      <c r="O708" s="160"/>
    </row>
    <row r="709" spans="1:15" ht="12.75">
      <c r="A709" s="168"/>
      <c r="B709" s="170"/>
      <c r="C709" s="231" t="s">
        <v>437</v>
      </c>
      <c r="D709" s="232"/>
      <c r="E709" s="171">
        <v>1</v>
      </c>
      <c r="F709" s="172"/>
      <c r="G709" s="173"/>
      <c r="M709" s="169" t="s">
        <v>437</v>
      </c>
      <c r="O709" s="160"/>
    </row>
    <row r="710" spans="1:15" ht="12.75">
      <c r="A710" s="168"/>
      <c r="B710" s="170"/>
      <c r="C710" s="231" t="s">
        <v>545</v>
      </c>
      <c r="D710" s="232"/>
      <c r="E710" s="171">
        <v>1</v>
      </c>
      <c r="F710" s="172"/>
      <c r="G710" s="173"/>
      <c r="M710" s="169" t="s">
        <v>545</v>
      </c>
      <c r="O710" s="160"/>
    </row>
    <row r="711" spans="1:15" ht="12.75">
      <c r="A711" s="168"/>
      <c r="B711" s="170"/>
      <c r="C711" s="231" t="s">
        <v>439</v>
      </c>
      <c r="D711" s="232"/>
      <c r="E711" s="171">
        <v>1</v>
      </c>
      <c r="F711" s="172"/>
      <c r="G711" s="173"/>
      <c r="M711" s="169" t="s">
        <v>439</v>
      </c>
      <c r="O711" s="160"/>
    </row>
    <row r="712" spans="1:15" ht="12.75">
      <c r="A712" s="168"/>
      <c r="B712" s="170"/>
      <c r="C712" s="231" t="s">
        <v>725</v>
      </c>
      <c r="D712" s="232"/>
      <c r="E712" s="171">
        <v>0</v>
      </c>
      <c r="F712" s="172"/>
      <c r="G712" s="173"/>
      <c r="M712" s="169" t="s">
        <v>725</v>
      </c>
      <c r="O712" s="160"/>
    </row>
    <row r="713" spans="1:15" ht="12.75">
      <c r="A713" s="168"/>
      <c r="B713" s="170"/>
      <c r="C713" s="231" t="s">
        <v>726</v>
      </c>
      <c r="D713" s="232"/>
      <c r="E713" s="171">
        <v>0</v>
      </c>
      <c r="F713" s="172"/>
      <c r="G713" s="173"/>
      <c r="M713" s="169" t="s">
        <v>726</v>
      </c>
      <c r="O713" s="160"/>
    </row>
    <row r="714" spans="1:104" ht="22.5">
      <c r="A714" s="161">
        <v>86</v>
      </c>
      <c r="B714" s="162" t="s">
        <v>739</v>
      </c>
      <c r="C714" s="163" t="s">
        <v>740</v>
      </c>
      <c r="D714" s="164" t="s">
        <v>118</v>
      </c>
      <c r="E714" s="165">
        <v>1</v>
      </c>
      <c r="F714" s="197">
        <v>0</v>
      </c>
      <c r="G714" s="166">
        <f>E714*F714</f>
        <v>0</v>
      </c>
      <c r="O714" s="160">
        <v>2</v>
      </c>
      <c r="AA714" s="136">
        <v>12</v>
      </c>
      <c r="AB714" s="136">
        <v>0</v>
      </c>
      <c r="AC714" s="136">
        <v>14</v>
      </c>
      <c r="AZ714" s="136">
        <v>2</v>
      </c>
      <c r="BA714" s="136">
        <f>IF(AZ714=1,G714,0)</f>
        <v>0</v>
      </c>
      <c r="BB714" s="136">
        <f>IF(AZ714=2,G714,0)</f>
        <v>0</v>
      </c>
      <c r="BC714" s="136">
        <f>IF(AZ714=3,G714,0)</f>
        <v>0</v>
      </c>
      <c r="BD714" s="136">
        <f>IF(AZ714=4,G714,0)</f>
        <v>0</v>
      </c>
      <c r="BE714" s="136">
        <f>IF(AZ714=5,G714,0)</f>
        <v>0</v>
      </c>
      <c r="CA714" s="167">
        <v>12</v>
      </c>
      <c r="CB714" s="167">
        <v>0</v>
      </c>
      <c r="CZ714" s="136">
        <v>0.0155</v>
      </c>
    </row>
    <row r="715" spans="1:15" ht="12.75">
      <c r="A715" s="168"/>
      <c r="B715" s="170"/>
      <c r="C715" s="231" t="s">
        <v>716</v>
      </c>
      <c r="D715" s="232"/>
      <c r="E715" s="171">
        <v>0</v>
      </c>
      <c r="F715" s="172"/>
      <c r="G715" s="173"/>
      <c r="M715" s="169" t="s">
        <v>716</v>
      </c>
      <c r="O715" s="160"/>
    </row>
    <row r="716" spans="1:15" ht="12.75">
      <c r="A716" s="168"/>
      <c r="B716" s="170"/>
      <c r="C716" s="231" t="s">
        <v>717</v>
      </c>
      <c r="D716" s="232"/>
      <c r="E716" s="171">
        <v>0</v>
      </c>
      <c r="F716" s="172"/>
      <c r="G716" s="173"/>
      <c r="M716" s="169" t="s">
        <v>717</v>
      </c>
      <c r="O716" s="160"/>
    </row>
    <row r="717" spans="1:15" ht="12.75">
      <c r="A717" s="168"/>
      <c r="B717" s="170"/>
      <c r="C717" s="231" t="s">
        <v>741</v>
      </c>
      <c r="D717" s="232"/>
      <c r="E717" s="171">
        <v>0</v>
      </c>
      <c r="F717" s="172"/>
      <c r="G717" s="173"/>
      <c r="M717" s="169" t="s">
        <v>741</v>
      </c>
      <c r="O717" s="160"/>
    </row>
    <row r="718" spans="1:15" ht="12.75">
      <c r="A718" s="168"/>
      <c r="B718" s="170"/>
      <c r="C718" s="231" t="s">
        <v>742</v>
      </c>
      <c r="D718" s="232"/>
      <c r="E718" s="171">
        <v>0</v>
      </c>
      <c r="F718" s="172"/>
      <c r="G718" s="173"/>
      <c r="M718" s="169" t="s">
        <v>742</v>
      </c>
      <c r="O718" s="160"/>
    </row>
    <row r="719" spans="1:15" ht="12.75">
      <c r="A719" s="168"/>
      <c r="B719" s="170"/>
      <c r="C719" s="231" t="s">
        <v>743</v>
      </c>
      <c r="D719" s="232"/>
      <c r="E719" s="171">
        <v>0</v>
      </c>
      <c r="F719" s="172"/>
      <c r="G719" s="173"/>
      <c r="M719" s="169" t="s">
        <v>743</v>
      </c>
      <c r="O719" s="160"/>
    </row>
    <row r="720" spans="1:15" ht="12.75">
      <c r="A720" s="168"/>
      <c r="B720" s="170"/>
      <c r="C720" s="231" t="s">
        <v>738</v>
      </c>
      <c r="D720" s="232"/>
      <c r="E720" s="171">
        <v>0</v>
      </c>
      <c r="F720" s="172"/>
      <c r="G720" s="173"/>
      <c r="M720" s="169" t="s">
        <v>738</v>
      </c>
      <c r="O720" s="160"/>
    </row>
    <row r="721" spans="1:15" ht="12.75">
      <c r="A721" s="168"/>
      <c r="B721" s="170"/>
      <c r="C721" s="231" t="s">
        <v>733</v>
      </c>
      <c r="D721" s="232"/>
      <c r="E721" s="171">
        <v>0</v>
      </c>
      <c r="F721" s="172"/>
      <c r="G721" s="173"/>
      <c r="M721" s="169" t="s">
        <v>733</v>
      </c>
      <c r="O721" s="160"/>
    </row>
    <row r="722" spans="1:15" ht="12.75">
      <c r="A722" s="168"/>
      <c r="B722" s="170"/>
      <c r="C722" s="231" t="s">
        <v>440</v>
      </c>
      <c r="D722" s="232"/>
      <c r="E722" s="171">
        <v>1</v>
      </c>
      <c r="F722" s="172"/>
      <c r="G722" s="173"/>
      <c r="M722" s="169" t="s">
        <v>440</v>
      </c>
      <c r="O722" s="160"/>
    </row>
    <row r="723" spans="1:15" ht="12.75">
      <c r="A723" s="168"/>
      <c r="B723" s="170"/>
      <c r="C723" s="231" t="s">
        <v>725</v>
      </c>
      <c r="D723" s="232"/>
      <c r="E723" s="171">
        <v>0</v>
      </c>
      <c r="F723" s="172"/>
      <c r="G723" s="173"/>
      <c r="M723" s="169" t="s">
        <v>725</v>
      </c>
      <c r="O723" s="160"/>
    </row>
    <row r="724" spans="1:15" ht="12.75">
      <c r="A724" s="168"/>
      <c r="B724" s="170"/>
      <c r="C724" s="231" t="s">
        <v>726</v>
      </c>
      <c r="D724" s="232"/>
      <c r="E724" s="171">
        <v>0</v>
      </c>
      <c r="F724" s="172"/>
      <c r="G724" s="173"/>
      <c r="M724" s="169" t="s">
        <v>726</v>
      </c>
      <c r="O724" s="160"/>
    </row>
    <row r="725" spans="1:104" ht="22.5">
      <c r="A725" s="161">
        <v>87</v>
      </c>
      <c r="B725" s="162" t="s">
        <v>744</v>
      </c>
      <c r="C725" s="163" t="s">
        <v>745</v>
      </c>
      <c r="D725" s="164" t="s">
        <v>118</v>
      </c>
      <c r="E725" s="165">
        <v>6</v>
      </c>
      <c r="F725" s="197">
        <v>0</v>
      </c>
      <c r="G725" s="166">
        <f>E725*F725</f>
        <v>0</v>
      </c>
      <c r="O725" s="160">
        <v>2</v>
      </c>
      <c r="AA725" s="136">
        <v>12</v>
      </c>
      <c r="AB725" s="136">
        <v>0</v>
      </c>
      <c r="AC725" s="136">
        <v>15</v>
      </c>
      <c r="AZ725" s="136">
        <v>2</v>
      </c>
      <c r="BA725" s="136">
        <f>IF(AZ725=1,G725,0)</f>
        <v>0</v>
      </c>
      <c r="BB725" s="136">
        <f>IF(AZ725=2,G725,0)</f>
        <v>0</v>
      </c>
      <c r="BC725" s="136">
        <f>IF(AZ725=3,G725,0)</f>
        <v>0</v>
      </c>
      <c r="BD725" s="136">
        <f>IF(AZ725=4,G725,0)</f>
        <v>0</v>
      </c>
      <c r="BE725" s="136">
        <f>IF(AZ725=5,G725,0)</f>
        <v>0</v>
      </c>
      <c r="CA725" s="167">
        <v>12</v>
      </c>
      <c r="CB725" s="167">
        <v>0</v>
      </c>
      <c r="CZ725" s="136">
        <v>0.0155</v>
      </c>
    </row>
    <row r="726" spans="1:15" ht="12.75">
      <c r="A726" s="168"/>
      <c r="B726" s="170"/>
      <c r="C726" s="231" t="s">
        <v>716</v>
      </c>
      <c r="D726" s="232"/>
      <c r="E726" s="171">
        <v>0</v>
      </c>
      <c r="F726" s="172"/>
      <c r="G726" s="173"/>
      <c r="M726" s="169" t="s">
        <v>716</v>
      </c>
      <c r="O726" s="160"/>
    </row>
    <row r="727" spans="1:15" ht="12.75">
      <c r="A727" s="168"/>
      <c r="B727" s="170"/>
      <c r="C727" s="231" t="s">
        <v>717</v>
      </c>
      <c r="D727" s="232"/>
      <c r="E727" s="171">
        <v>0</v>
      </c>
      <c r="F727" s="172"/>
      <c r="G727" s="173"/>
      <c r="M727" s="169" t="s">
        <v>717</v>
      </c>
      <c r="O727" s="160"/>
    </row>
    <row r="728" spans="1:15" ht="12.75">
      <c r="A728" s="168"/>
      <c r="B728" s="170"/>
      <c r="C728" s="231" t="s">
        <v>746</v>
      </c>
      <c r="D728" s="232"/>
      <c r="E728" s="171">
        <v>0</v>
      </c>
      <c r="F728" s="172"/>
      <c r="G728" s="173"/>
      <c r="M728" s="169" t="s">
        <v>746</v>
      </c>
      <c r="O728" s="160"/>
    </row>
    <row r="729" spans="1:15" ht="12.75">
      <c r="A729" s="168"/>
      <c r="B729" s="170"/>
      <c r="C729" s="231" t="s">
        <v>719</v>
      </c>
      <c r="D729" s="232"/>
      <c r="E729" s="171">
        <v>0</v>
      </c>
      <c r="F729" s="172"/>
      <c r="G729" s="173"/>
      <c r="M729" s="169" t="s">
        <v>719</v>
      </c>
      <c r="O729" s="160"/>
    </row>
    <row r="730" spans="1:15" ht="12.75">
      <c r="A730" s="168"/>
      <c r="B730" s="170"/>
      <c r="C730" s="231" t="s">
        <v>738</v>
      </c>
      <c r="D730" s="232"/>
      <c r="E730" s="171">
        <v>0</v>
      </c>
      <c r="F730" s="172"/>
      <c r="G730" s="173"/>
      <c r="M730" s="169" t="s">
        <v>738</v>
      </c>
      <c r="O730" s="160"/>
    </row>
    <row r="731" spans="1:15" ht="12.75">
      <c r="A731" s="168"/>
      <c r="B731" s="170"/>
      <c r="C731" s="231" t="s">
        <v>733</v>
      </c>
      <c r="D731" s="232"/>
      <c r="E731" s="171">
        <v>0</v>
      </c>
      <c r="F731" s="172"/>
      <c r="G731" s="173"/>
      <c r="M731" s="169" t="s">
        <v>733</v>
      </c>
      <c r="O731" s="160"/>
    </row>
    <row r="732" spans="1:15" ht="12.75">
      <c r="A732" s="168"/>
      <c r="B732" s="170"/>
      <c r="C732" s="231" t="s">
        <v>129</v>
      </c>
      <c r="D732" s="232"/>
      <c r="E732" s="171">
        <v>2</v>
      </c>
      <c r="F732" s="172"/>
      <c r="G732" s="173"/>
      <c r="M732" s="169" t="s">
        <v>129</v>
      </c>
      <c r="O732" s="160"/>
    </row>
    <row r="733" spans="1:15" ht="12.75">
      <c r="A733" s="168"/>
      <c r="B733" s="170"/>
      <c r="C733" s="231" t="s">
        <v>130</v>
      </c>
      <c r="D733" s="232"/>
      <c r="E733" s="171">
        <v>2</v>
      </c>
      <c r="F733" s="172"/>
      <c r="G733" s="173"/>
      <c r="M733" s="169" t="s">
        <v>130</v>
      </c>
      <c r="O733" s="160"/>
    </row>
    <row r="734" spans="1:15" ht="12.75">
      <c r="A734" s="168"/>
      <c r="B734" s="170"/>
      <c r="C734" s="231" t="s">
        <v>131</v>
      </c>
      <c r="D734" s="232"/>
      <c r="E734" s="171">
        <v>2</v>
      </c>
      <c r="F734" s="172"/>
      <c r="G734" s="173"/>
      <c r="M734" s="169" t="s">
        <v>131</v>
      </c>
      <c r="O734" s="160"/>
    </row>
    <row r="735" spans="1:15" ht="12.75">
      <c r="A735" s="168"/>
      <c r="B735" s="170"/>
      <c r="C735" s="231" t="s">
        <v>725</v>
      </c>
      <c r="D735" s="232"/>
      <c r="E735" s="171">
        <v>0</v>
      </c>
      <c r="F735" s="172"/>
      <c r="G735" s="173"/>
      <c r="M735" s="169" t="s">
        <v>725</v>
      </c>
      <c r="O735" s="160"/>
    </row>
    <row r="736" spans="1:15" ht="12.75">
      <c r="A736" s="168"/>
      <c r="B736" s="170"/>
      <c r="C736" s="231" t="s">
        <v>726</v>
      </c>
      <c r="D736" s="232"/>
      <c r="E736" s="171">
        <v>0</v>
      </c>
      <c r="F736" s="172"/>
      <c r="G736" s="173"/>
      <c r="M736" s="169" t="s">
        <v>726</v>
      </c>
      <c r="O736" s="160"/>
    </row>
    <row r="737" spans="1:104" ht="22.5">
      <c r="A737" s="161">
        <v>88</v>
      </c>
      <c r="B737" s="162" t="s">
        <v>747</v>
      </c>
      <c r="C737" s="163" t="s">
        <v>748</v>
      </c>
      <c r="D737" s="164" t="s">
        <v>118</v>
      </c>
      <c r="E737" s="165">
        <v>3</v>
      </c>
      <c r="F737" s="197">
        <v>0</v>
      </c>
      <c r="G737" s="166">
        <f>E737*F737</f>
        <v>0</v>
      </c>
      <c r="O737" s="160">
        <v>2</v>
      </c>
      <c r="AA737" s="136">
        <v>12</v>
      </c>
      <c r="AB737" s="136">
        <v>0</v>
      </c>
      <c r="AC737" s="136">
        <v>16</v>
      </c>
      <c r="AZ737" s="136">
        <v>2</v>
      </c>
      <c r="BA737" s="136">
        <f>IF(AZ737=1,G737,0)</f>
        <v>0</v>
      </c>
      <c r="BB737" s="136">
        <f>IF(AZ737=2,G737,0)</f>
        <v>0</v>
      </c>
      <c r="BC737" s="136">
        <f>IF(AZ737=3,G737,0)</f>
        <v>0</v>
      </c>
      <c r="BD737" s="136">
        <f>IF(AZ737=4,G737,0)</f>
        <v>0</v>
      </c>
      <c r="BE737" s="136">
        <f>IF(AZ737=5,G737,0)</f>
        <v>0</v>
      </c>
      <c r="CA737" s="167">
        <v>12</v>
      </c>
      <c r="CB737" s="167">
        <v>0</v>
      </c>
      <c r="CZ737" s="136">
        <v>0.0155</v>
      </c>
    </row>
    <row r="738" spans="1:15" ht="12.75">
      <c r="A738" s="168"/>
      <c r="B738" s="170"/>
      <c r="C738" s="231" t="s">
        <v>716</v>
      </c>
      <c r="D738" s="232"/>
      <c r="E738" s="171">
        <v>0</v>
      </c>
      <c r="F738" s="172"/>
      <c r="G738" s="173"/>
      <c r="M738" s="169" t="s">
        <v>716</v>
      </c>
      <c r="O738" s="160"/>
    </row>
    <row r="739" spans="1:15" ht="12.75">
      <c r="A739" s="168"/>
      <c r="B739" s="170"/>
      <c r="C739" s="231" t="s">
        <v>717</v>
      </c>
      <c r="D739" s="232"/>
      <c r="E739" s="171">
        <v>0</v>
      </c>
      <c r="F739" s="172"/>
      <c r="G739" s="173"/>
      <c r="M739" s="169" t="s">
        <v>717</v>
      </c>
      <c r="O739" s="160"/>
    </row>
    <row r="740" spans="1:15" ht="12.75">
      <c r="A740" s="168"/>
      <c r="B740" s="170"/>
      <c r="C740" s="231" t="s">
        <v>749</v>
      </c>
      <c r="D740" s="232"/>
      <c r="E740" s="171">
        <v>0</v>
      </c>
      <c r="F740" s="172"/>
      <c r="G740" s="173"/>
      <c r="M740" s="169" t="s">
        <v>749</v>
      </c>
      <c r="O740" s="160"/>
    </row>
    <row r="741" spans="1:15" ht="12.75">
      <c r="A741" s="168"/>
      <c r="B741" s="170"/>
      <c r="C741" s="231" t="s">
        <v>719</v>
      </c>
      <c r="D741" s="232"/>
      <c r="E741" s="171">
        <v>0</v>
      </c>
      <c r="F741" s="172"/>
      <c r="G741" s="173"/>
      <c r="M741" s="169" t="s">
        <v>719</v>
      </c>
      <c r="O741" s="160"/>
    </row>
    <row r="742" spans="1:15" ht="12.75">
      <c r="A742" s="168"/>
      <c r="B742" s="170"/>
      <c r="C742" s="231" t="s">
        <v>738</v>
      </c>
      <c r="D742" s="232"/>
      <c r="E742" s="171">
        <v>0</v>
      </c>
      <c r="F742" s="172"/>
      <c r="G742" s="173"/>
      <c r="M742" s="169" t="s">
        <v>738</v>
      </c>
      <c r="O742" s="160"/>
    </row>
    <row r="743" spans="1:15" ht="12.75">
      <c r="A743" s="168"/>
      <c r="B743" s="170"/>
      <c r="C743" s="231" t="s">
        <v>733</v>
      </c>
      <c r="D743" s="232"/>
      <c r="E743" s="171">
        <v>0</v>
      </c>
      <c r="F743" s="172"/>
      <c r="G743" s="173"/>
      <c r="M743" s="169" t="s">
        <v>733</v>
      </c>
      <c r="O743" s="160"/>
    </row>
    <row r="744" spans="1:15" ht="12.75">
      <c r="A744" s="168"/>
      <c r="B744" s="170"/>
      <c r="C744" s="231" t="s">
        <v>750</v>
      </c>
      <c r="D744" s="232"/>
      <c r="E744" s="171">
        <v>0</v>
      </c>
      <c r="F744" s="172"/>
      <c r="G744" s="173"/>
      <c r="M744" s="169" t="s">
        <v>750</v>
      </c>
      <c r="O744" s="160"/>
    </row>
    <row r="745" spans="1:15" ht="12.75">
      <c r="A745" s="168"/>
      <c r="B745" s="170"/>
      <c r="C745" s="231" t="s">
        <v>437</v>
      </c>
      <c r="D745" s="232"/>
      <c r="E745" s="171">
        <v>1</v>
      </c>
      <c r="F745" s="172"/>
      <c r="G745" s="173"/>
      <c r="M745" s="169" t="s">
        <v>437</v>
      </c>
      <c r="O745" s="160"/>
    </row>
    <row r="746" spans="1:15" ht="12.75">
      <c r="A746" s="168"/>
      <c r="B746" s="170"/>
      <c r="C746" s="231" t="s">
        <v>545</v>
      </c>
      <c r="D746" s="232"/>
      <c r="E746" s="171">
        <v>1</v>
      </c>
      <c r="F746" s="172"/>
      <c r="G746" s="173"/>
      <c r="M746" s="169" t="s">
        <v>545</v>
      </c>
      <c r="O746" s="160"/>
    </row>
    <row r="747" spans="1:15" ht="12.75">
      <c r="A747" s="168"/>
      <c r="B747" s="170"/>
      <c r="C747" s="231" t="s">
        <v>439</v>
      </c>
      <c r="D747" s="232"/>
      <c r="E747" s="171">
        <v>1</v>
      </c>
      <c r="F747" s="172"/>
      <c r="G747" s="173"/>
      <c r="M747" s="169" t="s">
        <v>439</v>
      </c>
      <c r="O747" s="160"/>
    </row>
    <row r="748" spans="1:15" ht="12.75">
      <c r="A748" s="168"/>
      <c r="B748" s="170"/>
      <c r="C748" s="231" t="s">
        <v>725</v>
      </c>
      <c r="D748" s="232"/>
      <c r="E748" s="171">
        <v>0</v>
      </c>
      <c r="F748" s="172"/>
      <c r="G748" s="173"/>
      <c r="M748" s="169" t="s">
        <v>725</v>
      </c>
      <c r="O748" s="160"/>
    </row>
    <row r="749" spans="1:15" ht="12.75">
      <c r="A749" s="168"/>
      <c r="B749" s="170"/>
      <c r="C749" s="231" t="s">
        <v>726</v>
      </c>
      <c r="D749" s="232"/>
      <c r="E749" s="171">
        <v>0</v>
      </c>
      <c r="F749" s="172"/>
      <c r="G749" s="173"/>
      <c r="M749" s="169" t="s">
        <v>726</v>
      </c>
      <c r="O749" s="160"/>
    </row>
    <row r="750" spans="1:104" ht="22.5">
      <c r="A750" s="161">
        <v>89</v>
      </c>
      <c r="B750" s="162" t="s">
        <v>751</v>
      </c>
      <c r="C750" s="163" t="s">
        <v>752</v>
      </c>
      <c r="D750" s="164" t="s">
        <v>118</v>
      </c>
      <c r="E750" s="165">
        <v>1</v>
      </c>
      <c r="F750" s="197">
        <v>0</v>
      </c>
      <c r="G750" s="166">
        <f>E750*F750</f>
        <v>0</v>
      </c>
      <c r="O750" s="160">
        <v>2</v>
      </c>
      <c r="AA750" s="136">
        <v>12</v>
      </c>
      <c r="AB750" s="136">
        <v>0</v>
      </c>
      <c r="AC750" s="136">
        <v>17</v>
      </c>
      <c r="AZ750" s="136">
        <v>2</v>
      </c>
      <c r="BA750" s="136">
        <f>IF(AZ750=1,G750,0)</f>
        <v>0</v>
      </c>
      <c r="BB750" s="136">
        <f>IF(AZ750=2,G750,0)</f>
        <v>0</v>
      </c>
      <c r="BC750" s="136">
        <f>IF(AZ750=3,G750,0)</f>
        <v>0</v>
      </c>
      <c r="BD750" s="136">
        <f>IF(AZ750=4,G750,0)</f>
        <v>0</v>
      </c>
      <c r="BE750" s="136">
        <f>IF(AZ750=5,G750,0)</f>
        <v>0</v>
      </c>
      <c r="CA750" s="167">
        <v>12</v>
      </c>
      <c r="CB750" s="167">
        <v>0</v>
      </c>
      <c r="CZ750" s="136">
        <v>0.0155</v>
      </c>
    </row>
    <row r="751" spans="1:15" ht="12.75">
      <c r="A751" s="168"/>
      <c r="B751" s="170"/>
      <c r="C751" s="231" t="s">
        <v>716</v>
      </c>
      <c r="D751" s="232"/>
      <c r="E751" s="171">
        <v>0</v>
      </c>
      <c r="F751" s="172"/>
      <c r="G751" s="173"/>
      <c r="M751" s="169" t="s">
        <v>716</v>
      </c>
      <c r="O751" s="160"/>
    </row>
    <row r="752" spans="1:15" ht="12.75">
      <c r="A752" s="168"/>
      <c r="B752" s="170"/>
      <c r="C752" s="231" t="s">
        <v>717</v>
      </c>
      <c r="D752" s="232"/>
      <c r="E752" s="171">
        <v>0</v>
      </c>
      <c r="F752" s="172"/>
      <c r="G752" s="173"/>
      <c r="M752" s="169" t="s">
        <v>717</v>
      </c>
      <c r="O752" s="160"/>
    </row>
    <row r="753" spans="1:15" ht="12.75">
      <c r="A753" s="168"/>
      <c r="B753" s="170"/>
      <c r="C753" s="231" t="s">
        <v>718</v>
      </c>
      <c r="D753" s="232"/>
      <c r="E753" s="171">
        <v>0</v>
      </c>
      <c r="F753" s="172"/>
      <c r="G753" s="173"/>
      <c r="M753" s="169" t="s">
        <v>718</v>
      </c>
      <c r="O753" s="160"/>
    </row>
    <row r="754" spans="1:15" ht="12.75">
      <c r="A754" s="168"/>
      <c r="B754" s="170"/>
      <c r="C754" s="231" t="s">
        <v>719</v>
      </c>
      <c r="D754" s="232"/>
      <c r="E754" s="171">
        <v>0</v>
      </c>
      <c r="F754" s="172"/>
      <c r="G754" s="173"/>
      <c r="M754" s="169" t="s">
        <v>719</v>
      </c>
      <c r="O754" s="160"/>
    </row>
    <row r="755" spans="1:15" ht="12.75">
      <c r="A755" s="168"/>
      <c r="B755" s="170"/>
      <c r="C755" s="231" t="s">
        <v>738</v>
      </c>
      <c r="D755" s="232"/>
      <c r="E755" s="171">
        <v>0</v>
      </c>
      <c r="F755" s="172"/>
      <c r="G755" s="173"/>
      <c r="M755" s="169" t="s">
        <v>738</v>
      </c>
      <c r="O755" s="160"/>
    </row>
    <row r="756" spans="1:15" ht="12.75">
      <c r="A756" s="168"/>
      <c r="B756" s="170"/>
      <c r="C756" s="231" t="s">
        <v>733</v>
      </c>
      <c r="D756" s="232"/>
      <c r="E756" s="171">
        <v>0</v>
      </c>
      <c r="F756" s="172"/>
      <c r="G756" s="173"/>
      <c r="M756" s="169" t="s">
        <v>733</v>
      </c>
      <c r="O756" s="160"/>
    </row>
    <row r="757" spans="1:15" ht="12.75">
      <c r="A757" s="168"/>
      <c r="B757" s="170"/>
      <c r="C757" s="231" t="s">
        <v>753</v>
      </c>
      <c r="D757" s="232"/>
      <c r="E757" s="171">
        <v>0</v>
      </c>
      <c r="F757" s="172"/>
      <c r="G757" s="173"/>
      <c r="M757" s="169" t="s">
        <v>753</v>
      </c>
      <c r="O757" s="160"/>
    </row>
    <row r="758" spans="1:15" ht="12.75">
      <c r="A758" s="168"/>
      <c r="B758" s="170"/>
      <c r="C758" s="231" t="s">
        <v>437</v>
      </c>
      <c r="D758" s="232"/>
      <c r="E758" s="171">
        <v>1</v>
      </c>
      <c r="F758" s="172"/>
      <c r="G758" s="173"/>
      <c r="M758" s="169" t="s">
        <v>437</v>
      </c>
      <c r="O758" s="160"/>
    </row>
    <row r="759" spans="1:15" ht="12.75">
      <c r="A759" s="168"/>
      <c r="B759" s="170"/>
      <c r="C759" s="231" t="s">
        <v>725</v>
      </c>
      <c r="D759" s="232"/>
      <c r="E759" s="171">
        <v>0</v>
      </c>
      <c r="F759" s="172"/>
      <c r="G759" s="173"/>
      <c r="M759" s="169" t="s">
        <v>725</v>
      </c>
      <c r="O759" s="160"/>
    </row>
    <row r="760" spans="1:15" ht="12.75">
      <c r="A760" s="168"/>
      <c r="B760" s="170"/>
      <c r="C760" s="231" t="s">
        <v>726</v>
      </c>
      <c r="D760" s="232"/>
      <c r="E760" s="171">
        <v>0</v>
      </c>
      <c r="F760" s="172"/>
      <c r="G760" s="173"/>
      <c r="M760" s="169" t="s">
        <v>726</v>
      </c>
      <c r="O760" s="160"/>
    </row>
    <row r="761" spans="1:104" ht="22.5">
      <c r="A761" s="161">
        <v>90</v>
      </c>
      <c r="B761" s="162" t="s">
        <v>754</v>
      </c>
      <c r="C761" s="163" t="s">
        <v>755</v>
      </c>
      <c r="D761" s="164" t="s">
        <v>118</v>
      </c>
      <c r="E761" s="165">
        <v>3</v>
      </c>
      <c r="F761" s="197">
        <v>0</v>
      </c>
      <c r="G761" s="166">
        <f>E761*F761</f>
        <v>0</v>
      </c>
      <c r="O761" s="160">
        <v>2</v>
      </c>
      <c r="AA761" s="136">
        <v>12</v>
      </c>
      <c r="AB761" s="136">
        <v>0</v>
      </c>
      <c r="AC761" s="136">
        <v>18</v>
      </c>
      <c r="AZ761" s="136">
        <v>2</v>
      </c>
      <c r="BA761" s="136">
        <f>IF(AZ761=1,G761,0)</f>
        <v>0</v>
      </c>
      <c r="BB761" s="136">
        <f>IF(AZ761=2,G761,0)</f>
        <v>0</v>
      </c>
      <c r="BC761" s="136">
        <f>IF(AZ761=3,G761,0)</f>
        <v>0</v>
      </c>
      <c r="BD761" s="136">
        <f>IF(AZ761=4,G761,0)</f>
        <v>0</v>
      </c>
      <c r="BE761" s="136">
        <f>IF(AZ761=5,G761,0)</f>
        <v>0</v>
      </c>
      <c r="CA761" s="167">
        <v>12</v>
      </c>
      <c r="CB761" s="167">
        <v>0</v>
      </c>
      <c r="CZ761" s="136">
        <v>0.0155</v>
      </c>
    </row>
    <row r="762" spans="1:15" ht="12.75">
      <c r="A762" s="168"/>
      <c r="B762" s="170"/>
      <c r="C762" s="231" t="s">
        <v>716</v>
      </c>
      <c r="D762" s="232"/>
      <c r="E762" s="171">
        <v>0</v>
      </c>
      <c r="F762" s="172"/>
      <c r="G762" s="173"/>
      <c r="M762" s="169" t="s">
        <v>716</v>
      </c>
      <c r="O762" s="160"/>
    </row>
    <row r="763" spans="1:15" ht="12.75">
      <c r="A763" s="168"/>
      <c r="B763" s="170"/>
      <c r="C763" s="231" t="s">
        <v>717</v>
      </c>
      <c r="D763" s="232"/>
      <c r="E763" s="171">
        <v>0</v>
      </c>
      <c r="F763" s="172"/>
      <c r="G763" s="173"/>
      <c r="M763" s="169" t="s">
        <v>717</v>
      </c>
      <c r="O763" s="160"/>
    </row>
    <row r="764" spans="1:15" ht="12.75">
      <c r="A764" s="168"/>
      <c r="B764" s="170"/>
      <c r="C764" s="231" t="s">
        <v>718</v>
      </c>
      <c r="D764" s="232"/>
      <c r="E764" s="171">
        <v>0</v>
      </c>
      <c r="F764" s="172"/>
      <c r="G764" s="173"/>
      <c r="M764" s="169" t="s">
        <v>718</v>
      </c>
      <c r="O764" s="160"/>
    </row>
    <row r="765" spans="1:15" ht="12.75">
      <c r="A765" s="168"/>
      <c r="B765" s="170"/>
      <c r="C765" s="231" t="s">
        <v>719</v>
      </c>
      <c r="D765" s="232"/>
      <c r="E765" s="171">
        <v>0</v>
      </c>
      <c r="F765" s="172"/>
      <c r="G765" s="173"/>
      <c r="M765" s="169" t="s">
        <v>719</v>
      </c>
      <c r="O765" s="160"/>
    </row>
    <row r="766" spans="1:15" ht="12.75">
      <c r="A766" s="168"/>
      <c r="B766" s="170"/>
      <c r="C766" s="231" t="s">
        <v>738</v>
      </c>
      <c r="D766" s="232"/>
      <c r="E766" s="171">
        <v>0</v>
      </c>
      <c r="F766" s="172"/>
      <c r="G766" s="173"/>
      <c r="M766" s="169" t="s">
        <v>738</v>
      </c>
      <c r="O766" s="160"/>
    </row>
    <row r="767" spans="1:15" ht="12.75">
      <c r="A767" s="168"/>
      <c r="B767" s="170"/>
      <c r="C767" s="231" t="s">
        <v>733</v>
      </c>
      <c r="D767" s="232"/>
      <c r="E767" s="171">
        <v>0</v>
      </c>
      <c r="F767" s="172"/>
      <c r="G767" s="173"/>
      <c r="M767" s="169" t="s">
        <v>733</v>
      </c>
      <c r="O767" s="160"/>
    </row>
    <row r="768" spans="1:15" ht="12.75">
      <c r="A768" s="168"/>
      <c r="B768" s="170"/>
      <c r="C768" s="231" t="s">
        <v>753</v>
      </c>
      <c r="D768" s="232"/>
      <c r="E768" s="171">
        <v>0</v>
      </c>
      <c r="F768" s="172"/>
      <c r="G768" s="173"/>
      <c r="M768" s="169" t="s">
        <v>753</v>
      </c>
      <c r="O768" s="160"/>
    </row>
    <row r="769" spans="1:15" ht="12.75">
      <c r="A769" s="168"/>
      <c r="B769" s="170"/>
      <c r="C769" s="231" t="s">
        <v>545</v>
      </c>
      <c r="D769" s="232"/>
      <c r="E769" s="171">
        <v>1</v>
      </c>
      <c r="F769" s="172"/>
      <c r="G769" s="173"/>
      <c r="M769" s="169" t="s">
        <v>545</v>
      </c>
      <c r="O769" s="160"/>
    </row>
    <row r="770" spans="1:15" ht="12.75">
      <c r="A770" s="168"/>
      <c r="B770" s="170"/>
      <c r="C770" s="231" t="s">
        <v>439</v>
      </c>
      <c r="D770" s="232"/>
      <c r="E770" s="171">
        <v>1</v>
      </c>
      <c r="F770" s="172"/>
      <c r="G770" s="173"/>
      <c r="M770" s="169" t="s">
        <v>439</v>
      </c>
      <c r="O770" s="160"/>
    </row>
    <row r="771" spans="1:15" ht="12.75">
      <c r="A771" s="168"/>
      <c r="B771" s="170"/>
      <c r="C771" s="231" t="s">
        <v>440</v>
      </c>
      <c r="D771" s="232"/>
      <c r="E771" s="171">
        <v>1</v>
      </c>
      <c r="F771" s="172"/>
      <c r="G771" s="173"/>
      <c r="M771" s="169" t="s">
        <v>440</v>
      </c>
      <c r="O771" s="160"/>
    </row>
    <row r="772" spans="1:15" ht="12.75">
      <c r="A772" s="168"/>
      <c r="B772" s="170"/>
      <c r="C772" s="231" t="s">
        <v>725</v>
      </c>
      <c r="D772" s="232"/>
      <c r="E772" s="171">
        <v>0</v>
      </c>
      <c r="F772" s="172"/>
      <c r="G772" s="173"/>
      <c r="M772" s="169" t="s">
        <v>725</v>
      </c>
      <c r="O772" s="160"/>
    </row>
    <row r="773" spans="1:15" ht="12.75">
      <c r="A773" s="168"/>
      <c r="B773" s="170"/>
      <c r="C773" s="231" t="s">
        <v>726</v>
      </c>
      <c r="D773" s="232"/>
      <c r="E773" s="171">
        <v>0</v>
      </c>
      <c r="F773" s="172"/>
      <c r="G773" s="173"/>
      <c r="M773" s="169" t="s">
        <v>726</v>
      </c>
      <c r="O773" s="160"/>
    </row>
    <row r="774" spans="1:104" ht="22.5">
      <c r="A774" s="161">
        <v>91</v>
      </c>
      <c r="B774" s="162" t="s">
        <v>756</v>
      </c>
      <c r="C774" s="163" t="s">
        <v>757</v>
      </c>
      <c r="D774" s="164" t="s">
        <v>758</v>
      </c>
      <c r="E774" s="165">
        <v>3</v>
      </c>
      <c r="F774" s="197">
        <v>0</v>
      </c>
      <c r="G774" s="166">
        <f>E774*F774</f>
        <v>0</v>
      </c>
      <c r="O774" s="160">
        <v>2</v>
      </c>
      <c r="AA774" s="136">
        <v>12</v>
      </c>
      <c r="AB774" s="136">
        <v>0</v>
      </c>
      <c r="AC774" s="136">
        <v>157</v>
      </c>
      <c r="AZ774" s="136">
        <v>2</v>
      </c>
      <c r="BA774" s="136">
        <f>IF(AZ774=1,G774,0)</f>
        <v>0</v>
      </c>
      <c r="BB774" s="136">
        <f>IF(AZ774=2,G774,0)</f>
        <v>0</v>
      </c>
      <c r="BC774" s="136">
        <f>IF(AZ774=3,G774,0)</f>
        <v>0</v>
      </c>
      <c r="BD774" s="136">
        <f>IF(AZ774=4,G774,0)</f>
        <v>0</v>
      </c>
      <c r="BE774" s="136">
        <f>IF(AZ774=5,G774,0)</f>
        <v>0</v>
      </c>
      <c r="CA774" s="167">
        <v>12</v>
      </c>
      <c r="CB774" s="167">
        <v>0</v>
      </c>
      <c r="CZ774" s="136">
        <v>0.0155</v>
      </c>
    </row>
    <row r="775" spans="1:15" ht="12.75">
      <c r="A775" s="168"/>
      <c r="B775" s="170"/>
      <c r="C775" s="231" t="s">
        <v>759</v>
      </c>
      <c r="D775" s="232"/>
      <c r="E775" s="171">
        <v>0</v>
      </c>
      <c r="F775" s="172"/>
      <c r="G775" s="173"/>
      <c r="M775" s="169" t="s">
        <v>759</v>
      </c>
      <c r="O775" s="160"/>
    </row>
    <row r="776" spans="1:15" ht="12.75">
      <c r="A776" s="168"/>
      <c r="B776" s="170"/>
      <c r="C776" s="231" t="s">
        <v>760</v>
      </c>
      <c r="D776" s="232"/>
      <c r="E776" s="171">
        <v>0</v>
      </c>
      <c r="F776" s="172"/>
      <c r="G776" s="173"/>
      <c r="M776" s="169" t="s">
        <v>760</v>
      </c>
      <c r="O776" s="160"/>
    </row>
    <row r="777" spans="1:15" ht="22.5">
      <c r="A777" s="168"/>
      <c r="B777" s="170"/>
      <c r="C777" s="231" t="s">
        <v>761</v>
      </c>
      <c r="D777" s="232"/>
      <c r="E777" s="171">
        <v>0</v>
      </c>
      <c r="F777" s="172"/>
      <c r="G777" s="173"/>
      <c r="M777" s="169" t="s">
        <v>761</v>
      </c>
      <c r="O777" s="160"/>
    </row>
    <row r="778" spans="1:15" ht="12.75">
      <c r="A778" s="168"/>
      <c r="B778" s="170"/>
      <c r="C778" s="231" t="s">
        <v>762</v>
      </c>
      <c r="D778" s="232"/>
      <c r="E778" s="171">
        <v>0</v>
      </c>
      <c r="F778" s="172"/>
      <c r="G778" s="173"/>
      <c r="M778" s="169" t="s">
        <v>762</v>
      </c>
      <c r="O778" s="160"/>
    </row>
    <row r="779" spans="1:15" ht="12.75">
      <c r="A779" s="168"/>
      <c r="B779" s="170"/>
      <c r="C779" s="231" t="s">
        <v>763</v>
      </c>
      <c r="D779" s="232"/>
      <c r="E779" s="171">
        <v>0</v>
      </c>
      <c r="F779" s="172"/>
      <c r="G779" s="173"/>
      <c r="M779" s="169" t="s">
        <v>763</v>
      </c>
      <c r="O779" s="160"/>
    </row>
    <row r="780" spans="1:15" ht="12.75">
      <c r="A780" s="168"/>
      <c r="B780" s="170"/>
      <c r="C780" s="231" t="s">
        <v>764</v>
      </c>
      <c r="D780" s="232"/>
      <c r="E780" s="171">
        <v>0</v>
      </c>
      <c r="F780" s="172"/>
      <c r="G780" s="173"/>
      <c r="M780" s="169" t="s">
        <v>764</v>
      </c>
      <c r="O780" s="160"/>
    </row>
    <row r="781" spans="1:15" ht="12.75">
      <c r="A781" s="168"/>
      <c r="B781" s="170"/>
      <c r="C781" s="231" t="s">
        <v>765</v>
      </c>
      <c r="D781" s="232"/>
      <c r="E781" s="171">
        <v>0</v>
      </c>
      <c r="F781" s="172"/>
      <c r="G781" s="173"/>
      <c r="M781" s="169" t="s">
        <v>765</v>
      </c>
      <c r="O781" s="160"/>
    </row>
    <row r="782" spans="1:15" ht="12.75">
      <c r="A782" s="168"/>
      <c r="B782" s="170"/>
      <c r="C782" s="231" t="s">
        <v>766</v>
      </c>
      <c r="D782" s="232"/>
      <c r="E782" s="171">
        <v>0</v>
      </c>
      <c r="F782" s="172"/>
      <c r="G782" s="173"/>
      <c r="M782" s="169" t="s">
        <v>766</v>
      </c>
      <c r="O782" s="160"/>
    </row>
    <row r="783" spans="1:15" ht="12.75">
      <c r="A783" s="168"/>
      <c r="B783" s="170"/>
      <c r="C783" s="231" t="s">
        <v>767</v>
      </c>
      <c r="D783" s="232"/>
      <c r="E783" s="171">
        <v>0</v>
      </c>
      <c r="F783" s="172"/>
      <c r="G783" s="173"/>
      <c r="M783" s="169" t="s">
        <v>767</v>
      </c>
      <c r="O783" s="160"/>
    </row>
    <row r="784" spans="1:15" ht="12.75">
      <c r="A784" s="168"/>
      <c r="B784" s="170"/>
      <c r="C784" s="231" t="s">
        <v>768</v>
      </c>
      <c r="D784" s="232"/>
      <c r="E784" s="171">
        <v>0</v>
      </c>
      <c r="F784" s="172"/>
      <c r="G784" s="173"/>
      <c r="M784" s="169" t="s">
        <v>768</v>
      </c>
      <c r="O784" s="160"/>
    </row>
    <row r="785" spans="1:15" ht="12.75">
      <c r="A785" s="168"/>
      <c r="B785" s="170"/>
      <c r="C785" s="231" t="s">
        <v>769</v>
      </c>
      <c r="D785" s="232"/>
      <c r="E785" s="171">
        <v>0</v>
      </c>
      <c r="F785" s="172"/>
      <c r="G785" s="173"/>
      <c r="M785" s="169" t="s">
        <v>769</v>
      </c>
      <c r="O785" s="160"/>
    </row>
    <row r="786" spans="1:15" ht="12.75">
      <c r="A786" s="168"/>
      <c r="B786" s="170"/>
      <c r="C786" s="231" t="s">
        <v>770</v>
      </c>
      <c r="D786" s="232"/>
      <c r="E786" s="171">
        <v>0</v>
      </c>
      <c r="F786" s="172"/>
      <c r="G786" s="173"/>
      <c r="M786" s="169" t="s">
        <v>770</v>
      </c>
      <c r="O786" s="160"/>
    </row>
    <row r="787" spans="1:15" ht="12.75">
      <c r="A787" s="168"/>
      <c r="B787" s="170"/>
      <c r="C787" s="231" t="s">
        <v>771</v>
      </c>
      <c r="D787" s="232"/>
      <c r="E787" s="171">
        <v>0</v>
      </c>
      <c r="F787" s="172"/>
      <c r="G787" s="173"/>
      <c r="M787" s="169" t="s">
        <v>771</v>
      </c>
      <c r="O787" s="160"/>
    </row>
    <row r="788" spans="1:15" ht="12.75">
      <c r="A788" s="168"/>
      <c r="B788" s="170"/>
      <c r="C788" s="231" t="s">
        <v>772</v>
      </c>
      <c r="D788" s="232"/>
      <c r="E788" s="171">
        <v>0</v>
      </c>
      <c r="F788" s="172"/>
      <c r="G788" s="173"/>
      <c r="M788" s="169" t="s">
        <v>772</v>
      </c>
      <c r="O788" s="160"/>
    </row>
    <row r="789" spans="1:15" ht="12.75">
      <c r="A789" s="168"/>
      <c r="B789" s="170"/>
      <c r="C789" s="231" t="s">
        <v>773</v>
      </c>
      <c r="D789" s="232"/>
      <c r="E789" s="171">
        <v>0</v>
      </c>
      <c r="F789" s="172"/>
      <c r="G789" s="173"/>
      <c r="M789" s="169" t="s">
        <v>773</v>
      </c>
      <c r="O789" s="160"/>
    </row>
    <row r="790" spans="1:15" ht="12.75">
      <c r="A790" s="168"/>
      <c r="B790" s="170"/>
      <c r="C790" s="231" t="s">
        <v>774</v>
      </c>
      <c r="D790" s="232"/>
      <c r="E790" s="171">
        <v>3</v>
      </c>
      <c r="F790" s="172"/>
      <c r="G790" s="173"/>
      <c r="M790" s="169" t="s">
        <v>774</v>
      </c>
      <c r="O790" s="160"/>
    </row>
    <row r="791" spans="1:15" ht="12.75">
      <c r="A791" s="168"/>
      <c r="B791" s="170"/>
      <c r="C791" s="231" t="s">
        <v>725</v>
      </c>
      <c r="D791" s="232"/>
      <c r="E791" s="171">
        <v>0</v>
      </c>
      <c r="F791" s="172"/>
      <c r="G791" s="173"/>
      <c r="M791" s="169" t="s">
        <v>725</v>
      </c>
      <c r="O791" s="160"/>
    </row>
    <row r="792" spans="1:15" ht="12.75">
      <c r="A792" s="168"/>
      <c r="B792" s="170"/>
      <c r="C792" s="231" t="s">
        <v>726</v>
      </c>
      <c r="D792" s="232"/>
      <c r="E792" s="171">
        <v>0</v>
      </c>
      <c r="F792" s="172"/>
      <c r="G792" s="173"/>
      <c r="M792" s="169" t="s">
        <v>726</v>
      </c>
      <c r="O792" s="160"/>
    </row>
    <row r="793" spans="1:104" ht="22.5">
      <c r="A793" s="161">
        <v>92</v>
      </c>
      <c r="B793" s="162" t="s">
        <v>775</v>
      </c>
      <c r="C793" s="163" t="s">
        <v>776</v>
      </c>
      <c r="D793" s="164" t="s">
        <v>758</v>
      </c>
      <c r="E793" s="165">
        <v>1</v>
      </c>
      <c r="F793" s="197">
        <v>0</v>
      </c>
      <c r="G793" s="166">
        <f>E793*F793</f>
        <v>0</v>
      </c>
      <c r="O793" s="160">
        <v>2</v>
      </c>
      <c r="AA793" s="136">
        <v>12</v>
      </c>
      <c r="AB793" s="136">
        <v>0</v>
      </c>
      <c r="AC793" s="136">
        <v>158</v>
      </c>
      <c r="AZ793" s="136">
        <v>2</v>
      </c>
      <c r="BA793" s="136">
        <f>IF(AZ793=1,G793,0)</f>
        <v>0</v>
      </c>
      <c r="BB793" s="136">
        <f>IF(AZ793=2,G793,0)</f>
        <v>0</v>
      </c>
      <c r="BC793" s="136">
        <f>IF(AZ793=3,G793,0)</f>
        <v>0</v>
      </c>
      <c r="BD793" s="136">
        <f>IF(AZ793=4,G793,0)</f>
        <v>0</v>
      </c>
      <c r="BE793" s="136">
        <f>IF(AZ793=5,G793,0)</f>
        <v>0</v>
      </c>
      <c r="CA793" s="167">
        <v>12</v>
      </c>
      <c r="CB793" s="167">
        <v>0</v>
      </c>
      <c r="CZ793" s="136">
        <v>0.0155</v>
      </c>
    </row>
    <row r="794" spans="1:15" ht="12.75">
      <c r="A794" s="168"/>
      <c r="B794" s="170"/>
      <c r="C794" s="231" t="s">
        <v>759</v>
      </c>
      <c r="D794" s="232"/>
      <c r="E794" s="171">
        <v>0</v>
      </c>
      <c r="F794" s="172"/>
      <c r="G794" s="173"/>
      <c r="M794" s="169" t="s">
        <v>759</v>
      </c>
      <c r="O794" s="160"/>
    </row>
    <row r="795" spans="1:15" ht="12.75">
      <c r="A795" s="168"/>
      <c r="B795" s="170"/>
      <c r="C795" s="231" t="s">
        <v>760</v>
      </c>
      <c r="D795" s="232"/>
      <c r="E795" s="171">
        <v>0</v>
      </c>
      <c r="F795" s="172"/>
      <c r="G795" s="173"/>
      <c r="M795" s="169" t="s">
        <v>760</v>
      </c>
      <c r="O795" s="160"/>
    </row>
    <row r="796" spans="1:15" ht="22.5">
      <c r="A796" s="168"/>
      <c r="B796" s="170"/>
      <c r="C796" s="231" t="s">
        <v>761</v>
      </c>
      <c r="D796" s="232"/>
      <c r="E796" s="171">
        <v>0</v>
      </c>
      <c r="F796" s="172"/>
      <c r="G796" s="173"/>
      <c r="M796" s="169" t="s">
        <v>761</v>
      </c>
      <c r="O796" s="160"/>
    </row>
    <row r="797" spans="1:15" ht="12.75">
      <c r="A797" s="168"/>
      <c r="B797" s="170"/>
      <c r="C797" s="231" t="s">
        <v>762</v>
      </c>
      <c r="D797" s="232"/>
      <c r="E797" s="171">
        <v>0</v>
      </c>
      <c r="F797" s="172"/>
      <c r="G797" s="173"/>
      <c r="M797" s="169" t="s">
        <v>762</v>
      </c>
      <c r="O797" s="160"/>
    </row>
    <row r="798" spans="1:15" ht="12.75">
      <c r="A798" s="168"/>
      <c r="B798" s="170"/>
      <c r="C798" s="231" t="s">
        <v>763</v>
      </c>
      <c r="D798" s="232"/>
      <c r="E798" s="171">
        <v>0</v>
      </c>
      <c r="F798" s="172"/>
      <c r="G798" s="173"/>
      <c r="M798" s="169" t="s">
        <v>763</v>
      </c>
      <c r="O798" s="160"/>
    </row>
    <row r="799" spans="1:15" ht="12.75">
      <c r="A799" s="168"/>
      <c r="B799" s="170"/>
      <c r="C799" s="231" t="s">
        <v>764</v>
      </c>
      <c r="D799" s="232"/>
      <c r="E799" s="171">
        <v>0</v>
      </c>
      <c r="F799" s="172"/>
      <c r="G799" s="173"/>
      <c r="M799" s="169" t="s">
        <v>764</v>
      </c>
      <c r="O799" s="160"/>
    </row>
    <row r="800" spans="1:15" ht="12.75">
      <c r="A800" s="168"/>
      <c r="B800" s="170"/>
      <c r="C800" s="231" t="s">
        <v>765</v>
      </c>
      <c r="D800" s="232"/>
      <c r="E800" s="171">
        <v>0</v>
      </c>
      <c r="F800" s="172"/>
      <c r="G800" s="173"/>
      <c r="M800" s="169" t="s">
        <v>765</v>
      </c>
      <c r="O800" s="160"/>
    </row>
    <row r="801" spans="1:15" ht="12.75">
      <c r="A801" s="168"/>
      <c r="B801" s="170"/>
      <c r="C801" s="231" t="s">
        <v>766</v>
      </c>
      <c r="D801" s="232"/>
      <c r="E801" s="171">
        <v>0</v>
      </c>
      <c r="F801" s="172"/>
      <c r="G801" s="173"/>
      <c r="M801" s="169" t="s">
        <v>766</v>
      </c>
      <c r="O801" s="160"/>
    </row>
    <row r="802" spans="1:15" ht="12.75">
      <c r="A802" s="168"/>
      <c r="B802" s="170"/>
      <c r="C802" s="231" t="s">
        <v>767</v>
      </c>
      <c r="D802" s="232"/>
      <c r="E802" s="171">
        <v>0</v>
      </c>
      <c r="F802" s="172"/>
      <c r="G802" s="173"/>
      <c r="M802" s="169" t="s">
        <v>767</v>
      </c>
      <c r="O802" s="160"/>
    </row>
    <row r="803" spans="1:15" ht="12.75">
      <c r="A803" s="168"/>
      <c r="B803" s="170"/>
      <c r="C803" s="231" t="s">
        <v>768</v>
      </c>
      <c r="D803" s="232"/>
      <c r="E803" s="171">
        <v>0</v>
      </c>
      <c r="F803" s="172"/>
      <c r="G803" s="173"/>
      <c r="M803" s="169" t="s">
        <v>768</v>
      </c>
      <c r="O803" s="160"/>
    </row>
    <row r="804" spans="1:15" ht="12.75">
      <c r="A804" s="168"/>
      <c r="B804" s="170"/>
      <c r="C804" s="231" t="s">
        <v>769</v>
      </c>
      <c r="D804" s="232"/>
      <c r="E804" s="171">
        <v>0</v>
      </c>
      <c r="F804" s="172"/>
      <c r="G804" s="173"/>
      <c r="M804" s="169" t="s">
        <v>769</v>
      </c>
      <c r="O804" s="160"/>
    </row>
    <row r="805" spans="1:15" ht="12.75">
      <c r="A805" s="168"/>
      <c r="B805" s="170"/>
      <c r="C805" s="231" t="s">
        <v>770</v>
      </c>
      <c r="D805" s="232"/>
      <c r="E805" s="171">
        <v>0</v>
      </c>
      <c r="F805" s="172"/>
      <c r="G805" s="173"/>
      <c r="M805" s="169" t="s">
        <v>770</v>
      </c>
      <c r="O805" s="160"/>
    </row>
    <row r="806" spans="1:15" ht="12.75">
      <c r="A806" s="168"/>
      <c r="B806" s="170"/>
      <c r="C806" s="231" t="s">
        <v>771</v>
      </c>
      <c r="D806" s="232"/>
      <c r="E806" s="171">
        <v>0</v>
      </c>
      <c r="F806" s="172"/>
      <c r="G806" s="173"/>
      <c r="M806" s="169" t="s">
        <v>771</v>
      </c>
      <c r="O806" s="160"/>
    </row>
    <row r="807" spans="1:15" ht="12.75">
      <c r="A807" s="168"/>
      <c r="B807" s="170"/>
      <c r="C807" s="231" t="s">
        <v>772</v>
      </c>
      <c r="D807" s="232"/>
      <c r="E807" s="171">
        <v>0</v>
      </c>
      <c r="F807" s="172"/>
      <c r="G807" s="173"/>
      <c r="M807" s="169" t="s">
        <v>772</v>
      </c>
      <c r="O807" s="160"/>
    </row>
    <row r="808" spans="1:15" ht="12.75">
      <c r="A808" s="168"/>
      <c r="B808" s="170"/>
      <c r="C808" s="231" t="s">
        <v>773</v>
      </c>
      <c r="D808" s="232"/>
      <c r="E808" s="171">
        <v>0</v>
      </c>
      <c r="F808" s="172"/>
      <c r="G808" s="173"/>
      <c r="M808" s="169" t="s">
        <v>773</v>
      </c>
      <c r="O808" s="160"/>
    </row>
    <row r="809" spans="1:15" ht="12.75">
      <c r="A809" s="168"/>
      <c r="B809" s="170"/>
      <c r="C809" s="231" t="s">
        <v>440</v>
      </c>
      <c r="D809" s="232"/>
      <c r="E809" s="171">
        <v>1</v>
      </c>
      <c r="F809" s="172"/>
      <c r="G809" s="173"/>
      <c r="M809" s="169" t="s">
        <v>440</v>
      </c>
      <c r="O809" s="160"/>
    </row>
    <row r="810" spans="1:15" ht="12.75">
      <c r="A810" s="168"/>
      <c r="B810" s="170"/>
      <c r="C810" s="231" t="s">
        <v>725</v>
      </c>
      <c r="D810" s="232"/>
      <c r="E810" s="171">
        <v>0</v>
      </c>
      <c r="F810" s="172"/>
      <c r="G810" s="173"/>
      <c r="M810" s="169" t="s">
        <v>725</v>
      </c>
      <c r="O810" s="160"/>
    </row>
    <row r="811" spans="1:15" ht="12.75">
      <c r="A811" s="168"/>
      <c r="B811" s="170"/>
      <c r="C811" s="231" t="s">
        <v>726</v>
      </c>
      <c r="D811" s="232"/>
      <c r="E811" s="171">
        <v>0</v>
      </c>
      <c r="F811" s="172"/>
      <c r="G811" s="173"/>
      <c r="M811" s="169" t="s">
        <v>726</v>
      </c>
      <c r="O811" s="160"/>
    </row>
    <row r="812" spans="1:104" ht="22.5">
      <c r="A812" s="161">
        <v>93</v>
      </c>
      <c r="B812" s="162" t="s">
        <v>777</v>
      </c>
      <c r="C812" s="163" t="s">
        <v>778</v>
      </c>
      <c r="D812" s="164" t="s">
        <v>758</v>
      </c>
      <c r="E812" s="165">
        <v>1</v>
      </c>
      <c r="F812" s="197">
        <v>0</v>
      </c>
      <c r="G812" s="166">
        <f>E812*F812</f>
        <v>0</v>
      </c>
      <c r="O812" s="160">
        <v>2</v>
      </c>
      <c r="AA812" s="136">
        <v>12</v>
      </c>
      <c r="AB812" s="136">
        <v>0</v>
      </c>
      <c r="AC812" s="136">
        <v>159</v>
      </c>
      <c r="AZ812" s="136">
        <v>2</v>
      </c>
      <c r="BA812" s="136">
        <f>IF(AZ812=1,G812,0)</f>
        <v>0</v>
      </c>
      <c r="BB812" s="136">
        <f>IF(AZ812=2,G812,0)</f>
        <v>0</v>
      </c>
      <c r="BC812" s="136">
        <f>IF(AZ812=3,G812,0)</f>
        <v>0</v>
      </c>
      <c r="BD812" s="136">
        <f>IF(AZ812=4,G812,0)</f>
        <v>0</v>
      </c>
      <c r="BE812" s="136">
        <f>IF(AZ812=5,G812,0)</f>
        <v>0</v>
      </c>
      <c r="CA812" s="167">
        <v>12</v>
      </c>
      <c r="CB812" s="167">
        <v>0</v>
      </c>
      <c r="CZ812" s="136">
        <v>0.0155</v>
      </c>
    </row>
    <row r="813" spans="1:15" ht="12.75">
      <c r="A813" s="168"/>
      <c r="B813" s="170"/>
      <c r="C813" s="231" t="s">
        <v>759</v>
      </c>
      <c r="D813" s="232"/>
      <c r="E813" s="171">
        <v>0</v>
      </c>
      <c r="F813" s="172"/>
      <c r="G813" s="173"/>
      <c r="M813" s="169" t="s">
        <v>759</v>
      </c>
      <c r="O813" s="160"/>
    </row>
    <row r="814" spans="1:15" ht="12.75">
      <c r="A814" s="168"/>
      <c r="B814" s="170"/>
      <c r="C814" s="231" t="s">
        <v>760</v>
      </c>
      <c r="D814" s="232"/>
      <c r="E814" s="171">
        <v>0</v>
      </c>
      <c r="F814" s="172"/>
      <c r="G814" s="173"/>
      <c r="M814" s="169" t="s">
        <v>760</v>
      </c>
      <c r="O814" s="160"/>
    </row>
    <row r="815" spans="1:15" ht="22.5">
      <c r="A815" s="168"/>
      <c r="B815" s="170"/>
      <c r="C815" s="231" t="s">
        <v>761</v>
      </c>
      <c r="D815" s="232"/>
      <c r="E815" s="171">
        <v>0</v>
      </c>
      <c r="F815" s="172"/>
      <c r="G815" s="173"/>
      <c r="M815" s="169" t="s">
        <v>761</v>
      </c>
      <c r="O815" s="160"/>
    </row>
    <row r="816" spans="1:15" ht="12.75">
      <c r="A816" s="168"/>
      <c r="B816" s="170"/>
      <c r="C816" s="231" t="s">
        <v>762</v>
      </c>
      <c r="D816" s="232"/>
      <c r="E816" s="171">
        <v>0</v>
      </c>
      <c r="F816" s="172"/>
      <c r="G816" s="173"/>
      <c r="M816" s="169" t="s">
        <v>762</v>
      </c>
      <c r="O816" s="160"/>
    </row>
    <row r="817" spans="1:15" ht="12.75">
      <c r="A817" s="168"/>
      <c r="B817" s="170"/>
      <c r="C817" s="231" t="s">
        <v>763</v>
      </c>
      <c r="D817" s="232"/>
      <c r="E817" s="171">
        <v>0</v>
      </c>
      <c r="F817" s="172"/>
      <c r="G817" s="173"/>
      <c r="M817" s="169" t="s">
        <v>763</v>
      </c>
      <c r="O817" s="160"/>
    </row>
    <row r="818" spans="1:15" ht="12.75">
      <c r="A818" s="168"/>
      <c r="B818" s="170"/>
      <c r="C818" s="231" t="s">
        <v>764</v>
      </c>
      <c r="D818" s="232"/>
      <c r="E818" s="171">
        <v>0</v>
      </c>
      <c r="F818" s="172"/>
      <c r="G818" s="173"/>
      <c r="M818" s="169" t="s">
        <v>764</v>
      </c>
      <c r="O818" s="160"/>
    </row>
    <row r="819" spans="1:15" ht="12.75">
      <c r="A819" s="168"/>
      <c r="B819" s="170"/>
      <c r="C819" s="231" t="s">
        <v>765</v>
      </c>
      <c r="D819" s="232"/>
      <c r="E819" s="171">
        <v>0</v>
      </c>
      <c r="F819" s="172"/>
      <c r="G819" s="173"/>
      <c r="M819" s="169" t="s">
        <v>765</v>
      </c>
      <c r="O819" s="160"/>
    </row>
    <row r="820" spans="1:15" ht="12.75">
      <c r="A820" s="168"/>
      <c r="B820" s="170"/>
      <c r="C820" s="231" t="s">
        <v>766</v>
      </c>
      <c r="D820" s="232"/>
      <c r="E820" s="171">
        <v>0</v>
      </c>
      <c r="F820" s="172"/>
      <c r="G820" s="173"/>
      <c r="M820" s="169" t="s">
        <v>766</v>
      </c>
      <c r="O820" s="160"/>
    </row>
    <row r="821" spans="1:15" ht="12.75">
      <c r="A821" s="168"/>
      <c r="B821" s="170"/>
      <c r="C821" s="231" t="s">
        <v>767</v>
      </c>
      <c r="D821" s="232"/>
      <c r="E821" s="171">
        <v>0</v>
      </c>
      <c r="F821" s="172"/>
      <c r="G821" s="173"/>
      <c r="M821" s="169" t="s">
        <v>767</v>
      </c>
      <c r="O821" s="160"/>
    </row>
    <row r="822" spans="1:15" ht="12.75">
      <c r="A822" s="168"/>
      <c r="B822" s="170"/>
      <c r="C822" s="231" t="s">
        <v>768</v>
      </c>
      <c r="D822" s="232"/>
      <c r="E822" s="171">
        <v>0</v>
      </c>
      <c r="F822" s="172"/>
      <c r="G822" s="173"/>
      <c r="M822" s="169" t="s">
        <v>768</v>
      </c>
      <c r="O822" s="160"/>
    </row>
    <row r="823" spans="1:15" ht="12.75">
      <c r="A823" s="168"/>
      <c r="B823" s="170"/>
      <c r="C823" s="231" t="s">
        <v>769</v>
      </c>
      <c r="D823" s="232"/>
      <c r="E823" s="171">
        <v>0</v>
      </c>
      <c r="F823" s="172"/>
      <c r="G823" s="173"/>
      <c r="M823" s="169" t="s">
        <v>769</v>
      </c>
      <c r="O823" s="160"/>
    </row>
    <row r="824" spans="1:15" ht="12.75">
      <c r="A824" s="168"/>
      <c r="B824" s="170"/>
      <c r="C824" s="231" t="s">
        <v>770</v>
      </c>
      <c r="D824" s="232"/>
      <c r="E824" s="171">
        <v>0</v>
      </c>
      <c r="F824" s="172"/>
      <c r="G824" s="173"/>
      <c r="M824" s="169" t="s">
        <v>770</v>
      </c>
      <c r="O824" s="160"/>
    </row>
    <row r="825" spans="1:15" ht="12.75">
      <c r="A825" s="168"/>
      <c r="B825" s="170"/>
      <c r="C825" s="231" t="s">
        <v>771</v>
      </c>
      <c r="D825" s="232"/>
      <c r="E825" s="171">
        <v>0</v>
      </c>
      <c r="F825" s="172"/>
      <c r="G825" s="173"/>
      <c r="M825" s="169" t="s">
        <v>771</v>
      </c>
      <c r="O825" s="160"/>
    </row>
    <row r="826" spans="1:15" ht="12.75">
      <c r="A826" s="168"/>
      <c r="B826" s="170"/>
      <c r="C826" s="231" t="s">
        <v>772</v>
      </c>
      <c r="D826" s="232"/>
      <c r="E826" s="171">
        <v>0</v>
      </c>
      <c r="F826" s="172"/>
      <c r="G826" s="173"/>
      <c r="M826" s="169" t="s">
        <v>772</v>
      </c>
      <c r="O826" s="160"/>
    </row>
    <row r="827" spans="1:15" ht="12.75">
      <c r="A827" s="168"/>
      <c r="B827" s="170"/>
      <c r="C827" s="231" t="s">
        <v>773</v>
      </c>
      <c r="D827" s="232"/>
      <c r="E827" s="171">
        <v>0</v>
      </c>
      <c r="F827" s="172"/>
      <c r="G827" s="173"/>
      <c r="M827" s="169" t="s">
        <v>773</v>
      </c>
      <c r="O827" s="160"/>
    </row>
    <row r="828" spans="1:15" ht="12.75">
      <c r="A828" s="168"/>
      <c r="B828" s="170"/>
      <c r="C828" s="231" t="s">
        <v>440</v>
      </c>
      <c r="D828" s="232"/>
      <c r="E828" s="171">
        <v>1</v>
      </c>
      <c r="F828" s="172"/>
      <c r="G828" s="173"/>
      <c r="M828" s="169" t="s">
        <v>440</v>
      </c>
      <c r="O828" s="160"/>
    </row>
    <row r="829" spans="1:15" ht="12.75">
      <c r="A829" s="168"/>
      <c r="B829" s="170"/>
      <c r="C829" s="231" t="s">
        <v>725</v>
      </c>
      <c r="D829" s="232"/>
      <c r="E829" s="171">
        <v>0</v>
      </c>
      <c r="F829" s="172"/>
      <c r="G829" s="173"/>
      <c r="M829" s="169" t="s">
        <v>725</v>
      </c>
      <c r="O829" s="160"/>
    </row>
    <row r="830" spans="1:15" ht="12.75">
      <c r="A830" s="168"/>
      <c r="B830" s="170"/>
      <c r="C830" s="231" t="s">
        <v>726</v>
      </c>
      <c r="D830" s="232"/>
      <c r="E830" s="171">
        <v>0</v>
      </c>
      <c r="F830" s="172"/>
      <c r="G830" s="173"/>
      <c r="M830" s="169" t="s">
        <v>726</v>
      </c>
      <c r="O830" s="160"/>
    </row>
    <row r="831" spans="1:104" ht="12.75">
      <c r="A831" s="161">
        <v>94</v>
      </c>
      <c r="B831" s="162" t="s">
        <v>779</v>
      </c>
      <c r="C831" s="163" t="s">
        <v>780</v>
      </c>
      <c r="D831" s="164" t="s">
        <v>61</v>
      </c>
      <c r="E831" s="165">
        <v>1.45</v>
      </c>
      <c r="F831" s="165">
        <f>SUM(G659:G830)*0.01</f>
        <v>0</v>
      </c>
      <c r="G831" s="166">
        <f>E831*F831</f>
        <v>0</v>
      </c>
      <c r="O831" s="160">
        <v>2</v>
      </c>
      <c r="AA831" s="136">
        <v>7</v>
      </c>
      <c r="AB831" s="136">
        <v>1002</v>
      </c>
      <c r="AC831" s="136">
        <v>5</v>
      </c>
      <c r="AZ831" s="136">
        <v>2</v>
      </c>
      <c r="BA831" s="136">
        <f>IF(AZ831=1,G831,0)</f>
        <v>0</v>
      </c>
      <c r="BB831" s="136">
        <f>IF(AZ831=2,G831,0)</f>
        <v>0</v>
      </c>
      <c r="BC831" s="136">
        <f>IF(AZ831=3,G831,0)</f>
        <v>0</v>
      </c>
      <c r="BD831" s="136">
        <f>IF(AZ831=4,G831,0)</f>
        <v>0</v>
      </c>
      <c r="BE831" s="136">
        <f>IF(AZ831=5,G831,0)</f>
        <v>0</v>
      </c>
      <c r="CA831" s="167">
        <v>7</v>
      </c>
      <c r="CB831" s="167">
        <v>1002</v>
      </c>
      <c r="CZ831" s="136">
        <v>0</v>
      </c>
    </row>
    <row r="832" spans="1:57" ht="12.75">
      <c r="A832" s="174"/>
      <c r="B832" s="175" t="s">
        <v>73</v>
      </c>
      <c r="C832" s="176" t="str">
        <f>CONCATENATE(B658," ",C658)</f>
        <v>766 Konstrukce truhlářské</v>
      </c>
      <c r="D832" s="177"/>
      <c r="E832" s="178"/>
      <c r="F832" s="179"/>
      <c r="G832" s="180">
        <f>SUM(G658:G831)</f>
        <v>0</v>
      </c>
      <c r="O832" s="160">
        <v>4</v>
      </c>
      <c r="BA832" s="181">
        <f>SUM(BA658:BA831)</f>
        <v>0</v>
      </c>
      <c r="BB832" s="181">
        <f>SUM(BB658:BB831)</f>
        <v>0</v>
      </c>
      <c r="BC832" s="181">
        <f>SUM(BC658:BC831)</f>
        <v>0</v>
      </c>
      <c r="BD832" s="181">
        <f>SUM(BD658:BD831)</f>
        <v>0</v>
      </c>
      <c r="BE832" s="181">
        <f>SUM(BE658:BE831)</f>
        <v>0</v>
      </c>
    </row>
    <row r="833" spans="1:15" ht="12.75">
      <c r="A833" s="153" t="s">
        <v>72</v>
      </c>
      <c r="B833" s="154" t="s">
        <v>781</v>
      </c>
      <c r="C833" s="155" t="s">
        <v>782</v>
      </c>
      <c r="D833" s="156"/>
      <c r="E833" s="157"/>
      <c r="F833" s="157"/>
      <c r="G833" s="158"/>
      <c r="H833" s="159"/>
      <c r="I833" s="159"/>
      <c r="O833" s="160">
        <v>1</v>
      </c>
    </row>
    <row r="834" spans="1:104" ht="12.75">
      <c r="A834" s="161">
        <v>95</v>
      </c>
      <c r="B834" s="162" t="s">
        <v>783</v>
      </c>
      <c r="C834" s="163" t="s">
        <v>784</v>
      </c>
      <c r="D834" s="164" t="s">
        <v>118</v>
      </c>
      <c r="E834" s="165">
        <v>18</v>
      </c>
      <c r="F834" s="197">
        <v>0</v>
      </c>
      <c r="G834" s="166">
        <f>E834*F834</f>
        <v>0</v>
      </c>
      <c r="O834" s="160">
        <v>2</v>
      </c>
      <c r="AA834" s="136">
        <v>1</v>
      </c>
      <c r="AB834" s="136">
        <v>1</v>
      </c>
      <c r="AC834" s="136">
        <v>1</v>
      </c>
      <c r="AZ834" s="136">
        <v>2</v>
      </c>
      <c r="BA834" s="136">
        <f>IF(AZ834=1,G834,0)</f>
        <v>0</v>
      </c>
      <c r="BB834" s="136">
        <f>IF(AZ834=2,G834,0)</f>
        <v>0</v>
      </c>
      <c r="BC834" s="136">
        <f>IF(AZ834=3,G834,0)</f>
        <v>0</v>
      </c>
      <c r="BD834" s="136">
        <f>IF(AZ834=4,G834,0)</f>
        <v>0</v>
      </c>
      <c r="BE834" s="136">
        <f>IF(AZ834=5,G834,0)</f>
        <v>0</v>
      </c>
      <c r="CA834" s="167">
        <v>1</v>
      </c>
      <c r="CB834" s="167">
        <v>1</v>
      </c>
      <c r="CZ834" s="136">
        <v>0.05401</v>
      </c>
    </row>
    <row r="835" spans="1:15" ht="12.75">
      <c r="A835" s="168"/>
      <c r="B835" s="170"/>
      <c r="C835" s="231" t="s">
        <v>785</v>
      </c>
      <c r="D835" s="232"/>
      <c r="E835" s="171">
        <v>0</v>
      </c>
      <c r="F835" s="172"/>
      <c r="G835" s="173"/>
      <c r="M835" s="169" t="s">
        <v>785</v>
      </c>
      <c r="O835" s="160"/>
    </row>
    <row r="836" spans="1:15" ht="12.75">
      <c r="A836" s="168"/>
      <c r="B836" s="170"/>
      <c r="C836" s="231" t="s">
        <v>440</v>
      </c>
      <c r="D836" s="232"/>
      <c r="E836" s="171">
        <v>1</v>
      </c>
      <c r="F836" s="172"/>
      <c r="G836" s="173"/>
      <c r="M836" s="169" t="s">
        <v>440</v>
      </c>
      <c r="O836" s="160"/>
    </row>
    <row r="837" spans="1:15" ht="12.75">
      <c r="A837" s="168"/>
      <c r="B837" s="170"/>
      <c r="C837" s="231" t="s">
        <v>786</v>
      </c>
      <c r="D837" s="232"/>
      <c r="E837" s="171">
        <v>0</v>
      </c>
      <c r="F837" s="172"/>
      <c r="G837" s="173"/>
      <c r="M837" s="169" t="s">
        <v>786</v>
      </c>
      <c r="O837" s="160"/>
    </row>
    <row r="838" spans="1:15" ht="12.75">
      <c r="A838" s="168"/>
      <c r="B838" s="170"/>
      <c r="C838" s="231" t="s">
        <v>440</v>
      </c>
      <c r="D838" s="232"/>
      <c r="E838" s="171">
        <v>1</v>
      </c>
      <c r="F838" s="172"/>
      <c r="G838" s="173"/>
      <c r="M838" s="169" t="s">
        <v>440</v>
      </c>
      <c r="O838" s="160"/>
    </row>
    <row r="839" spans="1:15" ht="12.75">
      <c r="A839" s="168"/>
      <c r="B839" s="170"/>
      <c r="C839" s="231" t="s">
        <v>787</v>
      </c>
      <c r="D839" s="232"/>
      <c r="E839" s="171">
        <v>0</v>
      </c>
      <c r="F839" s="172"/>
      <c r="G839" s="173"/>
      <c r="M839" s="169" t="s">
        <v>787</v>
      </c>
      <c r="O839" s="160"/>
    </row>
    <row r="840" spans="1:15" ht="12.75">
      <c r="A840" s="168"/>
      <c r="B840" s="170"/>
      <c r="C840" s="231" t="s">
        <v>440</v>
      </c>
      <c r="D840" s="232"/>
      <c r="E840" s="171">
        <v>1</v>
      </c>
      <c r="F840" s="172"/>
      <c r="G840" s="173"/>
      <c r="M840" s="169" t="s">
        <v>440</v>
      </c>
      <c r="O840" s="160"/>
    </row>
    <row r="841" spans="1:15" ht="12.75">
      <c r="A841" s="168"/>
      <c r="B841" s="170"/>
      <c r="C841" s="231" t="s">
        <v>788</v>
      </c>
      <c r="D841" s="232"/>
      <c r="E841" s="171">
        <v>0</v>
      </c>
      <c r="F841" s="172"/>
      <c r="G841" s="173"/>
      <c r="M841" s="169" t="s">
        <v>788</v>
      </c>
      <c r="O841" s="160"/>
    </row>
    <row r="842" spans="1:15" ht="12.75">
      <c r="A842" s="168"/>
      <c r="B842" s="170"/>
      <c r="C842" s="231" t="s">
        <v>722</v>
      </c>
      <c r="D842" s="232"/>
      <c r="E842" s="171">
        <v>5</v>
      </c>
      <c r="F842" s="172"/>
      <c r="G842" s="173"/>
      <c r="M842" s="169" t="s">
        <v>722</v>
      </c>
      <c r="O842" s="160"/>
    </row>
    <row r="843" spans="1:15" ht="12.75">
      <c r="A843" s="168"/>
      <c r="B843" s="170"/>
      <c r="C843" s="231" t="s">
        <v>723</v>
      </c>
      <c r="D843" s="232"/>
      <c r="E843" s="171">
        <v>5</v>
      </c>
      <c r="F843" s="172"/>
      <c r="G843" s="173"/>
      <c r="M843" s="169" t="s">
        <v>723</v>
      </c>
      <c r="O843" s="160"/>
    </row>
    <row r="844" spans="1:15" ht="12.75">
      <c r="A844" s="168"/>
      <c r="B844" s="170"/>
      <c r="C844" s="231" t="s">
        <v>724</v>
      </c>
      <c r="D844" s="232"/>
      <c r="E844" s="171">
        <v>5</v>
      </c>
      <c r="F844" s="172"/>
      <c r="G844" s="173"/>
      <c r="M844" s="169" t="s">
        <v>724</v>
      </c>
      <c r="O844" s="160"/>
    </row>
    <row r="845" spans="1:104" ht="22.5">
      <c r="A845" s="161">
        <v>96</v>
      </c>
      <c r="B845" s="162" t="s">
        <v>789</v>
      </c>
      <c r="C845" s="163" t="s">
        <v>790</v>
      </c>
      <c r="D845" s="164" t="s">
        <v>118</v>
      </c>
      <c r="E845" s="165">
        <v>15</v>
      </c>
      <c r="F845" s="197">
        <v>0</v>
      </c>
      <c r="G845" s="166">
        <f>E845*F845</f>
        <v>0</v>
      </c>
      <c r="O845" s="160">
        <v>2</v>
      </c>
      <c r="AA845" s="136">
        <v>12</v>
      </c>
      <c r="AB845" s="136">
        <v>0</v>
      </c>
      <c r="AC845" s="136">
        <v>22</v>
      </c>
      <c r="AZ845" s="136">
        <v>2</v>
      </c>
      <c r="BA845" s="136">
        <f>IF(AZ845=1,G845,0)</f>
        <v>0</v>
      </c>
      <c r="BB845" s="136">
        <f>IF(AZ845=2,G845,0)</f>
        <v>0</v>
      </c>
      <c r="BC845" s="136">
        <f>IF(AZ845=3,G845,0)</f>
        <v>0</v>
      </c>
      <c r="BD845" s="136">
        <f>IF(AZ845=4,G845,0)</f>
        <v>0</v>
      </c>
      <c r="BE845" s="136">
        <f>IF(AZ845=5,G845,0)</f>
        <v>0</v>
      </c>
      <c r="CA845" s="167">
        <v>12</v>
      </c>
      <c r="CB845" s="167">
        <v>0</v>
      </c>
      <c r="CZ845" s="136">
        <v>0.01</v>
      </c>
    </row>
    <row r="846" spans="1:15" ht="12.75">
      <c r="A846" s="168"/>
      <c r="B846" s="170"/>
      <c r="C846" s="231" t="s">
        <v>791</v>
      </c>
      <c r="D846" s="232"/>
      <c r="E846" s="171">
        <v>0</v>
      </c>
      <c r="F846" s="172"/>
      <c r="G846" s="173"/>
      <c r="M846" s="169" t="s">
        <v>791</v>
      </c>
      <c r="O846" s="160"/>
    </row>
    <row r="847" spans="1:15" ht="12.75">
      <c r="A847" s="168"/>
      <c r="B847" s="170"/>
      <c r="C847" s="231" t="s">
        <v>792</v>
      </c>
      <c r="D847" s="232"/>
      <c r="E847" s="171">
        <v>0</v>
      </c>
      <c r="F847" s="172"/>
      <c r="G847" s="173"/>
      <c r="M847" s="169" t="s">
        <v>792</v>
      </c>
      <c r="O847" s="160"/>
    </row>
    <row r="848" spans="1:15" ht="12.75">
      <c r="A848" s="168"/>
      <c r="B848" s="170"/>
      <c r="C848" s="231" t="s">
        <v>793</v>
      </c>
      <c r="D848" s="232"/>
      <c r="E848" s="171">
        <v>0</v>
      </c>
      <c r="F848" s="172"/>
      <c r="G848" s="173"/>
      <c r="M848" s="169" t="s">
        <v>793</v>
      </c>
      <c r="O848" s="160"/>
    </row>
    <row r="849" spans="1:15" ht="12.75">
      <c r="A849" s="168"/>
      <c r="B849" s="170"/>
      <c r="C849" s="231" t="s">
        <v>794</v>
      </c>
      <c r="D849" s="232"/>
      <c r="E849" s="171">
        <v>0</v>
      </c>
      <c r="F849" s="172"/>
      <c r="G849" s="173"/>
      <c r="M849" s="169" t="s">
        <v>794</v>
      </c>
      <c r="O849" s="160"/>
    </row>
    <row r="850" spans="1:15" ht="12.75">
      <c r="A850" s="168"/>
      <c r="B850" s="170"/>
      <c r="C850" s="231" t="s">
        <v>795</v>
      </c>
      <c r="D850" s="232"/>
      <c r="E850" s="171">
        <v>0</v>
      </c>
      <c r="F850" s="172"/>
      <c r="G850" s="173"/>
      <c r="M850" s="169" t="s">
        <v>795</v>
      </c>
      <c r="O850" s="160"/>
    </row>
    <row r="851" spans="1:15" ht="12.75">
      <c r="A851" s="168"/>
      <c r="B851" s="170"/>
      <c r="C851" s="231" t="s">
        <v>725</v>
      </c>
      <c r="D851" s="232"/>
      <c r="E851" s="171">
        <v>0</v>
      </c>
      <c r="F851" s="172"/>
      <c r="G851" s="173"/>
      <c r="M851" s="169" t="s">
        <v>725</v>
      </c>
      <c r="O851" s="160"/>
    </row>
    <row r="852" spans="1:15" ht="12.75">
      <c r="A852" s="168"/>
      <c r="B852" s="170"/>
      <c r="C852" s="231" t="s">
        <v>722</v>
      </c>
      <c r="D852" s="232"/>
      <c r="E852" s="171">
        <v>5</v>
      </c>
      <c r="F852" s="172"/>
      <c r="G852" s="173"/>
      <c r="M852" s="169" t="s">
        <v>722</v>
      </c>
      <c r="O852" s="160"/>
    </row>
    <row r="853" spans="1:15" ht="12.75">
      <c r="A853" s="168"/>
      <c r="B853" s="170"/>
      <c r="C853" s="231" t="s">
        <v>723</v>
      </c>
      <c r="D853" s="232"/>
      <c r="E853" s="171">
        <v>5</v>
      </c>
      <c r="F853" s="172"/>
      <c r="G853" s="173"/>
      <c r="M853" s="169" t="s">
        <v>723</v>
      </c>
      <c r="O853" s="160"/>
    </row>
    <row r="854" spans="1:15" ht="12.75">
      <c r="A854" s="168"/>
      <c r="B854" s="170"/>
      <c r="C854" s="231" t="s">
        <v>724</v>
      </c>
      <c r="D854" s="232"/>
      <c r="E854" s="171">
        <v>5</v>
      </c>
      <c r="F854" s="172"/>
      <c r="G854" s="173"/>
      <c r="M854" s="169" t="s">
        <v>724</v>
      </c>
      <c r="O854" s="160"/>
    </row>
    <row r="855" spans="1:15" ht="12.75">
      <c r="A855" s="168"/>
      <c r="B855" s="170"/>
      <c r="C855" s="231" t="s">
        <v>796</v>
      </c>
      <c r="D855" s="232"/>
      <c r="E855" s="171">
        <v>0</v>
      </c>
      <c r="F855" s="172"/>
      <c r="G855" s="173"/>
      <c r="M855" s="169" t="s">
        <v>796</v>
      </c>
      <c r="O855" s="160"/>
    </row>
    <row r="856" spans="1:15" ht="12.75">
      <c r="A856" s="168"/>
      <c r="B856" s="170"/>
      <c r="C856" s="231" t="s">
        <v>797</v>
      </c>
      <c r="D856" s="232"/>
      <c r="E856" s="171">
        <v>0</v>
      </c>
      <c r="F856" s="172"/>
      <c r="G856" s="173"/>
      <c r="M856" s="169" t="s">
        <v>797</v>
      </c>
      <c r="O856" s="160"/>
    </row>
    <row r="857" spans="1:104" ht="22.5">
      <c r="A857" s="161">
        <v>97</v>
      </c>
      <c r="B857" s="162" t="s">
        <v>798</v>
      </c>
      <c r="C857" s="163" t="s">
        <v>799</v>
      </c>
      <c r="D857" s="164" t="s">
        <v>118</v>
      </c>
      <c r="E857" s="165">
        <v>1</v>
      </c>
      <c r="F857" s="197">
        <v>0</v>
      </c>
      <c r="G857" s="166">
        <f>E857*F857</f>
        <v>0</v>
      </c>
      <c r="O857" s="160">
        <v>2</v>
      </c>
      <c r="AA857" s="136">
        <v>12</v>
      </c>
      <c r="AB857" s="136">
        <v>0</v>
      </c>
      <c r="AC857" s="136">
        <v>23</v>
      </c>
      <c r="AZ857" s="136">
        <v>2</v>
      </c>
      <c r="BA857" s="136">
        <f>IF(AZ857=1,G857,0)</f>
        <v>0</v>
      </c>
      <c r="BB857" s="136">
        <f>IF(AZ857=2,G857,0)</f>
        <v>0</v>
      </c>
      <c r="BC857" s="136">
        <f>IF(AZ857=3,G857,0)</f>
        <v>0</v>
      </c>
      <c r="BD857" s="136">
        <f>IF(AZ857=4,G857,0)</f>
        <v>0</v>
      </c>
      <c r="BE857" s="136">
        <f>IF(AZ857=5,G857,0)</f>
        <v>0</v>
      </c>
      <c r="CA857" s="167">
        <v>12</v>
      </c>
      <c r="CB857" s="167">
        <v>0</v>
      </c>
      <c r="CZ857" s="136">
        <v>0.01</v>
      </c>
    </row>
    <row r="858" spans="1:15" ht="12.75">
      <c r="A858" s="168"/>
      <c r="B858" s="170"/>
      <c r="C858" s="231" t="s">
        <v>800</v>
      </c>
      <c r="D858" s="232"/>
      <c r="E858" s="171">
        <v>0</v>
      </c>
      <c r="F858" s="172"/>
      <c r="G858" s="173"/>
      <c r="M858" s="169" t="s">
        <v>800</v>
      </c>
      <c r="O858" s="160"/>
    </row>
    <row r="859" spans="1:15" ht="12.75">
      <c r="A859" s="168"/>
      <c r="B859" s="170"/>
      <c r="C859" s="231" t="s">
        <v>792</v>
      </c>
      <c r="D859" s="232"/>
      <c r="E859" s="171">
        <v>0</v>
      </c>
      <c r="F859" s="172"/>
      <c r="G859" s="173"/>
      <c r="M859" s="169" t="s">
        <v>792</v>
      </c>
      <c r="O859" s="160"/>
    </row>
    <row r="860" spans="1:15" ht="12.75">
      <c r="A860" s="168"/>
      <c r="B860" s="170"/>
      <c r="C860" s="231" t="s">
        <v>793</v>
      </c>
      <c r="D860" s="232"/>
      <c r="E860" s="171">
        <v>0</v>
      </c>
      <c r="F860" s="172"/>
      <c r="G860" s="173"/>
      <c r="M860" s="169" t="s">
        <v>793</v>
      </c>
      <c r="O860" s="160"/>
    </row>
    <row r="861" spans="1:15" ht="12.75">
      <c r="A861" s="168"/>
      <c r="B861" s="170"/>
      <c r="C861" s="231" t="s">
        <v>794</v>
      </c>
      <c r="D861" s="232"/>
      <c r="E861" s="171">
        <v>0</v>
      </c>
      <c r="F861" s="172"/>
      <c r="G861" s="173"/>
      <c r="M861" s="169" t="s">
        <v>794</v>
      </c>
      <c r="O861" s="160"/>
    </row>
    <row r="862" spans="1:15" ht="12.75">
      <c r="A862" s="168"/>
      <c r="B862" s="170"/>
      <c r="C862" s="231" t="s">
        <v>795</v>
      </c>
      <c r="D862" s="232"/>
      <c r="E862" s="171">
        <v>0</v>
      </c>
      <c r="F862" s="172"/>
      <c r="G862" s="173"/>
      <c r="M862" s="169" t="s">
        <v>795</v>
      </c>
      <c r="O862" s="160"/>
    </row>
    <row r="863" spans="1:15" ht="12.75">
      <c r="A863" s="168"/>
      <c r="B863" s="170"/>
      <c r="C863" s="231" t="s">
        <v>725</v>
      </c>
      <c r="D863" s="232"/>
      <c r="E863" s="171">
        <v>0</v>
      </c>
      <c r="F863" s="172"/>
      <c r="G863" s="173"/>
      <c r="M863" s="169" t="s">
        <v>725</v>
      </c>
      <c r="O863" s="160"/>
    </row>
    <row r="864" spans="1:15" ht="12.75">
      <c r="A864" s="168"/>
      <c r="B864" s="170"/>
      <c r="C864" s="231" t="s">
        <v>440</v>
      </c>
      <c r="D864" s="232"/>
      <c r="E864" s="171">
        <v>1</v>
      </c>
      <c r="F864" s="172"/>
      <c r="G864" s="173"/>
      <c r="M864" s="169" t="s">
        <v>440</v>
      </c>
      <c r="O864" s="160"/>
    </row>
    <row r="865" spans="1:15" ht="12.75">
      <c r="A865" s="168"/>
      <c r="B865" s="170"/>
      <c r="C865" s="231" t="s">
        <v>796</v>
      </c>
      <c r="D865" s="232"/>
      <c r="E865" s="171">
        <v>0</v>
      </c>
      <c r="F865" s="172"/>
      <c r="G865" s="173"/>
      <c r="M865" s="169" t="s">
        <v>796</v>
      </c>
      <c r="O865" s="160"/>
    </row>
    <row r="866" spans="1:15" ht="12.75">
      <c r="A866" s="168"/>
      <c r="B866" s="170"/>
      <c r="C866" s="231" t="s">
        <v>797</v>
      </c>
      <c r="D866" s="232"/>
      <c r="E866" s="171">
        <v>0</v>
      </c>
      <c r="F866" s="172"/>
      <c r="G866" s="173"/>
      <c r="M866" s="169" t="s">
        <v>797</v>
      </c>
      <c r="O866" s="160"/>
    </row>
    <row r="867" spans="1:104" ht="22.5">
      <c r="A867" s="161">
        <v>98</v>
      </c>
      <c r="B867" s="162" t="s">
        <v>801</v>
      </c>
      <c r="C867" s="163" t="s">
        <v>802</v>
      </c>
      <c r="D867" s="164" t="s">
        <v>118</v>
      </c>
      <c r="E867" s="165">
        <v>1</v>
      </c>
      <c r="F867" s="197">
        <v>0</v>
      </c>
      <c r="G867" s="166">
        <f>E867*F867</f>
        <v>0</v>
      </c>
      <c r="O867" s="160">
        <v>2</v>
      </c>
      <c r="AA867" s="136">
        <v>12</v>
      </c>
      <c r="AB867" s="136">
        <v>0</v>
      </c>
      <c r="AC867" s="136">
        <v>24</v>
      </c>
      <c r="AZ867" s="136">
        <v>2</v>
      </c>
      <c r="BA867" s="136">
        <f>IF(AZ867=1,G867,0)</f>
        <v>0</v>
      </c>
      <c r="BB867" s="136">
        <f>IF(AZ867=2,G867,0)</f>
        <v>0</v>
      </c>
      <c r="BC867" s="136">
        <f>IF(AZ867=3,G867,0)</f>
        <v>0</v>
      </c>
      <c r="BD867" s="136">
        <f>IF(AZ867=4,G867,0)</f>
        <v>0</v>
      </c>
      <c r="BE867" s="136">
        <f>IF(AZ867=5,G867,0)</f>
        <v>0</v>
      </c>
      <c r="CA867" s="167">
        <v>12</v>
      </c>
      <c r="CB867" s="167">
        <v>0</v>
      </c>
      <c r="CZ867" s="136">
        <v>0.01</v>
      </c>
    </row>
    <row r="868" spans="1:15" ht="12.75">
      <c r="A868" s="168"/>
      <c r="B868" s="170"/>
      <c r="C868" s="231" t="s">
        <v>800</v>
      </c>
      <c r="D868" s="232"/>
      <c r="E868" s="171">
        <v>0</v>
      </c>
      <c r="F868" s="172"/>
      <c r="G868" s="173"/>
      <c r="M868" s="169" t="s">
        <v>800</v>
      </c>
      <c r="O868" s="160"/>
    </row>
    <row r="869" spans="1:15" ht="12.75">
      <c r="A869" s="168"/>
      <c r="B869" s="170"/>
      <c r="C869" s="231" t="s">
        <v>792</v>
      </c>
      <c r="D869" s="232"/>
      <c r="E869" s="171">
        <v>0</v>
      </c>
      <c r="F869" s="172"/>
      <c r="G869" s="173"/>
      <c r="M869" s="169" t="s">
        <v>792</v>
      </c>
      <c r="O869" s="160"/>
    </row>
    <row r="870" spans="1:15" ht="12.75">
      <c r="A870" s="168"/>
      <c r="B870" s="170"/>
      <c r="C870" s="231" t="s">
        <v>793</v>
      </c>
      <c r="D870" s="232"/>
      <c r="E870" s="171">
        <v>0</v>
      </c>
      <c r="F870" s="172"/>
      <c r="G870" s="173"/>
      <c r="M870" s="169" t="s">
        <v>793</v>
      </c>
      <c r="O870" s="160"/>
    </row>
    <row r="871" spans="1:15" ht="12.75">
      <c r="A871" s="168"/>
      <c r="B871" s="170"/>
      <c r="C871" s="231" t="s">
        <v>794</v>
      </c>
      <c r="D871" s="232"/>
      <c r="E871" s="171">
        <v>0</v>
      </c>
      <c r="F871" s="172"/>
      <c r="G871" s="173"/>
      <c r="M871" s="169" t="s">
        <v>794</v>
      </c>
      <c r="O871" s="160"/>
    </row>
    <row r="872" spans="1:15" ht="12.75">
      <c r="A872" s="168"/>
      <c r="B872" s="170"/>
      <c r="C872" s="231" t="s">
        <v>795</v>
      </c>
      <c r="D872" s="232"/>
      <c r="E872" s="171">
        <v>0</v>
      </c>
      <c r="F872" s="172"/>
      <c r="G872" s="173"/>
      <c r="M872" s="169" t="s">
        <v>795</v>
      </c>
      <c r="O872" s="160"/>
    </row>
    <row r="873" spans="1:15" ht="12.75">
      <c r="A873" s="168"/>
      <c r="B873" s="170"/>
      <c r="C873" s="231" t="s">
        <v>725</v>
      </c>
      <c r="D873" s="232"/>
      <c r="E873" s="171">
        <v>0</v>
      </c>
      <c r="F873" s="172"/>
      <c r="G873" s="173"/>
      <c r="M873" s="169" t="s">
        <v>725</v>
      </c>
      <c r="O873" s="160"/>
    </row>
    <row r="874" spans="1:15" ht="12.75">
      <c r="A874" s="168"/>
      <c r="B874" s="170"/>
      <c r="C874" s="231" t="s">
        <v>440</v>
      </c>
      <c r="D874" s="232"/>
      <c r="E874" s="171">
        <v>1</v>
      </c>
      <c r="F874" s="172"/>
      <c r="G874" s="173"/>
      <c r="M874" s="169" t="s">
        <v>440</v>
      </c>
      <c r="O874" s="160"/>
    </row>
    <row r="875" spans="1:15" ht="12.75">
      <c r="A875" s="168"/>
      <c r="B875" s="170"/>
      <c r="C875" s="231" t="s">
        <v>796</v>
      </c>
      <c r="D875" s="232"/>
      <c r="E875" s="171">
        <v>0</v>
      </c>
      <c r="F875" s="172"/>
      <c r="G875" s="173"/>
      <c r="M875" s="169" t="s">
        <v>796</v>
      </c>
      <c r="O875" s="160"/>
    </row>
    <row r="876" spans="1:15" ht="12.75">
      <c r="A876" s="168"/>
      <c r="B876" s="170"/>
      <c r="C876" s="231" t="s">
        <v>797</v>
      </c>
      <c r="D876" s="232"/>
      <c r="E876" s="171">
        <v>0</v>
      </c>
      <c r="F876" s="172"/>
      <c r="G876" s="173"/>
      <c r="M876" s="169" t="s">
        <v>797</v>
      </c>
      <c r="O876" s="160"/>
    </row>
    <row r="877" spans="1:104" ht="22.5">
      <c r="A877" s="161">
        <v>99</v>
      </c>
      <c r="B877" s="162" t="s">
        <v>803</v>
      </c>
      <c r="C877" s="163" t="s">
        <v>804</v>
      </c>
      <c r="D877" s="164" t="s">
        <v>118</v>
      </c>
      <c r="E877" s="165">
        <v>1</v>
      </c>
      <c r="F877" s="197">
        <v>0</v>
      </c>
      <c r="G877" s="166">
        <f>E877*F877</f>
        <v>0</v>
      </c>
      <c r="O877" s="160">
        <v>2</v>
      </c>
      <c r="AA877" s="136">
        <v>12</v>
      </c>
      <c r="AB877" s="136">
        <v>0</v>
      </c>
      <c r="AC877" s="136">
        <v>25</v>
      </c>
      <c r="AZ877" s="136">
        <v>2</v>
      </c>
      <c r="BA877" s="136">
        <f>IF(AZ877=1,G877,0)</f>
        <v>0</v>
      </c>
      <c r="BB877" s="136">
        <f>IF(AZ877=2,G877,0)</f>
        <v>0</v>
      </c>
      <c r="BC877" s="136">
        <f>IF(AZ877=3,G877,0)</f>
        <v>0</v>
      </c>
      <c r="BD877" s="136">
        <f>IF(AZ877=4,G877,0)</f>
        <v>0</v>
      </c>
      <c r="BE877" s="136">
        <f>IF(AZ877=5,G877,0)</f>
        <v>0</v>
      </c>
      <c r="CA877" s="167">
        <v>12</v>
      </c>
      <c r="CB877" s="167">
        <v>0</v>
      </c>
      <c r="CZ877" s="136">
        <v>0.01</v>
      </c>
    </row>
    <row r="878" spans="1:15" ht="12.75">
      <c r="A878" s="168"/>
      <c r="B878" s="170"/>
      <c r="C878" s="231" t="s">
        <v>805</v>
      </c>
      <c r="D878" s="232"/>
      <c r="E878" s="171">
        <v>0</v>
      </c>
      <c r="F878" s="172"/>
      <c r="G878" s="173"/>
      <c r="M878" s="169" t="s">
        <v>805</v>
      </c>
      <c r="O878" s="160"/>
    </row>
    <row r="879" spans="1:15" ht="12.75">
      <c r="A879" s="168"/>
      <c r="B879" s="170"/>
      <c r="C879" s="231" t="s">
        <v>792</v>
      </c>
      <c r="D879" s="232"/>
      <c r="E879" s="171">
        <v>0</v>
      </c>
      <c r="F879" s="172"/>
      <c r="G879" s="173"/>
      <c r="M879" s="169" t="s">
        <v>792</v>
      </c>
      <c r="O879" s="160"/>
    </row>
    <row r="880" spans="1:15" ht="12.75">
      <c r="A880" s="168"/>
      <c r="B880" s="170"/>
      <c r="C880" s="231" t="s">
        <v>793</v>
      </c>
      <c r="D880" s="232"/>
      <c r="E880" s="171">
        <v>0</v>
      </c>
      <c r="F880" s="172"/>
      <c r="G880" s="173"/>
      <c r="M880" s="169" t="s">
        <v>793</v>
      </c>
      <c r="O880" s="160"/>
    </row>
    <row r="881" spans="1:15" ht="12.75">
      <c r="A881" s="168"/>
      <c r="B881" s="170"/>
      <c r="C881" s="231" t="s">
        <v>794</v>
      </c>
      <c r="D881" s="232"/>
      <c r="E881" s="171">
        <v>0</v>
      </c>
      <c r="F881" s="172"/>
      <c r="G881" s="173"/>
      <c r="M881" s="169" t="s">
        <v>794</v>
      </c>
      <c r="O881" s="160"/>
    </row>
    <row r="882" spans="1:15" ht="12.75">
      <c r="A882" s="168"/>
      <c r="B882" s="170"/>
      <c r="C882" s="231" t="s">
        <v>795</v>
      </c>
      <c r="D882" s="232"/>
      <c r="E882" s="171">
        <v>0</v>
      </c>
      <c r="F882" s="172"/>
      <c r="G882" s="173"/>
      <c r="M882" s="169" t="s">
        <v>795</v>
      </c>
      <c r="O882" s="160"/>
    </row>
    <row r="883" spans="1:15" ht="12.75">
      <c r="A883" s="168"/>
      <c r="B883" s="170"/>
      <c r="C883" s="231" t="s">
        <v>725</v>
      </c>
      <c r="D883" s="232"/>
      <c r="E883" s="171">
        <v>0</v>
      </c>
      <c r="F883" s="172"/>
      <c r="G883" s="173"/>
      <c r="M883" s="169" t="s">
        <v>725</v>
      </c>
      <c r="O883" s="160"/>
    </row>
    <row r="884" spans="1:15" ht="12.75">
      <c r="A884" s="168"/>
      <c r="B884" s="170"/>
      <c r="C884" s="231" t="s">
        <v>440</v>
      </c>
      <c r="D884" s="232"/>
      <c r="E884" s="171">
        <v>1</v>
      </c>
      <c r="F884" s="172"/>
      <c r="G884" s="173"/>
      <c r="M884" s="169" t="s">
        <v>440</v>
      </c>
      <c r="O884" s="160"/>
    </row>
    <row r="885" spans="1:15" ht="12.75">
      <c r="A885" s="168"/>
      <c r="B885" s="170"/>
      <c r="C885" s="231" t="s">
        <v>796</v>
      </c>
      <c r="D885" s="232"/>
      <c r="E885" s="171">
        <v>0</v>
      </c>
      <c r="F885" s="172"/>
      <c r="G885" s="173"/>
      <c r="M885" s="169" t="s">
        <v>796</v>
      </c>
      <c r="O885" s="160"/>
    </row>
    <row r="886" spans="1:15" ht="12.75">
      <c r="A886" s="168"/>
      <c r="B886" s="170"/>
      <c r="C886" s="231" t="s">
        <v>797</v>
      </c>
      <c r="D886" s="232"/>
      <c r="E886" s="171">
        <v>0</v>
      </c>
      <c r="F886" s="172"/>
      <c r="G886" s="173"/>
      <c r="M886" s="169" t="s">
        <v>797</v>
      </c>
      <c r="O886" s="160"/>
    </row>
    <row r="887" spans="1:104" ht="22.5">
      <c r="A887" s="161">
        <v>100</v>
      </c>
      <c r="B887" s="162" t="s">
        <v>806</v>
      </c>
      <c r="C887" s="163" t="s">
        <v>807</v>
      </c>
      <c r="D887" s="164" t="s">
        <v>118</v>
      </c>
      <c r="E887" s="165">
        <v>18</v>
      </c>
      <c r="F887" s="197">
        <v>0</v>
      </c>
      <c r="G887" s="166">
        <f>E887*F887</f>
        <v>0</v>
      </c>
      <c r="O887" s="160">
        <v>2</v>
      </c>
      <c r="AA887" s="136">
        <v>12</v>
      </c>
      <c r="AB887" s="136">
        <v>0</v>
      </c>
      <c r="AC887" s="136">
        <v>26</v>
      </c>
      <c r="AZ887" s="136">
        <v>2</v>
      </c>
      <c r="BA887" s="136">
        <f>IF(AZ887=1,G887,0)</f>
        <v>0</v>
      </c>
      <c r="BB887" s="136">
        <f>IF(AZ887=2,G887,0)</f>
        <v>0</v>
      </c>
      <c r="BC887" s="136">
        <f>IF(AZ887=3,G887,0)</f>
        <v>0</v>
      </c>
      <c r="BD887" s="136">
        <f>IF(AZ887=4,G887,0)</f>
        <v>0</v>
      </c>
      <c r="BE887" s="136">
        <f>IF(AZ887=5,G887,0)</f>
        <v>0</v>
      </c>
      <c r="CA887" s="167">
        <v>12</v>
      </c>
      <c r="CB887" s="167">
        <v>0</v>
      </c>
      <c r="CZ887" s="136">
        <v>0</v>
      </c>
    </row>
    <row r="888" spans="1:15" ht="12.75">
      <c r="A888" s="168"/>
      <c r="B888" s="170"/>
      <c r="C888" s="231" t="s">
        <v>808</v>
      </c>
      <c r="D888" s="232"/>
      <c r="E888" s="171">
        <v>0</v>
      </c>
      <c r="F888" s="172"/>
      <c r="G888" s="173"/>
      <c r="M888" s="169" t="s">
        <v>808</v>
      </c>
      <c r="O888" s="160"/>
    </row>
    <row r="889" spans="1:15" ht="12.75">
      <c r="A889" s="168"/>
      <c r="B889" s="170"/>
      <c r="C889" s="231" t="s">
        <v>809</v>
      </c>
      <c r="D889" s="232"/>
      <c r="E889" s="171">
        <v>0</v>
      </c>
      <c r="F889" s="172"/>
      <c r="G889" s="173"/>
      <c r="M889" s="169" t="s">
        <v>809</v>
      </c>
      <c r="O889" s="160"/>
    </row>
    <row r="890" spans="1:15" ht="12.75">
      <c r="A890" s="168"/>
      <c r="B890" s="170"/>
      <c r="C890" s="231" t="s">
        <v>810</v>
      </c>
      <c r="D890" s="232"/>
      <c r="E890" s="171">
        <v>0</v>
      </c>
      <c r="F890" s="172"/>
      <c r="G890" s="173"/>
      <c r="M890" s="169" t="s">
        <v>810</v>
      </c>
      <c r="O890" s="160"/>
    </row>
    <row r="891" spans="1:15" ht="12.75">
      <c r="A891" s="168"/>
      <c r="B891" s="170"/>
      <c r="C891" s="231" t="s">
        <v>811</v>
      </c>
      <c r="D891" s="232"/>
      <c r="E891" s="171">
        <v>0</v>
      </c>
      <c r="F891" s="172"/>
      <c r="G891" s="173"/>
      <c r="M891" s="169" t="s">
        <v>811</v>
      </c>
      <c r="O891" s="160"/>
    </row>
    <row r="892" spans="1:15" ht="12.75">
      <c r="A892" s="168"/>
      <c r="B892" s="170"/>
      <c r="C892" s="231" t="s">
        <v>722</v>
      </c>
      <c r="D892" s="232"/>
      <c r="E892" s="171">
        <v>5</v>
      </c>
      <c r="F892" s="172"/>
      <c r="G892" s="173"/>
      <c r="M892" s="169" t="s">
        <v>722</v>
      </c>
      <c r="O892" s="160"/>
    </row>
    <row r="893" spans="1:15" ht="12.75">
      <c r="A893" s="168"/>
      <c r="B893" s="170"/>
      <c r="C893" s="231" t="s">
        <v>723</v>
      </c>
      <c r="D893" s="232"/>
      <c r="E893" s="171">
        <v>5</v>
      </c>
      <c r="F893" s="172"/>
      <c r="G893" s="173"/>
      <c r="M893" s="169" t="s">
        <v>723</v>
      </c>
      <c r="O893" s="160"/>
    </row>
    <row r="894" spans="1:15" ht="12.75">
      <c r="A894" s="168"/>
      <c r="B894" s="170"/>
      <c r="C894" s="231" t="s">
        <v>724</v>
      </c>
      <c r="D894" s="232"/>
      <c r="E894" s="171">
        <v>5</v>
      </c>
      <c r="F894" s="172"/>
      <c r="G894" s="173"/>
      <c r="M894" s="169" t="s">
        <v>724</v>
      </c>
      <c r="O894" s="160"/>
    </row>
    <row r="895" spans="1:15" ht="12.75">
      <c r="A895" s="168"/>
      <c r="B895" s="170"/>
      <c r="C895" s="231" t="s">
        <v>812</v>
      </c>
      <c r="D895" s="232"/>
      <c r="E895" s="171">
        <v>3</v>
      </c>
      <c r="F895" s="172"/>
      <c r="G895" s="173"/>
      <c r="M895" s="169" t="s">
        <v>812</v>
      </c>
      <c r="O895" s="160"/>
    </row>
    <row r="896" spans="1:15" ht="12.75">
      <c r="A896" s="168"/>
      <c r="B896" s="170"/>
      <c r="C896" s="231" t="s">
        <v>813</v>
      </c>
      <c r="D896" s="232"/>
      <c r="E896" s="171">
        <v>0</v>
      </c>
      <c r="F896" s="172"/>
      <c r="G896" s="173"/>
      <c r="M896" s="169" t="s">
        <v>813</v>
      </c>
      <c r="O896" s="160"/>
    </row>
    <row r="897" spans="1:15" ht="12.75">
      <c r="A897" s="168"/>
      <c r="B897" s="170"/>
      <c r="C897" s="231" t="s">
        <v>814</v>
      </c>
      <c r="D897" s="232"/>
      <c r="E897" s="171">
        <v>0</v>
      </c>
      <c r="F897" s="172"/>
      <c r="G897" s="173"/>
      <c r="M897" s="169" t="s">
        <v>814</v>
      </c>
      <c r="O897" s="160"/>
    </row>
    <row r="898" spans="1:104" ht="22.5">
      <c r="A898" s="161">
        <v>101</v>
      </c>
      <c r="B898" s="162" t="s">
        <v>815</v>
      </c>
      <c r="C898" s="163" t="s">
        <v>816</v>
      </c>
      <c r="D898" s="164" t="s">
        <v>118</v>
      </c>
      <c r="E898" s="165">
        <v>3</v>
      </c>
      <c r="F898" s="197">
        <v>0</v>
      </c>
      <c r="G898" s="166">
        <f>E898*F898</f>
        <v>0</v>
      </c>
      <c r="O898" s="160">
        <v>2</v>
      </c>
      <c r="AA898" s="136">
        <v>12</v>
      </c>
      <c r="AB898" s="136">
        <v>0</v>
      </c>
      <c r="AC898" s="136">
        <v>27</v>
      </c>
      <c r="AZ898" s="136">
        <v>2</v>
      </c>
      <c r="BA898" s="136">
        <f>IF(AZ898=1,G898,0)</f>
        <v>0</v>
      </c>
      <c r="BB898" s="136">
        <f>IF(AZ898=2,G898,0)</f>
        <v>0</v>
      </c>
      <c r="BC898" s="136">
        <f>IF(AZ898=3,G898,0)</f>
        <v>0</v>
      </c>
      <c r="BD898" s="136">
        <f>IF(AZ898=4,G898,0)</f>
        <v>0</v>
      </c>
      <c r="BE898" s="136">
        <f>IF(AZ898=5,G898,0)</f>
        <v>0</v>
      </c>
      <c r="CA898" s="167">
        <v>12</v>
      </c>
      <c r="CB898" s="167">
        <v>0</v>
      </c>
      <c r="CZ898" s="136">
        <v>0</v>
      </c>
    </row>
    <row r="899" spans="1:15" ht="12.75">
      <c r="A899" s="168"/>
      <c r="B899" s="170"/>
      <c r="C899" s="231" t="s">
        <v>808</v>
      </c>
      <c r="D899" s="232"/>
      <c r="E899" s="171">
        <v>0</v>
      </c>
      <c r="F899" s="172"/>
      <c r="G899" s="173"/>
      <c r="M899" s="169" t="s">
        <v>808</v>
      </c>
      <c r="O899" s="160"/>
    </row>
    <row r="900" spans="1:15" ht="12.75">
      <c r="A900" s="168"/>
      <c r="B900" s="170"/>
      <c r="C900" s="231" t="s">
        <v>817</v>
      </c>
      <c r="D900" s="232"/>
      <c r="E900" s="171">
        <v>0</v>
      </c>
      <c r="F900" s="172"/>
      <c r="G900" s="173"/>
      <c r="M900" s="169" t="s">
        <v>817</v>
      </c>
      <c r="O900" s="160"/>
    </row>
    <row r="901" spans="1:15" ht="12.75">
      <c r="A901" s="168"/>
      <c r="B901" s="170"/>
      <c r="C901" s="231" t="s">
        <v>818</v>
      </c>
      <c r="D901" s="232"/>
      <c r="E901" s="171">
        <v>0</v>
      </c>
      <c r="F901" s="172"/>
      <c r="G901" s="173"/>
      <c r="M901" s="169" t="s">
        <v>818</v>
      </c>
      <c r="O901" s="160"/>
    </row>
    <row r="902" spans="1:15" ht="12.75">
      <c r="A902" s="168"/>
      <c r="B902" s="170"/>
      <c r="C902" s="231" t="s">
        <v>819</v>
      </c>
      <c r="D902" s="232"/>
      <c r="E902" s="171">
        <v>0</v>
      </c>
      <c r="F902" s="172"/>
      <c r="G902" s="173"/>
      <c r="M902" s="169" t="s">
        <v>819</v>
      </c>
      <c r="O902" s="160"/>
    </row>
    <row r="903" spans="1:15" ht="12.75">
      <c r="A903" s="168"/>
      <c r="B903" s="170"/>
      <c r="C903" s="231" t="s">
        <v>820</v>
      </c>
      <c r="D903" s="232"/>
      <c r="E903" s="171">
        <v>0</v>
      </c>
      <c r="F903" s="172"/>
      <c r="G903" s="173"/>
      <c r="M903" s="169" t="s">
        <v>820</v>
      </c>
      <c r="O903" s="160"/>
    </row>
    <row r="904" spans="1:15" ht="12.75">
      <c r="A904" s="168"/>
      <c r="B904" s="170"/>
      <c r="C904" s="231" t="s">
        <v>437</v>
      </c>
      <c r="D904" s="232"/>
      <c r="E904" s="171">
        <v>1</v>
      </c>
      <c r="F904" s="172"/>
      <c r="G904" s="173"/>
      <c r="M904" s="169" t="s">
        <v>437</v>
      </c>
      <c r="O904" s="160"/>
    </row>
    <row r="905" spans="1:15" ht="12.75">
      <c r="A905" s="168"/>
      <c r="B905" s="170"/>
      <c r="C905" s="231" t="s">
        <v>545</v>
      </c>
      <c r="D905" s="232"/>
      <c r="E905" s="171">
        <v>1</v>
      </c>
      <c r="F905" s="172"/>
      <c r="G905" s="173"/>
      <c r="M905" s="169" t="s">
        <v>545</v>
      </c>
      <c r="O905" s="160"/>
    </row>
    <row r="906" spans="1:15" ht="12.75">
      <c r="A906" s="168"/>
      <c r="B906" s="170"/>
      <c r="C906" s="231" t="s">
        <v>439</v>
      </c>
      <c r="D906" s="232"/>
      <c r="E906" s="171">
        <v>1</v>
      </c>
      <c r="F906" s="172"/>
      <c r="G906" s="173"/>
      <c r="M906" s="169" t="s">
        <v>439</v>
      </c>
      <c r="O906" s="160"/>
    </row>
    <row r="907" spans="1:15" ht="12.75">
      <c r="A907" s="168"/>
      <c r="B907" s="170"/>
      <c r="C907" s="231" t="s">
        <v>814</v>
      </c>
      <c r="D907" s="232"/>
      <c r="E907" s="171">
        <v>0</v>
      </c>
      <c r="F907" s="172"/>
      <c r="G907" s="173"/>
      <c r="M907" s="169" t="s">
        <v>814</v>
      </c>
      <c r="O907" s="160"/>
    </row>
    <row r="908" spans="1:15" ht="12.75">
      <c r="A908" s="168"/>
      <c r="B908" s="170"/>
      <c r="C908" s="231" t="s">
        <v>821</v>
      </c>
      <c r="D908" s="232"/>
      <c r="E908" s="171">
        <v>0</v>
      </c>
      <c r="F908" s="172"/>
      <c r="G908" s="173"/>
      <c r="M908" s="169" t="s">
        <v>821</v>
      </c>
      <c r="O908" s="160"/>
    </row>
    <row r="909" spans="1:104" ht="22.5">
      <c r="A909" s="161">
        <v>102</v>
      </c>
      <c r="B909" s="162" t="s">
        <v>822</v>
      </c>
      <c r="C909" s="163" t="s">
        <v>823</v>
      </c>
      <c r="D909" s="164" t="s">
        <v>118</v>
      </c>
      <c r="E909" s="165">
        <v>8</v>
      </c>
      <c r="F909" s="197">
        <v>0</v>
      </c>
      <c r="G909" s="166">
        <f>E909*F909</f>
        <v>0</v>
      </c>
      <c r="O909" s="160">
        <v>2</v>
      </c>
      <c r="AA909" s="136">
        <v>12</v>
      </c>
      <c r="AB909" s="136">
        <v>0</v>
      </c>
      <c r="AC909" s="136">
        <v>28</v>
      </c>
      <c r="AZ909" s="136">
        <v>2</v>
      </c>
      <c r="BA909" s="136">
        <f>IF(AZ909=1,G909,0)</f>
        <v>0</v>
      </c>
      <c r="BB909" s="136">
        <f>IF(AZ909=2,G909,0)</f>
        <v>0</v>
      </c>
      <c r="BC909" s="136">
        <f>IF(AZ909=3,G909,0)</f>
        <v>0</v>
      </c>
      <c r="BD909" s="136">
        <f>IF(AZ909=4,G909,0)</f>
        <v>0</v>
      </c>
      <c r="BE909" s="136">
        <f>IF(AZ909=5,G909,0)</f>
        <v>0</v>
      </c>
      <c r="CA909" s="167">
        <v>12</v>
      </c>
      <c r="CB909" s="167">
        <v>0</v>
      </c>
      <c r="CZ909" s="136">
        <v>0</v>
      </c>
    </row>
    <row r="910" spans="1:15" ht="12.75">
      <c r="A910" s="168"/>
      <c r="B910" s="170"/>
      <c r="C910" s="231" t="s">
        <v>808</v>
      </c>
      <c r="D910" s="232"/>
      <c r="E910" s="171">
        <v>0</v>
      </c>
      <c r="F910" s="172"/>
      <c r="G910" s="173"/>
      <c r="M910" s="169" t="s">
        <v>808</v>
      </c>
      <c r="O910" s="160"/>
    </row>
    <row r="911" spans="1:15" ht="12.75">
      <c r="A911" s="168"/>
      <c r="B911" s="170"/>
      <c r="C911" s="231" t="s">
        <v>824</v>
      </c>
      <c r="D911" s="232"/>
      <c r="E911" s="171">
        <v>0</v>
      </c>
      <c r="F911" s="172"/>
      <c r="G911" s="173"/>
      <c r="M911" s="169" t="s">
        <v>824</v>
      </c>
      <c r="O911" s="160"/>
    </row>
    <row r="912" spans="1:15" ht="12.75">
      <c r="A912" s="168"/>
      <c r="B912" s="170"/>
      <c r="C912" s="231" t="s">
        <v>825</v>
      </c>
      <c r="D912" s="232"/>
      <c r="E912" s="171">
        <v>0</v>
      </c>
      <c r="F912" s="172"/>
      <c r="G912" s="173"/>
      <c r="M912" s="169" t="s">
        <v>825</v>
      </c>
      <c r="O912" s="160"/>
    </row>
    <row r="913" spans="1:15" ht="12.75">
      <c r="A913" s="168"/>
      <c r="B913" s="170"/>
      <c r="C913" s="231" t="s">
        <v>826</v>
      </c>
      <c r="D913" s="232"/>
      <c r="E913" s="171">
        <v>0</v>
      </c>
      <c r="F913" s="172"/>
      <c r="G913" s="173"/>
      <c r="M913" s="169" t="s">
        <v>826</v>
      </c>
      <c r="O913" s="160"/>
    </row>
    <row r="914" spans="1:15" ht="12.75">
      <c r="A914" s="168"/>
      <c r="B914" s="170"/>
      <c r="C914" s="231" t="s">
        <v>820</v>
      </c>
      <c r="D914" s="232"/>
      <c r="E914" s="171">
        <v>0</v>
      </c>
      <c r="F914" s="172"/>
      <c r="G914" s="173"/>
      <c r="M914" s="169" t="s">
        <v>820</v>
      </c>
      <c r="O914" s="160"/>
    </row>
    <row r="915" spans="1:15" ht="12.75">
      <c r="A915" s="168"/>
      <c r="B915" s="170"/>
      <c r="C915" s="231" t="s">
        <v>129</v>
      </c>
      <c r="D915" s="232"/>
      <c r="E915" s="171">
        <v>2</v>
      </c>
      <c r="F915" s="172"/>
      <c r="G915" s="173"/>
      <c r="M915" s="169" t="s">
        <v>129</v>
      </c>
      <c r="O915" s="160"/>
    </row>
    <row r="916" spans="1:15" ht="12.75">
      <c r="A916" s="168"/>
      <c r="B916" s="170"/>
      <c r="C916" s="231" t="s">
        <v>130</v>
      </c>
      <c r="D916" s="232"/>
      <c r="E916" s="171">
        <v>2</v>
      </c>
      <c r="F916" s="172"/>
      <c r="G916" s="173"/>
      <c r="M916" s="169" t="s">
        <v>130</v>
      </c>
      <c r="O916" s="160"/>
    </row>
    <row r="917" spans="1:15" ht="12.75">
      <c r="A917" s="168"/>
      <c r="B917" s="170"/>
      <c r="C917" s="231" t="s">
        <v>131</v>
      </c>
      <c r="D917" s="232"/>
      <c r="E917" s="171">
        <v>2</v>
      </c>
      <c r="F917" s="172"/>
      <c r="G917" s="173"/>
      <c r="M917" s="169" t="s">
        <v>131</v>
      </c>
      <c r="O917" s="160"/>
    </row>
    <row r="918" spans="1:15" ht="12.75">
      <c r="A918" s="168"/>
      <c r="B918" s="170"/>
      <c r="C918" s="231" t="s">
        <v>827</v>
      </c>
      <c r="D918" s="232"/>
      <c r="E918" s="171">
        <v>2</v>
      </c>
      <c r="F918" s="172"/>
      <c r="G918" s="173"/>
      <c r="M918" s="169" t="s">
        <v>827</v>
      </c>
      <c r="O918" s="160"/>
    </row>
    <row r="919" spans="1:15" ht="12.75">
      <c r="A919" s="168"/>
      <c r="B919" s="170"/>
      <c r="C919" s="231" t="s">
        <v>814</v>
      </c>
      <c r="D919" s="232"/>
      <c r="E919" s="171">
        <v>0</v>
      </c>
      <c r="F919" s="172"/>
      <c r="G919" s="173"/>
      <c r="M919" s="169" t="s">
        <v>814</v>
      </c>
      <c r="O919" s="160"/>
    </row>
    <row r="920" spans="1:104" ht="22.5">
      <c r="A920" s="161">
        <v>103</v>
      </c>
      <c r="B920" s="162" t="s">
        <v>828</v>
      </c>
      <c r="C920" s="163" t="s">
        <v>829</v>
      </c>
      <c r="D920" s="164" t="s">
        <v>118</v>
      </c>
      <c r="E920" s="165">
        <v>4</v>
      </c>
      <c r="F920" s="197">
        <v>0</v>
      </c>
      <c r="G920" s="166">
        <f>E920*F920</f>
        <v>0</v>
      </c>
      <c r="O920" s="160">
        <v>2</v>
      </c>
      <c r="AA920" s="136">
        <v>12</v>
      </c>
      <c r="AB920" s="136">
        <v>0</v>
      </c>
      <c r="AC920" s="136">
        <v>29</v>
      </c>
      <c r="AZ920" s="136">
        <v>2</v>
      </c>
      <c r="BA920" s="136">
        <f>IF(AZ920=1,G920,0)</f>
        <v>0</v>
      </c>
      <c r="BB920" s="136">
        <f>IF(AZ920=2,G920,0)</f>
        <v>0</v>
      </c>
      <c r="BC920" s="136">
        <f>IF(AZ920=3,G920,0)</f>
        <v>0</v>
      </c>
      <c r="BD920" s="136">
        <f>IF(AZ920=4,G920,0)</f>
        <v>0</v>
      </c>
      <c r="BE920" s="136">
        <f>IF(AZ920=5,G920,0)</f>
        <v>0</v>
      </c>
      <c r="CA920" s="167">
        <v>12</v>
      </c>
      <c r="CB920" s="167">
        <v>0</v>
      </c>
      <c r="CZ920" s="136">
        <v>0</v>
      </c>
    </row>
    <row r="921" spans="1:15" ht="12.75">
      <c r="A921" s="168"/>
      <c r="B921" s="170"/>
      <c r="C921" s="231" t="s">
        <v>808</v>
      </c>
      <c r="D921" s="232"/>
      <c r="E921" s="171">
        <v>0</v>
      </c>
      <c r="F921" s="172"/>
      <c r="G921" s="173"/>
      <c r="M921" s="169" t="s">
        <v>808</v>
      </c>
      <c r="O921" s="160"/>
    </row>
    <row r="922" spans="1:15" ht="12.75">
      <c r="A922" s="168"/>
      <c r="B922" s="170"/>
      <c r="C922" s="231" t="s">
        <v>824</v>
      </c>
      <c r="D922" s="232"/>
      <c r="E922" s="171">
        <v>0</v>
      </c>
      <c r="F922" s="172"/>
      <c r="G922" s="173"/>
      <c r="M922" s="169" t="s">
        <v>824</v>
      </c>
      <c r="O922" s="160"/>
    </row>
    <row r="923" spans="1:15" ht="12.75">
      <c r="A923" s="168"/>
      <c r="B923" s="170"/>
      <c r="C923" s="231" t="s">
        <v>825</v>
      </c>
      <c r="D923" s="232"/>
      <c r="E923" s="171">
        <v>0</v>
      </c>
      <c r="F923" s="172"/>
      <c r="G923" s="173"/>
      <c r="M923" s="169" t="s">
        <v>825</v>
      </c>
      <c r="O923" s="160"/>
    </row>
    <row r="924" spans="1:15" ht="12.75">
      <c r="A924" s="168"/>
      <c r="B924" s="170"/>
      <c r="C924" s="231" t="s">
        <v>826</v>
      </c>
      <c r="D924" s="232"/>
      <c r="E924" s="171">
        <v>0</v>
      </c>
      <c r="F924" s="172"/>
      <c r="G924" s="173"/>
      <c r="M924" s="169" t="s">
        <v>826</v>
      </c>
      <c r="O924" s="160"/>
    </row>
    <row r="925" spans="1:15" ht="12.75">
      <c r="A925" s="168"/>
      <c r="B925" s="170"/>
      <c r="C925" s="231" t="s">
        <v>820</v>
      </c>
      <c r="D925" s="232"/>
      <c r="E925" s="171">
        <v>0</v>
      </c>
      <c r="F925" s="172"/>
      <c r="G925" s="173"/>
      <c r="M925" s="169" t="s">
        <v>820</v>
      </c>
      <c r="O925" s="160"/>
    </row>
    <row r="926" spans="1:15" ht="12.75">
      <c r="A926" s="168"/>
      <c r="B926" s="170"/>
      <c r="C926" s="231" t="s">
        <v>437</v>
      </c>
      <c r="D926" s="232"/>
      <c r="E926" s="171">
        <v>1</v>
      </c>
      <c r="F926" s="172"/>
      <c r="G926" s="173"/>
      <c r="M926" s="169" t="s">
        <v>437</v>
      </c>
      <c r="O926" s="160"/>
    </row>
    <row r="927" spans="1:15" ht="12.75">
      <c r="A927" s="168"/>
      <c r="B927" s="170"/>
      <c r="C927" s="231" t="s">
        <v>545</v>
      </c>
      <c r="D927" s="232"/>
      <c r="E927" s="171">
        <v>1</v>
      </c>
      <c r="F927" s="172"/>
      <c r="G927" s="173"/>
      <c r="M927" s="169" t="s">
        <v>545</v>
      </c>
      <c r="O927" s="160"/>
    </row>
    <row r="928" spans="1:15" ht="12.75">
      <c r="A928" s="168"/>
      <c r="B928" s="170"/>
      <c r="C928" s="231" t="s">
        <v>439</v>
      </c>
      <c r="D928" s="232"/>
      <c r="E928" s="171">
        <v>1</v>
      </c>
      <c r="F928" s="172"/>
      <c r="G928" s="173"/>
      <c r="M928" s="169" t="s">
        <v>439</v>
      </c>
      <c r="O928" s="160"/>
    </row>
    <row r="929" spans="1:15" ht="12.75">
      <c r="A929" s="168"/>
      <c r="B929" s="170"/>
      <c r="C929" s="231" t="s">
        <v>440</v>
      </c>
      <c r="D929" s="232"/>
      <c r="E929" s="171">
        <v>1</v>
      </c>
      <c r="F929" s="172"/>
      <c r="G929" s="173"/>
      <c r="M929" s="169" t="s">
        <v>440</v>
      </c>
      <c r="O929" s="160"/>
    </row>
    <row r="930" spans="1:15" ht="12.75">
      <c r="A930" s="168"/>
      <c r="B930" s="170"/>
      <c r="C930" s="231" t="s">
        <v>814</v>
      </c>
      <c r="D930" s="232"/>
      <c r="E930" s="171">
        <v>0</v>
      </c>
      <c r="F930" s="172"/>
      <c r="G930" s="173"/>
      <c r="M930" s="169" t="s">
        <v>814</v>
      </c>
      <c r="O930" s="160"/>
    </row>
    <row r="931" spans="1:104" ht="22.5">
      <c r="A931" s="161">
        <v>104</v>
      </c>
      <c r="B931" s="162" t="s">
        <v>830</v>
      </c>
      <c r="C931" s="163" t="s">
        <v>831</v>
      </c>
      <c r="D931" s="164" t="s">
        <v>432</v>
      </c>
      <c r="E931" s="165">
        <v>249</v>
      </c>
      <c r="F931" s="197">
        <v>0</v>
      </c>
      <c r="G931" s="166">
        <f>E931*F931</f>
        <v>0</v>
      </c>
      <c r="O931" s="160">
        <v>2</v>
      </c>
      <c r="AA931" s="136">
        <v>12</v>
      </c>
      <c r="AB931" s="136">
        <v>0</v>
      </c>
      <c r="AC931" s="136">
        <v>30</v>
      </c>
      <c r="AZ931" s="136">
        <v>2</v>
      </c>
      <c r="BA931" s="136">
        <f>IF(AZ931=1,G931,0)</f>
        <v>0</v>
      </c>
      <c r="BB931" s="136">
        <f>IF(AZ931=2,G931,0)</f>
        <v>0</v>
      </c>
      <c r="BC931" s="136">
        <f>IF(AZ931=3,G931,0)</f>
        <v>0</v>
      </c>
      <c r="BD931" s="136">
        <f>IF(AZ931=4,G931,0)</f>
        <v>0</v>
      </c>
      <c r="BE931" s="136">
        <f>IF(AZ931=5,G931,0)</f>
        <v>0</v>
      </c>
      <c r="CA931" s="167">
        <v>12</v>
      </c>
      <c r="CB931" s="167">
        <v>0</v>
      </c>
      <c r="CZ931" s="136">
        <v>0</v>
      </c>
    </row>
    <row r="932" spans="1:15" ht="12.75">
      <c r="A932" s="168"/>
      <c r="B932" s="170"/>
      <c r="C932" s="231" t="s">
        <v>808</v>
      </c>
      <c r="D932" s="232"/>
      <c r="E932" s="171">
        <v>0</v>
      </c>
      <c r="F932" s="172"/>
      <c r="G932" s="173"/>
      <c r="M932" s="169" t="s">
        <v>808</v>
      </c>
      <c r="O932" s="160"/>
    </row>
    <row r="933" spans="1:15" ht="12.75">
      <c r="A933" s="168"/>
      <c r="B933" s="170"/>
      <c r="C933" s="231" t="s">
        <v>832</v>
      </c>
      <c r="D933" s="232"/>
      <c r="E933" s="171">
        <v>0</v>
      </c>
      <c r="F933" s="172"/>
      <c r="G933" s="173"/>
      <c r="M933" s="169" t="s">
        <v>832</v>
      </c>
      <c r="O933" s="160"/>
    </row>
    <row r="934" spans="1:15" ht="12.75">
      <c r="A934" s="168"/>
      <c r="B934" s="170"/>
      <c r="C934" s="231" t="s">
        <v>833</v>
      </c>
      <c r="D934" s="232"/>
      <c r="E934" s="171">
        <v>0</v>
      </c>
      <c r="F934" s="172"/>
      <c r="G934" s="173"/>
      <c r="M934" s="169" t="s">
        <v>833</v>
      </c>
      <c r="O934" s="160"/>
    </row>
    <row r="935" spans="1:15" ht="12.75">
      <c r="A935" s="168"/>
      <c r="B935" s="170"/>
      <c r="C935" s="231" t="s">
        <v>834</v>
      </c>
      <c r="D935" s="232"/>
      <c r="E935" s="171">
        <v>0</v>
      </c>
      <c r="F935" s="172"/>
      <c r="G935" s="173"/>
      <c r="M935" s="169" t="s">
        <v>834</v>
      </c>
      <c r="O935" s="160"/>
    </row>
    <row r="936" spans="1:15" ht="12.75">
      <c r="A936" s="168"/>
      <c r="B936" s="170"/>
      <c r="C936" s="238" t="s">
        <v>163</v>
      </c>
      <c r="D936" s="232"/>
      <c r="E936" s="194">
        <v>0</v>
      </c>
      <c r="F936" s="172"/>
      <c r="G936" s="173"/>
      <c r="M936" s="169" t="s">
        <v>163</v>
      </c>
      <c r="O936" s="160"/>
    </row>
    <row r="937" spans="1:15" ht="12.75">
      <c r="A937" s="168"/>
      <c r="B937" s="170"/>
      <c r="C937" s="238" t="s">
        <v>835</v>
      </c>
      <c r="D937" s="232"/>
      <c r="E937" s="194">
        <v>38.2</v>
      </c>
      <c r="F937" s="172"/>
      <c r="G937" s="173"/>
      <c r="M937" s="169" t="s">
        <v>835</v>
      </c>
      <c r="O937" s="160"/>
    </row>
    <row r="938" spans="1:15" ht="12.75">
      <c r="A938" s="168"/>
      <c r="B938" s="170"/>
      <c r="C938" s="238" t="s">
        <v>836</v>
      </c>
      <c r="D938" s="232"/>
      <c r="E938" s="194">
        <v>21.7</v>
      </c>
      <c r="F938" s="172"/>
      <c r="G938" s="173"/>
      <c r="M938" s="169" t="s">
        <v>836</v>
      </c>
      <c r="O938" s="160"/>
    </row>
    <row r="939" spans="1:15" ht="12.75">
      <c r="A939" s="168"/>
      <c r="B939" s="170"/>
      <c r="C939" s="238" t="s">
        <v>837</v>
      </c>
      <c r="D939" s="232"/>
      <c r="E939" s="194">
        <v>38.2</v>
      </c>
      <c r="F939" s="172"/>
      <c r="G939" s="173"/>
      <c r="M939" s="169" t="s">
        <v>837</v>
      </c>
      <c r="O939" s="160"/>
    </row>
    <row r="940" spans="1:15" ht="12.75">
      <c r="A940" s="168"/>
      <c r="B940" s="170"/>
      <c r="C940" s="238" t="s">
        <v>838</v>
      </c>
      <c r="D940" s="232"/>
      <c r="E940" s="194">
        <v>21.7</v>
      </c>
      <c r="F940" s="172"/>
      <c r="G940" s="173"/>
      <c r="M940" s="169" t="s">
        <v>838</v>
      </c>
      <c r="O940" s="160"/>
    </row>
    <row r="941" spans="1:15" ht="12.75">
      <c r="A941" s="168"/>
      <c r="B941" s="170"/>
      <c r="C941" s="238" t="s">
        <v>839</v>
      </c>
      <c r="D941" s="232"/>
      <c r="E941" s="194">
        <v>38.2</v>
      </c>
      <c r="F941" s="172"/>
      <c r="G941" s="173"/>
      <c r="M941" s="169" t="s">
        <v>839</v>
      </c>
      <c r="O941" s="160"/>
    </row>
    <row r="942" spans="1:15" ht="12.75">
      <c r="A942" s="168"/>
      <c r="B942" s="170"/>
      <c r="C942" s="238" t="s">
        <v>840</v>
      </c>
      <c r="D942" s="232"/>
      <c r="E942" s="194">
        <v>21.7</v>
      </c>
      <c r="F942" s="172"/>
      <c r="G942" s="173"/>
      <c r="M942" s="169" t="s">
        <v>840</v>
      </c>
      <c r="O942" s="160"/>
    </row>
    <row r="943" spans="1:15" ht="12.75">
      <c r="A943" s="168"/>
      <c r="B943" s="170"/>
      <c r="C943" s="238" t="s">
        <v>841</v>
      </c>
      <c r="D943" s="232"/>
      <c r="E943" s="194">
        <v>30.4</v>
      </c>
      <c r="F943" s="172"/>
      <c r="G943" s="173"/>
      <c r="M943" s="169" t="s">
        <v>841</v>
      </c>
      <c r="O943" s="160"/>
    </row>
    <row r="944" spans="1:15" ht="12.75">
      <c r="A944" s="168"/>
      <c r="B944" s="170"/>
      <c r="C944" s="238" t="s">
        <v>842</v>
      </c>
      <c r="D944" s="232"/>
      <c r="E944" s="194">
        <v>6</v>
      </c>
      <c r="F944" s="172"/>
      <c r="G944" s="173"/>
      <c r="M944" s="169" t="s">
        <v>842</v>
      </c>
      <c r="O944" s="160"/>
    </row>
    <row r="945" spans="1:15" ht="12.75">
      <c r="A945" s="168"/>
      <c r="B945" s="170"/>
      <c r="C945" s="239" t="s">
        <v>358</v>
      </c>
      <c r="D945" s="232"/>
      <c r="E945" s="195">
        <v>0</v>
      </c>
      <c r="F945" s="172"/>
      <c r="G945" s="173"/>
      <c r="M945" s="169" t="s">
        <v>358</v>
      </c>
      <c r="O945" s="160"/>
    </row>
    <row r="946" spans="1:15" ht="12.75">
      <c r="A946" s="168"/>
      <c r="B946" s="170"/>
      <c r="C946" s="238" t="s">
        <v>843</v>
      </c>
      <c r="D946" s="232"/>
      <c r="E946" s="194">
        <v>248.515</v>
      </c>
      <c r="F946" s="172"/>
      <c r="G946" s="173"/>
      <c r="M946" s="169" t="s">
        <v>843</v>
      </c>
      <c r="O946" s="160"/>
    </row>
    <row r="947" spans="1:15" ht="12.75">
      <c r="A947" s="168"/>
      <c r="B947" s="170"/>
      <c r="C947" s="239" t="s">
        <v>358</v>
      </c>
      <c r="D947" s="232"/>
      <c r="E947" s="195">
        <v>0</v>
      </c>
      <c r="F947" s="172"/>
      <c r="G947" s="173"/>
      <c r="M947" s="169" t="s">
        <v>358</v>
      </c>
      <c r="O947" s="160"/>
    </row>
    <row r="948" spans="1:15" ht="12.75">
      <c r="A948" s="168"/>
      <c r="B948" s="170"/>
      <c r="C948" s="238" t="s">
        <v>165</v>
      </c>
      <c r="D948" s="232"/>
      <c r="E948" s="194">
        <v>464.615</v>
      </c>
      <c r="F948" s="172"/>
      <c r="G948" s="173"/>
      <c r="M948" s="169" t="s">
        <v>165</v>
      </c>
      <c r="O948" s="160"/>
    </row>
    <row r="949" spans="1:15" ht="12.75">
      <c r="A949" s="168"/>
      <c r="B949" s="170"/>
      <c r="C949" s="231" t="s">
        <v>844</v>
      </c>
      <c r="D949" s="232"/>
      <c r="E949" s="171">
        <v>249</v>
      </c>
      <c r="F949" s="172"/>
      <c r="G949" s="173"/>
      <c r="M949" s="169" t="s">
        <v>844</v>
      </c>
      <c r="O949" s="160"/>
    </row>
    <row r="950" spans="1:104" ht="12.75">
      <c r="A950" s="161">
        <v>105</v>
      </c>
      <c r="B950" s="162" t="s">
        <v>845</v>
      </c>
      <c r="C950" s="163" t="s">
        <v>846</v>
      </c>
      <c r="D950" s="164" t="s">
        <v>432</v>
      </c>
      <c r="E950" s="165">
        <v>4.2</v>
      </c>
      <c r="F950" s="197">
        <v>0</v>
      </c>
      <c r="G950" s="166">
        <f>E950*F950</f>
        <v>0</v>
      </c>
      <c r="O950" s="160">
        <v>2</v>
      </c>
      <c r="AA950" s="136">
        <v>12</v>
      </c>
      <c r="AB950" s="136">
        <v>0</v>
      </c>
      <c r="AC950" s="136">
        <v>31</v>
      </c>
      <c r="AZ950" s="136">
        <v>2</v>
      </c>
      <c r="BA950" s="136">
        <f>IF(AZ950=1,G950,0)</f>
        <v>0</v>
      </c>
      <c r="BB950" s="136">
        <f>IF(AZ950=2,G950,0)</f>
        <v>0</v>
      </c>
      <c r="BC950" s="136">
        <f>IF(AZ950=3,G950,0)</f>
        <v>0</v>
      </c>
      <c r="BD950" s="136">
        <f>IF(AZ950=4,G950,0)</f>
        <v>0</v>
      </c>
      <c r="BE950" s="136">
        <f>IF(AZ950=5,G950,0)</f>
        <v>0</v>
      </c>
      <c r="CA950" s="167">
        <v>12</v>
      </c>
      <c r="CB950" s="167">
        <v>0</v>
      </c>
      <c r="CZ950" s="136">
        <v>0</v>
      </c>
    </row>
    <row r="951" spans="1:15" ht="12.75">
      <c r="A951" s="168"/>
      <c r="B951" s="170"/>
      <c r="C951" s="231" t="s">
        <v>808</v>
      </c>
      <c r="D951" s="232"/>
      <c r="E951" s="171">
        <v>0</v>
      </c>
      <c r="F951" s="172"/>
      <c r="G951" s="173"/>
      <c r="M951" s="169" t="s">
        <v>808</v>
      </c>
      <c r="O951" s="160"/>
    </row>
    <row r="952" spans="1:15" ht="12.75">
      <c r="A952" s="168"/>
      <c r="B952" s="170"/>
      <c r="C952" s="231" t="s">
        <v>847</v>
      </c>
      <c r="D952" s="232"/>
      <c r="E952" s="171">
        <v>0</v>
      </c>
      <c r="F952" s="172"/>
      <c r="G952" s="173"/>
      <c r="M952" s="169" t="s">
        <v>847</v>
      </c>
      <c r="O952" s="160"/>
    </row>
    <row r="953" spans="1:15" ht="12.75">
      <c r="A953" s="168"/>
      <c r="B953" s="170"/>
      <c r="C953" s="231" t="s">
        <v>848</v>
      </c>
      <c r="D953" s="232"/>
      <c r="E953" s="171">
        <v>0</v>
      </c>
      <c r="F953" s="172"/>
      <c r="G953" s="173"/>
      <c r="M953" s="169" t="s">
        <v>848</v>
      </c>
      <c r="O953" s="160"/>
    </row>
    <row r="954" spans="1:15" ht="12.75">
      <c r="A954" s="168"/>
      <c r="B954" s="170"/>
      <c r="C954" s="231" t="s">
        <v>849</v>
      </c>
      <c r="D954" s="232"/>
      <c r="E954" s="171">
        <v>0</v>
      </c>
      <c r="F954" s="172"/>
      <c r="G954" s="173"/>
      <c r="M954" s="169" t="s">
        <v>849</v>
      </c>
      <c r="O954" s="160"/>
    </row>
    <row r="955" spans="1:15" ht="12.75">
      <c r="A955" s="168"/>
      <c r="B955" s="170"/>
      <c r="C955" s="231" t="s">
        <v>834</v>
      </c>
      <c r="D955" s="232"/>
      <c r="E955" s="171">
        <v>0</v>
      </c>
      <c r="F955" s="172"/>
      <c r="G955" s="173"/>
      <c r="M955" s="169" t="s">
        <v>834</v>
      </c>
      <c r="O955" s="160"/>
    </row>
    <row r="956" spans="1:15" ht="12.75">
      <c r="A956" s="168"/>
      <c r="B956" s="170"/>
      <c r="C956" s="238" t="s">
        <v>163</v>
      </c>
      <c r="D956" s="232"/>
      <c r="E956" s="194">
        <v>0</v>
      </c>
      <c r="F956" s="172"/>
      <c r="G956" s="173"/>
      <c r="M956" s="169" t="s">
        <v>163</v>
      </c>
      <c r="O956" s="160"/>
    </row>
    <row r="957" spans="1:15" ht="12.75">
      <c r="A957" s="168"/>
      <c r="B957" s="170"/>
      <c r="C957" s="238" t="s">
        <v>850</v>
      </c>
      <c r="D957" s="232"/>
      <c r="E957" s="194">
        <v>1.2</v>
      </c>
      <c r="F957" s="172"/>
      <c r="G957" s="173"/>
      <c r="M957" s="169" t="s">
        <v>850</v>
      </c>
      <c r="O957" s="160"/>
    </row>
    <row r="958" spans="1:15" ht="12.75">
      <c r="A958" s="168"/>
      <c r="B958" s="170"/>
      <c r="C958" s="238" t="s">
        <v>851</v>
      </c>
      <c r="D958" s="232"/>
      <c r="E958" s="194">
        <v>1.2</v>
      </c>
      <c r="F958" s="172"/>
      <c r="G958" s="173"/>
      <c r="M958" s="169" t="s">
        <v>851</v>
      </c>
      <c r="O958" s="160"/>
    </row>
    <row r="959" spans="1:15" ht="12.75">
      <c r="A959" s="168"/>
      <c r="B959" s="170"/>
      <c r="C959" s="238" t="s">
        <v>852</v>
      </c>
      <c r="D959" s="232"/>
      <c r="E959" s="194">
        <v>1.2</v>
      </c>
      <c r="F959" s="172"/>
      <c r="G959" s="173"/>
      <c r="M959" s="169" t="s">
        <v>852</v>
      </c>
      <c r="O959" s="160"/>
    </row>
    <row r="960" spans="1:15" ht="12.75">
      <c r="A960" s="168"/>
      <c r="B960" s="170"/>
      <c r="C960" s="238" t="s">
        <v>853</v>
      </c>
      <c r="D960" s="232"/>
      <c r="E960" s="194">
        <v>0</v>
      </c>
      <c r="F960" s="172"/>
      <c r="G960" s="173"/>
      <c r="M960" s="169" t="s">
        <v>853</v>
      </c>
      <c r="O960" s="160"/>
    </row>
    <row r="961" spans="1:15" ht="12.75">
      <c r="A961" s="168"/>
      <c r="B961" s="170"/>
      <c r="C961" s="239" t="s">
        <v>358</v>
      </c>
      <c r="D961" s="232"/>
      <c r="E961" s="195">
        <v>0</v>
      </c>
      <c r="F961" s="172"/>
      <c r="G961" s="173"/>
      <c r="M961" s="169" t="s">
        <v>358</v>
      </c>
      <c r="O961" s="160"/>
    </row>
    <row r="962" spans="1:15" ht="12.75">
      <c r="A962" s="168"/>
      <c r="B962" s="170"/>
      <c r="C962" s="238" t="s">
        <v>854</v>
      </c>
      <c r="D962" s="232"/>
      <c r="E962" s="194">
        <v>4.14</v>
      </c>
      <c r="F962" s="172"/>
      <c r="G962" s="173"/>
      <c r="M962" s="169" t="s">
        <v>854</v>
      </c>
      <c r="O962" s="160"/>
    </row>
    <row r="963" spans="1:15" ht="12.75">
      <c r="A963" s="168"/>
      <c r="B963" s="170"/>
      <c r="C963" s="239" t="s">
        <v>358</v>
      </c>
      <c r="D963" s="232"/>
      <c r="E963" s="195">
        <v>0</v>
      </c>
      <c r="F963" s="172"/>
      <c r="G963" s="173"/>
      <c r="M963" s="169" t="s">
        <v>358</v>
      </c>
      <c r="O963" s="160"/>
    </row>
    <row r="964" spans="1:15" ht="12.75">
      <c r="A964" s="168"/>
      <c r="B964" s="170"/>
      <c r="C964" s="238" t="s">
        <v>165</v>
      </c>
      <c r="D964" s="232"/>
      <c r="E964" s="194">
        <v>7.739999999999999</v>
      </c>
      <c r="F964" s="172"/>
      <c r="G964" s="173"/>
      <c r="M964" s="169" t="s">
        <v>165</v>
      </c>
      <c r="O964" s="160"/>
    </row>
    <row r="965" spans="1:15" ht="12.75">
      <c r="A965" s="168"/>
      <c r="B965" s="170"/>
      <c r="C965" s="231" t="s">
        <v>855</v>
      </c>
      <c r="D965" s="232"/>
      <c r="E965" s="171">
        <v>4.2</v>
      </c>
      <c r="F965" s="172"/>
      <c r="G965" s="173"/>
      <c r="M965" s="169" t="s">
        <v>855</v>
      </c>
      <c r="O965" s="160"/>
    </row>
    <row r="966" spans="1:104" ht="22.5">
      <c r="A966" s="161">
        <v>106</v>
      </c>
      <c r="B966" s="162" t="s">
        <v>856</v>
      </c>
      <c r="C966" s="163" t="s">
        <v>857</v>
      </c>
      <c r="D966" s="164" t="s">
        <v>432</v>
      </c>
      <c r="E966" s="165">
        <v>18</v>
      </c>
      <c r="F966" s="197">
        <v>0</v>
      </c>
      <c r="G966" s="166">
        <f>E966*F966</f>
        <v>0</v>
      </c>
      <c r="O966" s="160">
        <v>2</v>
      </c>
      <c r="AA966" s="136">
        <v>12</v>
      </c>
      <c r="AB966" s="136">
        <v>0</v>
      </c>
      <c r="AC966" s="136">
        <v>32</v>
      </c>
      <c r="AZ966" s="136">
        <v>2</v>
      </c>
      <c r="BA966" s="136">
        <f>IF(AZ966=1,G966,0)</f>
        <v>0</v>
      </c>
      <c r="BB966" s="136">
        <f>IF(AZ966=2,G966,0)</f>
        <v>0</v>
      </c>
      <c r="BC966" s="136">
        <f>IF(AZ966=3,G966,0)</f>
        <v>0</v>
      </c>
      <c r="BD966" s="136">
        <f>IF(AZ966=4,G966,0)</f>
        <v>0</v>
      </c>
      <c r="BE966" s="136">
        <f>IF(AZ966=5,G966,0)</f>
        <v>0</v>
      </c>
      <c r="CA966" s="167">
        <v>12</v>
      </c>
      <c r="CB966" s="167">
        <v>0</v>
      </c>
      <c r="CZ966" s="136">
        <v>0</v>
      </c>
    </row>
    <row r="967" spans="1:15" ht="12.75">
      <c r="A967" s="168"/>
      <c r="B967" s="170"/>
      <c r="C967" s="231" t="s">
        <v>808</v>
      </c>
      <c r="D967" s="232"/>
      <c r="E967" s="171">
        <v>0</v>
      </c>
      <c r="F967" s="172"/>
      <c r="G967" s="173"/>
      <c r="M967" s="169" t="s">
        <v>808</v>
      </c>
      <c r="O967" s="160"/>
    </row>
    <row r="968" spans="1:15" ht="12.75">
      <c r="A968" s="168"/>
      <c r="B968" s="170"/>
      <c r="C968" s="231" t="s">
        <v>858</v>
      </c>
      <c r="D968" s="232"/>
      <c r="E968" s="171">
        <v>0</v>
      </c>
      <c r="F968" s="172"/>
      <c r="G968" s="173"/>
      <c r="M968" s="169" t="s">
        <v>858</v>
      </c>
      <c r="O968" s="160"/>
    </row>
    <row r="969" spans="1:15" ht="12.75">
      <c r="A969" s="168"/>
      <c r="B969" s="170"/>
      <c r="C969" s="231" t="s">
        <v>859</v>
      </c>
      <c r="D969" s="232"/>
      <c r="E969" s="171">
        <v>0</v>
      </c>
      <c r="F969" s="172"/>
      <c r="G969" s="173"/>
      <c r="M969" s="169" t="s">
        <v>859</v>
      </c>
      <c r="O969" s="160"/>
    </row>
    <row r="970" spans="1:15" ht="12.75">
      <c r="A970" s="168"/>
      <c r="B970" s="170"/>
      <c r="C970" s="231" t="s">
        <v>860</v>
      </c>
      <c r="D970" s="232"/>
      <c r="E970" s="171">
        <v>0</v>
      </c>
      <c r="F970" s="172"/>
      <c r="G970" s="173"/>
      <c r="M970" s="169" t="s">
        <v>860</v>
      </c>
      <c r="O970" s="160"/>
    </row>
    <row r="971" spans="1:15" ht="12.75">
      <c r="A971" s="168"/>
      <c r="B971" s="170"/>
      <c r="C971" s="231" t="s">
        <v>861</v>
      </c>
      <c r="D971" s="232"/>
      <c r="E971" s="171">
        <v>5</v>
      </c>
      <c r="F971" s="172"/>
      <c r="G971" s="173"/>
      <c r="M971" s="169" t="s">
        <v>861</v>
      </c>
      <c r="O971" s="160"/>
    </row>
    <row r="972" spans="1:15" ht="12.75">
      <c r="A972" s="168"/>
      <c r="B972" s="170"/>
      <c r="C972" s="231" t="s">
        <v>862</v>
      </c>
      <c r="D972" s="232"/>
      <c r="E972" s="171">
        <v>5</v>
      </c>
      <c r="F972" s="172"/>
      <c r="G972" s="173"/>
      <c r="M972" s="169" t="s">
        <v>862</v>
      </c>
      <c r="O972" s="160"/>
    </row>
    <row r="973" spans="1:15" ht="12.75">
      <c r="A973" s="168"/>
      <c r="B973" s="170"/>
      <c r="C973" s="231" t="s">
        <v>863</v>
      </c>
      <c r="D973" s="232"/>
      <c r="E973" s="171">
        <v>5</v>
      </c>
      <c r="F973" s="172"/>
      <c r="G973" s="173"/>
      <c r="M973" s="169" t="s">
        <v>863</v>
      </c>
      <c r="O973" s="160"/>
    </row>
    <row r="974" spans="1:15" ht="12.75">
      <c r="A974" s="168"/>
      <c r="B974" s="170"/>
      <c r="C974" s="231" t="s">
        <v>812</v>
      </c>
      <c r="D974" s="232"/>
      <c r="E974" s="171">
        <v>3</v>
      </c>
      <c r="F974" s="172"/>
      <c r="G974" s="173"/>
      <c r="M974" s="169" t="s">
        <v>812</v>
      </c>
      <c r="O974" s="160"/>
    </row>
    <row r="975" spans="1:104" ht="12.75">
      <c r="A975" s="161">
        <v>107</v>
      </c>
      <c r="B975" s="162" t="s">
        <v>864</v>
      </c>
      <c r="C975" s="163" t="s">
        <v>865</v>
      </c>
      <c r="D975" s="164" t="s">
        <v>866</v>
      </c>
      <c r="E975" s="165">
        <v>1</v>
      </c>
      <c r="F975" s="197">
        <v>0</v>
      </c>
      <c r="G975" s="166">
        <f>E975*F975</f>
        <v>0</v>
      </c>
      <c r="O975" s="160">
        <v>2</v>
      </c>
      <c r="AA975" s="136">
        <v>12</v>
      </c>
      <c r="AB975" s="136">
        <v>0</v>
      </c>
      <c r="AC975" s="136">
        <v>33</v>
      </c>
      <c r="AZ975" s="136">
        <v>2</v>
      </c>
      <c r="BA975" s="136">
        <f>IF(AZ975=1,G975,0)</f>
        <v>0</v>
      </c>
      <c r="BB975" s="136">
        <f>IF(AZ975=2,G975,0)</f>
        <v>0</v>
      </c>
      <c r="BC975" s="136">
        <f>IF(AZ975=3,G975,0)</f>
        <v>0</v>
      </c>
      <c r="BD975" s="136">
        <f>IF(AZ975=4,G975,0)</f>
        <v>0</v>
      </c>
      <c r="BE975" s="136">
        <f>IF(AZ975=5,G975,0)</f>
        <v>0</v>
      </c>
      <c r="CA975" s="167">
        <v>12</v>
      </c>
      <c r="CB975" s="167">
        <v>0</v>
      </c>
      <c r="CZ975" s="136">
        <v>0</v>
      </c>
    </row>
    <row r="976" spans="1:15" ht="12.75">
      <c r="A976" s="168"/>
      <c r="B976" s="170"/>
      <c r="C976" s="231" t="s">
        <v>867</v>
      </c>
      <c r="D976" s="232"/>
      <c r="E976" s="171">
        <v>0</v>
      </c>
      <c r="F976" s="172"/>
      <c r="G976" s="173"/>
      <c r="M976" s="169" t="s">
        <v>867</v>
      </c>
      <c r="O976" s="160"/>
    </row>
    <row r="977" spans="1:15" ht="12.75">
      <c r="A977" s="168"/>
      <c r="B977" s="170"/>
      <c r="C977" s="231" t="s">
        <v>868</v>
      </c>
      <c r="D977" s="232"/>
      <c r="E977" s="171">
        <v>0</v>
      </c>
      <c r="F977" s="172"/>
      <c r="G977" s="173"/>
      <c r="M977" s="169" t="s">
        <v>868</v>
      </c>
      <c r="O977" s="160"/>
    </row>
    <row r="978" spans="1:15" ht="12.75">
      <c r="A978" s="168"/>
      <c r="B978" s="170"/>
      <c r="C978" s="231" t="s">
        <v>869</v>
      </c>
      <c r="D978" s="232"/>
      <c r="E978" s="171">
        <v>1</v>
      </c>
      <c r="F978" s="172"/>
      <c r="G978" s="173"/>
      <c r="M978" s="169" t="s">
        <v>869</v>
      </c>
      <c r="O978" s="160"/>
    </row>
    <row r="979" spans="1:15" ht="12.75">
      <c r="A979" s="168"/>
      <c r="B979" s="170"/>
      <c r="C979" s="231" t="s">
        <v>870</v>
      </c>
      <c r="D979" s="232"/>
      <c r="E979" s="171">
        <v>0</v>
      </c>
      <c r="F979" s="172"/>
      <c r="G979" s="173"/>
      <c r="M979" s="169" t="s">
        <v>870</v>
      </c>
      <c r="O979" s="160"/>
    </row>
    <row r="980" spans="1:15" ht="12.75">
      <c r="A980" s="168"/>
      <c r="B980" s="170"/>
      <c r="C980" s="231" t="s">
        <v>871</v>
      </c>
      <c r="D980" s="232"/>
      <c r="E980" s="171">
        <v>0</v>
      </c>
      <c r="F980" s="172"/>
      <c r="G980" s="173"/>
      <c r="M980" s="169" t="s">
        <v>871</v>
      </c>
      <c r="O980" s="160"/>
    </row>
    <row r="981" spans="1:15" ht="12.75">
      <c r="A981" s="168"/>
      <c r="B981" s="170"/>
      <c r="C981" s="231" t="s">
        <v>872</v>
      </c>
      <c r="D981" s="232"/>
      <c r="E981" s="171">
        <v>0</v>
      </c>
      <c r="F981" s="172"/>
      <c r="G981" s="173"/>
      <c r="M981" s="169" t="s">
        <v>872</v>
      </c>
      <c r="O981" s="160"/>
    </row>
    <row r="982" spans="1:15" ht="22.5">
      <c r="A982" s="168"/>
      <c r="B982" s="170"/>
      <c r="C982" s="231" t="s">
        <v>873</v>
      </c>
      <c r="D982" s="232"/>
      <c r="E982" s="171">
        <v>0</v>
      </c>
      <c r="F982" s="172"/>
      <c r="G982" s="173"/>
      <c r="M982" s="169" t="s">
        <v>873</v>
      </c>
      <c r="O982" s="160"/>
    </row>
    <row r="983" spans="1:104" ht="12.75">
      <c r="A983" s="161">
        <v>108</v>
      </c>
      <c r="B983" s="162" t="s">
        <v>874</v>
      </c>
      <c r="C983" s="163" t="s">
        <v>875</v>
      </c>
      <c r="D983" s="164" t="s">
        <v>61</v>
      </c>
      <c r="E983" s="165">
        <v>1.95</v>
      </c>
      <c r="F983" s="165">
        <f>SUM(G834:G982)*0.01</f>
        <v>0</v>
      </c>
      <c r="G983" s="166">
        <f>E983*F983</f>
        <v>0</v>
      </c>
      <c r="O983" s="160">
        <v>2</v>
      </c>
      <c r="AA983" s="136">
        <v>7</v>
      </c>
      <c r="AB983" s="136">
        <v>1002</v>
      </c>
      <c r="AC983" s="136">
        <v>5</v>
      </c>
      <c r="AZ983" s="136">
        <v>2</v>
      </c>
      <c r="BA983" s="136">
        <f>IF(AZ983=1,G983,0)</f>
        <v>0</v>
      </c>
      <c r="BB983" s="136">
        <f>IF(AZ983=2,G983,0)</f>
        <v>0</v>
      </c>
      <c r="BC983" s="136">
        <f>IF(AZ983=3,G983,0)</f>
        <v>0</v>
      </c>
      <c r="BD983" s="136">
        <f>IF(AZ983=4,G983,0)</f>
        <v>0</v>
      </c>
      <c r="BE983" s="136">
        <f>IF(AZ983=5,G983,0)</f>
        <v>0</v>
      </c>
      <c r="CA983" s="167">
        <v>7</v>
      </c>
      <c r="CB983" s="167">
        <v>1002</v>
      </c>
      <c r="CZ983" s="136">
        <v>0</v>
      </c>
    </row>
    <row r="984" spans="1:57" ht="12.75">
      <c r="A984" s="174"/>
      <c r="B984" s="175" t="s">
        <v>73</v>
      </c>
      <c r="C984" s="176" t="str">
        <f>CONCATENATE(B833," ",C833)</f>
        <v>767 Konstrukce zámečnické</v>
      </c>
      <c r="D984" s="177"/>
      <c r="E984" s="178"/>
      <c r="F984" s="179"/>
      <c r="G984" s="180">
        <f>SUM(G833:G983)</f>
        <v>0</v>
      </c>
      <c r="O984" s="160">
        <v>4</v>
      </c>
      <c r="BA984" s="181">
        <f>SUM(BA833:BA983)</f>
        <v>0</v>
      </c>
      <c r="BB984" s="181">
        <f>SUM(BB833:BB983)</f>
        <v>0</v>
      </c>
      <c r="BC984" s="181">
        <f>SUM(BC833:BC983)</f>
        <v>0</v>
      </c>
      <c r="BD984" s="181">
        <f>SUM(BD833:BD983)</f>
        <v>0</v>
      </c>
      <c r="BE984" s="181">
        <f>SUM(BE833:BE983)</f>
        <v>0</v>
      </c>
    </row>
    <row r="985" spans="1:15" ht="12.75">
      <c r="A985" s="153" t="s">
        <v>72</v>
      </c>
      <c r="B985" s="154" t="s">
        <v>876</v>
      </c>
      <c r="C985" s="155" t="s">
        <v>877</v>
      </c>
      <c r="D985" s="156"/>
      <c r="E985" s="157"/>
      <c r="F985" s="157"/>
      <c r="G985" s="158"/>
      <c r="H985" s="159"/>
      <c r="I985" s="159"/>
      <c r="O985" s="160">
        <v>1</v>
      </c>
    </row>
    <row r="986" spans="1:104" ht="12.75">
      <c r="A986" s="161">
        <v>109</v>
      </c>
      <c r="B986" s="162" t="s">
        <v>878</v>
      </c>
      <c r="C986" s="163" t="s">
        <v>879</v>
      </c>
      <c r="D986" s="164" t="s">
        <v>161</v>
      </c>
      <c r="E986" s="165">
        <v>447.377</v>
      </c>
      <c r="F986" s="197">
        <v>0</v>
      </c>
      <c r="G986" s="166">
        <f>E986*F986</f>
        <v>0</v>
      </c>
      <c r="O986" s="160">
        <v>2</v>
      </c>
      <c r="AA986" s="136">
        <v>1</v>
      </c>
      <c r="AB986" s="136">
        <v>7</v>
      </c>
      <c r="AC986" s="136">
        <v>7</v>
      </c>
      <c r="AZ986" s="136">
        <v>2</v>
      </c>
      <c r="BA986" s="136">
        <f>IF(AZ986=1,G986,0)</f>
        <v>0</v>
      </c>
      <c r="BB986" s="136">
        <f>IF(AZ986=2,G986,0)</f>
        <v>0</v>
      </c>
      <c r="BC986" s="136">
        <f>IF(AZ986=3,G986,0)</f>
        <v>0</v>
      </c>
      <c r="BD986" s="136">
        <f>IF(AZ986=4,G986,0)</f>
        <v>0</v>
      </c>
      <c r="BE986" s="136">
        <f>IF(AZ986=5,G986,0)</f>
        <v>0</v>
      </c>
      <c r="CA986" s="167">
        <v>1</v>
      </c>
      <c r="CB986" s="167">
        <v>7</v>
      </c>
      <c r="CZ986" s="136">
        <v>0.00021</v>
      </c>
    </row>
    <row r="987" spans="1:15" ht="12.75">
      <c r="A987" s="168"/>
      <c r="B987" s="170"/>
      <c r="C987" s="231" t="s">
        <v>880</v>
      </c>
      <c r="D987" s="232"/>
      <c r="E987" s="171">
        <v>0</v>
      </c>
      <c r="F987" s="172"/>
      <c r="G987" s="173"/>
      <c r="M987" s="169" t="s">
        <v>880</v>
      </c>
      <c r="O987" s="160"/>
    </row>
    <row r="988" spans="1:15" ht="12.75">
      <c r="A988" s="168"/>
      <c r="B988" s="170"/>
      <c r="C988" s="231" t="s">
        <v>881</v>
      </c>
      <c r="D988" s="232"/>
      <c r="E988" s="171">
        <v>0</v>
      </c>
      <c r="F988" s="172"/>
      <c r="G988" s="173"/>
      <c r="M988" s="169" t="s">
        <v>881</v>
      </c>
      <c r="O988" s="160"/>
    </row>
    <row r="989" spans="1:15" ht="12.75">
      <c r="A989" s="168"/>
      <c r="B989" s="170"/>
      <c r="C989" s="231" t="s">
        <v>882</v>
      </c>
      <c r="D989" s="232"/>
      <c r="E989" s="171">
        <v>0</v>
      </c>
      <c r="F989" s="172"/>
      <c r="G989" s="173"/>
      <c r="M989" s="169" t="s">
        <v>882</v>
      </c>
      <c r="O989" s="160"/>
    </row>
    <row r="990" spans="1:15" ht="12.75">
      <c r="A990" s="168"/>
      <c r="B990" s="170"/>
      <c r="C990" s="231" t="s">
        <v>162</v>
      </c>
      <c r="D990" s="232"/>
      <c r="E990" s="171">
        <v>0</v>
      </c>
      <c r="F990" s="172"/>
      <c r="G990" s="173"/>
      <c r="M990" s="169" t="s">
        <v>162</v>
      </c>
      <c r="O990" s="160"/>
    </row>
    <row r="991" spans="1:15" ht="12.75">
      <c r="A991" s="168"/>
      <c r="B991" s="170"/>
      <c r="C991" s="231" t="s">
        <v>643</v>
      </c>
      <c r="D991" s="232"/>
      <c r="E991" s="171">
        <v>48.45</v>
      </c>
      <c r="F991" s="172"/>
      <c r="G991" s="173"/>
      <c r="M991" s="169" t="s">
        <v>643</v>
      </c>
      <c r="O991" s="160"/>
    </row>
    <row r="992" spans="1:15" ht="22.5">
      <c r="A992" s="168"/>
      <c r="B992" s="170"/>
      <c r="C992" s="231" t="s">
        <v>644</v>
      </c>
      <c r="D992" s="232"/>
      <c r="E992" s="171">
        <v>6.945</v>
      </c>
      <c r="F992" s="172"/>
      <c r="G992" s="173"/>
      <c r="M992" s="169" t="s">
        <v>644</v>
      </c>
      <c r="O992" s="160"/>
    </row>
    <row r="993" spans="1:15" ht="22.5">
      <c r="A993" s="168"/>
      <c r="B993" s="170"/>
      <c r="C993" s="231" t="s">
        <v>883</v>
      </c>
      <c r="D993" s="232"/>
      <c r="E993" s="171">
        <v>6.288</v>
      </c>
      <c r="F993" s="172"/>
      <c r="G993" s="173"/>
      <c r="M993" s="169" t="s">
        <v>883</v>
      </c>
      <c r="O993" s="160"/>
    </row>
    <row r="994" spans="1:15" ht="12.75">
      <c r="A994" s="168"/>
      <c r="B994" s="170"/>
      <c r="C994" s="231" t="s">
        <v>646</v>
      </c>
      <c r="D994" s="232"/>
      <c r="E994" s="171">
        <v>2.874</v>
      </c>
      <c r="F994" s="172"/>
      <c r="G994" s="173"/>
      <c r="M994" s="169" t="s">
        <v>646</v>
      </c>
      <c r="O994" s="160"/>
    </row>
    <row r="995" spans="1:15" ht="12.75">
      <c r="A995" s="168"/>
      <c r="B995" s="170"/>
      <c r="C995" s="231" t="s">
        <v>647</v>
      </c>
      <c r="D995" s="232"/>
      <c r="E995" s="171">
        <v>1.638</v>
      </c>
      <c r="F995" s="172"/>
      <c r="G995" s="173"/>
      <c r="M995" s="169" t="s">
        <v>647</v>
      </c>
      <c r="O995" s="160"/>
    </row>
    <row r="996" spans="1:15" ht="12.75">
      <c r="A996" s="168"/>
      <c r="B996" s="170"/>
      <c r="C996" s="231" t="s">
        <v>884</v>
      </c>
      <c r="D996" s="232"/>
      <c r="E996" s="171">
        <v>63.94</v>
      </c>
      <c r="F996" s="172"/>
      <c r="G996" s="173"/>
      <c r="M996" s="169" t="s">
        <v>884</v>
      </c>
      <c r="O996" s="160"/>
    </row>
    <row r="997" spans="1:15" ht="12.75">
      <c r="A997" s="168"/>
      <c r="B997" s="170"/>
      <c r="C997" s="239" t="s">
        <v>358</v>
      </c>
      <c r="D997" s="232"/>
      <c r="E997" s="195">
        <v>130.135</v>
      </c>
      <c r="F997" s="172"/>
      <c r="G997" s="173"/>
      <c r="M997" s="169" t="s">
        <v>358</v>
      </c>
      <c r="O997" s="160"/>
    </row>
    <row r="998" spans="1:15" ht="12.75">
      <c r="A998" s="168"/>
      <c r="B998" s="170"/>
      <c r="C998" s="231" t="s">
        <v>885</v>
      </c>
      <c r="D998" s="232"/>
      <c r="E998" s="171">
        <v>130.135</v>
      </c>
      <c r="F998" s="172"/>
      <c r="G998" s="173"/>
      <c r="M998" s="169" t="s">
        <v>885</v>
      </c>
      <c r="O998" s="160"/>
    </row>
    <row r="999" spans="1:15" ht="12.75">
      <c r="A999" s="168"/>
      <c r="B999" s="170"/>
      <c r="C999" s="231" t="s">
        <v>886</v>
      </c>
      <c r="D999" s="232"/>
      <c r="E999" s="171">
        <v>130.135</v>
      </c>
      <c r="F999" s="172"/>
      <c r="G999" s="173"/>
      <c r="M999" s="169" t="s">
        <v>886</v>
      </c>
      <c r="O999" s="160"/>
    </row>
    <row r="1000" spans="1:15" ht="12.75">
      <c r="A1000" s="168"/>
      <c r="B1000" s="170"/>
      <c r="C1000" s="231" t="s">
        <v>650</v>
      </c>
      <c r="D1000" s="232"/>
      <c r="E1000" s="171">
        <v>19.67</v>
      </c>
      <c r="F1000" s="172"/>
      <c r="G1000" s="173"/>
      <c r="M1000" s="169" t="s">
        <v>650</v>
      </c>
      <c r="O1000" s="160"/>
    </row>
    <row r="1001" spans="1:15" ht="12.75">
      <c r="A1001" s="168"/>
      <c r="B1001" s="170"/>
      <c r="C1001" s="231" t="s">
        <v>651</v>
      </c>
      <c r="D1001" s="232"/>
      <c r="E1001" s="171">
        <v>2.94</v>
      </c>
      <c r="F1001" s="172"/>
      <c r="G1001" s="173"/>
      <c r="M1001" s="169" t="s">
        <v>651</v>
      </c>
      <c r="O1001" s="160"/>
    </row>
    <row r="1002" spans="1:15" ht="12.75">
      <c r="A1002" s="168"/>
      <c r="B1002" s="170"/>
      <c r="C1002" s="231" t="s">
        <v>652</v>
      </c>
      <c r="D1002" s="232"/>
      <c r="E1002" s="171">
        <v>2.28</v>
      </c>
      <c r="F1002" s="172"/>
      <c r="G1002" s="173"/>
      <c r="M1002" s="169" t="s">
        <v>652</v>
      </c>
      <c r="O1002" s="160"/>
    </row>
    <row r="1003" spans="1:15" ht="12.75">
      <c r="A1003" s="168"/>
      <c r="B1003" s="170"/>
      <c r="C1003" s="231" t="s">
        <v>887</v>
      </c>
      <c r="D1003" s="232"/>
      <c r="E1003" s="171">
        <v>2.13</v>
      </c>
      <c r="F1003" s="172"/>
      <c r="G1003" s="173"/>
      <c r="M1003" s="169" t="s">
        <v>887</v>
      </c>
      <c r="O1003" s="160"/>
    </row>
    <row r="1004" spans="1:15" ht="12.75">
      <c r="A1004" s="168"/>
      <c r="B1004" s="170"/>
      <c r="C1004" s="231" t="s">
        <v>888</v>
      </c>
      <c r="D1004" s="232"/>
      <c r="E1004" s="171">
        <v>29.952</v>
      </c>
      <c r="F1004" s="172"/>
      <c r="G1004" s="173"/>
      <c r="M1004" s="169" t="s">
        <v>888</v>
      </c>
      <c r="O1004" s="160"/>
    </row>
    <row r="1005" spans="1:104" ht="22.5">
      <c r="A1005" s="161">
        <v>110</v>
      </c>
      <c r="B1005" s="162" t="s">
        <v>889</v>
      </c>
      <c r="C1005" s="163" t="s">
        <v>890</v>
      </c>
      <c r="D1005" s="164" t="s">
        <v>161</v>
      </c>
      <c r="E1005" s="165">
        <v>41.3275</v>
      </c>
      <c r="F1005" s="197">
        <v>0</v>
      </c>
      <c r="G1005" s="166">
        <f>E1005*F1005</f>
        <v>0</v>
      </c>
      <c r="O1005" s="160">
        <v>2</v>
      </c>
      <c r="AA1005" s="136">
        <v>1</v>
      </c>
      <c r="AB1005" s="136">
        <v>7</v>
      </c>
      <c r="AC1005" s="136">
        <v>7</v>
      </c>
      <c r="AZ1005" s="136">
        <v>2</v>
      </c>
      <c r="BA1005" s="136">
        <f>IF(AZ1005=1,G1005,0)</f>
        <v>0</v>
      </c>
      <c r="BB1005" s="136">
        <f>IF(AZ1005=2,G1005,0)</f>
        <v>0</v>
      </c>
      <c r="BC1005" s="136">
        <f>IF(AZ1005=3,G1005,0)</f>
        <v>0</v>
      </c>
      <c r="BD1005" s="136">
        <f>IF(AZ1005=4,G1005,0)</f>
        <v>0</v>
      </c>
      <c r="BE1005" s="136">
        <f>IF(AZ1005=5,G1005,0)</f>
        <v>0</v>
      </c>
      <c r="CA1005" s="167">
        <v>1</v>
      </c>
      <c r="CB1005" s="167">
        <v>7</v>
      </c>
      <c r="CZ1005" s="136">
        <v>0.0037</v>
      </c>
    </row>
    <row r="1006" spans="1:15" ht="12.75">
      <c r="A1006" s="168"/>
      <c r="B1006" s="170"/>
      <c r="C1006" s="231" t="s">
        <v>880</v>
      </c>
      <c r="D1006" s="232"/>
      <c r="E1006" s="171">
        <v>0</v>
      </c>
      <c r="F1006" s="172"/>
      <c r="G1006" s="173"/>
      <c r="M1006" s="169" t="s">
        <v>880</v>
      </c>
      <c r="O1006" s="160"/>
    </row>
    <row r="1007" spans="1:15" ht="12.75">
      <c r="A1007" s="168"/>
      <c r="B1007" s="170"/>
      <c r="C1007" s="231" t="s">
        <v>891</v>
      </c>
      <c r="D1007" s="232"/>
      <c r="E1007" s="171">
        <v>0</v>
      </c>
      <c r="F1007" s="172"/>
      <c r="G1007" s="173"/>
      <c r="M1007" s="169" t="s">
        <v>891</v>
      </c>
      <c r="O1007" s="160"/>
    </row>
    <row r="1008" spans="1:15" ht="12.75">
      <c r="A1008" s="168"/>
      <c r="B1008" s="170"/>
      <c r="C1008" s="231" t="s">
        <v>892</v>
      </c>
      <c r="D1008" s="232"/>
      <c r="E1008" s="171">
        <v>0</v>
      </c>
      <c r="F1008" s="172"/>
      <c r="G1008" s="173"/>
      <c r="M1008" s="169" t="s">
        <v>892</v>
      </c>
      <c r="O1008" s="160"/>
    </row>
    <row r="1009" spans="1:15" ht="12.75">
      <c r="A1009" s="168"/>
      <c r="B1009" s="170"/>
      <c r="C1009" s="231" t="s">
        <v>893</v>
      </c>
      <c r="D1009" s="232"/>
      <c r="E1009" s="171">
        <v>0</v>
      </c>
      <c r="F1009" s="172"/>
      <c r="G1009" s="173"/>
      <c r="M1009" s="169" t="s">
        <v>893</v>
      </c>
      <c r="O1009" s="160"/>
    </row>
    <row r="1010" spans="1:15" ht="12.75">
      <c r="A1010" s="168"/>
      <c r="B1010" s="170"/>
      <c r="C1010" s="231" t="s">
        <v>894</v>
      </c>
      <c r="D1010" s="232"/>
      <c r="E1010" s="171">
        <v>11.34</v>
      </c>
      <c r="F1010" s="172"/>
      <c r="G1010" s="173"/>
      <c r="M1010" s="169" t="s">
        <v>894</v>
      </c>
      <c r="O1010" s="160"/>
    </row>
    <row r="1011" spans="1:15" ht="12.75">
      <c r="A1011" s="168"/>
      <c r="B1011" s="170"/>
      <c r="C1011" s="231" t="s">
        <v>895</v>
      </c>
      <c r="D1011" s="232"/>
      <c r="E1011" s="171">
        <v>11.34</v>
      </c>
      <c r="F1011" s="172"/>
      <c r="G1011" s="173"/>
      <c r="M1011" s="169" t="s">
        <v>895</v>
      </c>
      <c r="O1011" s="160"/>
    </row>
    <row r="1012" spans="1:15" ht="12.75">
      <c r="A1012" s="168"/>
      <c r="B1012" s="170"/>
      <c r="C1012" s="231" t="s">
        <v>896</v>
      </c>
      <c r="D1012" s="232"/>
      <c r="E1012" s="171">
        <v>11.34</v>
      </c>
      <c r="F1012" s="172"/>
      <c r="G1012" s="173"/>
      <c r="M1012" s="169" t="s">
        <v>896</v>
      </c>
      <c r="O1012" s="160"/>
    </row>
    <row r="1013" spans="1:15" ht="12.75">
      <c r="A1013" s="168"/>
      <c r="B1013" s="170"/>
      <c r="C1013" s="231" t="s">
        <v>897</v>
      </c>
      <c r="D1013" s="232"/>
      <c r="E1013" s="171">
        <v>7.3075</v>
      </c>
      <c r="F1013" s="172"/>
      <c r="G1013" s="173"/>
      <c r="M1013" s="169" t="s">
        <v>897</v>
      </c>
      <c r="O1013" s="160"/>
    </row>
    <row r="1014" spans="1:104" ht="22.5">
      <c r="A1014" s="161">
        <v>111</v>
      </c>
      <c r="B1014" s="162" t="s">
        <v>898</v>
      </c>
      <c r="C1014" s="163" t="s">
        <v>899</v>
      </c>
      <c r="D1014" s="164" t="s">
        <v>161</v>
      </c>
      <c r="E1014" s="165">
        <v>123.69</v>
      </c>
      <c r="F1014" s="197">
        <v>0</v>
      </c>
      <c r="G1014" s="166">
        <f>E1014*F1014</f>
        <v>0</v>
      </c>
      <c r="O1014" s="160">
        <v>2</v>
      </c>
      <c r="AA1014" s="136">
        <v>1</v>
      </c>
      <c r="AB1014" s="136">
        <v>7</v>
      </c>
      <c r="AC1014" s="136">
        <v>7</v>
      </c>
      <c r="AZ1014" s="136">
        <v>2</v>
      </c>
      <c r="BA1014" s="136">
        <f>IF(AZ1014=1,G1014,0)</f>
        <v>0</v>
      </c>
      <c r="BB1014" s="136">
        <f>IF(AZ1014=2,G1014,0)</f>
        <v>0</v>
      </c>
      <c r="BC1014" s="136">
        <f>IF(AZ1014=3,G1014,0)</f>
        <v>0</v>
      </c>
      <c r="BD1014" s="136">
        <f>IF(AZ1014=4,G1014,0)</f>
        <v>0</v>
      </c>
      <c r="BE1014" s="136">
        <f>IF(AZ1014=5,G1014,0)</f>
        <v>0</v>
      </c>
      <c r="CA1014" s="167">
        <v>1</v>
      </c>
      <c r="CB1014" s="167">
        <v>7</v>
      </c>
      <c r="CZ1014" s="136">
        <v>0.00294</v>
      </c>
    </row>
    <row r="1015" spans="1:15" ht="12.75">
      <c r="A1015" s="168"/>
      <c r="B1015" s="170"/>
      <c r="C1015" s="231" t="s">
        <v>880</v>
      </c>
      <c r="D1015" s="232"/>
      <c r="E1015" s="171">
        <v>0</v>
      </c>
      <c r="F1015" s="172"/>
      <c r="G1015" s="173"/>
      <c r="M1015" s="169" t="s">
        <v>880</v>
      </c>
      <c r="O1015" s="160"/>
    </row>
    <row r="1016" spans="1:15" ht="12.75">
      <c r="A1016" s="168"/>
      <c r="B1016" s="170"/>
      <c r="C1016" s="231" t="s">
        <v>891</v>
      </c>
      <c r="D1016" s="232"/>
      <c r="E1016" s="171">
        <v>0</v>
      </c>
      <c r="F1016" s="172"/>
      <c r="G1016" s="173"/>
      <c r="M1016" s="169" t="s">
        <v>891</v>
      </c>
      <c r="O1016" s="160"/>
    </row>
    <row r="1017" spans="1:15" ht="12.75">
      <c r="A1017" s="168"/>
      <c r="B1017" s="170"/>
      <c r="C1017" s="231" t="s">
        <v>892</v>
      </c>
      <c r="D1017" s="232"/>
      <c r="E1017" s="171">
        <v>0</v>
      </c>
      <c r="F1017" s="172"/>
      <c r="G1017" s="173"/>
      <c r="M1017" s="169" t="s">
        <v>892</v>
      </c>
      <c r="O1017" s="160"/>
    </row>
    <row r="1018" spans="1:15" ht="12.75">
      <c r="A1018" s="168"/>
      <c r="B1018" s="170"/>
      <c r="C1018" s="231" t="s">
        <v>900</v>
      </c>
      <c r="D1018" s="232"/>
      <c r="E1018" s="171">
        <v>0</v>
      </c>
      <c r="F1018" s="172"/>
      <c r="G1018" s="173"/>
      <c r="M1018" s="169" t="s">
        <v>900</v>
      </c>
      <c r="O1018" s="160"/>
    </row>
    <row r="1019" spans="1:15" ht="12.75">
      <c r="A1019" s="168"/>
      <c r="B1019" s="170"/>
      <c r="C1019" s="231" t="s">
        <v>901</v>
      </c>
      <c r="D1019" s="232"/>
      <c r="E1019" s="171">
        <v>48.45</v>
      </c>
      <c r="F1019" s="172"/>
      <c r="G1019" s="173"/>
      <c r="M1019" s="169" t="s">
        <v>901</v>
      </c>
      <c r="O1019" s="160"/>
    </row>
    <row r="1020" spans="1:15" ht="12.75">
      <c r="A1020" s="168"/>
      <c r="B1020" s="170"/>
      <c r="C1020" s="231" t="s">
        <v>902</v>
      </c>
      <c r="D1020" s="232"/>
      <c r="E1020" s="171">
        <v>48.45</v>
      </c>
      <c r="F1020" s="172"/>
      <c r="G1020" s="173"/>
      <c r="M1020" s="169" t="s">
        <v>902</v>
      </c>
      <c r="O1020" s="160"/>
    </row>
    <row r="1021" spans="1:15" ht="12.75">
      <c r="A1021" s="168"/>
      <c r="B1021" s="170"/>
      <c r="C1021" s="231" t="s">
        <v>903</v>
      </c>
      <c r="D1021" s="232"/>
      <c r="E1021" s="171">
        <v>48.45</v>
      </c>
      <c r="F1021" s="172"/>
      <c r="G1021" s="173"/>
      <c r="M1021" s="169" t="s">
        <v>903</v>
      </c>
      <c r="O1021" s="160"/>
    </row>
    <row r="1022" spans="1:15" ht="12.75">
      <c r="A1022" s="168"/>
      <c r="B1022" s="170"/>
      <c r="C1022" s="231" t="s">
        <v>650</v>
      </c>
      <c r="D1022" s="232"/>
      <c r="E1022" s="171">
        <v>19.67</v>
      </c>
      <c r="F1022" s="172"/>
      <c r="G1022" s="173"/>
      <c r="M1022" s="169" t="s">
        <v>650</v>
      </c>
      <c r="O1022" s="160"/>
    </row>
    <row r="1023" spans="1:15" ht="12.75">
      <c r="A1023" s="168"/>
      <c r="B1023" s="170"/>
      <c r="C1023" s="231" t="s">
        <v>904</v>
      </c>
      <c r="D1023" s="232"/>
      <c r="E1023" s="171">
        <v>-41.33</v>
      </c>
      <c r="F1023" s="172"/>
      <c r="G1023" s="173"/>
      <c r="M1023" s="169" t="s">
        <v>904</v>
      </c>
      <c r="O1023" s="160"/>
    </row>
    <row r="1024" spans="1:104" ht="12.75">
      <c r="A1024" s="161">
        <v>112</v>
      </c>
      <c r="B1024" s="162" t="s">
        <v>905</v>
      </c>
      <c r="C1024" s="163" t="s">
        <v>906</v>
      </c>
      <c r="D1024" s="164" t="s">
        <v>196</v>
      </c>
      <c r="E1024" s="165">
        <v>309.29</v>
      </c>
      <c r="F1024" s="197">
        <v>0</v>
      </c>
      <c r="G1024" s="166">
        <f>E1024*F1024</f>
        <v>0</v>
      </c>
      <c r="O1024" s="160">
        <v>2</v>
      </c>
      <c r="AA1024" s="136">
        <v>1</v>
      </c>
      <c r="AB1024" s="136">
        <v>7</v>
      </c>
      <c r="AC1024" s="136">
        <v>7</v>
      </c>
      <c r="AZ1024" s="136">
        <v>2</v>
      </c>
      <c r="BA1024" s="136">
        <f>IF(AZ1024=1,G1024,0)</f>
        <v>0</v>
      </c>
      <c r="BB1024" s="136">
        <f>IF(AZ1024=2,G1024,0)</f>
        <v>0</v>
      </c>
      <c r="BC1024" s="136">
        <f>IF(AZ1024=3,G1024,0)</f>
        <v>0</v>
      </c>
      <c r="BD1024" s="136">
        <f>IF(AZ1024=4,G1024,0)</f>
        <v>0</v>
      </c>
      <c r="BE1024" s="136">
        <f>IF(AZ1024=5,G1024,0)</f>
        <v>0</v>
      </c>
      <c r="CA1024" s="167">
        <v>1</v>
      </c>
      <c r="CB1024" s="167">
        <v>7</v>
      </c>
      <c r="CZ1024" s="136">
        <v>4E-05</v>
      </c>
    </row>
    <row r="1025" spans="1:15" ht="12.75">
      <c r="A1025" s="168"/>
      <c r="B1025" s="170"/>
      <c r="C1025" s="231" t="s">
        <v>907</v>
      </c>
      <c r="D1025" s="232"/>
      <c r="E1025" s="171">
        <v>309.29</v>
      </c>
      <c r="F1025" s="172"/>
      <c r="G1025" s="173"/>
      <c r="M1025" s="169" t="s">
        <v>907</v>
      </c>
      <c r="O1025" s="160"/>
    </row>
    <row r="1026" spans="1:104" ht="22.5">
      <c r="A1026" s="161">
        <v>113</v>
      </c>
      <c r="B1026" s="162" t="s">
        <v>908</v>
      </c>
      <c r="C1026" s="163" t="s">
        <v>909</v>
      </c>
      <c r="D1026" s="164" t="s">
        <v>161</v>
      </c>
      <c r="E1026" s="165">
        <v>159.6125</v>
      </c>
      <c r="F1026" s="197">
        <v>0</v>
      </c>
      <c r="G1026" s="166">
        <f>E1026*F1026</f>
        <v>0</v>
      </c>
      <c r="O1026" s="160">
        <v>2</v>
      </c>
      <c r="AA1026" s="136">
        <v>12</v>
      </c>
      <c r="AB1026" s="136">
        <v>0</v>
      </c>
      <c r="AC1026" s="136">
        <v>34</v>
      </c>
      <c r="AZ1026" s="136">
        <v>2</v>
      </c>
      <c r="BA1026" s="136">
        <f>IF(AZ1026=1,G1026,0)</f>
        <v>0</v>
      </c>
      <c r="BB1026" s="136">
        <f>IF(AZ1026=2,G1026,0)</f>
        <v>0</v>
      </c>
      <c r="BC1026" s="136">
        <f>IF(AZ1026=3,G1026,0)</f>
        <v>0</v>
      </c>
      <c r="BD1026" s="136">
        <f>IF(AZ1026=4,G1026,0)</f>
        <v>0</v>
      </c>
      <c r="BE1026" s="136">
        <f>IF(AZ1026=5,G1026,0)</f>
        <v>0</v>
      </c>
      <c r="CA1026" s="167">
        <v>12</v>
      </c>
      <c r="CB1026" s="167">
        <v>0</v>
      </c>
      <c r="CZ1026" s="136">
        <v>0.0182</v>
      </c>
    </row>
    <row r="1027" spans="1:15" ht="12.75">
      <c r="A1027" s="168"/>
      <c r="B1027" s="170"/>
      <c r="C1027" s="231" t="s">
        <v>910</v>
      </c>
      <c r="D1027" s="232"/>
      <c r="E1027" s="171">
        <v>0</v>
      </c>
      <c r="F1027" s="172"/>
      <c r="G1027" s="173"/>
      <c r="M1027" s="169" t="s">
        <v>910</v>
      </c>
      <c r="O1027" s="160"/>
    </row>
    <row r="1028" spans="1:15" ht="12.75">
      <c r="A1028" s="168"/>
      <c r="B1028" s="170"/>
      <c r="C1028" s="231" t="s">
        <v>911</v>
      </c>
      <c r="D1028" s="232"/>
      <c r="E1028" s="171">
        <v>0</v>
      </c>
      <c r="F1028" s="172"/>
      <c r="G1028" s="173"/>
      <c r="M1028" s="169" t="s">
        <v>911</v>
      </c>
      <c r="O1028" s="160"/>
    </row>
    <row r="1029" spans="1:15" ht="22.5">
      <c r="A1029" s="168"/>
      <c r="B1029" s="170"/>
      <c r="C1029" s="231" t="s">
        <v>912</v>
      </c>
      <c r="D1029" s="232"/>
      <c r="E1029" s="171">
        <v>0</v>
      </c>
      <c r="F1029" s="172"/>
      <c r="G1029" s="173"/>
      <c r="M1029" s="169" t="s">
        <v>912</v>
      </c>
      <c r="O1029" s="160"/>
    </row>
    <row r="1030" spans="1:15" ht="12.75">
      <c r="A1030" s="168"/>
      <c r="B1030" s="170"/>
      <c r="C1030" s="231" t="s">
        <v>913</v>
      </c>
      <c r="D1030" s="232"/>
      <c r="E1030" s="171">
        <v>0</v>
      </c>
      <c r="F1030" s="172"/>
      <c r="G1030" s="173"/>
      <c r="M1030" s="169" t="s">
        <v>913</v>
      </c>
      <c r="O1030" s="160"/>
    </row>
    <row r="1031" spans="1:15" ht="12.75">
      <c r="A1031" s="168"/>
      <c r="B1031" s="170"/>
      <c r="C1031" s="231" t="s">
        <v>914</v>
      </c>
      <c r="D1031" s="232"/>
      <c r="E1031" s="171">
        <v>154.6125</v>
      </c>
      <c r="F1031" s="172"/>
      <c r="G1031" s="173"/>
      <c r="M1031" s="169" t="s">
        <v>914</v>
      </c>
      <c r="O1031" s="160"/>
    </row>
    <row r="1032" spans="1:15" ht="12.75">
      <c r="A1032" s="168"/>
      <c r="B1032" s="170"/>
      <c r="C1032" s="231" t="s">
        <v>915</v>
      </c>
      <c r="D1032" s="232"/>
      <c r="E1032" s="171">
        <v>5</v>
      </c>
      <c r="F1032" s="172"/>
      <c r="G1032" s="173"/>
      <c r="M1032" s="169" t="s">
        <v>915</v>
      </c>
      <c r="O1032" s="160"/>
    </row>
    <row r="1033" spans="1:104" ht="12.75">
      <c r="A1033" s="161">
        <v>114</v>
      </c>
      <c r="B1033" s="162" t="s">
        <v>916</v>
      </c>
      <c r="C1033" s="163" t="s">
        <v>917</v>
      </c>
      <c r="D1033" s="164" t="s">
        <v>161</v>
      </c>
      <c r="E1033" s="165">
        <v>54.593</v>
      </c>
      <c r="F1033" s="197">
        <v>0</v>
      </c>
      <c r="G1033" s="166">
        <f>E1033*F1033</f>
        <v>0</v>
      </c>
      <c r="O1033" s="160">
        <v>2</v>
      </c>
      <c r="AA1033" s="136">
        <v>12</v>
      </c>
      <c r="AB1033" s="136">
        <v>0</v>
      </c>
      <c r="AC1033" s="136">
        <v>35</v>
      </c>
      <c r="AZ1033" s="136">
        <v>2</v>
      </c>
      <c r="BA1033" s="136">
        <f>IF(AZ1033=1,G1033,0)</f>
        <v>0</v>
      </c>
      <c r="BB1033" s="136">
        <f>IF(AZ1033=2,G1033,0)</f>
        <v>0</v>
      </c>
      <c r="BC1033" s="136">
        <f>IF(AZ1033=3,G1033,0)</f>
        <v>0</v>
      </c>
      <c r="BD1033" s="136">
        <f>IF(AZ1033=4,G1033,0)</f>
        <v>0</v>
      </c>
      <c r="BE1033" s="136">
        <f>IF(AZ1033=5,G1033,0)</f>
        <v>0</v>
      </c>
      <c r="CA1033" s="167">
        <v>12</v>
      </c>
      <c r="CB1033" s="167">
        <v>0</v>
      </c>
      <c r="CZ1033" s="136">
        <v>0.00045</v>
      </c>
    </row>
    <row r="1034" spans="1:15" ht="12.75">
      <c r="A1034" s="168"/>
      <c r="B1034" s="170"/>
      <c r="C1034" s="231" t="s">
        <v>918</v>
      </c>
      <c r="D1034" s="232"/>
      <c r="E1034" s="171">
        <v>0</v>
      </c>
      <c r="F1034" s="172"/>
      <c r="G1034" s="173"/>
      <c r="M1034" s="169" t="s">
        <v>918</v>
      </c>
      <c r="O1034" s="160"/>
    </row>
    <row r="1035" spans="1:15" ht="12.75">
      <c r="A1035" s="168"/>
      <c r="B1035" s="170"/>
      <c r="C1035" s="231" t="s">
        <v>919</v>
      </c>
      <c r="D1035" s="232"/>
      <c r="E1035" s="171">
        <v>0</v>
      </c>
      <c r="F1035" s="172"/>
      <c r="G1035" s="173"/>
      <c r="M1035" s="169" t="s">
        <v>919</v>
      </c>
      <c r="O1035" s="160"/>
    </row>
    <row r="1036" spans="1:15" ht="12.75">
      <c r="A1036" s="168"/>
      <c r="B1036" s="170"/>
      <c r="C1036" s="231" t="s">
        <v>920</v>
      </c>
      <c r="D1036" s="232"/>
      <c r="E1036" s="171">
        <v>5</v>
      </c>
      <c r="F1036" s="172"/>
      <c r="G1036" s="173"/>
      <c r="M1036" s="169" t="s">
        <v>920</v>
      </c>
      <c r="O1036" s="160"/>
    </row>
    <row r="1037" spans="1:15" ht="12.75">
      <c r="A1037" s="168"/>
      <c r="B1037" s="170"/>
      <c r="C1037" s="231" t="s">
        <v>921</v>
      </c>
      <c r="D1037" s="232"/>
      <c r="E1037" s="171">
        <v>13.608</v>
      </c>
      <c r="F1037" s="172"/>
      <c r="G1037" s="173"/>
      <c r="M1037" s="169" t="s">
        <v>921</v>
      </c>
      <c r="O1037" s="160"/>
    </row>
    <row r="1038" spans="1:15" ht="12.75">
      <c r="A1038" s="168"/>
      <c r="B1038" s="170"/>
      <c r="C1038" s="231" t="s">
        <v>922</v>
      </c>
      <c r="D1038" s="232"/>
      <c r="E1038" s="171">
        <v>13.608</v>
      </c>
      <c r="F1038" s="172"/>
      <c r="G1038" s="173"/>
      <c r="M1038" s="169" t="s">
        <v>922</v>
      </c>
      <c r="O1038" s="160"/>
    </row>
    <row r="1039" spans="1:15" ht="12.75">
      <c r="A1039" s="168"/>
      <c r="B1039" s="170"/>
      <c r="C1039" s="231" t="s">
        <v>923</v>
      </c>
      <c r="D1039" s="232"/>
      <c r="E1039" s="171">
        <v>13.608</v>
      </c>
      <c r="F1039" s="172"/>
      <c r="G1039" s="173"/>
      <c r="M1039" s="169" t="s">
        <v>923</v>
      </c>
      <c r="O1039" s="160"/>
    </row>
    <row r="1040" spans="1:15" ht="12.75">
      <c r="A1040" s="168"/>
      <c r="B1040" s="170"/>
      <c r="C1040" s="231" t="s">
        <v>924</v>
      </c>
      <c r="D1040" s="232"/>
      <c r="E1040" s="171">
        <v>8.769</v>
      </c>
      <c r="F1040" s="172"/>
      <c r="G1040" s="173"/>
      <c r="M1040" s="169" t="s">
        <v>924</v>
      </c>
      <c r="O1040" s="160"/>
    </row>
    <row r="1041" spans="1:104" ht="12.75">
      <c r="A1041" s="161">
        <v>115</v>
      </c>
      <c r="B1041" s="162" t="s">
        <v>925</v>
      </c>
      <c r="C1041" s="163" t="s">
        <v>926</v>
      </c>
      <c r="D1041" s="164" t="s">
        <v>161</v>
      </c>
      <c r="E1041" s="165">
        <v>41.33</v>
      </c>
      <c r="F1041" s="197">
        <v>0</v>
      </c>
      <c r="G1041" s="166">
        <f>E1041*F1041</f>
        <v>0</v>
      </c>
      <c r="O1041" s="160">
        <v>2</v>
      </c>
      <c r="AA1041" s="136">
        <v>12</v>
      </c>
      <c r="AB1041" s="136">
        <v>0</v>
      </c>
      <c r="AC1041" s="136">
        <v>161</v>
      </c>
      <c r="AZ1041" s="136">
        <v>2</v>
      </c>
      <c r="BA1041" s="136">
        <f>IF(AZ1041=1,G1041,0)</f>
        <v>0</v>
      </c>
      <c r="BB1041" s="136">
        <f>IF(AZ1041=2,G1041,0)</f>
        <v>0</v>
      </c>
      <c r="BC1041" s="136">
        <f>IF(AZ1041=3,G1041,0)</f>
        <v>0</v>
      </c>
      <c r="BD1041" s="136">
        <f>IF(AZ1041=4,G1041,0)</f>
        <v>0</v>
      </c>
      <c r="BE1041" s="136">
        <f>IF(AZ1041=5,G1041,0)</f>
        <v>0</v>
      </c>
      <c r="CA1041" s="167">
        <v>12</v>
      </c>
      <c r="CB1041" s="167">
        <v>0</v>
      </c>
      <c r="CZ1041" s="136">
        <v>0</v>
      </c>
    </row>
    <row r="1042" spans="1:15" ht="12.75">
      <c r="A1042" s="168"/>
      <c r="B1042" s="170"/>
      <c r="C1042" s="231" t="s">
        <v>927</v>
      </c>
      <c r="D1042" s="232"/>
      <c r="E1042" s="171">
        <v>41.33</v>
      </c>
      <c r="F1042" s="172"/>
      <c r="G1042" s="173"/>
      <c r="M1042" s="169" t="s">
        <v>927</v>
      </c>
      <c r="O1042" s="160"/>
    </row>
    <row r="1043" spans="1:104" ht="12.75">
      <c r="A1043" s="161">
        <v>116</v>
      </c>
      <c r="B1043" s="162" t="s">
        <v>928</v>
      </c>
      <c r="C1043" s="163" t="s">
        <v>929</v>
      </c>
      <c r="D1043" s="164" t="s">
        <v>136</v>
      </c>
      <c r="E1043" s="165">
        <v>3.55239547</v>
      </c>
      <c r="F1043" s="197">
        <v>0</v>
      </c>
      <c r="G1043" s="166">
        <f>E1043*F1043</f>
        <v>0</v>
      </c>
      <c r="O1043" s="160">
        <v>2</v>
      </c>
      <c r="AA1043" s="136">
        <v>7</v>
      </c>
      <c r="AB1043" s="136">
        <v>1001</v>
      </c>
      <c r="AC1043" s="136">
        <v>5</v>
      </c>
      <c r="AZ1043" s="136">
        <v>2</v>
      </c>
      <c r="BA1043" s="136">
        <f>IF(AZ1043=1,G1043,0)</f>
        <v>0</v>
      </c>
      <c r="BB1043" s="136">
        <f>IF(AZ1043=2,G1043,0)</f>
        <v>0</v>
      </c>
      <c r="BC1043" s="136">
        <f>IF(AZ1043=3,G1043,0)</f>
        <v>0</v>
      </c>
      <c r="BD1043" s="136">
        <f>IF(AZ1043=4,G1043,0)</f>
        <v>0</v>
      </c>
      <c r="BE1043" s="136">
        <f>IF(AZ1043=5,G1043,0)</f>
        <v>0</v>
      </c>
      <c r="CA1043" s="167">
        <v>7</v>
      </c>
      <c r="CB1043" s="167">
        <v>1001</v>
      </c>
      <c r="CZ1043" s="136">
        <v>0</v>
      </c>
    </row>
    <row r="1044" spans="1:57" ht="12.75">
      <c r="A1044" s="174"/>
      <c r="B1044" s="175" t="s">
        <v>73</v>
      </c>
      <c r="C1044" s="176" t="str">
        <f>CONCATENATE(B985," ",C985)</f>
        <v>771 Podlahy z dlaždic a obklady</v>
      </c>
      <c r="D1044" s="177"/>
      <c r="E1044" s="178"/>
      <c r="F1044" s="179"/>
      <c r="G1044" s="180">
        <f>SUM(G985:G1043)</f>
        <v>0</v>
      </c>
      <c r="O1044" s="160">
        <v>4</v>
      </c>
      <c r="BA1044" s="181">
        <f>SUM(BA985:BA1043)</f>
        <v>0</v>
      </c>
      <c r="BB1044" s="181">
        <f>SUM(BB985:BB1043)</f>
        <v>0</v>
      </c>
      <c r="BC1044" s="181">
        <f>SUM(BC985:BC1043)</f>
        <v>0</v>
      </c>
      <c r="BD1044" s="181">
        <f>SUM(BD985:BD1043)</f>
        <v>0</v>
      </c>
      <c r="BE1044" s="181">
        <f>SUM(BE985:BE1043)</f>
        <v>0</v>
      </c>
    </row>
    <row r="1045" spans="1:15" ht="12.75">
      <c r="A1045" s="153" t="s">
        <v>72</v>
      </c>
      <c r="B1045" s="154" t="s">
        <v>930</v>
      </c>
      <c r="C1045" s="155" t="s">
        <v>931</v>
      </c>
      <c r="D1045" s="156"/>
      <c r="E1045" s="157"/>
      <c r="F1045" s="157"/>
      <c r="G1045" s="158"/>
      <c r="H1045" s="159"/>
      <c r="I1045" s="159"/>
      <c r="O1045" s="160">
        <v>1</v>
      </c>
    </row>
    <row r="1046" spans="1:104" ht="12.75">
      <c r="A1046" s="161">
        <v>117</v>
      </c>
      <c r="B1046" s="162" t="s">
        <v>932</v>
      </c>
      <c r="C1046" s="163" t="s">
        <v>933</v>
      </c>
      <c r="D1046" s="164" t="s">
        <v>118</v>
      </c>
      <c r="E1046" s="165">
        <v>3.2574</v>
      </c>
      <c r="F1046" s="197">
        <v>0</v>
      </c>
      <c r="G1046" s="166">
        <f>E1046*F1046</f>
        <v>0</v>
      </c>
      <c r="O1046" s="160">
        <v>2</v>
      </c>
      <c r="AA1046" s="136">
        <v>1</v>
      </c>
      <c r="AB1046" s="136">
        <v>7</v>
      </c>
      <c r="AC1046" s="136">
        <v>7</v>
      </c>
      <c r="AZ1046" s="136">
        <v>2</v>
      </c>
      <c r="BA1046" s="136">
        <f>IF(AZ1046=1,G1046,0)</f>
        <v>0</v>
      </c>
      <c r="BB1046" s="136">
        <f>IF(AZ1046=2,G1046,0)</f>
        <v>0</v>
      </c>
      <c r="BC1046" s="136">
        <f>IF(AZ1046=3,G1046,0)</f>
        <v>0</v>
      </c>
      <c r="BD1046" s="136">
        <f>IF(AZ1046=4,G1046,0)</f>
        <v>0</v>
      </c>
      <c r="BE1046" s="136">
        <f>IF(AZ1046=5,G1046,0)</f>
        <v>0</v>
      </c>
      <c r="CA1046" s="167">
        <v>1</v>
      </c>
      <c r="CB1046" s="167">
        <v>7</v>
      </c>
      <c r="CZ1046" s="136">
        <v>0.0012</v>
      </c>
    </row>
    <row r="1047" spans="1:15" ht="12.75">
      <c r="A1047" s="168"/>
      <c r="B1047" s="170"/>
      <c r="C1047" s="231" t="s">
        <v>934</v>
      </c>
      <c r="D1047" s="232"/>
      <c r="E1047" s="171">
        <v>0</v>
      </c>
      <c r="F1047" s="172"/>
      <c r="G1047" s="173"/>
      <c r="M1047" s="169" t="s">
        <v>934</v>
      </c>
      <c r="O1047" s="160"/>
    </row>
    <row r="1048" spans="1:15" ht="12.75">
      <c r="A1048" s="168"/>
      <c r="B1048" s="170"/>
      <c r="C1048" s="231" t="s">
        <v>935</v>
      </c>
      <c r="D1048" s="232"/>
      <c r="E1048" s="171">
        <v>0</v>
      </c>
      <c r="F1048" s="172"/>
      <c r="G1048" s="173"/>
      <c r="M1048" s="169" t="s">
        <v>935</v>
      </c>
      <c r="O1048" s="160"/>
    </row>
    <row r="1049" spans="1:15" ht="12.75">
      <c r="A1049" s="168"/>
      <c r="B1049" s="170"/>
      <c r="C1049" s="231" t="s">
        <v>936</v>
      </c>
      <c r="D1049" s="232"/>
      <c r="E1049" s="171">
        <v>0</v>
      </c>
      <c r="F1049" s="172"/>
      <c r="G1049" s="173"/>
      <c r="M1049" s="169" t="s">
        <v>936</v>
      </c>
      <c r="O1049" s="160"/>
    </row>
    <row r="1050" spans="1:15" ht="12.75">
      <c r="A1050" s="168"/>
      <c r="B1050" s="170"/>
      <c r="C1050" s="231" t="s">
        <v>937</v>
      </c>
      <c r="D1050" s="232"/>
      <c r="E1050" s="171">
        <v>1.1845</v>
      </c>
      <c r="F1050" s="172"/>
      <c r="G1050" s="173"/>
      <c r="M1050" s="169" t="s">
        <v>937</v>
      </c>
      <c r="O1050" s="160"/>
    </row>
    <row r="1051" spans="1:15" ht="12.75">
      <c r="A1051" s="168"/>
      <c r="B1051" s="170"/>
      <c r="C1051" s="231" t="s">
        <v>938</v>
      </c>
      <c r="D1051" s="232"/>
      <c r="E1051" s="171">
        <v>0.8884</v>
      </c>
      <c r="F1051" s="172"/>
      <c r="G1051" s="173"/>
      <c r="M1051" s="169" t="s">
        <v>938</v>
      </c>
      <c r="O1051" s="160"/>
    </row>
    <row r="1052" spans="1:15" ht="12.75">
      <c r="A1052" s="168"/>
      <c r="B1052" s="170"/>
      <c r="C1052" s="231" t="s">
        <v>939</v>
      </c>
      <c r="D1052" s="232"/>
      <c r="E1052" s="171">
        <v>0.8884</v>
      </c>
      <c r="F1052" s="172"/>
      <c r="G1052" s="173"/>
      <c r="M1052" s="169" t="s">
        <v>939</v>
      </c>
      <c r="O1052" s="160"/>
    </row>
    <row r="1053" spans="1:15" ht="12.75">
      <c r="A1053" s="168"/>
      <c r="B1053" s="170"/>
      <c r="C1053" s="231" t="s">
        <v>940</v>
      </c>
      <c r="D1053" s="232"/>
      <c r="E1053" s="171">
        <v>0.2961</v>
      </c>
      <c r="F1053" s="172"/>
      <c r="G1053" s="173"/>
      <c r="M1053" s="169" t="s">
        <v>940</v>
      </c>
      <c r="O1053" s="160"/>
    </row>
    <row r="1054" spans="1:104" ht="12.75">
      <c r="A1054" s="161">
        <v>118</v>
      </c>
      <c r="B1054" s="162" t="s">
        <v>941</v>
      </c>
      <c r="C1054" s="163" t="s">
        <v>942</v>
      </c>
      <c r="D1054" s="164" t="s">
        <v>61</v>
      </c>
      <c r="E1054" s="165">
        <v>0.79</v>
      </c>
      <c r="F1054" s="165">
        <f>SUM(G1046:G1053)*0.01</f>
        <v>0</v>
      </c>
      <c r="G1054" s="166">
        <f>E1054*F1054</f>
        <v>0</v>
      </c>
      <c r="O1054" s="160">
        <v>2</v>
      </c>
      <c r="AA1054" s="136">
        <v>7</v>
      </c>
      <c r="AB1054" s="136">
        <v>1002</v>
      </c>
      <c r="AC1054" s="136">
        <v>5</v>
      </c>
      <c r="AZ1054" s="136">
        <v>2</v>
      </c>
      <c r="BA1054" s="136">
        <f>IF(AZ1054=1,G1054,0)</f>
        <v>0</v>
      </c>
      <c r="BB1054" s="136">
        <f>IF(AZ1054=2,G1054,0)</f>
        <v>0</v>
      </c>
      <c r="BC1054" s="136">
        <f>IF(AZ1054=3,G1054,0)</f>
        <v>0</v>
      </c>
      <c r="BD1054" s="136">
        <f>IF(AZ1054=4,G1054,0)</f>
        <v>0</v>
      </c>
      <c r="BE1054" s="136">
        <f>IF(AZ1054=5,G1054,0)</f>
        <v>0</v>
      </c>
      <c r="CA1054" s="167">
        <v>7</v>
      </c>
      <c r="CB1054" s="167">
        <v>1002</v>
      </c>
      <c r="CZ1054" s="136">
        <v>0</v>
      </c>
    </row>
    <row r="1055" spans="1:57" ht="12.75">
      <c r="A1055" s="174"/>
      <c r="B1055" s="175" t="s">
        <v>73</v>
      </c>
      <c r="C1055" s="176" t="str">
        <f>CONCATENATE(B1045," ",C1045)</f>
        <v>776 Podlahy povlakové</v>
      </c>
      <c r="D1055" s="177"/>
      <c r="E1055" s="178"/>
      <c r="F1055" s="179"/>
      <c r="G1055" s="180">
        <f>SUM(G1045:G1054)</f>
        <v>0</v>
      </c>
      <c r="O1055" s="160">
        <v>4</v>
      </c>
      <c r="BA1055" s="181">
        <f>SUM(BA1045:BA1054)</f>
        <v>0</v>
      </c>
      <c r="BB1055" s="181">
        <f>SUM(BB1045:BB1054)</f>
        <v>0</v>
      </c>
      <c r="BC1055" s="181">
        <f>SUM(BC1045:BC1054)</f>
        <v>0</v>
      </c>
      <c r="BD1055" s="181">
        <f>SUM(BD1045:BD1054)</f>
        <v>0</v>
      </c>
      <c r="BE1055" s="181">
        <f>SUM(BE1045:BE1054)</f>
        <v>0</v>
      </c>
    </row>
    <row r="1056" spans="1:15" ht="12.75">
      <c r="A1056" s="153" t="s">
        <v>72</v>
      </c>
      <c r="B1056" s="154" t="s">
        <v>943</v>
      </c>
      <c r="C1056" s="155" t="s">
        <v>944</v>
      </c>
      <c r="D1056" s="156"/>
      <c r="E1056" s="157"/>
      <c r="F1056" s="157"/>
      <c r="G1056" s="158"/>
      <c r="H1056" s="159"/>
      <c r="I1056" s="159"/>
      <c r="O1056" s="160">
        <v>1</v>
      </c>
    </row>
    <row r="1057" spans="1:104" ht="12.75">
      <c r="A1057" s="161">
        <v>119</v>
      </c>
      <c r="B1057" s="162" t="s">
        <v>945</v>
      </c>
      <c r="C1057" s="163" t="s">
        <v>946</v>
      </c>
      <c r="D1057" s="164" t="s">
        <v>196</v>
      </c>
      <c r="E1057" s="165">
        <v>46.526</v>
      </c>
      <c r="F1057" s="197">
        <v>0</v>
      </c>
      <c r="G1057" s="166">
        <f>E1057*F1057</f>
        <v>0</v>
      </c>
      <c r="O1057" s="160">
        <v>2</v>
      </c>
      <c r="AA1057" s="136">
        <v>1</v>
      </c>
      <c r="AB1057" s="136">
        <v>7</v>
      </c>
      <c r="AC1057" s="136">
        <v>7</v>
      </c>
      <c r="AZ1057" s="136">
        <v>2</v>
      </c>
      <c r="BA1057" s="136">
        <f>IF(AZ1057=1,G1057,0)</f>
        <v>0</v>
      </c>
      <c r="BB1057" s="136">
        <f>IF(AZ1057=2,G1057,0)</f>
        <v>0</v>
      </c>
      <c r="BC1057" s="136">
        <f>IF(AZ1057=3,G1057,0)</f>
        <v>0</v>
      </c>
      <c r="BD1057" s="136">
        <f>IF(AZ1057=4,G1057,0)</f>
        <v>0</v>
      </c>
      <c r="BE1057" s="136">
        <f>IF(AZ1057=5,G1057,0)</f>
        <v>0</v>
      </c>
      <c r="CA1057" s="167">
        <v>1</v>
      </c>
      <c r="CB1057" s="167">
        <v>7</v>
      </c>
      <c r="CZ1057" s="136">
        <v>0.00209</v>
      </c>
    </row>
    <row r="1058" spans="1:15" ht="12.75">
      <c r="A1058" s="168"/>
      <c r="B1058" s="170"/>
      <c r="C1058" s="231" t="s">
        <v>947</v>
      </c>
      <c r="D1058" s="232"/>
      <c r="E1058" s="171">
        <v>10.86</v>
      </c>
      <c r="F1058" s="172"/>
      <c r="G1058" s="173"/>
      <c r="M1058" s="169" t="s">
        <v>947</v>
      </c>
      <c r="O1058" s="160"/>
    </row>
    <row r="1059" spans="1:15" ht="12.75">
      <c r="A1059" s="168"/>
      <c r="B1059" s="170"/>
      <c r="C1059" s="231" t="s">
        <v>948</v>
      </c>
      <c r="D1059" s="232"/>
      <c r="E1059" s="171">
        <v>11.386</v>
      </c>
      <c r="F1059" s="172"/>
      <c r="G1059" s="173"/>
      <c r="M1059" s="169" t="s">
        <v>948</v>
      </c>
      <c r="O1059" s="160"/>
    </row>
    <row r="1060" spans="1:15" ht="12.75">
      <c r="A1060" s="168"/>
      <c r="B1060" s="170"/>
      <c r="C1060" s="231" t="s">
        <v>949</v>
      </c>
      <c r="D1060" s="232"/>
      <c r="E1060" s="171">
        <v>11.43</v>
      </c>
      <c r="F1060" s="172"/>
      <c r="G1060" s="173"/>
      <c r="M1060" s="169" t="s">
        <v>949</v>
      </c>
      <c r="O1060" s="160"/>
    </row>
    <row r="1061" spans="1:15" ht="12.75">
      <c r="A1061" s="168"/>
      <c r="B1061" s="170"/>
      <c r="C1061" s="231" t="s">
        <v>950</v>
      </c>
      <c r="D1061" s="232"/>
      <c r="E1061" s="171">
        <v>12.85</v>
      </c>
      <c r="F1061" s="172"/>
      <c r="G1061" s="173"/>
      <c r="M1061" s="169" t="s">
        <v>950</v>
      </c>
      <c r="O1061" s="160"/>
    </row>
    <row r="1062" spans="1:104" ht="22.5">
      <c r="A1062" s="161">
        <v>120</v>
      </c>
      <c r="B1062" s="162" t="s">
        <v>951</v>
      </c>
      <c r="C1062" s="163" t="s">
        <v>952</v>
      </c>
      <c r="D1062" s="164" t="s">
        <v>161</v>
      </c>
      <c r="E1062" s="165">
        <v>52.69</v>
      </c>
      <c r="F1062" s="197">
        <v>0</v>
      </c>
      <c r="G1062" s="166">
        <f>E1062*F1062</f>
        <v>0</v>
      </c>
      <c r="O1062" s="160">
        <v>2</v>
      </c>
      <c r="AA1062" s="136">
        <v>1</v>
      </c>
      <c r="AB1062" s="136">
        <v>7</v>
      </c>
      <c r="AC1062" s="136">
        <v>7</v>
      </c>
      <c r="AZ1062" s="136">
        <v>2</v>
      </c>
      <c r="BA1062" s="136">
        <f>IF(AZ1062=1,G1062,0)</f>
        <v>0</v>
      </c>
      <c r="BB1062" s="136">
        <f>IF(AZ1062=2,G1062,0)</f>
        <v>0</v>
      </c>
      <c r="BC1062" s="136">
        <f>IF(AZ1062=3,G1062,0)</f>
        <v>0</v>
      </c>
      <c r="BD1062" s="136">
        <f>IF(AZ1062=4,G1062,0)</f>
        <v>0</v>
      </c>
      <c r="BE1062" s="136">
        <f>IF(AZ1062=5,G1062,0)</f>
        <v>0</v>
      </c>
      <c r="CA1062" s="167">
        <v>1</v>
      </c>
      <c r="CB1062" s="167">
        <v>7</v>
      </c>
      <c r="CZ1062" s="136">
        <v>0.00791</v>
      </c>
    </row>
    <row r="1063" spans="1:15" ht="12.75">
      <c r="A1063" s="168"/>
      <c r="B1063" s="170"/>
      <c r="C1063" s="231" t="s">
        <v>953</v>
      </c>
      <c r="D1063" s="232"/>
      <c r="E1063" s="171">
        <v>0</v>
      </c>
      <c r="F1063" s="172"/>
      <c r="G1063" s="173"/>
      <c r="M1063" s="169" t="s">
        <v>953</v>
      </c>
      <c r="O1063" s="160"/>
    </row>
    <row r="1064" spans="1:15" ht="12.75">
      <c r="A1064" s="168"/>
      <c r="B1064" s="170"/>
      <c r="C1064" s="231" t="s">
        <v>954</v>
      </c>
      <c r="D1064" s="232"/>
      <c r="E1064" s="171">
        <v>0</v>
      </c>
      <c r="F1064" s="172"/>
      <c r="G1064" s="173"/>
      <c r="M1064" s="169" t="s">
        <v>954</v>
      </c>
      <c r="O1064" s="160"/>
    </row>
    <row r="1065" spans="1:15" ht="12.75">
      <c r="A1065" s="168"/>
      <c r="B1065" s="170"/>
      <c r="C1065" s="231" t="s">
        <v>955</v>
      </c>
      <c r="D1065" s="232"/>
      <c r="E1065" s="171">
        <v>0</v>
      </c>
      <c r="F1065" s="172"/>
      <c r="G1065" s="173"/>
      <c r="M1065" s="169" t="s">
        <v>955</v>
      </c>
      <c r="O1065" s="160"/>
    </row>
    <row r="1066" spans="1:15" ht="12.75">
      <c r="A1066" s="168"/>
      <c r="B1066" s="170"/>
      <c r="C1066" s="231" t="s">
        <v>956</v>
      </c>
      <c r="D1066" s="232"/>
      <c r="E1066" s="171">
        <v>0</v>
      </c>
      <c r="F1066" s="172"/>
      <c r="G1066" s="173"/>
      <c r="M1066" s="169" t="s">
        <v>956</v>
      </c>
      <c r="O1066" s="160"/>
    </row>
    <row r="1067" spans="1:15" ht="12.75">
      <c r="A1067" s="168"/>
      <c r="B1067" s="170"/>
      <c r="C1067" s="231" t="s">
        <v>957</v>
      </c>
      <c r="D1067" s="232"/>
      <c r="E1067" s="171">
        <v>12.27</v>
      </c>
      <c r="F1067" s="172"/>
      <c r="G1067" s="173"/>
      <c r="M1067" s="169" t="s">
        <v>957</v>
      </c>
      <c r="O1067" s="160"/>
    </row>
    <row r="1068" spans="1:15" ht="12.75">
      <c r="A1068" s="168"/>
      <c r="B1068" s="170"/>
      <c r="C1068" s="231" t="s">
        <v>450</v>
      </c>
      <c r="D1068" s="232"/>
      <c r="E1068" s="171">
        <v>12.04</v>
      </c>
      <c r="F1068" s="172"/>
      <c r="G1068" s="173"/>
      <c r="M1068" s="169" t="s">
        <v>450</v>
      </c>
      <c r="O1068" s="160"/>
    </row>
    <row r="1069" spans="1:15" ht="12.75">
      <c r="A1069" s="168"/>
      <c r="B1069" s="170"/>
      <c r="C1069" s="231" t="s">
        <v>451</v>
      </c>
      <c r="D1069" s="232"/>
      <c r="E1069" s="171">
        <v>12.04</v>
      </c>
      <c r="F1069" s="172"/>
      <c r="G1069" s="173"/>
      <c r="M1069" s="169" t="s">
        <v>451</v>
      </c>
      <c r="O1069" s="160"/>
    </row>
    <row r="1070" spans="1:15" ht="12.75">
      <c r="A1070" s="168"/>
      <c r="B1070" s="170"/>
      <c r="C1070" s="231" t="s">
        <v>958</v>
      </c>
      <c r="D1070" s="232"/>
      <c r="E1070" s="171">
        <v>16.34</v>
      </c>
      <c r="F1070" s="172"/>
      <c r="G1070" s="173"/>
      <c r="M1070" s="169" t="s">
        <v>958</v>
      </c>
      <c r="O1070" s="160"/>
    </row>
    <row r="1071" spans="1:104" ht="12.75">
      <c r="A1071" s="161">
        <v>121</v>
      </c>
      <c r="B1071" s="162" t="s">
        <v>959</v>
      </c>
      <c r="C1071" s="163" t="s">
        <v>960</v>
      </c>
      <c r="D1071" s="164" t="s">
        <v>161</v>
      </c>
      <c r="E1071" s="165">
        <v>52.69</v>
      </c>
      <c r="F1071" s="197">
        <v>0</v>
      </c>
      <c r="G1071" s="166">
        <f>E1071*F1071</f>
        <v>0</v>
      </c>
      <c r="O1071" s="160">
        <v>2</v>
      </c>
      <c r="AA1071" s="136">
        <v>1</v>
      </c>
      <c r="AB1071" s="136">
        <v>7</v>
      </c>
      <c r="AC1071" s="136">
        <v>7</v>
      </c>
      <c r="AZ1071" s="136">
        <v>2</v>
      </c>
      <c r="BA1071" s="136">
        <f>IF(AZ1071=1,G1071,0)</f>
        <v>0</v>
      </c>
      <c r="BB1071" s="136">
        <f>IF(AZ1071=2,G1071,0)</f>
        <v>0</v>
      </c>
      <c r="BC1071" s="136">
        <f>IF(AZ1071=3,G1071,0)</f>
        <v>0</v>
      </c>
      <c r="BD1071" s="136">
        <f>IF(AZ1071=4,G1071,0)</f>
        <v>0</v>
      </c>
      <c r="BE1071" s="136">
        <f>IF(AZ1071=5,G1071,0)</f>
        <v>0</v>
      </c>
      <c r="CA1071" s="167">
        <v>1</v>
      </c>
      <c r="CB1071" s="167">
        <v>7</v>
      </c>
      <c r="CZ1071" s="136">
        <v>0.00819</v>
      </c>
    </row>
    <row r="1072" spans="1:15" ht="12.75">
      <c r="A1072" s="168"/>
      <c r="B1072" s="170"/>
      <c r="C1072" s="231" t="s">
        <v>961</v>
      </c>
      <c r="D1072" s="232"/>
      <c r="E1072" s="171">
        <v>52.69</v>
      </c>
      <c r="F1072" s="172"/>
      <c r="G1072" s="173"/>
      <c r="M1072" s="169" t="s">
        <v>961</v>
      </c>
      <c r="O1072" s="160"/>
    </row>
    <row r="1073" spans="1:15" ht="12.75">
      <c r="A1073" s="168"/>
      <c r="B1073" s="170"/>
      <c r="C1073" s="231" t="s">
        <v>962</v>
      </c>
      <c r="D1073" s="232"/>
      <c r="E1073" s="171">
        <v>0</v>
      </c>
      <c r="F1073" s="172"/>
      <c r="G1073" s="173"/>
      <c r="M1073" s="169" t="s">
        <v>962</v>
      </c>
      <c r="O1073" s="160"/>
    </row>
    <row r="1074" spans="1:104" ht="12.75">
      <c r="A1074" s="161">
        <v>122</v>
      </c>
      <c r="B1074" s="162" t="s">
        <v>963</v>
      </c>
      <c r="C1074" s="163" t="s">
        <v>964</v>
      </c>
      <c r="D1074" s="164" t="s">
        <v>161</v>
      </c>
      <c r="E1074" s="165">
        <v>52.69</v>
      </c>
      <c r="F1074" s="197">
        <v>0</v>
      </c>
      <c r="G1074" s="166">
        <f>E1074*F1074</f>
        <v>0</v>
      </c>
      <c r="O1074" s="160">
        <v>2</v>
      </c>
      <c r="AA1074" s="136">
        <v>1</v>
      </c>
      <c r="AB1074" s="136">
        <v>7</v>
      </c>
      <c r="AC1074" s="136">
        <v>7</v>
      </c>
      <c r="AZ1074" s="136">
        <v>2</v>
      </c>
      <c r="BA1074" s="136">
        <f>IF(AZ1074=1,G1074,0)</f>
        <v>0</v>
      </c>
      <c r="BB1074" s="136">
        <f>IF(AZ1074=2,G1074,0)</f>
        <v>0</v>
      </c>
      <c r="BC1074" s="136">
        <f>IF(AZ1074=3,G1074,0)</f>
        <v>0</v>
      </c>
      <c r="BD1074" s="136">
        <f>IF(AZ1074=4,G1074,0)</f>
        <v>0</v>
      </c>
      <c r="BE1074" s="136">
        <f>IF(AZ1074=5,G1074,0)</f>
        <v>0</v>
      </c>
      <c r="CA1074" s="167">
        <v>1</v>
      </c>
      <c r="CB1074" s="167">
        <v>7</v>
      </c>
      <c r="CZ1074" s="136">
        <v>0.00048</v>
      </c>
    </row>
    <row r="1075" spans="1:15" ht="12.75">
      <c r="A1075" s="168"/>
      <c r="B1075" s="170"/>
      <c r="C1075" s="231" t="s">
        <v>965</v>
      </c>
      <c r="D1075" s="232"/>
      <c r="E1075" s="171">
        <v>52.69</v>
      </c>
      <c r="F1075" s="172"/>
      <c r="G1075" s="173"/>
      <c r="M1075" s="169" t="s">
        <v>965</v>
      </c>
      <c r="O1075" s="160"/>
    </row>
    <row r="1076" spans="1:104" ht="12.75">
      <c r="A1076" s="161">
        <v>123</v>
      </c>
      <c r="B1076" s="162" t="s">
        <v>966</v>
      </c>
      <c r="C1076" s="163" t="s">
        <v>967</v>
      </c>
      <c r="D1076" s="164" t="s">
        <v>136</v>
      </c>
      <c r="E1076" s="165">
        <v>0.97083954</v>
      </c>
      <c r="F1076" s="197">
        <v>0</v>
      </c>
      <c r="G1076" s="166">
        <f>E1076*F1076</f>
        <v>0</v>
      </c>
      <c r="O1076" s="160">
        <v>2</v>
      </c>
      <c r="AA1076" s="136">
        <v>7</v>
      </c>
      <c r="AB1076" s="136">
        <v>1001</v>
      </c>
      <c r="AC1076" s="136">
        <v>5</v>
      </c>
      <c r="AZ1076" s="136">
        <v>2</v>
      </c>
      <c r="BA1076" s="136">
        <f>IF(AZ1076=1,G1076,0)</f>
        <v>0</v>
      </c>
      <c r="BB1076" s="136">
        <f>IF(AZ1076=2,G1076,0)</f>
        <v>0</v>
      </c>
      <c r="BC1076" s="136">
        <f>IF(AZ1076=3,G1076,0)</f>
        <v>0</v>
      </c>
      <c r="BD1076" s="136">
        <f>IF(AZ1076=4,G1076,0)</f>
        <v>0</v>
      </c>
      <c r="BE1076" s="136">
        <f>IF(AZ1076=5,G1076,0)</f>
        <v>0</v>
      </c>
      <c r="CA1076" s="167">
        <v>7</v>
      </c>
      <c r="CB1076" s="167">
        <v>1001</v>
      </c>
      <c r="CZ1076" s="136">
        <v>0</v>
      </c>
    </row>
    <row r="1077" spans="1:57" ht="12.75">
      <c r="A1077" s="174"/>
      <c r="B1077" s="175" t="s">
        <v>73</v>
      </c>
      <c r="C1077" s="176" t="str">
        <f>CONCATENATE(B1056," ",C1056)</f>
        <v>777 Podlahy ze syntetických hmot</v>
      </c>
      <c r="D1077" s="177"/>
      <c r="E1077" s="178"/>
      <c r="F1077" s="179"/>
      <c r="G1077" s="180">
        <f>SUM(G1056:G1076)</f>
        <v>0</v>
      </c>
      <c r="O1077" s="160">
        <v>4</v>
      </c>
      <c r="BA1077" s="181">
        <f>SUM(BA1056:BA1076)</f>
        <v>0</v>
      </c>
      <c r="BB1077" s="181">
        <f>SUM(BB1056:BB1076)</f>
        <v>0</v>
      </c>
      <c r="BC1077" s="181">
        <f>SUM(BC1056:BC1076)</f>
        <v>0</v>
      </c>
      <c r="BD1077" s="181">
        <f>SUM(BD1056:BD1076)</f>
        <v>0</v>
      </c>
      <c r="BE1077" s="181">
        <f>SUM(BE1056:BE1076)</f>
        <v>0</v>
      </c>
    </row>
    <row r="1078" spans="1:15" ht="12.75">
      <c r="A1078" s="153" t="s">
        <v>72</v>
      </c>
      <c r="B1078" s="154" t="s">
        <v>968</v>
      </c>
      <c r="C1078" s="155" t="s">
        <v>969</v>
      </c>
      <c r="D1078" s="156"/>
      <c r="E1078" s="157"/>
      <c r="F1078" s="157"/>
      <c r="G1078" s="158"/>
      <c r="H1078" s="159"/>
      <c r="I1078" s="159"/>
      <c r="O1078" s="160">
        <v>1</v>
      </c>
    </row>
    <row r="1079" spans="1:104" ht="12.75">
      <c r="A1079" s="161">
        <v>124</v>
      </c>
      <c r="B1079" s="162" t="s">
        <v>970</v>
      </c>
      <c r="C1079" s="163" t="s">
        <v>971</v>
      </c>
      <c r="D1079" s="164" t="s">
        <v>161</v>
      </c>
      <c r="E1079" s="165">
        <v>352.98</v>
      </c>
      <c r="F1079" s="197">
        <v>0</v>
      </c>
      <c r="G1079" s="166">
        <f>E1079*F1079</f>
        <v>0</v>
      </c>
      <c r="O1079" s="160">
        <v>2</v>
      </c>
      <c r="AA1079" s="136">
        <v>1</v>
      </c>
      <c r="AB1079" s="136">
        <v>7</v>
      </c>
      <c r="AC1079" s="136">
        <v>7</v>
      </c>
      <c r="AZ1079" s="136">
        <v>2</v>
      </c>
      <c r="BA1079" s="136">
        <f>IF(AZ1079=1,G1079,0)</f>
        <v>0</v>
      </c>
      <c r="BB1079" s="136">
        <f>IF(AZ1079=2,G1079,0)</f>
        <v>0</v>
      </c>
      <c r="BC1079" s="136">
        <f>IF(AZ1079=3,G1079,0)</f>
        <v>0</v>
      </c>
      <c r="BD1079" s="136">
        <f>IF(AZ1079=4,G1079,0)</f>
        <v>0</v>
      </c>
      <c r="BE1079" s="136">
        <f>IF(AZ1079=5,G1079,0)</f>
        <v>0</v>
      </c>
      <c r="CA1079" s="167">
        <v>1</v>
      </c>
      <c r="CB1079" s="167">
        <v>7</v>
      </c>
      <c r="CZ1079" s="136">
        <v>0.00021</v>
      </c>
    </row>
    <row r="1080" spans="1:15" ht="12.75">
      <c r="A1080" s="168"/>
      <c r="B1080" s="170"/>
      <c r="C1080" s="231" t="s">
        <v>972</v>
      </c>
      <c r="D1080" s="232"/>
      <c r="E1080" s="171">
        <v>352.98</v>
      </c>
      <c r="F1080" s="172"/>
      <c r="G1080" s="173"/>
      <c r="M1080" s="196">
        <v>3529800</v>
      </c>
      <c r="O1080" s="160"/>
    </row>
    <row r="1081" spans="1:104" ht="22.5">
      <c r="A1081" s="161">
        <v>125</v>
      </c>
      <c r="B1081" s="162" t="s">
        <v>973</v>
      </c>
      <c r="C1081" s="163" t="s">
        <v>974</v>
      </c>
      <c r="D1081" s="164" t="s">
        <v>161</v>
      </c>
      <c r="E1081" s="165">
        <v>352.9835</v>
      </c>
      <c r="F1081" s="197">
        <v>0</v>
      </c>
      <c r="G1081" s="166">
        <f>E1081*F1081</f>
        <v>0</v>
      </c>
      <c r="O1081" s="160">
        <v>2</v>
      </c>
      <c r="AA1081" s="136">
        <v>1</v>
      </c>
      <c r="AB1081" s="136">
        <v>7</v>
      </c>
      <c r="AC1081" s="136">
        <v>7</v>
      </c>
      <c r="AZ1081" s="136">
        <v>2</v>
      </c>
      <c r="BA1081" s="136">
        <f>IF(AZ1081=1,G1081,0)</f>
        <v>0</v>
      </c>
      <c r="BB1081" s="136">
        <f>IF(AZ1081=2,G1081,0)</f>
        <v>0</v>
      </c>
      <c r="BC1081" s="136">
        <f>IF(AZ1081=3,G1081,0)</f>
        <v>0</v>
      </c>
      <c r="BD1081" s="136">
        <f>IF(AZ1081=4,G1081,0)</f>
        <v>0</v>
      </c>
      <c r="BE1081" s="136">
        <f>IF(AZ1081=5,G1081,0)</f>
        <v>0</v>
      </c>
      <c r="CA1081" s="167">
        <v>1</v>
      </c>
      <c r="CB1081" s="167">
        <v>7</v>
      </c>
      <c r="CZ1081" s="136">
        <v>0.00495</v>
      </c>
    </row>
    <row r="1082" spans="1:15" ht="12.75">
      <c r="A1082" s="168"/>
      <c r="B1082" s="170"/>
      <c r="C1082" s="231" t="s">
        <v>975</v>
      </c>
      <c r="D1082" s="232"/>
      <c r="E1082" s="171">
        <v>0</v>
      </c>
      <c r="F1082" s="172"/>
      <c r="G1082" s="173"/>
      <c r="M1082" s="169" t="s">
        <v>975</v>
      </c>
      <c r="O1082" s="160"/>
    </row>
    <row r="1083" spans="1:15" ht="12.75">
      <c r="A1083" s="168"/>
      <c r="B1083" s="170"/>
      <c r="C1083" s="231" t="s">
        <v>881</v>
      </c>
      <c r="D1083" s="232"/>
      <c r="E1083" s="171">
        <v>0</v>
      </c>
      <c r="F1083" s="172"/>
      <c r="G1083" s="173"/>
      <c r="M1083" s="169" t="s">
        <v>881</v>
      </c>
      <c r="O1083" s="160"/>
    </row>
    <row r="1084" spans="1:15" ht="12.75">
      <c r="A1084" s="168"/>
      <c r="B1084" s="170"/>
      <c r="C1084" s="231" t="s">
        <v>882</v>
      </c>
      <c r="D1084" s="232"/>
      <c r="E1084" s="171">
        <v>0</v>
      </c>
      <c r="F1084" s="172"/>
      <c r="G1084" s="173"/>
      <c r="M1084" s="169" t="s">
        <v>882</v>
      </c>
      <c r="O1084" s="160"/>
    </row>
    <row r="1085" spans="1:15" ht="12.75">
      <c r="A1085" s="168"/>
      <c r="B1085" s="170"/>
      <c r="C1085" s="231" t="s">
        <v>976</v>
      </c>
      <c r="D1085" s="232"/>
      <c r="E1085" s="171">
        <v>0</v>
      </c>
      <c r="F1085" s="172"/>
      <c r="G1085" s="173"/>
      <c r="M1085" s="169" t="s">
        <v>976</v>
      </c>
      <c r="O1085" s="160"/>
    </row>
    <row r="1086" spans="1:15" ht="12.75">
      <c r="A1086" s="168"/>
      <c r="B1086" s="170"/>
      <c r="C1086" s="231" t="s">
        <v>977</v>
      </c>
      <c r="D1086" s="232"/>
      <c r="E1086" s="171">
        <v>32.3975</v>
      </c>
      <c r="F1086" s="172"/>
      <c r="G1086" s="173"/>
      <c r="M1086" s="169" t="s">
        <v>977</v>
      </c>
      <c r="O1086" s="160"/>
    </row>
    <row r="1087" spans="1:15" ht="12.75">
      <c r="A1087" s="168"/>
      <c r="B1087" s="170"/>
      <c r="C1087" s="231" t="s">
        <v>978</v>
      </c>
      <c r="D1087" s="232"/>
      <c r="E1087" s="171">
        <v>4</v>
      </c>
      <c r="F1087" s="172"/>
      <c r="G1087" s="173"/>
      <c r="M1087" s="169" t="s">
        <v>978</v>
      </c>
      <c r="O1087" s="160"/>
    </row>
    <row r="1088" spans="1:15" ht="12.75">
      <c r="A1088" s="168"/>
      <c r="B1088" s="170"/>
      <c r="C1088" s="231" t="s">
        <v>979</v>
      </c>
      <c r="D1088" s="232"/>
      <c r="E1088" s="171">
        <v>17.04</v>
      </c>
      <c r="F1088" s="172"/>
      <c r="G1088" s="173"/>
      <c r="M1088" s="169" t="s">
        <v>979</v>
      </c>
      <c r="O1088" s="160"/>
    </row>
    <row r="1089" spans="1:15" ht="12.75">
      <c r="A1089" s="168"/>
      <c r="B1089" s="170"/>
      <c r="C1089" s="231" t="s">
        <v>980</v>
      </c>
      <c r="D1089" s="232"/>
      <c r="E1089" s="171">
        <v>21.12</v>
      </c>
      <c r="F1089" s="172"/>
      <c r="G1089" s="173"/>
      <c r="M1089" s="169" t="s">
        <v>980</v>
      </c>
      <c r="O1089" s="160"/>
    </row>
    <row r="1090" spans="1:15" ht="12.75">
      <c r="A1090" s="168"/>
      <c r="B1090" s="170"/>
      <c r="C1090" s="231" t="s">
        <v>981</v>
      </c>
      <c r="D1090" s="232"/>
      <c r="E1090" s="171">
        <v>10.2</v>
      </c>
      <c r="F1090" s="172"/>
      <c r="G1090" s="173"/>
      <c r="M1090" s="169" t="s">
        <v>981</v>
      </c>
      <c r="O1090" s="160"/>
    </row>
    <row r="1091" spans="1:15" ht="12.75">
      <c r="A1091" s="168"/>
      <c r="B1091" s="170"/>
      <c r="C1091" s="231" t="s">
        <v>982</v>
      </c>
      <c r="D1091" s="232"/>
      <c r="E1091" s="171">
        <v>6.72</v>
      </c>
      <c r="F1091" s="172"/>
      <c r="G1091" s="173"/>
      <c r="M1091" s="169" t="s">
        <v>982</v>
      </c>
      <c r="O1091" s="160"/>
    </row>
    <row r="1092" spans="1:15" ht="12.75">
      <c r="A1092" s="168"/>
      <c r="B1092" s="170"/>
      <c r="C1092" s="231" t="s">
        <v>983</v>
      </c>
      <c r="D1092" s="232"/>
      <c r="E1092" s="171">
        <v>6.975</v>
      </c>
      <c r="F1092" s="172"/>
      <c r="G1092" s="173"/>
      <c r="M1092" s="169" t="s">
        <v>983</v>
      </c>
      <c r="O1092" s="160"/>
    </row>
    <row r="1093" spans="1:15" ht="12.75">
      <c r="A1093" s="168"/>
      <c r="B1093" s="170"/>
      <c r="C1093" s="239" t="s">
        <v>358</v>
      </c>
      <c r="D1093" s="232"/>
      <c r="E1093" s="195">
        <v>98.4525</v>
      </c>
      <c r="F1093" s="172"/>
      <c r="G1093" s="173"/>
      <c r="M1093" s="169" t="s">
        <v>358</v>
      </c>
      <c r="O1093" s="160"/>
    </row>
    <row r="1094" spans="1:15" ht="12.75">
      <c r="A1094" s="168"/>
      <c r="B1094" s="170"/>
      <c r="C1094" s="231" t="s">
        <v>984</v>
      </c>
      <c r="D1094" s="232"/>
      <c r="E1094" s="171">
        <v>98.4525</v>
      </c>
      <c r="F1094" s="172"/>
      <c r="G1094" s="173"/>
      <c r="M1094" s="169" t="s">
        <v>984</v>
      </c>
      <c r="O1094" s="160"/>
    </row>
    <row r="1095" spans="1:15" ht="12.75">
      <c r="A1095" s="168"/>
      <c r="B1095" s="170"/>
      <c r="C1095" s="239" t="s">
        <v>358</v>
      </c>
      <c r="D1095" s="232"/>
      <c r="E1095" s="195">
        <v>98.4525</v>
      </c>
      <c r="F1095" s="172"/>
      <c r="G1095" s="173"/>
      <c r="M1095" s="169" t="s">
        <v>358</v>
      </c>
      <c r="O1095" s="160"/>
    </row>
    <row r="1096" spans="1:15" ht="12.75">
      <c r="A1096" s="168"/>
      <c r="B1096" s="170"/>
      <c r="C1096" s="231" t="s">
        <v>985</v>
      </c>
      <c r="D1096" s="232"/>
      <c r="E1096" s="171">
        <v>98.4525</v>
      </c>
      <c r="F1096" s="172"/>
      <c r="G1096" s="173"/>
      <c r="M1096" s="169" t="s">
        <v>985</v>
      </c>
      <c r="O1096" s="160"/>
    </row>
    <row r="1097" spans="1:15" ht="12.75">
      <c r="A1097" s="168"/>
      <c r="B1097" s="170"/>
      <c r="C1097" s="239" t="s">
        <v>358</v>
      </c>
      <c r="D1097" s="232"/>
      <c r="E1097" s="195">
        <v>98.4525</v>
      </c>
      <c r="F1097" s="172"/>
      <c r="G1097" s="173"/>
      <c r="M1097" s="169" t="s">
        <v>358</v>
      </c>
      <c r="O1097" s="160"/>
    </row>
    <row r="1098" spans="1:15" ht="12.75">
      <c r="A1098" s="168"/>
      <c r="B1098" s="170"/>
      <c r="C1098" s="231" t="s">
        <v>173</v>
      </c>
      <c r="D1098" s="232"/>
      <c r="E1098" s="171">
        <v>0</v>
      </c>
      <c r="F1098" s="172"/>
      <c r="G1098" s="173"/>
      <c r="M1098" s="169" t="s">
        <v>173</v>
      </c>
      <c r="O1098" s="160"/>
    </row>
    <row r="1099" spans="1:15" ht="12.75">
      <c r="A1099" s="168"/>
      <c r="B1099" s="170"/>
      <c r="C1099" s="231" t="s">
        <v>986</v>
      </c>
      <c r="D1099" s="232"/>
      <c r="E1099" s="171">
        <v>19.642</v>
      </c>
      <c r="F1099" s="172"/>
      <c r="G1099" s="173"/>
      <c r="M1099" s="169" t="s">
        <v>986</v>
      </c>
      <c r="O1099" s="160"/>
    </row>
    <row r="1100" spans="1:15" ht="12.75">
      <c r="A1100" s="168"/>
      <c r="B1100" s="170"/>
      <c r="C1100" s="231" t="s">
        <v>987</v>
      </c>
      <c r="D1100" s="232"/>
      <c r="E1100" s="171">
        <v>7.8</v>
      </c>
      <c r="F1100" s="172"/>
      <c r="G1100" s="173"/>
      <c r="M1100" s="169" t="s">
        <v>987</v>
      </c>
      <c r="O1100" s="160"/>
    </row>
    <row r="1101" spans="1:15" ht="12.75">
      <c r="A1101" s="168"/>
      <c r="B1101" s="170"/>
      <c r="C1101" s="231" t="s">
        <v>988</v>
      </c>
      <c r="D1101" s="232"/>
      <c r="E1101" s="171">
        <v>25.234</v>
      </c>
      <c r="F1101" s="172"/>
      <c r="G1101" s="173"/>
      <c r="M1101" s="169" t="s">
        <v>988</v>
      </c>
      <c r="O1101" s="160"/>
    </row>
    <row r="1102" spans="1:15" ht="12.75">
      <c r="A1102" s="168"/>
      <c r="B1102" s="170"/>
      <c r="C1102" s="231" t="s">
        <v>989</v>
      </c>
      <c r="D1102" s="232"/>
      <c r="E1102" s="171">
        <v>4.95</v>
      </c>
      <c r="F1102" s="172"/>
      <c r="G1102" s="173"/>
      <c r="M1102" s="169" t="s">
        <v>989</v>
      </c>
      <c r="O1102" s="160"/>
    </row>
    <row r="1103" spans="1:15" ht="12.75">
      <c r="A1103" s="168"/>
      <c r="B1103" s="170"/>
      <c r="C1103" s="239" t="s">
        <v>358</v>
      </c>
      <c r="D1103" s="232"/>
      <c r="E1103" s="195">
        <v>57.626000000000005</v>
      </c>
      <c r="F1103" s="172"/>
      <c r="G1103" s="173"/>
      <c r="M1103" s="169" t="s">
        <v>358</v>
      </c>
      <c r="O1103" s="160"/>
    </row>
    <row r="1104" spans="1:104" ht="12.75">
      <c r="A1104" s="161">
        <v>126</v>
      </c>
      <c r="B1104" s="162" t="s">
        <v>990</v>
      </c>
      <c r="C1104" s="163" t="s">
        <v>991</v>
      </c>
      <c r="D1104" s="164" t="s">
        <v>161</v>
      </c>
      <c r="E1104" s="165">
        <v>51.763</v>
      </c>
      <c r="F1104" s="197">
        <v>0</v>
      </c>
      <c r="G1104" s="166">
        <f>E1104*F1104</f>
        <v>0</v>
      </c>
      <c r="O1104" s="160">
        <v>2</v>
      </c>
      <c r="AA1104" s="136">
        <v>12</v>
      </c>
      <c r="AB1104" s="136">
        <v>0</v>
      </c>
      <c r="AC1104" s="136">
        <v>36</v>
      </c>
      <c r="AZ1104" s="136">
        <v>2</v>
      </c>
      <c r="BA1104" s="136">
        <f>IF(AZ1104=1,G1104,0)</f>
        <v>0</v>
      </c>
      <c r="BB1104" s="136">
        <f>IF(AZ1104=2,G1104,0)</f>
        <v>0</v>
      </c>
      <c r="BC1104" s="136">
        <f>IF(AZ1104=3,G1104,0)</f>
        <v>0</v>
      </c>
      <c r="BD1104" s="136">
        <f>IF(AZ1104=4,G1104,0)</f>
        <v>0</v>
      </c>
      <c r="BE1104" s="136">
        <f>IF(AZ1104=5,G1104,0)</f>
        <v>0</v>
      </c>
      <c r="CA1104" s="167">
        <v>12</v>
      </c>
      <c r="CB1104" s="167">
        <v>0</v>
      </c>
      <c r="CZ1104" s="136">
        <v>0.0136</v>
      </c>
    </row>
    <row r="1105" spans="1:15" ht="12.75">
      <c r="A1105" s="168"/>
      <c r="B1105" s="170"/>
      <c r="C1105" s="231" t="s">
        <v>992</v>
      </c>
      <c r="D1105" s="232"/>
      <c r="E1105" s="171">
        <v>1.5</v>
      </c>
      <c r="F1105" s="172"/>
      <c r="G1105" s="173"/>
      <c r="M1105" s="169" t="s">
        <v>992</v>
      </c>
      <c r="O1105" s="160"/>
    </row>
    <row r="1106" spans="1:15" ht="12.75">
      <c r="A1106" s="168"/>
      <c r="B1106" s="170"/>
      <c r="C1106" s="231" t="s">
        <v>993</v>
      </c>
      <c r="D1106" s="232"/>
      <c r="E1106" s="171">
        <v>5.7</v>
      </c>
      <c r="F1106" s="172"/>
      <c r="G1106" s="173"/>
      <c r="M1106" s="169" t="s">
        <v>993</v>
      </c>
      <c r="O1106" s="160"/>
    </row>
    <row r="1107" spans="1:15" ht="12.75">
      <c r="A1107" s="168"/>
      <c r="B1107" s="170"/>
      <c r="C1107" s="231" t="s">
        <v>994</v>
      </c>
      <c r="D1107" s="232"/>
      <c r="E1107" s="171">
        <v>6.3</v>
      </c>
      <c r="F1107" s="172"/>
      <c r="G1107" s="173"/>
      <c r="M1107" s="169" t="s">
        <v>994</v>
      </c>
      <c r="O1107" s="160"/>
    </row>
    <row r="1108" spans="1:15" ht="12.75">
      <c r="A1108" s="168"/>
      <c r="B1108" s="170"/>
      <c r="C1108" s="231" t="s">
        <v>995</v>
      </c>
      <c r="D1108" s="232"/>
      <c r="E1108" s="171">
        <v>15</v>
      </c>
      <c r="F1108" s="172"/>
      <c r="G1108" s="173"/>
      <c r="M1108" s="169" t="s">
        <v>995</v>
      </c>
      <c r="O1108" s="160"/>
    </row>
    <row r="1109" spans="1:15" ht="12.75">
      <c r="A1109" s="168"/>
      <c r="B1109" s="170"/>
      <c r="C1109" s="231" t="s">
        <v>996</v>
      </c>
      <c r="D1109" s="232"/>
      <c r="E1109" s="171">
        <v>1.152</v>
      </c>
      <c r="F1109" s="172"/>
      <c r="G1109" s="173"/>
      <c r="M1109" s="169" t="s">
        <v>996</v>
      </c>
      <c r="O1109" s="160"/>
    </row>
    <row r="1110" spans="1:15" ht="12.75">
      <c r="A1110" s="168"/>
      <c r="B1110" s="170"/>
      <c r="C1110" s="231" t="s">
        <v>997</v>
      </c>
      <c r="D1110" s="232"/>
      <c r="E1110" s="171">
        <v>5.7</v>
      </c>
      <c r="F1110" s="172"/>
      <c r="G1110" s="173"/>
      <c r="M1110" s="169" t="s">
        <v>997</v>
      </c>
      <c r="O1110" s="160"/>
    </row>
    <row r="1111" spans="1:15" ht="12.75">
      <c r="A1111" s="168"/>
      <c r="B1111" s="170"/>
      <c r="C1111" s="231" t="s">
        <v>998</v>
      </c>
      <c r="D1111" s="232"/>
      <c r="E1111" s="171">
        <v>1.104</v>
      </c>
      <c r="F1111" s="172"/>
      <c r="G1111" s="173"/>
      <c r="M1111" s="169" t="s">
        <v>998</v>
      </c>
      <c r="O1111" s="160"/>
    </row>
    <row r="1112" spans="1:15" ht="12.75">
      <c r="A1112" s="168"/>
      <c r="B1112" s="170"/>
      <c r="C1112" s="231" t="s">
        <v>999</v>
      </c>
      <c r="D1112" s="232"/>
      <c r="E1112" s="171">
        <v>1.728</v>
      </c>
      <c r="F1112" s="172"/>
      <c r="G1112" s="173"/>
      <c r="M1112" s="169" t="s">
        <v>999</v>
      </c>
      <c r="O1112" s="160"/>
    </row>
    <row r="1113" spans="1:15" ht="12.75">
      <c r="A1113" s="168"/>
      <c r="B1113" s="170"/>
      <c r="C1113" s="231" t="s">
        <v>1000</v>
      </c>
      <c r="D1113" s="232"/>
      <c r="E1113" s="171">
        <v>1.75</v>
      </c>
      <c r="F1113" s="172"/>
      <c r="G1113" s="173"/>
      <c r="M1113" s="169" t="s">
        <v>1000</v>
      </c>
      <c r="O1113" s="160"/>
    </row>
    <row r="1114" spans="1:15" ht="12.75">
      <c r="A1114" s="168"/>
      <c r="B1114" s="170"/>
      <c r="C1114" s="231" t="s">
        <v>1001</v>
      </c>
      <c r="D1114" s="232"/>
      <c r="E1114" s="171">
        <v>2.8</v>
      </c>
      <c r="F1114" s="172"/>
      <c r="G1114" s="173"/>
      <c r="M1114" s="169" t="s">
        <v>1001</v>
      </c>
      <c r="O1114" s="160"/>
    </row>
    <row r="1115" spans="1:15" ht="12.75">
      <c r="A1115" s="168"/>
      <c r="B1115" s="170"/>
      <c r="C1115" s="231" t="s">
        <v>1002</v>
      </c>
      <c r="D1115" s="232"/>
      <c r="E1115" s="171">
        <v>0.864</v>
      </c>
      <c r="F1115" s="172"/>
      <c r="G1115" s="173"/>
      <c r="M1115" s="169" t="s">
        <v>1002</v>
      </c>
      <c r="O1115" s="160"/>
    </row>
    <row r="1116" spans="1:15" ht="12.75">
      <c r="A1116" s="168"/>
      <c r="B1116" s="170"/>
      <c r="C1116" s="231" t="s">
        <v>1003</v>
      </c>
      <c r="D1116" s="232"/>
      <c r="E1116" s="171">
        <v>4.6</v>
      </c>
      <c r="F1116" s="172"/>
      <c r="G1116" s="173"/>
      <c r="M1116" s="169" t="s">
        <v>1003</v>
      </c>
      <c r="O1116" s="160"/>
    </row>
    <row r="1117" spans="1:15" ht="12.75">
      <c r="A1117" s="168"/>
      <c r="B1117" s="170"/>
      <c r="C1117" s="231" t="s">
        <v>1004</v>
      </c>
      <c r="D1117" s="232"/>
      <c r="E1117" s="171">
        <v>1.1</v>
      </c>
      <c r="F1117" s="172"/>
      <c r="G1117" s="173"/>
      <c r="M1117" s="169" t="s">
        <v>1004</v>
      </c>
      <c r="O1117" s="160"/>
    </row>
    <row r="1118" spans="1:15" ht="12.75">
      <c r="A1118" s="168"/>
      <c r="B1118" s="170"/>
      <c r="C1118" s="239" t="s">
        <v>358</v>
      </c>
      <c r="D1118" s="232"/>
      <c r="E1118" s="195">
        <v>49.298</v>
      </c>
      <c r="F1118" s="172"/>
      <c r="G1118" s="173"/>
      <c r="M1118" s="169" t="s">
        <v>358</v>
      </c>
      <c r="O1118" s="160"/>
    </row>
    <row r="1119" spans="1:15" ht="12.75">
      <c r="A1119" s="168"/>
      <c r="B1119" s="170"/>
      <c r="C1119" s="231" t="s">
        <v>1005</v>
      </c>
      <c r="D1119" s="232"/>
      <c r="E1119" s="171">
        <v>2.465</v>
      </c>
      <c r="F1119" s="172"/>
      <c r="G1119" s="173"/>
      <c r="M1119" s="169" t="s">
        <v>1005</v>
      </c>
      <c r="O1119" s="160"/>
    </row>
    <row r="1120" spans="1:104" ht="12.75">
      <c r="A1120" s="161">
        <v>127</v>
      </c>
      <c r="B1120" s="162" t="s">
        <v>1006</v>
      </c>
      <c r="C1120" s="163" t="s">
        <v>1007</v>
      </c>
      <c r="D1120" s="164" t="s">
        <v>161</v>
      </c>
      <c r="E1120" s="165">
        <v>377.5015</v>
      </c>
      <c r="F1120" s="197">
        <v>0</v>
      </c>
      <c r="G1120" s="166">
        <f>E1120*F1120</f>
        <v>0</v>
      </c>
      <c r="O1120" s="160">
        <v>2</v>
      </c>
      <c r="AA1120" s="136">
        <v>12</v>
      </c>
      <c r="AB1120" s="136">
        <v>0</v>
      </c>
      <c r="AC1120" s="136">
        <v>37</v>
      </c>
      <c r="AZ1120" s="136">
        <v>2</v>
      </c>
      <c r="BA1120" s="136">
        <f>IF(AZ1120=1,G1120,0)</f>
        <v>0</v>
      </c>
      <c r="BB1120" s="136">
        <f>IF(AZ1120=2,G1120,0)</f>
        <v>0</v>
      </c>
      <c r="BC1120" s="136">
        <f>IF(AZ1120=3,G1120,0)</f>
        <v>0</v>
      </c>
      <c r="BD1120" s="136">
        <f>IF(AZ1120=4,G1120,0)</f>
        <v>0</v>
      </c>
      <c r="BE1120" s="136">
        <f>IF(AZ1120=5,G1120,0)</f>
        <v>0</v>
      </c>
      <c r="CA1120" s="167">
        <v>12</v>
      </c>
      <c r="CB1120" s="167">
        <v>0</v>
      </c>
      <c r="CZ1120" s="136">
        <v>0.0136</v>
      </c>
    </row>
    <row r="1121" spans="1:15" ht="12.75">
      <c r="A1121" s="168"/>
      <c r="B1121" s="170"/>
      <c r="C1121" s="231" t="s">
        <v>1008</v>
      </c>
      <c r="D1121" s="232"/>
      <c r="E1121" s="171">
        <v>441.225</v>
      </c>
      <c r="F1121" s="172"/>
      <c r="G1121" s="173"/>
      <c r="M1121" s="169" t="s">
        <v>1008</v>
      </c>
      <c r="O1121" s="160"/>
    </row>
    <row r="1122" spans="1:15" ht="12.75">
      <c r="A1122" s="168"/>
      <c r="B1122" s="170"/>
      <c r="C1122" s="231" t="s">
        <v>1009</v>
      </c>
      <c r="D1122" s="232"/>
      <c r="E1122" s="171">
        <v>-49.3</v>
      </c>
      <c r="F1122" s="172"/>
      <c r="G1122" s="173"/>
      <c r="M1122" s="169" t="s">
        <v>1009</v>
      </c>
      <c r="O1122" s="160"/>
    </row>
    <row r="1123" spans="1:15" ht="12.75">
      <c r="A1123" s="168"/>
      <c r="B1123" s="170"/>
      <c r="C1123" s="231" t="s">
        <v>1010</v>
      </c>
      <c r="D1123" s="232"/>
      <c r="E1123" s="171">
        <v>-32.4</v>
      </c>
      <c r="F1123" s="172"/>
      <c r="G1123" s="173"/>
      <c r="M1123" s="169" t="s">
        <v>1010</v>
      </c>
      <c r="O1123" s="160"/>
    </row>
    <row r="1124" spans="1:15" ht="12.75">
      <c r="A1124" s="168"/>
      <c r="B1124" s="170"/>
      <c r="C1124" s="231" t="s">
        <v>1011</v>
      </c>
      <c r="D1124" s="232"/>
      <c r="E1124" s="171">
        <v>17.9765</v>
      </c>
      <c r="F1124" s="172"/>
      <c r="G1124" s="173"/>
      <c r="M1124" s="169" t="s">
        <v>1011</v>
      </c>
      <c r="O1124" s="160"/>
    </row>
    <row r="1125" spans="1:104" ht="12.75">
      <c r="A1125" s="161">
        <v>128</v>
      </c>
      <c r="B1125" s="162" t="s">
        <v>1012</v>
      </c>
      <c r="C1125" s="163" t="s">
        <v>1013</v>
      </c>
      <c r="D1125" s="164" t="s">
        <v>161</v>
      </c>
      <c r="E1125" s="165">
        <v>35.64</v>
      </c>
      <c r="F1125" s="197">
        <v>0</v>
      </c>
      <c r="G1125" s="166">
        <f>E1125*F1125</f>
        <v>0</v>
      </c>
      <c r="O1125" s="160">
        <v>2</v>
      </c>
      <c r="AA1125" s="136">
        <v>12</v>
      </c>
      <c r="AB1125" s="136">
        <v>0</v>
      </c>
      <c r="AC1125" s="136">
        <v>38</v>
      </c>
      <c r="AZ1125" s="136">
        <v>2</v>
      </c>
      <c r="BA1125" s="136">
        <f>IF(AZ1125=1,G1125,0)</f>
        <v>0</v>
      </c>
      <c r="BB1125" s="136">
        <f>IF(AZ1125=2,G1125,0)</f>
        <v>0</v>
      </c>
      <c r="BC1125" s="136">
        <f>IF(AZ1125=3,G1125,0)</f>
        <v>0</v>
      </c>
      <c r="BD1125" s="136">
        <f>IF(AZ1125=4,G1125,0)</f>
        <v>0</v>
      </c>
      <c r="BE1125" s="136">
        <f>IF(AZ1125=5,G1125,0)</f>
        <v>0</v>
      </c>
      <c r="CA1125" s="167">
        <v>12</v>
      </c>
      <c r="CB1125" s="167">
        <v>0</v>
      </c>
      <c r="CZ1125" s="136">
        <v>0.0136</v>
      </c>
    </row>
    <row r="1126" spans="1:15" ht="12.75">
      <c r="A1126" s="168"/>
      <c r="B1126" s="170"/>
      <c r="C1126" s="231" t="s">
        <v>1014</v>
      </c>
      <c r="D1126" s="232"/>
      <c r="E1126" s="171">
        <v>6</v>
      </c>
      <c r="F1126" s="172"/>
      <c r="G1126" s="173"/>
      <c r="M1126" s="169" t="s">
        <v>1014</v>
      </c>
      <c r="O1126" s="160"/>
    </row>
    <row r="1127" spans="1:15" ht="12.75">
      <c r="A1127" s="168"/>
      <c r="B1127" s="170"/>
      <c r="C1127" s="231" t="s">
        <v>1015</v>
      </c>
      <c r="D1127" s="232"/>
      <c r="E1127" s="171">
        <v>3.6</v>
      </c>
      <c r="F1127" s="172"/>
      <c r="G1127" s="173"/>
      <c r="M1127" s="169" t="s">
        <v>1015</v>
      </c>
      <c r="O1127" s="160"/>
    </row>
    <row r="1128" spans="1:15" ht="12.75">
      <c r="A1128" s="168"/>
      <c r="B1128" s="170"/>
      <c r="C1128" s="231" t="s">
        <v>1016</v>
      </c>
      <c r="D1128" s="232"/>
      <c r="E1128" s="171">
        <v>19.2</v>
      </c>
      <c r="F1128" s="172"/>
      <c r="G1128" s="173"/>
      <c r="M1128" s="169" t="s">
        <v>1016</v>
      </c>
      <c r="O1128" s="160"/>
    </row>
    <row r="1129" spans="1:15" ht="12.75">
      <c r="A1129" s="168"/>
      <c r="B1129" s="170"/>
      <c r="C1129" s="231" t="s">
        <v>1017</v>
      </c>
      <c r="D1129" s="232"/>
      <c r="E1129" s="171">
        <v>1.6</v>
      </c>
      <c r="F1129" s="172"/>
      <c r="G1129" s="173"/>
      <c r="M1129" s="169" t="s">
        <v>1017</v>
      </c>
      <c r="O1129" s="160"/>
    </row>
    <row r="1130" spans="1:15" ht="12.75">
      <c r="A1130" s="168"/>
      <c r="B1130" s="170"/>
      <c r="C1130" s="231" t="s">
        <v>1018</v>
      </c>
      <c r="D1130" s="232"/>
      <c r="E1130" s="171">
        <v>1.2</v>
      </c>
      <c r="F1130" s="172"/>
      <c r="G1130" s="173"/>
      <c r="M1130" s="169" t="s">
        <v>1018</v>
      </c>
      <c r="O1130" s="160"/>
    </row>
    <row r="1131" spans="1:15" ht="12.75">
      <c r="A1131" s="168"/>
      <c r="B1131" s="170"/>
      <c r="C1131" s="231" t="s">
        <v>1019</v>
      </c>
      <c r="D1131" s="232"/>
      <c r="E1131" s="171">
        <v>0.8</v>
      </c>
      <c r="F1131" s="172"/>
      <c r="G1131" s="173"/>
      <c r="M1131" s="169" t="s">
        <v>1019</v>
      </c>
      <c r="O1131" s="160"/>
    </row>
    <row r="1132" spans="1:15" ht="12.75">
      <c r="A1132" s="168"/>
      <c r="B1132" s="170"/>
      <c r="C1132" s="239" t="s">
        <v>358</v>
      </c>
      <c r="D1132" s="232"/>
      <c r="E1132" s="195">
        <v>32.4</v>
      </c>
      <c r="F1132" s="172"/>
      <c r="G1132" s="173"/>
      <c r="M1132" s="169" t="s">
        <v>358</v>
      </c>
      <c r="O1132" s="160"/>
    </row>
    <row r="1133" spans="1:15" ht="12.75">
      <c r="A1133" s="168"/>
      <c r="B1133" s="170"/>
      <c r="C1133" s="231" t="s">
        <v>1020</v>
      </c>
      <c r="D1133" s="232"/>
      <c r="E1133" s="171">
        <v>3.24</v>
      </c>
      <c r="F1133" s="172"/>
      <c r="G1133" s="173"/>
      <c r="M1133" s="169" t="s">
        <v>1020</v>
      </c>
      <c r="O1133" s="160"/>
    </row>
    <row r="1134" spans="1:104" ht="12.75">
      <c r="A1134" s="161">
        <v>129</v>
      </c>
      <c r="B1134" s="162" t="s">
        <v>1021</v>
      </c>
      <c r="C1134" s="163" t="s">
        <v>1022</v>
      </c>
      <c r="D1134" s="164" t="s">
        <v>136</v>
      </c>
      <c r="E1134" s="165">
        <v>8.144095325</v>
      </c>
      <c r="F1134" s="197">
        <v>0</v>
      </c>
      <c r="G1134" s="166">
        <f>E1134*F1134</f>
        <v>0</v>
      </c>
      <c r="O1134" s="160">
        <v>2</v>
      </c>
      <c r="AA1134" s="136">
        <v>7</v>
      </c>
      <c r="AB1134" s="136">
        <v>1001</v>
      </c>
      <c r="AC1134" s="136">
        <v>5</v>
      </c>
      <c r="AZ1134" s="136">
        <v>2</v>
      </c>
      <c r="BA1134" s="136">
        <f>IF(AZ1134=1,G1134,0)</f>
        <v>0</v>
      </c>
      <c r="BB1134" s="136">
        <f>IF(AZ1134=2,G1134,0)</f>
        <v>0</v>
      </c>
      <c r="BC1134" s="136">
        <f>IF(AZ1134=3,G1134,0)</f>
        <v>0</v>
      </c>
      <c r="BD1134" s="136">
        <f>IF(AZ1134=4,G1134,0)</f>
        <v>0</v>
      </c>
      <c r="BE1134" s="136">
        <f>IF(AZ1134=5,G1134,0)</f>
        <v>0</v>
      </c>
      <c r="CA1134" s="167">
        <v>7</v>
      </c>
      <c r="CB1134" s="167">
        <v>1001</v>
      </c>
      <c r="CZ1134" s="136">
        <v>0</v>
      </c>
    </row>
    <row r="1135" spans="1:57" ht="12.75">
      <c r="A1135" s="174"/>
      <c r="B1135" s="175" t="s">
        <v>73</v>
      </c>
      <c r="C1135" s="176" t="str">
        <f>CONCATENATE(B1078," ",C1078)</f>
        <v>781 Obklady keramické</v>
      </c>
      <c r="D1135" s="177"/>
      <c r="E1135" s="178"/>
      <c r="F1135" s="179"/>
      <c r="G1135" s="180">
        <f>SUM(G1078:G1134)</f>
        <v>0</v>
      </c>
      <c r="O1135" s="160">
        <v>4</v>
      </c>
      <c r="BA1135" s="181">
        <f>SUM(BA1078:BA1134)</f>
        <v>0</v>
      </c>
      <c r="BB1135" s="181">
        <f>SUM(BB1078:BB1134)</f>
        <v>0</v>
      </c>
      <c r="BC1135" s="181">
        <f>SUM(BC1078:BC1134)</f>
        <v>0</v>
      </c>
      <c r="BD1135" s="181">
        <f>SUM(BD1078:BD1134)</f>
        <v>0</v>
      </c>
      <c r="BE1135" s="181">
        <f>SUM(BE1078:BE1134)</f>
        <v>0</v>
      </c>
    </row>
    <row r="1136" spans="1:15" ht="12.75">
      <c r="A1136" s="153" t="s">
        <v>72</v>
      </c>
      <c r="B1136" s="154" t="s">
        <v>1023</v>
      </c>
      <c r="C1136" s="155" t="s">
        <v>1024</v>
      </c>
      <c r="D1136" s="156"/>
      <c r="E1136" s="157"/>
      <c r="F1136" s="157"/>
      <c r="G1136" s="158"/>
      <c r="H1136" s="159"/>
      <c r="I1136" s="159"/>
      <c r="O1136" s="160">
        <v>1</v>
      </c>
    </row>
    <row r="1137" spans="1:104" ht="22.5">
      <c r="A1137" s="161">
        <v>130</v>
      </c>
      <c r="B1137" s="162" t="s">
        <v>1025</v>
      </c>
      <c r="C1137" s="163" t="s">
        <v>1026</v>
      </c>
      <c r="D1137" s="164" t="s">
        <v>408</v>
      </c>
      <c r="E1137" s="165">
        <v>1</v>
      </c>
      <c r="F1137" s="197">
        <v>0</v>
      </c>
      <c r="G1137" s="166">
        <f>E1137*F1137</f>
        <v>0</v>
      </c>
      <c r="O1137" s="160">
        <v>2</v>
      </c>
      <c r="AA1137" s="136">
        <v>1</v>
      </c>
      <c r="AB1137" s="136">
        <v>7</v>
      </c>
      <c r="AC1137" s="136">
        <v>7</v>
      </c>
      <c r="AZ1137" s="136">
        <v>2</v>
      </c>
      <c r="BA1137" s="136">
        <f>IF(AZ1137=1,G1137,0)</f>
        <v>0</v>
      </c>
      <c r="BB1137" s="136">
        <f>IF(AZ1137=2,G1137,0)</f>
        <v>0</v>
      </c>
      <c r="BC1137" s="136">
        <f>IF(AZ1137=3,G1137,0)</f>
        <v>0</v>
      </c>
      <c r="BD1137" s="136">
        <f>IF(AZ1137=4,G1137,0)</f>
        <v>0</v>
      </c>
      <c r="BE1137" s="136">
        <f>IF(AZ1137=5,G1137,0)</f>
        <v>0</v>
      </c>
      <c r="CA1137" s="167">
        <v>1</v>
      </c>
      <c r="CB1137" s="167">
        <v>7</v>
      </c>
      <c r="CZ1137" s="136">
        <v>0.00022</v>
      </c>
    </row>
    <row r="1138" spans="1:15" ht="12.75">
      <c r="A1138" s="168"/>
      <c r="B1138" s="170"/>
      <c r="C1138" s="231" t="s">
        <v>1027</v>
      </c>
      <c r="D1138" s="232"/>
      <c r="E1138" s="171">
        <v>1</v>
      </c>
      <c r="F1138" s="172"/>
      <c r="G1138" s="173"/>
      <c r="M1138" s="169" t="s">
        <v>1027</v>
      </c>
      <c r="O1138" s="160"/>
    </row>
    <row r="1139" spans="1:15" ht="12.75">
      <c r="A1139" s="168"/>
      <c r="B1139" s="170"/>
      <c r="C1139" s="231" t="s">
        <v>1028</v>
      </c>
      <c r="D1139" s="232"/>
      <c r="E1139" s="171">
        <v>0</v>
      </c>
      <c r="F1139" s="172"/>
      <c r="G1139" s="173"/>
      <c r="M1139" s="169" t="s">
        <v>1028</v>
      </c>
      <c r="O1139" s="160"/>
    </row>
    <row r="1140" spans="1:15" ht="12.75">
      <c r="A1140" s="168"/>
      <c r="B1140" s="170"/>
      <c r="C1140" s="231" t="s">
        <v>1029</v>
      </c>
      <c r="D1140" s="232"/>
      <c r="E1140" s="171">
        <v>0</v>
      </c>
      <c r="F1140" s="172"/>
      <c r="G1140" s="173"/>
      <c r="M1140" s="169" t="s">
        <v>1029</v>
      </c>
      <c r="O1140" s="160"/>
    </row>
    <row r="1141" spans="1:15" ht="12.75">
      <c r="A1141" s="168"/>
      <c r="B1141" s="170"/>
      <c r="C1141" s="231" t="s">
        <v>1030</v>
      </c>
      <c r="D1141" s="232"/>
      <c r="E1141" s="171">
        <v>0</v>
      </c>
      <c r="F1141" s="172"/>
      <c r="G1141" s="173"/>
      <c r="M1141" s="169" t="s">
        <v>1030</v>
      </c>
      <c r="O1141" s="160"/>
    </row>
    <row r="1142" spans="1:15" ht="12.75">
      <c r="A1142" s="168"/>
      <c r="B1142" s="170"/>
      <c r="C1142" s="231" t="s">
        <v>1031</v>
      </c>
      <c r="D1142" s="232"/>
      <c r="E1142" s="171">
        <v>0</v>
      </c>
      <c r="F1142" s="172"/>
      <c r="G1142" s="173"/>
      <c r="M1142" s="169" t="s">
        <v>1031</v>
      </c>
      <c r="O1142" s="160"/>
    </row>
    <row r="1143" spans="1:15" ht="12.75">
      <c r="A1143" s="168"/>
      <c r="B1143" s="170"/>
      <c r="C1143" s="231" t="s">
        <v>1032</v>
      </c>
      <c r="D1143" s="232"/>
      <c r="E1143" s="171">
        <v>0</v>
      </c>
      <c r="F1143" s="172"/>
      <c r="G1143" s="173"/>
      <c r="M1143" s="169" t="s">
        <v>1032</v>
      </c>
      <c r="O1143" s="160"/>
    </row>
    <row r="1144" spans="1:15" ht="12.75">
      <c r="A1144" s="168"/>
      <c r="B1144" s="170"/>
      <c r="C1144" s="231" t="s">
        <v>1033</v>
      </c>
      <c r="D1144" s="232"/>
      <c r="E1144" s="171">
        <v>0</v>
      </c>
      <c r="F1144" s="172"/>
      <c r="G1144" s="173"/>
      <c r="M1144" s="169" t="s">
        <v>1033</v>
      </c>
      <c r="O1144" s="160"/>
    </row>
    <row r="1145" spans="1:15" ht="12.75">
      <c r="A1145" s="168"/>
      <c r="B1145" s="170"/>
      <c r="C1145" s="231" t="s">
        <v>1034</v>
      </c>
      <c r="D1145" s="232"/>
      <c r="E1145" s="171">
        <v>0</v>
      </c>
      <c r="F1145" s="172"/>
      <c r="G1145" s="173"/>
      <c r="M1145" s="169" t="s">
        <v>1034</v>
      </c>
      <c r="O1145" s="160"/>
    </row>
    <row r="1146" spans="1:104" ht="22.5">
      <c r="A1146" s="161">
        <v>131</v>
      </c>
      <c r="B1146" s="162" t="s">
        <v>1035</v>
      </c>
      <c r="C1146" s="163" t="s">
        <v>1036</v>
      </c>
      <c r="D1146" s="164" t="s">
        <v>161</v>
      </c>
      <c r="E1146" s="165">
        <v>32.1072</v>
      </c>
      <c r="F1146" s="197">
        <v>0</v>
      </c>
      <c r="G1146" s="166">
        <f>E1146*F1146</f>
        <v>0</v>
      </c>
      <c r="O1146" s="160">
        <v>2</v>
      </c>
      <c r="AA1146" s="136">
        <v>1</v>
      </c>
      <c r="AB1146" s="136">
        <v>7</v>
      </c>
      <c r="AC1146" s="136">
        <v>7</v>
      </c>
      <c r="AZ1146" s="136">
        <v>2</v>
      </c>
      <c r="BA1146" s="136">
        <f>IF(AZ1146=1,G1146,0)</f>
        <v>0</v>
      </c>
      <c r="BB1146" s="136">
        <f>IF(AZ1146=2,G1146,0)</f>
        <v>0</v>
      </c>
      <c r="BC1146" s="136">
        <f>IF(AZ1146=3,G1146,0)</f>
        <v>0</v>
      </c>
      <c r="BD1146" s="136">
        <f>IF(AZ1146=4,G1146,0)</f>
        <v>0</v>
      </c>
      <c r="BE1146" s="136">
        <f>IF(AZ1146=5,G1146,0)</f>
        <v>0</v>
      </c>
      <c r="CA1146" s="167">
        <v>1</v>
      </c>
      <c r="CB1146" s="167">
        <v>7</v>
      </c>
      <c r="CZ1146" s="136">
        <v>0.00015</v>
      </c>
    </row>
    <row r="1147" spans="1:15" ht="12.75">
      <c r="A1147" s="168"/>
      <c r="B1147" s="170"/>
      <c r="C1147" s="231" t="s">
        <v>1037</v>
      </c>
      <c r="D1147" s="232"/>
      <c r="E1147" s="171">
        <v>10.4104</v>
      </c>
      <c r="F1147" s="172"/>
      <c r="G1147" s="173"/>
      <c r="M1147" s="169" t="s">
        <v>1037</v>
      </c>
      <c r="O1147" s="160"/>
    </row>
    <row r="1148" spans="1:15" ht="12.75">
      <c r="A1148" s="168"/>
      <c r="B1148" s="170"/>
      <c r="C1148" s="231" t="s">
        <v>1038</v>
      </c>
      <c r="D1148" s="232"/>
      <c r="E1148" s="171">
        <v>6.7808</v>
      </c>
      <c r="F1148" s="172"/>
      <c r="G1148" s="173"/>
      <c r="M1148" s="169" t="s">
        <v>1038</v>
      </c>
      <c r="O1148" s="160"/>
    </row>
    <row r="1149" spans="1:15" ht="12.75">
      <c r="A1149" s="168"/>
      <c r="B1149" s="170"/>
      <c r="C1149" s="231" t="s">
        <v>1039</v>
      </c>
      <c r="D1149" s="232"/>
      <c r="E1149" s="171">
        <v>4.86</v>
      </c>
      <c r="F1149" s="172"/>
      <c r="G1149" s="173"/>
      <c r="M1149" s="169" t="s">
        <v>1039</v>
      </c>
      <c r="O1149" s="160"/>
    </row>
    <row r="1150" spans="1:15" ht="12.75">
      <c r="A1150" s="168"/>
      <c r="B1150" s="170"/>
      <c r="C1150" s="231" t="s">
        <v>1040</v>
      </c>
      <c r="D1150" s="232"/>
      <c r="E1150" s="171">
        <v>2.4</v>
      </c>
      <c r="F1150" s="172"/>
      <c r="G1150" s="173"/>
      <c r="M1150" s="169" t="s">
        <v>1040</v>
      </c>
      <c r="O1150" s="160"/>
    </row>
    <row r="1151" spans="1:15" ht="12.75">
      <c r="A1151" s="168"/>
      <c r="B1151" s="170"/>
      <c r="C1151" s="231" t="s">
        <v>1041</v>
      </c>
      <c r="D1151" s="232"/>
      <c r="E1151" s="171">
        <v>0.336</v>
      </c>
      <c r="F1151" s="172"/>
      <c r="G1151" s="173"/>
      <c r="M1151" s="169" t="s">
        <v>1041</v>
      </c>
      <c r="O1151" s="160"/>
    </row>
    <row r="1152" spans="1:15" ht="12.75">
      <c r="A1152" s="168"/>
      <c r="B1152" s="170"/>
      <c r="C1152" s="231" t="s">
        <v>1042</v>
      </c>
      <c r="D1152" s="232"/>
      <c r="E1152" s="171">
        <v>0.48</v>
      </c>
      <c r="F1152" s="172"/>
      <c r="G1152" s="173"/>
      <c r="M1152" s="169" t="s">
        <v>1042</v>
      </c>
      <c r="O1152" s="160"/>
    </row>
    <row r="1153" spans="1:15" ht="12.75">
      <c r="A1153" s="168"/>
      <c r="B1153" s="170"/>
      <c r="C1153" s="231" t="s">
        <v>1043</v>
      </c>
      <c r="D1153" s="232"/>
      <c r="E1153" s="171">
        <v>6.84</v>
      </c>
      <c r="F1153" s="172"/>
      <c r="G1153" s="173"/>
      <c r="M1153" s="169" t="s">
        <v>1043</v>
      </c>
      <c r="O1153" s="160"/>
    </row>
    <row r="1154" spans="1:57" ht="12.75">
      <c r="A1154" s="174"/>
      <c r="B1154" s="175" t="s">
        <v>73</v>
      </c>
      <c r="C1154" s="176" t="str">
        <f>CONCATENATE(B1136," ",C1136)</f>
        <v>783 Nátěry</v>
      </c>
      <c r="D1154" s="177"/>
      <c r="E1154" s="178"/>
      <c r="F1154" s="179"/>
      <c r="G1154" s="180">
        <f>SUM(G1136:G1153)</f>
        <v>0</v>
      </c>
      <c r="O1154" s="160">
        <v>4</v>
      </c>
      <c r="BA1154" s="181">
        <f>SUM(BA1136:BA1153)</f>
        <v>0</v>
      </c>
      <c r="BB1154" s="181">
        <f>SUM(BB1136:BB1153)</f>
        <v>0</v>
      </c>
      <c r="BC1154" s="181">
        <f>SUM(BC1136:BC1153)</f>
        <v>0</v>
      </c>
      <c r="BD1154" s="181">
        <f>SUM(BD1136:BD1153)</f>
        <v>0</v>
      </c>
      <c r="BE1154" s="181">
        <f>SUM(BE1136:BE1153)</f>
        <v>0</v>
      </c>
    </row>
    <row r="1155" spans="1:15" ht="12.75">
      <c r="A1155" s="153" t="s">
        <v>72</v>
      </c>
      <c r="B1155" s="154" t="s">
        <v>1044</v>
      </c>
      <c r="C1155" s="155" t="s">
        <v>1045</v>
      </c>
      <c r="D1155" s="156"/>
      <c r="E1155" s="157"/>
      <c r="F1155" s="157"/>
      <c r="G1155" s="158"/>
      <c r="H1155" s="159"/>
      <c r="I1155" s="159"/>
      <c r="O1155" s="160">
        <v>1</v>
      </c>
    </row>
    <row r="1156" spans="1:104" ht="12.75">
      <c r="A1156" s="161">
        <v>132</v>
      </c>
      <c r="B1156" s="162" t="s">
        <v>1046</v>
      </c>
      <c r="C1156" s="163" t="s">
        <v>1047</v>
      </c>
      <c r="D1156" s="164" t="s">
        <v>161</v>
      </c>
      <c r="E1156" s="165">
        <v>217.71</v>
      </c>
      <c r="F1156" s="197">
        <v>0</v>
      </c>
      <c r="G1156" s="166">
        <f>E1156*F1156</f>
        <v>0</v>
      </c>
      <c r="O1156" s="160">
        <v>2</v>
      </c>
      <c r="AA1156" s="136">
        <v>1</v>
      </c>
      <c r="AB1156" s="136">
        <v>7</v>
      </c>
      <c r="AC1156" s="136">
        <v>7</v>
      </c>
      <c r="AZ1156" s="136">
        <v>2</v>
      </c>
      <c r="BA1156" s="136">
        <f>IF(AZ1156=1,G1156,0)</f>
        <v>0</v>
      </c>
      <c r="BB1156" s="136">
        <f>IF(AZ1156=2,G1156,0)</f>
        <v>0</v>
      </c>
      <c r="BC1156" s="136">
        <f>IF(AZ1156=3,G1156,0)</f>
        <v>0</v>
      </c>
      <c r="BD1156" s="136">
        <f>IF(AZ1156=4,G1156,0)</f>
        <v>0</v>
      </c>
      <c r="BE1156" s="136">
        <f>IF(AZ1156=5,G1156,0)</f>
        <v>0</v>
      </c>
      <c r="CA1156" s="167">
        <v>1</v>
      </c>
      <c r="CB1156" s="167">
        <v>7</v>
      </c>
      <c r="CZ1156" s="136">
        <v>5E-05</v>
      </c>
    </row>
    <row r="1157" spans="1:15" ht="12.75">
      <c r="A1157" s="168"/>
      <c r="B1157" s="170"/>
      <c r="C1157" s="231" t="s">
        <v>189</v>
      </c>
      <c r="D1157" s="232"/>
      <c r="E1157" s="171">
        <v>0</v>
      </c>
      <c r="F1157" s="172"/>
      <c r="G1157" s="173"/>
      <c r="M1157" s="169" t="s">
        <v>189</v>
      </c>
      <c r="O1157" s="160"/>
    </row>
    <row r="1158" spans="1:15" ht="12.75">
      <c r="A1158" s="168"/>
      <c r="B1158" s="170"/>
      <c r="C1158" s="231" t="s">
        <v>190</v>
      </c>
      <c r="D1158" s="232"/>
      <c r="E1158" s="171">
        <v>60.72</v>
      </c>
      <c r="F1158" s="172"/>
      <c r="G1158" s="173"/>
      <c r="M1158" s="169" t="s">
        <v>190</v>
      </c>
      <c r="O1158" s="160"/>
    </row>
    <row r="1159" spans="1:15" ht="12.75">
      <c r="A1159" s="168"/>
      <c r="B1159" s="170"/>
      <c r="C1159" s="231" t="s">
        <v>191</v>
      </c>
      <c r="D1159" s="232"/>
      <c r="E1159" s="171">
        <v>60.49</v>
      </c>
      <c r="F1159" s="172"/>
      <c r="G1159" s="173"/>
      <c r="M1159" s="169" t="s">
        <v>191</v>
      </c>
      <c r="O1159" s="160"/>
    </row>
    <row r="1160" spans="1:15" ht="12.75">
      <c r="A1160" s="168"/>
      <c r="B1160" s="170"/>
      <c r="C1160" s="231" t="s">
        <v>192</v>
      </c>
      <c r="D1160" s="232"/>
      <c r="E1160" s="171">
        <v>60.49</v>
      </c>
      <c r="F1160" s="172"/>
      <c r="G1160" s="173"/>
      <c r="M1160" s="169" t="s">
        <v>192</v>
      </c>
      <c r="O1160" s="160"/>
    </row>
    <row r="1161" spans="1:15" ht="12.75">
      <c r="A1161" s="168"/>
      <c r="B1161" s="170"/>
      <c r="C1161" s="231" t="s">
        <v>193</v>
      </c>
      <c r="D1161" s="232"/>
      <c r="E1161" s="171">
        <v>36.01</v>
      </c>
      <c r="F1161" s="172"/>
      <c r="G1161" s="173"/>
      <c r="M1161" s="169" t="s">
        <v>193</v>
      </c>
      <c r="O1161" s="160"/>
    </row>
    <row r="1162" spans="1:104" ht="22.5">
      <c r="A1162" s="161">
        <v>133</v>
      </c>
      <c r="B1162" s="162" t="s">
        <v>1048</v>
      </c>
      <c r="C1162" s="163" t="s">
        <v>1049</v>
      </c>
      <c r="D1162" s="164" t="s">
        <v>161</v>
      </c>
      <c r="E1162" s="165">
        <v>175.4279</v>
      </c>
      <c r="F1162" s="197">
        <v>0</v>
      </c>
      <c r="G1162" s="166">
        <f>E1162*F1162</f>
        <v>0</v>
      </c>
      <c r="O1162" s="160">
        <v>2</v>
      </c>
      <c r="AA1162" s="136">
        <v>1</v>
      </c>
      <c r="AB1162" s="136">
        <v>7</v>
      </c>
      <c r="AC1162" s="136">
        <v>7</v>
      </c>
      <c r="AZ1162" s="136">
        <v>2</v>
      </c>
      <c r="BA1162" s="136">
        <f>IF(AZ1162=1,G1162,0)</f>
        <v>0</v>
      </c>
      <c r="BB1162" s="136">
        <f>IF(AZ1162=2,G1162,0)</f>
        <v>0</v>
      </c>
      <c r="BC1162" s="136">
        <f>IF(AZ1162=3,G1162,0)</f>
        <v>0</v>
      </c>
      <c r="BD1162" s="136">
        <f>IF(AZ1162=4,G1162,0)</f>
        <v>0</v>
      </c>
      <c r="BE1162" s="136">
        <f>IF(AZ1162=5,G1162,0)</f>
        <v>0</v>
      </c>
      <c r="CA1162" s="167">
        <v>1</v>
      </c>
      <c r="CB1162" s="167">
        <v>7</v>
      </c>
      <c r="CZ1162" s="136">
        <v>7E-05</v>
      </c>
    </row>
    <row r="1163" spans="1:15" ht="12.75">
      <c r="A1163" s="168"/>
      <c r="B1163" s="170"/>
      <c r="C1163" s="231" t="s">
        <v>1050</v>
      </c>
      <c r="D1163" s="232"/>
      <c r="E1163" s="171">
        <v>175.4279</v>
      </c>
      <c r="F1163" s="172"/>
      <c r="G1163" s="173"/>
      <c r="M1163" s="169" t="s">
        <v>1050</v>
      </c>
      <c r="O1163" s="160"/>
    </row>
    <row r="1164" spans="1:104" ht="22.5">
      <c r="A1164" s="161">
        <v>134</v>
      </c>
      <c r="B1164" s="162" t="s">
        <v>1051</v>
      </c>
      <c r="C1164" s="163" t="s">
        <v>1052</v>
      </c>
      <c r="D1164" s="164" t="s">
        <v>161</v>
      </c>
      <c r="E1164" s="165">
        <v>272</v>
      </c>
      <c r="F1164" s="197">
        <v>0</v>
      </c>
      <c r="G1164" s="166">
        <f>E1164*F1164</f>
        <v>0</v>
      </c>
      <c r="O1164" s="160">
        <v>2</v>
      </c>
      <c r="AA1164" s="136">
        <v>1</v>
      </c>
      <c r="AB1164" s="136">
        <v>7</v>
      </c>
      <c r="AC1164" s="136">
        <v>7</v>
      </c>
      <c r="AZ1164" s="136">
        <v>2</v>
      </c>
      <c r="BA1164" s="136">
        <f>IF(AZ1164=1,G1164,0)</f>
        <v>0</v>
      </c>
      <c r="BB1164" s="136">
        <f>IF(AZ1164=2,G1164,0)</f>
        <v>0</v>
      </c>
      <c r="BC1164" s="136">
        <f>IF(AZ1164=3,G1164,0)</f>
        <v>0</v>
      </c>
      <c r="BD1164" s="136">
        <f>IF(AZ1164=4,G1164,0)</f>
        <v>0</v>
      </c>
      <c r="BE1164" s="136">
        <f>IF(AZ1164=5,G1164,0)</f>
        <v>0</v>
      </c>
      <c r="CA1164" s="167">
        <v>1</v>
      </c>
      <c r="CB1164" s="167">
        <v>7</v>
      </c>
      <c r="CZ1164" s="136">
        <v>0.00013</v>
      </c>
    </row>
    <row r="1165" spans="1:15" ht="12.75">
      <c r="A1165" s="168"/>
      <c r="B1165" s="170"/>
      <c r="C1165" s="231" t="s">
        <v>1053</v>
      </c>
      <c r="D1165" s="232"/>
      <c r="E1165" s="171">
        <v>0</v>
      </c>
      <c r="F1165" s="172"/>
      <c r="G1165" s="173"/>
      <c r="M1165" s="169" t="s">
        <v>1053</v>
      </c>
      <c r="O1165" s="160"/>
    </row>
    <row r="1166" spans="1:15" ht="12.75">
      <c r="A1166" s="168"/>
      <c r="B1166" s="170"/>
      <c r="C1166" s="238" t="s">
        <v>163</v>
      </c>
      <c r="D1166" s="232"/>
      <c r="E1166" s="194">
        <v>0</v>
      </c>
      <c r="F1166" s="172"/>
      <c r="G1166" s="173"/>
      <c r="M1166" s="169" t="s">
        <v>163</v>
      </c>
      <c r="O1166" s="160"/>
    </row>
    <row r="1167" spans="1:15" ht="12.75">
      <c r="A1167" s="168"/>
      <c r="B1167" s="170"/>
      <c r="C1167" s="238" t="s">
        <v>190</v>
      </c>
      <c r="D1167" s="232"/>
      <c r="E1167" s="194">
        <v>60.72</v>
      </c>
      <c r="F1167" s="172"/>
      <c r="G1167" s="173"/>
      <c r="M1167" s="169" t="s">
        <v>190</v>
      </c>
      <c r="O1167" s="160"/>
    </row>
    <row r="1168" spans="1:15" ht="12.75">
      <c r="A1168" s="168"/>
      <c r="B1168" s="170"/>
      <c r="C1168" s="238" t="s">
        <v>191</v>
      </c>
      <c r="D1168" s="232"/>
      <c r="E1168" s="194">
        <v>60.49</v>
      </c>
      <c r="F1168" s="172"/>
      <c r="G1168" s="173"/>
      <c r="M1168" s="169" t="s">
        <v>191</v>
      </c>
      <c r="O1168" s="160"/>
    </row>
    <row r="1169" spans="1:15" ht="12.75">
      <c r="A1169" s="168"/>
      <c r="B1169" s="170"/>
      <c r="C1169" s="238" t="s">
        <v>192</v>
      </c>
      <c r="D1169" s="232"/>
      <c r="E1169" s="194">
        <v>60.49</v>
      </c>
      <c r="F1169" s="172"/>
      <c r="G1169" s="173"/>
      <c r="M1169" s="169" t="s">
        <v>192</v>
      </c>
      <c r="O1169" s="160"/>
    </row>
    <row r="1170" spans="1:15" ht="12.75">
      <c r="A1170" s="168"/>
      <c r="B1170" s="170"/>
      <c r="C1170" s="238" t="s">
        <v>193</v>
      </c>
      <c r="D1170" s="232"/>
      <c r="E1170" s="194">
        <v>36.01</v>
      </c>
      <c r="F1170" s="172"/>
      <c r="G1170" s="173"/>
      <c r="M1170" s="169" t="s">
        <v>193</v>
      </c>
      <c r="O1170" s="160"/>
    </row>
    <row r="1171" spans="1:15" ht="12.75">
      <c r="A1171" s="168"/>
      <c r="B1171" s="170"/>
      <c r="C1171" s="239" t="s">
        <v>358</v>
      </c>
      <c r="D1171" s="232"/>
      <c r="E1171" s="195">
        <v>0</v>
      </c>
      <c r="F1171" s="172"/>
      <c r="G1171" s="173"/>
      <c r="M1171" s="169" t="s">
        <v>358</v>
      </c>
      <c r="O1171" s="160"/>
    </row>
    <row r="1172" spans="1:15" ht="12.75">
      <c r="A1172" s="168"/>
      <c r="B1172" s="170"/>
      <c r="C1172" s="238" t="s">
        <v>1054</v>
      </c>
      <c r="D1172" s="232"/>
      <c r="E1172" s="194">
        <v>272.1375</v>
      </c>
      <c r="F1172" s="172"/>
      <c r="G1172" s="173"/>
      <c r="M1172" s="169" t="s">
        <v>1054</v>
      </c>
      <c r="O1172" s="160"/>
    </row>
    <row r="1173" spans="1:15" ht="12.75">
      <c r="A1173" s="168"/>
      <c r="B1173" s="170"/>
      <c r="C1173" s="239" t="s">
        <v>358</v>
      </c>
      <c r="D1173" s="232"/>
      <c r="E1173" s="195">
        <v>0</v>
      </c>
      <c r="F1173" s="172"/>
      <c r="G1173" s="173"/>
      <c r="M1173" s="169" t="s">
        <v>358</v>
      </c>
      <c r="O1173" s="160"/>
    </row>
    <row r="1174" spans="1:15" ht="12.75">
      <c r="A1174" s="168"/>
      <c r="B1174" s="170"/>
      <c r="C1174" s="238" t="s">
        <v>165</v>
      </c>
      <c r="D1174" s="232"/>
      <c r="E1174" s="194">
        <v>489.84749999999997</v>
      </c>
      <c r="F1174" s="172"/>
      <c r="G1174" s="173"/>
      <c r="M1174" s="169" t="s">
        <v>165</v>
      </c>
      <c r="O1174" s="160"/>
    </row>
    <row r="1175" spans="1:15" ht="12.75">
      <c r="A1175" s="168"/>
      <c r="B1175" s="170"/>
      <c r="C1175" s="231" t="s">
        <v>1055</v>
      </c>
      <c r="D1175" s="232"/>
      <c r="E1175" s="171">
        <v>272</v>
      </c>
      <c r="F1175" s="172"/>
      <c r="G1175" s="173"/>
      <c r="M1175" s="169">
        <v>272</v>
      </c>
      <c r="O1175" s="160"/>
    </row>
    <row r="1176" spans="1:104" ht="22.5">
      <c r="A1176" s="161">
        <v>135</v>
      </c>
      <c r="B1176" s="162" t="s">
        <v>1056</v>
      </c>
      <c r="C1176" s="163" t="s">
        <v>1057</v>
      </c>
      <c r="D1176" s="164" t="s">
        <v>161</v>
      </c>
      <c r="E1176" s="165">
        <v>594.1742</v>
      </c>
      <c r="F1176" s="197">
        <v>0</v>
      </c>
      <c r="G1176" s="166">
        <f>E1176*F1176</f>
        <v>0</v>
      </c>
      <c r="O1176" s="160">
        <v>2</v>
      </c>
      <c r="AA1176" s="136">
        <v>1</v>
      </c>
      <c r="AB1176" s="136">
        <v>7</v>
      </c>
      <c r="AC1176" s="136">
        <v>7</v>
      </c>
      <c r="AZ1176" s="136">
        <v>2</v>
      </c>
      <c r="BA1176" s="136">
        <f>IF(AZ1176=1,G1176,0)</f>
        <v>0</v>
      </c>
      <c r="BB1176" s="136">
        <f>IF(AZ1176=2,G1176,0)</f>
        <v>0</v>
      </c>
      <c r="BC1176" s="136">
        <f>IF(AZ1176=3,G1176,0)</f>
        <v>0</v>
      </c>
      <c r="BD1176" s="136">
        <f>IF(AZ1176=4,G1176,0)</f>
        <v>0</v>
      </c>
      <c r="BE1176" s="136">
        <f>IF(AZ1176=5,G1176,0)</f>
        <v>0</v>
      </c>
      <c r="CA1176" s="167">
        <v>1</v>
      </c>
      <c r="CB1176" s="167">
        <v>7</v>
      </c>
      <c r="CZ1176" s="136">
        <v>0.00014</v>
      </c>
    </row>
    <row r="1177" spans="1:15" ht="12.75">
      <c r="A1177" s="168"/>
      <c r="B1177" s="170"/>
      <c r="C1177" s="231" t="s">
        <v>1058</v>
      </c>
      <c r="D1177" s="232"/>
      <c r="E1177" s="171">
        <v>217.71</v>
      </c>
      <c r="F1177" s="172"/>
      <c r="G1177" s="173"/>
      <c r="M1177" s="169" t="s">
        <v>1058</v>
      </c>
      <c r="O1177" s="160"/>
    </row>
    <row r="1178" spans="1:15" ht="12.75">
      <c r="A1178" s="168"/>
      <c r="B1178" s="170"/>
      <c r="C1178" s="231" t="s">
        <v>1050</v>
      </c>
      <c r="D1178" s="232"/>
      <c r="E1178" s="171">
        <v>175.4279</v>
      </c>
      <c r="F1178" s="172"/>
      <c r="G1178" s="173"/>
      <c r="M1178" s="169" t="s">
        <v>1050</v>
      </c>
      <c r="O1178" s="160"/>
    </row>
    <row r="1179" spans="1:15" ht="12.75">
      <c r="A1179" s="168"/>
      <c r="B1179" s="170"/>
      <c r="C1179" s="231" t="s">
        <v>1059</v>
      </c>
      <c r="D1179" s="232"/>
      <c r="E1179" s="171">
        <v>201.0363</v>
      </c>
      <c r="F1179" s="172"/>
      <c r="G1179" s="173"/>
      <c r="M1179" s="169" t="s">
        <v>1059</v>
      </c>
      <c r="O1179" s="160"/>
    </row>
    <row r="1180" spans="1:104" ht="22.5">
      <c r="A1180" s="161">
        <v>136</v>
      </c>
      <c r="B1180" s="162" t="s">
        <v>1060</v>
      </c>
      <c r="C1180" s="163" t="s">
        <v>1061</v>
      </c>
      <c r="D1180" s="164" t="s">
        <v>161</v>
      </c>
      <c r="E1180" s="165">
        <v>447.4279</v>
      </c>
      <c r="F1180" s="197">
        <v>0</v>
      </c>
      <c r="G1180" s="166">
        <f>E1180*F1180</f>
        <v>0</v>
      </c>
      <c r="O1180" s="160">
        <v>2</v>
      </c>
      <c r="AA1180" s="136">
        <v>1</v>
      </c>
      <c r="AB1180" s="136">
        <v>7</v>
      </c>
      <c r="AC1180" s="136">
        <v>7</v>
      </c>
      <c r="AZ1180" s="136">
        <v>2</v>
      </c>
      <c r="BA1180" s="136">
        <f>IF(AZ1180=1,G1180,0)</f>
        <v>0</v>
      </c>
      <c r="BB1180" s="136">
        <f>IF(AZ1180=2,G1180,0)</f>
        <v>0</v>
      </c>
      <c r="BC1180" s="136">
        <f>IF(AZ1180=3,G1180,0)</f>
        <v>0</v>
      </c>
      <c r="BD1180" s="136">
        <f>IF(AZ1180=4,G1180,0)</f>
        <v>0</v>
      </c>
      <c r="BE1180" s="136">
        <f>IF(AZ1180=5,G1180,0)</f>
        <v>0</v>
      </c>
      <c r="CA1180" s="167">
        <v>1</v>
      </c>
      <c r="CB1180" s="167">
        <v>7</v>
      </c>
      <c r="CZ1180" s="136">
        <v>0</v>
      </c>
    </row>
    <row r="1181" spans="1:15" ht="12.75">
      <c r="A1181" s="168"/>
      <c r="B1181" s="170"/>
      <c r="C1181" s="231" t="s">
        <v>1053</v>
      </c>
      <c r="D1181" s="232"/>
      <c r="E1181" s="171">
        <v>0</v>
      </c>
      <c r="F1181" s="172"/>
      <c r="G1181" s="173"/>
      <c r="M1181" s="169" t="s">
        <v>1053</v>
      </c>
      <c r="O1181" s="160"/>
    </row>
    <row r="1182" spans="1:15" ht="12.75">
      <c r="A1182" s="168"/>
      <c r="B1182" s="170"/>
      <c r="C1182" s="231" t="s">
        <v>1062</v>
      </c>
      <c r="D1182" s="232"/>
      <c r="E1182" s="171">
        <v>272</v>
      </c>
      <c r="F1182" s="172"/>
      <c r="G1182" s="173"/>
      <c r="M1182" s="169" t="s">
        <v>1062</v>
      </c>
      <c r="O1182" s="160"/>
    </row>
    <row r="1183" spans="1:15" ht="12.75">
      <c r="A1183" s="168"/>
      <c r="B1183" s="170"/>
      <c r="C1183" s="231" t="s">
        <v>1063</v>
      </c>
      <c r="D1183" s="232"/>
      <c r="E1183" s="171">
        <v>175.4279</v>
      </c>
      <c r="F1183" s="172"/>
      <c r="G1183" s="173"/>
      <c r="M1183" s="169" t="s">
        <v>1063</v>
      </c>
      <c r="O1183" s="160"/>
    </row>
    <row r="1184" spans="1:104" ht="12.75">
      <c r="A1184" s="161">
        <v>137</v>
      </c>
      <c r="B1184" s="162" t="s">
        <v>1064</v>
      </c>
      <c r="C1184" s="163" t="s">
        <v>1065</v>
      </c>
      <c r="D1184" s="164" t="s">
        <v>161</v>
      </c>
      <c r="E1184" s="165">
        <v>272</v>
      </c>
      <c r="F1184" s="197">
        <v>0</v>
      </c>
      <c r="G1184" s="166">
        <f>E1184*F1184</f>
        <v>0</v>
      </c>
      <c r="O1184" s="160">
        <v>2</v>
      </c>
      <c r="AA1184" s="136">
        <v>1</v>
      </c>
      <c r="AB1184" s="136">
        <v>7</v>
      </c>
      <c r="AC1184" s="136">
        <v>7</v>
      </c>
      <c r="AZ1184" s="136">
        <v>2</v>
      </c>
      <c r="BA1184" s="136">
        <f>IF(AZ1184=1,G1184,0)</f>
        <v>0</v>
      </c>
      <c r="BB1184" s="136">
        <f>IF(AZ1184=2,G1184,0)</f>
        <v>0</v>
      </c>
      <c r="BC1184" s="136">
        <f>IF(AZ1184=3,G1184,0)</f>
        <v>0</v>
      </c>
      <c r="BD1184" s="136">
        <f>IF(AZ1184=4,G1184,0)</f>
        <v>0</v>
      </c>
      <c r="BE1184" s="136">
        <f>IF(AZ1184=5,G1184,0)</f>
        <v>0</v>
      </c>
      <c r="CA1184" s="167">
        <v>1</v>
      </c>
      <c r="CB1184" s="167">
        <v>7</v>
      </c>
      <c r="CZ1184" s="136">
        <v>0.00026</v>
      </c>
    </row>
    <row r="1185" spans="1:15" ht="12.75">
      <c r="A1185" s="168"/>
      <c r="B1185" s="170"/>
      <c r="C1185" s="231" t="s">
        <v>1053</v>
      </c>
      <c r="D1185" s="232"/>
      <c r="E1185" s="171">
        <v>0</v>
      </c>
      <c r="F1185" s="172"/>
      <c r="G1185" s="173"/>
      <c r="M1185" s="169" t="s">
        <v>1053</v>
      </c>
      <c r="O1185" s="160"/>
    </row>
    <row r="1186" spans="1:15" ht="12.75">
      <c r="A1186" s="168"/>
      <c r="B1186" s="170"/>
      <c r="C1186" s="231" t="s">
        <v>1062</v>
      </c>
      <c r="D1186" s="232"/>
      <c r="E1186" s="171">
        <v>272</v>
      </c>
      <c r="F1186" s="172"/>
      <c r="G1186" s="173"/>
      <c r="M1186" s="169" t="s">
        <v>1062</v>
      </c>
      <c r="O1186" s="160"/>
    </row>
    <row r="1187" spans="1:57" ht="12.75">
      <c r="A1187" s="174"/>
      <c r="B1187" s="175" t="s">
        <v>73</v>
      </c>
      <c r="C1187" s="176" t="str">
        <f>CONCATENATE(B1155," ",C1155)</f>
        <v>784 Malby</v>
      </c>
      <c r="D1187" s="177"/>
      <c r="E1187" s="178"/>
      <c r="F1187" s="179"/>
      <c r="G1187" s="180">
        <f>SUM(G1155:G1186)</f>
        <v>0</v>
      </c>
      <c r="O1187" s="160">
        <v>4</v>
      </c>
      <c r="BA1187" s="181">
        <f>SUM(BA1155:BA1186)</f>
        <v>0</v>
      </c>
      <c r="BB1187" s="181">
        <f>SUM(BB1155:BB1186)</f>
        <v>0</v>
      </c>
      <c r="BC1187" s="181">
        <f>SUM(BC1155:BC1186)</f>
        <v>0</v>
      </c>
      <c r="BD1187" s="181">
        <f>SUM(BD1155:BD1186)</f>
        <v>0</v>
      </c>
      <c r="BE1187" s="181">
        <f>SUM(BE1155:BE1186)</f>
        <v>0</v>
      </c>
    </row>
    <row r="1188" spans="1:15" ht="12.75">
      <c r="A1188" s="153" t="s">
        <v>72</v>
      </c>
      <c r="B1188" s="154" t="s">
        <v>1066</v>
      </c>
      <c r="C1188" s="155" t="s">
        <v>1067</v>
      </c>
      <c r="D1188" s="156"/>
      <c r="E1188" s="157"/>
      <c r="F1188" s="157"/>
      <c r="G1188" s="158"/>
      <c r="H1188" s="159"/>
      <c r="I1188" s="159"/>
      <c r="O1188" s="160">
        <v>1</v>
      </c>
    </row>
    <row r="1189" spans="1:104" ht="22.5">
      <c r="A1189" s="161">
        <v>138</v>
      </c>
      <c r="B1189" s="162" t="s">
        <v>1068</v>
      </c>
      <c r="C1189" s="163" t="s">
        <v>1069</v>
      </c>
      <c r="D1189" s="164" t="s">
        <v>161</v>
      </c>
      <c r="E1189" s="165">
        <v>27.6</v>
      </c>
      <c r="F1189" s="197">
        <v>0</v>
      </c>
      <c r="G1189" s="166">
        <f>E1189*F1189</f>
        <v>0</v>
      </c>
      <c r="O1189" s="160">
        <v>2</v>
      </c>
      <c r="AA1189" s="136">
        <v>12</v>
      </c>
      <c r="AB1189" s="136">
        <v>0</v>
      </c>
      <c r="AC1189" s="136">
        <v>162</v>
      </c>
      <c r="AZ1189" s="136">
        <v>2</v>
      </c>
      <c r="BA1189" s="136">
        <f>IF(AZ1189=1,G1189,0)</f>
        <v>0</v>
      </c>
      <c r="BB1189" s="136">
        <f>IF(AZ1189=2,G1189,0)</f>
        <v>0</v>
      </c>
      <c r="BC1189" s="136">
        <f>IF(AZ1189=3,G1189,0)</f>
        <v>0</v>
      </c>
      <c r="BD1189" s="136">
        <f>IF(AZ1189=4,G1189,0)</f>
        <v>0</v>
      </c>
      <c r="BE1189" s="136">
        <f>IF(AZ1189=5,G1189,0)</f>
        <v>0</v>
      </c>
      <c r="CA1189" s="167">
        <v>12</v>
      </c>
      <c r="CB1189" s="167">
        <v>0</v>
      </c>
      <c r="CZ1189" s="136">
        <v>0</v>
      </c>
    </row>
    <row r="1190" spans="1:15" ht="12.75">
      <c r="A1190" s="168"/>
      <c r="B1190" s="170"/>
      <c r="C1190" s="231" t="s">
        <v>1070</v>
      </c>
      <c r="D1190" s="232"/>
      <c r="E1190" s="171">
        <v>6</v>
      </c>
      <c r="F1190" s="172"/>
      <c r="G1190" s="173"/>
      <c r="M1190" s="169" t="s">
        <v>1070</v>
      </c>
      <c r="O1190" s="160"/>
    </row>
    <row r="1191" spans="1:15" ht="12.75">
      <c r="A1191" s="168"/>
      <c r="B1191" s="170"/>
      <c r="C1191" s="231" t="s">
        <v>1071</v>
      </c>
      <c r="D1191" s="232"/>
      <c r="E1191" s="171">
        <v>19.2</v>
      </c>
      <c r="F1191" s="172"/>
      <c r="G1191" s="173"/>
      <c r="M1191" s="169" t="s">
        <v>1071</v>
      </c>
      <c r="O1191" s="160"/>
    </row>
    <row r="1192" spans="1:15" ht="12.75">
      <c r="A1192" s="168"/>
      <c r="B1192" s="170"/>
      <c r="C1192" s="231" t="s">
        <v>1072</v>
      </c>
      <c r="D1192" s="232"/>
      <c r="E1192" s="171">
        <v>1.6</v>
      </c>
      <c r="F1192" s="172"/>
      <c r="G1192" s="173"/>
      <c r="M1192" s="169" t="s">
        <v>1072</v>
      </c>
      <c r="O1192" s="160"/>
    </row>
    <row r="1193" spans="1:15" ht="12.75">
      <c r="A1193" s="168"/>
      <c r="B1193" s="170"/>
      <c r="C1193" s="231" t="s">
        <v>1073</v>
      </c>
      <c r="D1193" s="232"/>
      <c r="E1193" s="171">
        <v>0.8</v>
      </c>
      <c r="F1193" s="172"/>
      <c r="G1193" s="173"/>
      <c r="M1193" s="169" t="s">
        <v>1073</v>
      </c>
      <c r="O1193" s="160"/>
    </row>
    <row r="1194" spans="1:57" ht="12.75">
      <c r="A1194" s="174"/>
      <c r="B1194" s="175" t="s">
        <v>73</v>
      </c>
      <c r="C1194" s="176" t="str">
        <f>CONCATENATE(B1188," ",C1188)</f>
        <v>787 Zasklívání</v>
      </c>
      <c r="D1194" s="177"/>
      <c r="E1194" s="178"/>
      <c r="F1194" s="179"/>
      <c r="G1194" s="180">
        <f>SUM(G1188:G1193)</f>
        <v>0</v>
      </c>
      <c r="O1194" s="160">
        <v>4</v>
      </c>
      <c r="BA1194" s="181">
        <f>SUM(BA1188:BA1193)</f>
        <v>0</v>
      </c>
      <c r="BB1194" s="181">
        <f>SUM(BB1188:BB1193)</f>
        <v>0</v>
      </c>
      <c r="BC1194" s="181">
        <f>SUM(BC1188:BC1193)</f>
        <v>0</v>
      </c>
      <c r="BD1194" s="181">
        <f>SUM(BD1188:BD1193)</f>
        <v>0</v>
      </c>
      <c r="BE1194" s="181">
        <f>SUM(BE1188:BE1193)</f>
        <v>0</v>
      </c>
    </row>
    <row r="1195" spans="1:15" ht="12.75">
      <c r="A1195" s="153" t="s">
        <v>72</v>
      </c>
      <c r="B1195" s="154" t="s">
        <v>1074</v>
      </c>
      <c r="C1195" s="155" t="s">
        <v>1075</v>
      </c>
      <c r="D1195" s="156"/>
      <c r="E1195" s="157"/>
      <c r="F1195" s="157"/>
      <c r="G1195" s="158"/>
      <c r="H1195" s="159"/>
      <c r="I1195" s="159"/>
      <c r="O1195" s="160">
        <v>1</v>
      </c>
    </row>
    <row r="1196" spans="1:104" ht="12.75">
      <c r="A1196" s="161">
        <v>139</v>
      </c>
      <c r="B1196" s="162" t="s">
        <v>1076</v>
      </c>
      <c r="C1196" s="163" t="s">
        <v>1077</v>
      </c>
      <c r="D1196" s="164" t="s">
        <v>408</v>
      </c>
      <c r="E1196" s="165">
        <v>1</v>
      </c>
      <c r="F1196" s="197">
        <v>0</v>
      </c>
      <c r="G1196" s="166">
        <f>E1196*F1196</f>
        <v>0</v>
      </c>
      <c r="O1196" s="160">
        <v>2</v>
      </c>
      <c r="AA1196" s="136">
        <v>12</v>
      </c>
      <c r="AB1196" s="136">
        <v>0</v>
      </c>
      <c r="AC1196" s="136">
        <v>39</v>
      </c>
      <c r="AZ1196" s="136">
        <v>4</v>
      </c>
      <c r="BA1196" s="136">
        <f>IF(AZ1196=1,G1196,0)</f>
        <v>0</v>
      </c>
      <c r="BB1196" s="136">
        <f>IF(AZ1196=2,G1196,0)</f>
        <v>0</v>
      </c>
      <c r="BC1196" s="136">
        <f>IF(AZ1196=3,G1196,0)</f>
        <v>0</v>
      </c>
      <c r="BD1196" s="136">
        <f>IF(AZ1196=4,G1196,0)</f>
        <v>0</v>
      </c>
      <c r="BE1196" s="136">
        <f>IF(AZ1196=5,G1196,0)</f>
        <v>0</v>
      </c>
      <c r="CA1196" s="167">
        <v>12</v>
      </c>
      <c r="CB1196" s="167">
        <v>0</v>
      </c>
      <c r="CZ1196" s="136">
        <v>0</v>
      </c>
    </row>
    <row r="1197" spans="1:57" ht="12.75">
      <c r="A1197" s="174"/>
      <c r="B1197" s="175" t="s">
        <v>73</v>
      </c>
      <c r="C1197" s="176" t="str">
        <f>CONCATENATE(B1195," ",C1195)</f>
        <v>M21 Elektromontáže</v>
      </c>
      <c r="D1197" s="177"/>
      <c r="E1197" s="178"/>
      <c r="F1197" s="179"/>
      <c r="G1197" s="180">
        <f>SUM(G1195:G1196)</f>
        <v>0</v>
      </c>
      <c r="O1197" s="160">
        <v>4</v>
      </c>
      <c r="BA1197" s="181">
        <f>SUM(BA1195:BA1196)</f>
        <v>0</v>
      </c>
      <c r="BB1197" s="181">
        <f>SUM(BB1195:BB1196)</f>
        <v>0</v>
      </c>
      <c r="BC1197" s="181">
        <f>SUM(BC1195:BC1196)</f>
        <v>0</v>
      </c>
      <c r="BD1197" s="181">
        <f>SUM(BD1195:BD1196)</f>
        <v>0</v>
      </c>
      <c r="BE1197" s="181">
        <f>SUM(BE1195:BE1196)</f>
        <v>0</v>
      </c>
    </row>
    <row r="1198" spans="1:15" ht="12.75">
      <c r="A1198" s="153" t="s">
        <v>72</v>
      </c>
      <c r="B1198" s="154" t="s">
        <v>1078</v>
      </c>
      <c r="C1198" s="155" t="s">
        <v>1079</v>
      </c>
      <c r="D1198" s="156"/>
      <c r="E1198" s="157"/>
      <c r="F1198" s="157"/>
      <c r="G1198" s="158"/>
      <c r="H1198" s="159"/>
      <c r="I1198" s="159"/>
      <c r="O1198" s="160">
        <v>1</v>
      </c>
    </row>
    <row r="1199" spans="1:104" ht="12.75">
      <c r="A1199" s="161">
        <v>140</v>
      </c>
      <c r="B1199" s="162" t="s">
        <v>1080</v>
      </c>
      <c r="C1199" s="163" t="s">
        <v>1081</v>
      </c>
      <c r="D1199" s="164" t="s">
        <v>408</v>
      </c>
      <c r="E1199" s="165">
        <v>1</v>
      </c>
      <c r="F1199" s="197">
        <v>0</v>
      </c>
      <c r="G1199" s="166">
        <f>E1199*F1199</f>
        <v>0</v>
      </c>
      <c r="O1199" s="160">
        <v>2</v>
      </c>
      <c r="AA1199" s="136">
        <v>12</v>
      </c>
      <c r="AB1199" s="136">
        <v>0</v>
      </c>
      <c r="AC1199" s="136">
        <v>40</v>
      </c>
      <c r="AZ1199" s="136">
        <v>4</v>
      </c>
      <c r="BA1199" s="136">
        <f>IF(AZ1199=1,G1199,0)</f>
        <v>0</v>
      </c>
      <c r="BB1199" s="136">
        <f>IF(AZ1199=2,G1199,0)</f>
        <v>0</v>
      </c>
      <c r="BC1199" s="136">
        <f>IF(AZ1199=3,G1199,0)</f>
        <v>0</v>
      </c>
      <c r="BD1199" s="136">
        <f>IF(AZ1199=4,G1199,0)</f>
        <v>0</v>
      </c>
      <c r="BE1199" s="136">
        <f>IF(AZ1199=5,G1199,0)</f>
        <v>0</v>
      </c>
      <c r="CA1199" s="167">
        <v>12</v>
      </c>
      <c r="CB1199" s="167">
        <v>0</v>
      </c>
      <c r="CZ1199" s="136">
        <v>0</v>
      </c>
    </row>
    <row r="1200" spans="1:57" ht="12.75">
      <c r="A1200" s="174"/>
      <c r="B1200" s="175" t="s">
        <v>73</v>
      </c>
      <c r="C1200" s="176" t="str">
        <f>CONCATENATE(B1198," ",C1198)</f>
        <v>M24 Montáže vzduchotechnických zařízení</v>
      </c>
      <c r="D1200" s="177"/>
      <c r="E1200" s="178"/>
      <c r="F1200" s="179"/>
      <c r="G1200" s="180">
        <f>SUM(G1198:G1199)</f>
        <v>0</v>
      </c>
      <c r="O1200" s="160">
        <v>4</v>
      </c>
      <c r="BA1200" s="181">
        <f>SUM(BA1198:BA1199)</f>
        <v>0</v>
      </c>
      <c r="BB1200" s="181">
        <f>SUM(BB1198:BB1199)</f>
        <v>0</v>
      </c>
      <c r="BC1200" s="181">
        <f>SUM(BC1198:BC1199)</f>
        <v>0</v>
      </c>
      <c r="BD1200" s="181">
        <f>SUM(BD1198:BD1199)</f>
        <v>0</v>
      </c>
      <c r="BE1200" s="181">
        <f>SUM(BE1198:BE1199)</f>
        <v>0</v>
      </c>
    </row>
    <row r="1201" spans="1:15" ht="12.75">
      <c r="A1201" s="153" t="s">
        <v>72</v>
      </c>
      <c r="B1201" s="154" t="s">
        <v>1082</v>
      </c>
      <c r="C1201" s="155" t="s">
        <v>1083</v>
      </c>
      <c r="D1201" s="156"/>
      <c r="E1201" s="157"/>
      <c r="F1201" s="157"/>
      <c r="G1201" s="158"/>
      <c r="H1201" s="159"/>
      <c r="I1201" s="159"/>
      <c r="O1201" s="160">
        <v>1</v>
      </c>
    </row>
    <row r="1202" spans="1:104" ht="12.75">
      <c r="A1202" s="161">
        <v>141</v>
      </c>
      <c r="B1202" s="162" t="s">
        <v>1084</v>
      </c>
      <c r="C1202" s="163" t="s">
        <v>1085</v>
      </c>
      <c r="D1202" s="164" t="s">
        <v>136</v>
      </c>
      <c r="E1202" s="165">
        <v>0.0307</v>
      </c>
      <c r="F1202" s="197">
        <v>0</v>
      </c>
      <c r="G1202" s="166">
        <f>E1202*F1202</f>
        <v>0</v>
      </c>
      <c r="O1202" s="160">
        <v>2</v>
      </c>
      <c r="AA1202" s="136">
        <v>12</v>
      </c>
      <c r="AB1202" s="136">
        <v>0</v>
      </c>
      <c r="AC1202" s="136">
        <v>41</v>
      </c>
      <c r="AZ1202" s="136">
        <v>1</v>
      </c>
      <c r="BA1202" s="136">
        <f>IF(AZ1202=1,G1202,0)</f>
        <v>0</v>
      </c>
      <c r="BB1202" s="136">
        <f>IF(AZ1202=2,G1202,0)</f>
        <v>0</v>
      </c>
      <c r="BC1202" s="136">
        <f>IF(AZ1202=3,G1202,0)</f>
        <v>0</v>
      </c>
      <c r="BD1202" s="136">
        <f>IF(AZ1202=4,G1202,0)</f>
        <v>0</v>
      </c>
      <c r="BE1202" s="136">
        <f>IF(AZ1202=5,G1202,0)</f>
        <v>0</v>
      </c>
      <c r="CA1202" s="167">
        <v>12</v>
      </c>
      <c r="CB1202" s="167">
        <v>0</v>
      </c>
      <c r="CZ1202" s="136">
        <v>0</v>
      </c>
    </row>
    <row r="1203" spans="1:15" ht="12.75">
      <c r="A1203" s="168"/>
      <c r="B1203" s="170"/>
      <c r="C1203" s="231" t="s">
        <v>1086</v>
      </c>
      <c r="D1203" s="232"/>
      <c r="E1203" s="171">
        <v>0.0307</v>
      </c>
      <c r="F1203" s="172"/>
      <c r="G1203" s="173"/>
      <c r="M1203" s="169" t="s">
        <v>1086</v>
      </c>
      <c r="O1203" s="160"/>
    </row>
    <row r="1204" spans="1:104" ht="12.75">
      <c r="A1204" s="161">
        <v>142</v>
      </c>
      <c r="B1204" s="162" t="s">
        <v>1087</v>
      </c>
      <c r="C1204" s="163" t="s">
        <v>1088</v>
      </c>
      <c r="D1204" s="164" t="s">
        <v>136</v>
      </c>
      <c r="E1204" s="165">
        <v>0.234</v>
      </c>
      <c r="F1204" s="197">
        <v>0</v>
      </c>
      <c r="G1204" s="166">
        <f>E1204*F1204</f>
        <v>0</v>
      </c>
      <c r="O1204" s="160">
        <v>2</v>
      </c>
      <c r="AA1204" s="136">
        <v>12</v>
      </c>
      <c r="AB1204" s="136">
        <v>0</v>
      </c>
      <c r="AC1204" s="136">
        <v>42</v>
      </c>
      <c r="AZ1204" s="136">
        <v>1</v>
      </c>
      <c r="BA1204" s="136">
        <f>IF(AZ1204=1,G1204,0)</f>
        <v>0</v>
      </c>
      <c r="BB1204" s="136">
        <f>IF(AZ1204=2,G1204,0)</f>
        <v>0</v>
      </c>
      <c r="BC1204" s="136">
        <f>IF(AZ1204=3,G1204,0)</f>
        <v>0</v>
      </c>
      <c r="BD1204" s="136">
        <f>IF(AZ1204=4,G1204,0)</f>
        <v>0</v>
      </c>
      <c r="BE1204" s="136">
        <f>IF(AZ1204=5,G1204,0)</f>
        <v>0</v>
      </c>
      <c r="CA1204" s="167">
        <v>12</v>
      </c>
      <c r="CB1204" s="167">
        <v>0</v>
      </c>
      <c r="CZ1204" s="136">
        <v>0</v>
      </c>
    </row>
    <row r="1205" spans="1:15" ht="12.75">
      <c r="A1205" s="168"/>
      <c r="B1205" s="170"/>
      <c r="C1205" s="231" t="s">
        <v>1089</v>
      </c>
      <c r="D1205" s="232"/>
      <c r="E1205" s="171">
        <v>0</v>
      </c>
      <c r="F1205" s="172"/>
      <c r="G1205" s="173"/>
      <c r="M1205" s="169" t="s">
        <v>1089</v>
      </c>
      <c r="O1205" s="160"/>
    </row>
    <row r="1206" spans="1:15" ht="12.75">
      <c r="A1206" s="168"/>
      <c r="B1206" s="170"/>
      <c r="C1206" s="231" t="s">
        <v>1090</v>
      </c>
      <c r="D1206" s="232"/>
      <c r="E1206" s="171">
        <v>0</v>
      </c>
      <c r="F1206" s="172"/>
      <c r="G1206" s="173"/>
      <c r="M1206" s="169" t="s">
        <v>1090</v>
      </c>
      <c r="O1206" s="160"/>
    </row>
    <row r="1207" spans="1:15" ht="12.75">
      <c r="A1207" s="168"/>
      <c r="B1207" s="170"/>
      <c r="C1207" s="231" t="s">
        <v>1091</v>
      </c>
      <c r="D1207" s="232"/>
      <c r="E1207" s="171">
        <v>0.234</v>
      </c>
      <c r="F1207" s="172"/>
      <c r="G1207" s="173"/>
      <c r="M1207" s="169" t="s">
        <v>1091</v>
      </c>
      <c r="O1207" s="160"/>
    </row>
    <row r="1208" spans="1:104" ht="12.75">
      <c r="A1208" s="161">
        <v>143</v>
      </c>
      <c r="B1208" s="162" t="s">
        <v>1092</v>
      </c>
      <c r="C1208" s="163" t="s">
        <v>1093</v>
      </c>
      <c r="D1208" s="164" t="s">
        <v>136</v>
      </c>
      <c r="E1208" s="165">
        <v>111.9239</v>
      </c>
      <c r="F1208" s="197">
        <v>0</v>
      </c>
      <c r="G1208" s="166">
        <f>E1208*F1208</f>
        <v>0</v>
      </c>
      <c r="O1208" s="160">
        <v>2</v>
      </c>
      <c r="AA1208" s="136">
        <v>12</v>
      </c>
      <c r="AB1208" s="136">
        <v>0</v>
      </c>
      <c r="AC1208" s="136">
        <v>163</v>
      </c>
      <c r="AZ1208" s="136">
        <v>1</v>
      </c>
      <c r="BA1208" s="136">
        <f>IF(AZ1208=1,G1208,0)</f>
        <v>0</v>
      </c>
      <c r="BB1208" s="136">
        <f>IF(AZ1208=2,G1208,0)</f>
        <v>0</v>
      </c>
      <c r="BC1208" s="136">
        <f>IF(AZ1208=3,G1208,0)</f>
        <v>0</v>
      </c>
      <c r="BD1208" s="136">
        <f>IF(AZ1208=4,G1208,0)</f>
        <v>0</v>
      </c>
      <c r="BE1208" s="136">
        <f>IF(AZ1208=5,G1208,0)</f>
        <v>0</v>
      </c>
      <c r="CA1208" s="167">
        <v>12</v>
      </c>
      <c r="CB1208" s="167">
        <v>0</v>
      </c>
      <c r="CZ1208" s="136">
        <v>0</v>
      </c>
    </row>
    <row r="1209" spans="1:15" ht="12.75">
      <c r="A1209" s="168"/>
      <c r="B1209" s="170"/>
      <c r="C1209" s="231" t="s">
        <v>1094</v>
      </c>
      <c r="D1209" s="232"/>
      <c r="E1209" s="171">
        <v>112.1886</v>
      </c>
      <c r="F1209" s="172"/>
      <c r="G1209" s="173"/>
      <c r="M1209" s="196">
        <v>1121886</v>
      </c>
      <c r="O1209" s="160"/>
    </row>
    <row r="1210" spans="1:15" ht="12.75">
      <c r="A1210" s="168"/>
      <c r="B1210" s="170"/>
      <c r="C1210" s="231" t="s">
        <v>1095</v>
      </c>
      <c r="D1210" s="232"/>
      <c r="E1210" s="171">
        <v>-0.2647</v>
      </c>
      <c r="F1210" s="172"/>
      <c r="G1210" s="173"/>
      <c r="M1210" s="169" t="s">
        <v>1095</v>
      </c>
      <c r="O1210" s="160"/>
    </row>
    <row r="1211" spans="1:104" ht="12.75">
      <c r="A1211" s="161">
        <v>144</v>
      </c>
      <c r="B1211" s="162" t="s">
        <v>1096</v>
      </c>
      <c r="C1211" s="163" t="s">
        <v>1097</v>
      </c>
      <c r="D1211" s="164" t="s">
        <v>136</v>
      </c>
      <c r="E1211" s="165">
        <v>112.188583275</v>
      </c>
      <c r="F1211" s="197">
        <v>0</v>
      </c>
      <c r="G1211" s="166">
        <f aca="true" t="shared" si="0" ref="G1211:G1218">E1211*F1211</f>
        <v>0</v>
      </c>
      <c r="O1211" s="160">
        <v>2</v>
      </c>
      <c r="AA1211" s="136">
        <v>8</v>
      </c>
      <c r="AB1211" s="136">
        <v>0</v>
      </c>
      <c r="AC1211" s="136">
        <v>3</v>
      </c>
      <c r="AZ1211" s="136">
        <v>1</v>
      </c>
      <c r="BA1211" s="136">
        <f aca="true" t="shared" si="1" ref="BA1211:BA1218">IF(AZ1211=1,G1211,0)</f>
        <v>0</v>
      </c>
      <c r="BB1211" s="136">
        <f aca="true" t="shared" si="2" ref="BB1211:BB1218">IF(AZ1211=2,G1211,0)</f>
        <v>0</v>
      </c>
      <c r="BC1211" s="136">
        <f aca="true" t="shared" si="3" ref="BC1211:BC1218">IF(AZ1211=3,G1211,0)</f>
        <v>0</v>
      </c>
      <c r="BD1211" s="136">
        <f aca="true" t="shared" si="4" ref="BD1211:BD1218">IF(AZ1211=4,G1211,0)</f>
        <v>0</v>
      </c>
      <c r="BE1211" s="136">
        <f aca="true" t="shared" si="5" ref="BE1211:BE1218">IF(AZ1211=5,G1211,0)</f>
        <v>0</v>
      </c>
      <c r="CA1211" s="167">
        <v>8</v>
      </c>
      <c r="CB1211" s="167">
        <v>0</v>
      </c>
      <c r="CZ1211" s="136">
        <v>0</v>
      </c>
    </row>
    <row r="1212" spans="1:104" ht="12.75">
      <c r="A1212" s="161">
        <v>145</v>
      </c>
      <c r="B1212" s="162" t="s">
        <v>1098</v>
      </c>
      <c r="C1212" s="163" t="s">
        <v>1099</v>
      </c>
      <c r="D1212" s="164" t="s">
        <v>136</v>
      </c>
      <c r="E1212" s="165">
        <v>112.188583275</v>
      </c>
      <c r="F1212" s="197">
        <v>0</v>
      </c>
      <c r="G1212" s="166">
        <f t="shared" si="0"/>
        <v>0</v>
      </c>
      <c r="O1212" s="160">
        <v>2</v>
      </c>
      <c r="AA1212" s="136">
        <v>8</v>
      </c>
      <c r="AB1212" s="136">
        <v>0</v>
      </c>
      <c r="AC1212" s="136">
        <v>3</v>
      </c>
      <c r="AZ1212" s="136">
        <v>1</v>
      </c>
      <c r="BA1212" s="136">
        <f t="shared" si="1"/>
        <v>0</v>
      </c>
      <c r="BB1212" s="136">
        <f t="shared" si="2"/>
        <v>0</v>
      </c>
      <c r="BC1212" s="136">
        <f t="shared" si="3"/>
        <v>0</v>
      </c>
      <c r="BD1212" s="136">
        <f t="shared" si="4"/>
        <v>0</v>
      </c>
      <c r="BE1212" s="136">
        <f t="shared" si="5"/>
        <v>0</v>
      </c>
      <c r="CA1212" s="167">
        <v>8</v>
      </c>
      <c r="CB1212" s="167">
        <v>0</v>
      </c>
      <c r="CZ1212" s="136">
        <v>0</v>
      </c>
    </row>
    <row r="1213" spans="1:104" ht="12.75">
      <c r="A1213" s="161">
        <v>146</v>
      </c>
      <c r="B1213" s="162" t="s">
        <v>1100</v>
      </c>
      <c r="C1213" s="163" t="s">
        <v>1101</v>
      </c>
      <c r="D1213" s="164" t="s">
        <v>136</v>
      </c>
      <c r="E1213" s="165">
        <v>112.188583275</v>
      </c>
      <c r="F1213" s="197">
        <v>0</v>
      </c>
      <c r="G1213" s="166">
        <f t="shared" si="0"/>
        <v>0</v>
      </c>
      <c r="O1213" s="160">
        <v>2</v>
      </c>
      <c r="AA1213" s="136">
        <v>8</v>
      </c>
      <c r="AB1213" s="136">
        <v>0</v>
      </c>
      <c r="AC1213" s="136">
        <v>3</v>
      </c>
      <c r="AZ1213" s="136">
        <v>1</v>
      </c>
      <c r="BA1213" s="136">
        <f t="shared" si="1"/>
        <v>0</v>
      </c>
      <c r="BB1213" s="136">
        <f t="shared" si="2"/>
        <v>0</v>
      </c>
      <c r="BC1213" s="136">
        <f t="shared" si="3"/>
        <v>0</v>
      </c>
      <c r="BD1213" s="136">
        <f t="shared" si="4"/>
        <v>0</v>
      </c>
      <c r="BE1213" s="136">
        <f t="shared" si="5"/>
        <v>0</v>
      </c>
      <c r="CA1213" s="167">
        <v>8</v>
      </c>
      <c r="CB1213" s="167">
        <v>0</v>
      </c>
      <c r="CZ1213" s="136">
        <v>0</v>
      </c>
    </row>
    <row r="1214" spans="1:104" ht="12.75">
      <c r="A1214" s="161">
        <v>147</v>
      </c>
      <c r="B1214" s="162" t="s">
        <v>1102</v>
      </c>
      <c r="C1214" s="163" t="s">
        <v>1103</v>
      </c>
      <c r="D1214" s="164" t="s">
        <v>136</v>
      </c>
      <c r="E1214" s="165">
        <v>112.188583275</v>
      </c>
      <c r="F1214" s="197">
        <v>0</v>
      </c>
      <c r="G1214" s="166">
        <f t="shared" si="0"/>
        <v>0</v>
      </c>
      <c r="O1214" s="160">
        <v>2</v>
      </c>
      <c r="AA1214" s="136">
        <v>8</v>
      </c>
      <c r="AB1214" s="136">
        <v>0</v>
      </c>
      <c r="AC1214" s="136">
        <v>3</v>
      </c>
      <c r="AZ1214" s="136">
        <v>1</v>
      </c>
      <c r="BA1214" s="136">
        <f t="shared" si="1"/>
        <v>0</v>
      </c>
      <c r="BB1214" s="136">
        <f t="shared" si="2"/>
        <v>0</v>
      </c>
      <c r="BC1214" s="136">
        <f t="shared" si="3"/>
        <v>0</v>
      </c>
      <c r="BD1214" s="136">
        <f t="shared" si="4"/>
        <v>0</v>
      </c>
      <c r="BE1214" s="136">
        <f t="shared" si="5"/>
        <v>0</v>
      </c>
      <c r="CA1214" s="167">
        <v>8</v>
      </c>
      <c r="CB1214" s="167">
        <v>0</v>
      </c>
      <c r="CZ1214" s="136">
        <v>0</v>
      </c>
    </row>
    <row r="1215" spans="1:104" ht="12.75">
      <c r="A1215" s="161">
        <v>148</v>
      </c>
      <c r="B1215" s="162" t="s">
        <v>1104</v>
      </c>
      <c r="C1215" s="163" t="s">
        <v>1105</v>
      </c>
      <c r="D1215" s="164" t="s">
        <v>136</v>
      </c>
      <c r="E1215" s="165">
        <v>1121.88583275</v>
      </c>
      <c r="F1215" s="197">
        <v>0</v>
      </c>
      <c r="G1215" s="166">
        <f t="shared" si="0"/>
        <v>0</v>
      </c>
      <c r="O1215" s="160">
        <v>2</v>
      </c>
      <c r="AA1215" s="136">
        <v>8</v>
      </c>
      <c r="AB1215" s="136">
        <v>0</v>
      </c>
      <c r="AC1215" s="136">
        <v>3</v>
      </c>
      <c r="AZ1215" s="136">
        <v>1</v>
      </c>
      <c r="BA1215" s="136">
        <f t="shared" si="1"/>
        <v>0</v>
      </c>
      <c r="BB1215" s="136">
        <f t="shared" si="2"/>
        <v>0</v>
      </c>
      <c r="BC1215" s="136">
        <f t="shared" si="3"/>
        <v>0</v>
      </c>
      <c r="BD1215" s="136">
        <f t="shared" si="4"/>
        <v>0</v>
      </c>
      <c r="BE1215" s="136">
        <f t="shared" si="5"/>
        <v>0</v>
      </c>
      <c r="CA1215" s="167">
        <v>8</v>
      </c>
      <c r="CB1215" s="167">
        <v>0</v>
      </c>
      <c r="CZ1215" s="136">
        <v>0</v>
      </c>
    </row>
    <row r="1216" spans="1:104" ht="12.75">
      <c r="A1216" s="161">
        <v>149</v>
      </c>
      <c r="B1216" s="162" t="s">
        <v>1106</v>
      </c>
      <c r="C1216" s="163" t="s">
        <v>1107</v>
      </c>
      <c r="D1216" s="164" t="s">
        <v>136</v>
      </c>
      <c r="E1216" s="165">
        <v>112.188583275</v>
      </c>
      <c r="F1216" s="197">
        <v>0</v>
      </c>
      <c r="G1216" s="166">
        <f t="shared" si="0"/>
        <v>0</v>
      </c>
      <c r="O1216" s="160">
        <v>2</v>
      </c>
      <c r="AA1216" s="136">
        <v>8</v>
      </c>
      <c r="AB1216" s="136">
        <v>0</v>
      </c>
      <c r="AC1216" s="136">
        <v>3</v>
      </c>
      <c r="AZ1216" s="136">
        <v>1</v>
      </c>
      <c r="BA1216" s="136">
        <f t="shared" si="1"/>
        <v>0</v>
      </c>
      <c r="BB1216" s="136">
        <f t="shared" si="2"/>
        <v>0</v>
      </c>
      <c r="BC1216" s="136">
        <f t="shared" si="3"/>
        <v>0</v>
      </c>
      <c r="BD1216" s="136">
        <f t="shared" si="4"/>
        <v>0</v>
      </c>
      <c r="BE1216" s="136">
        <f t="shared" si="5"/>
        <v>0</v>
      </c>
      <c r="CA1216" s="167">
        <v>8</v>
      </c>
      <c r="CB1216" s="167">
        <v>0</v>
      </c>
      <c r="CZ1216" s="136">
        <v>0</v>
      </c>
    </row>
    <row r="1217" spans="1:104" ht="12.75">
      <c r="A1217" s="161">
        <v>150</v>
      </c>
      <c r="B1217" s="162" t="s">
        <v>1108</v>
      </c>
      <c r="C1217" s="163" t="s">
        <v>1109</v>
      </c>
      <c r="D1217" s="164" t="s">
        <v>136</v>
      </c>
      <c r="E1217" s="165">
        <v>673.13149965</v>
      </c>
      <c r="F1217" s="197">
        <v>0</v>
      </c>
      <c r="G1217" s="166">
        <f t="shared" si="0"/>
        <v>0</v>
      </c>
      <c r="O1217" s="160">
        <v>2</v>
      </c>
      <c r="AA1217" s="136">
        <v>8</v>
      </c>
      <c r="AB1217" s="136">
        <v>0</v>
      </c>
      <c r="AC1217" s="136">
        <v>3</v>
      </c>
      <c r="AZ1217" s="136">
        <v>1</v>
      </c>
      <c r="BA1217" s="136">
        <f t="shared" si="1"/>
        <v>0</v>
      </c>
      <c r="BB1217" s="136">
        <f t="shared" si="2"/>
        <v>0</v>
      </c>
      <c r="BC1217" s="136">
        <f t="shared" si="3"/>
        <v>0</v>
      </c>
      <c r="BD1217" s="136">
        <f t="shared" si="4"/>
        <v>0</v>
      </c>
      <c r="BE1217" s="136">
        <f t="shared" si="5"/>
        <v>0</v>
      </c>
      <c r="CA1217" s="167">
        <v>8</v>
      </c>
      <c r="CB1217" s="167">
        <v>0</v>
      </c>
      <c r="CZ1217" s="136">
        <v>0</v>
      </c>
    </row>
    <row r="1218" spans="1:104" ht="12.75">
      <c r="A1218" s="161">
        <v>151</v>
      </c>
      <c r="B1218" s="162" t="s">
        <v>1110</v>
      </c>
      <c r="C1218" s="163" t="s">
        <v>1111</v>
      </c>
      <c r="D1218" s="164" t="s">
        <v>136</v>
      </c>
      <c r="E1218" s="165">
        <v>112.188583275</v>
      </c>
      <c r="F1218" s="197">
        <v>0</v>
      </c>
      <c r="G1218" s="166">
        <f t="shared" si="0"/>
        <v>0</v>
      </c>
      <c r="O1218" s="160">
        <v>2</v>
      </c>
      <c r="AA1218" s="136">
        <v>8</v>
      </c>
      <c r="AB1218" s="136">
        <v>0</v>
      </c>
      <c r="AC1218" s="136">
        <v>3</v>
      </c>
      <c r="AZ1218" s="136">
        <v>1</v>
      </c>
      <c r="BA1218" s="136">
        <f t="shared" si="1"/>
        <v>0</v>
      </c>
      <c r="BB1218" s="136">
        <f t="shared" si="2"/>
        <v>0</v>
      </c>
      <c r="BC1218" s="136">
        <f t="shared" si="3"/>
        <v>0</v>
      </c>
      <c r="BD1218" s="136">
        <f t="shared" si="4"/>
        <v>0</v>
      </c>
      <c r="BE1218" s="136">
        <f t="shared" si="5"/>
        <v>0</v>
      </c>
      <c r="CA1218" s="167">
        <v>8</v>
      </c>
      <c r="CB1218" s="167">
        <v>0</v>
      </c>
      <c r="CZ1218" s="136">
        <v>0</v>
      </c>
    </row>
    <row r="1219" spans="1:57" ht="12.75">
      <c r="A1219" s="174"/>
      <c r="B1219" s="175" t="s">
        <v>73</v>
      </c>
      <c r="C1219" s="176" t="str">
        <f>CONCATENATE(B1201," ",C1201)</f>
        <v>D96 Přesuny suti a vybouraných hmot</v>
      </c>
      <c r="D1219" s="177"/>
      <c r="E1219" s="178"/>
      <c r="F1219" s="179"/>
      <c r="G1219" s="180">
        <f>SUM(G1201:G1218)</f>
        <v>0</v>
      </c>
      <c r="O1219" s="160">
        <v>4</v>
      </c>
      <c r="BA1219" s="181">
        <f>SUM(BA1201:BA1218)</f>
        <v>0</v>
      </c>
      <c r="BB1219" s="181">
        <f>SUM(BB1201:BB1218)</f>
        <v>0</v>
      </c>
      <c r="BC1219" s="181">
        <f>SUM(BC1201:BC1218)</f>
        <v>0</v>
      </c>
      <c r="BD1219" s="181">
        <f>SUM(BD1201:BD1218)</f>
        <v>0</v>
      </c>
      <c r="BE1219" s="181">
        <f>SUM(BE1201:BE1218)</f>
        <v>0</v>
      </c>
    </row>
    <row r="1220" ht="12.75">
      <c r="E1220" s="136"/>
    </row>
    <row r="1221" ht="12.75">
      <c r="E1221" s="136"/>
    </row>
    <row r="1222" ht="12.75">
      <c r="E1222" s="136"/>
    </row>
    <row r="1223" ht="12.75">
      <c r="E1223" s="136"/>
    </row>
    <row r="1224" ht="12.75">
      <c r="E1224" s="136"/>
    </row>
    <row r="1225" ht="12.75">
      <c r="E1225" s="136"/>
    </row>
    <row r="1226" ht="12.75">
      <c r="E1226" s="136"/>
    </row>
    <row r="1227" ht="12.75">
      <c r="E1227" s="136"/>
    </row>
    <row r="1228" ht="12.75">
      <c r="E1228" s="136"/>
    </row>
    <row r="1229" ht="12.75">
      <c r="E1229" s="136"/>
    </row>
    <row r="1230" ht="12.75">
      <c r="E1230" s="136"/>
    </row>
    <row r="1231" ht="12.75">
      <c r="E1231" s="136"/>
    </row>
    <row r="1232" ht="12.75">
      <c r="E1232" s="136"/>
    </row>
    <row r="1233" ht="12.75">
      <c r="E1233" s="136"/>
    </row>
    <row r="1234" ht="12.75">
      <c r="E1234" s="136"/>
    </row>
    <row r="1235" ht="12.75">
      <c r="E1235" s="136"/>
    </row>
    <row r="1236" ht="12.75">
      <c r="E1236" s="136"/>
    </row>
    <row r="1237" ht="12.75">
      <c r="E1237" s="136"/>
    </row>
    <row r="1238" ht="12.75">
      <c r="E1238" s="136"/>
    </row>
    <row r="1239" ht="12.75">
      <c r="E1239" s="136"/>
    </row>
    <row r="1240" ht="12.75">
      <c r="E1240" s="136"/>
    </row>
    <row r="1241" ht="12.75">
      <c r="E1241" s="136"/>
    </row>
    <row r="1242" ht="12.75">
      <c r="E1242" s="136"/>
    </row>
    <row r="1243" spans="1:7" ht="12.75">
      <c r="A1243" s="182"/>
      <c r="B1243" s="182"/>
      <c r="C1243" s="182"/>
      <c r="D1243" s="182"/>
      <c r="E1243" s="182"/>
      <c r="F1243" s="182"/>
      <c r="G1243" s="182"/>
    </row>
    <row r="1244" spans="1:7" ht="12.75">
      <c r="A1244" s="182"/>
      <c r="B1244" s="182"/>
      <c r="C1244" s="182"/>
      <c r="D1244" s="182"/>
      <c r="E1244" s="182"/>
      <c r="F1244" s="182"/>
      <c r="G1244" s="182"/>
    </row>
    <row r="1245" spans="1:7" ht="12.75">
      <c r="A1245" s="182"/>
      <c r="B1245" s="182"/>
      <c r="C1245" s="182"/>
      <c r="D1245" s="182"/>
      <c r="E1245" s="182"/>
      <c r="F1245" s="182"/>
      <c r="G1245" s="182"/>
    </row>
    <row r="1246" spans="1:7" ht="12.75">
      <c r="A1246" s="182"/>
      <c r="B1246" s="182"/>
      <c r="C1246" s="182"/>
      <c r="D1246" s="182"/>
      <c r="E1246" s="182"/>
      <c r="F1246" s="182"/>
      <c r="G1246" s="182"/>
    </row>
    <row r="1247" ht="12.75">
      <c r="E1247" s="136"/>
    </row>
    <row r="1248" ht="12.75">
      <c r="E1248" s="136"/>
    </row>
    <row r="1249" ht="12.75">
      <c r="E1249" s="136"/>
    </row>
    <row r="1250" ht="12.75">
      <c r="E1250" s="136"/>
    </row>
    <row r="1251" ht="12.75">
      <c r="E1251" s="136"/>
    </row>
    <row r="1252" ht="12.75">
      <c r="E1252" s="136"/>
    </row>
    <row r="1253" ht="12.75">
      <c r="E1253" s="136"/>
    </row>
    <row r="1254" ht="12.75">
      <c r="E1254" s="136"/>
    </row>
    <row r="1255" ht="12.75">
      <c r="E1255" s="136"/>
    </row>
    <row r="1256" ht="12.75">
      <c r="E1256" s="136"/>
    </row>
    <row r="1257" ht="12.75">
      <c r="E1257" s="136"/>
    </row>
    <row r="1258" ht="12.75">
      <c r="E1258" s="136"/>
    </row>
    <row r="1259" ht="12.75">
      <c r="E1259" s="136"/>
    </row>
    <row r="1260" ht="12.75">
      <c r="E1260" s="136"/>
    </row>
    <row r="1261" ht="12.75">
      <c r="E1261" s="136"/>
    </row>
    <row r="1262" ht="12.75">
      <c r="E1262" s="136"/>
    </row>
    <row r="1263" ht="12.75">
      <c r="E1263" s="136"/>
    </row>
    <row r="1264" ht="12.75">
      <c r="E1264" s="136"/>
    </row>
    <row r="1265" ht="12.75">
      <c r="E1265" s="136"/>
    </row>
    <row r="1266" ht="12.75">
      <c r="E1266" s="136"/>
    </row>
    <row r="1267" ht="12.75">
      <c r="E1267" s="136"/>
    </row>
    <row r="1268" ht="12.75">
      <c r="E1268" s="136"/>
    </row>
    <row r="1269" ht="12.75">
      <c r="E1269" s="136"/>
    </row>
    <row r="1270" ht="12.75">
      <c r="E1270" s="136"/>
    </row>
    <row r="1271" ht="12.75">
      <c r="E1271" s="136"/>
    </row>
    <row r="1272" ht="12.75">
      <c r="E1272" s="136"/>
    </row>
    <row r="1273" ht="12.75">
      <c r="E1273" s="136"/>
    </row>
    <row r="1274" ht="12.75">
      <c r="E1274" s="136"/>
    </row>
    <row r="1275" ht="12.75">
      <c r="E1275" s="136"/>
    </row>
    <row r="1276" ht="12.75">
      <c r="E1276" s="136"/>
    </row>
    <row r="1277" ht="12.75">
      <c r="E1277" s="136"/>
    </row>
    <row r="1278" spans="1:2" ht="12.75">
      <c r="A1278" s="183"/>
      <c r="B1278" s="183"/>
    </row>
    <row r="1279" spans="1:7" ht="12.75">
      <c r="A1279" s="182"/>
      <c r="B1279" s="182"/>
      <c r="C1279" s="185"/>
      <c r="D1279" s="185"/>
      <c r="E1279" s="186"/>
      <c r="F1279" s="185"/>
      <c r="G1279" s="187"/>
    </row>
    <row r="1280" spans="1:7" ht="12.75">
      <c r="A1280" s="188"/>
      <c r="B1280" s="188"/>
      <c r="C1280" s="182"/>
      <c r="D1280" s="182"/>
      <c r="E1280" s="189"/>
      <c r="F1280" s="182"/>
      <c r="G1280" s="182"/>
    </row>
    <row r="1281" spans="1:7" ht="12.75">
      <c r="A1281" s="182"/>
      <c r="B1281" s="182"/>
      <c r="C1281" s="182"/>
      <c r="D1281" s="182"/>
      <c r="E1281" s="189"/>
      <c r="F1281" s="182"/>
      <c r="G1281" s="182"/>
    </row>
    <row r="1282" spans="1:7" ht="12.75">
      <c r="A1282" s="182"/>
      <c r="B1282" s="182"/>
      <c r="C1282" s="182"/>
      <c r="D1282" s="182"/>
      <c r="E1282" s="189"/>
      <c r="F1282" s="182"/>
      <c r="G1282" s="182"/>
    </row>
    <row r="1283" spans="1:7" ht="12.75">
      <c r="A1283" s="182"/>
      <c r="B1283" s="182"/>
      <c r="C1283" s="182"/>
      <c r="D1283" s="182"/>
      <c r="E1283" s="189"/>
      <c r="F1283" s="182"/>
      <c r="G1283" s="182"/>
    </row>
    <row r="1284" spans="1:7" ht="12.75">
      <c r="A1284" s="182"/>
      <c r="B1284" s="182"/>
      <c r="C1284" s="182"/>
      <c r="D1284" s="182"/>
      <c r="E1284" s="189"/>
      <c r="F1284" s="182"/>
      <c r="G1284" s="182"/>
    </row>
    <row r="1285" spans="1:7" ht="12.75">
      <c r="A1285" s="182"/>
      <c r="B1285" s="182"/>
      <c r="C1285" s="182"/>
      <c r="D1285" s="182"/>
      <c r="E1285" s="189"/>
      <c r="F1285" s="182"/>
      <c r="G1285" s="182"/>
    </row>
    <row r="1286" spans="1:7" ht="12.75">
      <c r="A1286" s="182"/>
      <c r="B1286" s="182"/>
      <c r="C1286" s="182"/>
      <c r="D1286" s="182"/>
      <c r="E1286" s="189"/>
      <c r="F1286" s="182"/>
      <c r="G1286" s="182"/>
    </row>
    <row r="1287" spans="1:7" ht="12.75">
      <c r="A1287" s="182"/>
      <c r="B1287" s="182"/>
      <c r="C1287" s="182"/>
      <c r="D1287" s="182"/>
      <c r="E1287" s="189"/>
      <c r="F1287" s="182"/>
      <c r="G1287" s="182"/>
    </row>
    <row r="1288" spans="1:7" ht="12.75">
      <c r="A1288" s="182"/>
      <c r="B1288" s="182"/>
      <c r="C1288" s="182"/>
      <c r="D1288" s="182"/>
      <c r="E1288" s="189"/>
      <c r="F1288" s="182"/>
      <c r="G1288" s="182"/>
    </row>
    <row r="1289" spans="1:7" ht="12.75">
      <c r="A1289" s="182"/>
      <c r="B1289" s="182"/>
      <c r="C1289" s="182"/>
      <c r="D1289" s="182"/>
      <c r="E1289" s="189"/>
      <c r="F1289" s="182"/>
      <c r="G1289" s="182"/>
    </row>
    <row r="1290" spans="1:7" ht="12.75">
      <c r="A1290" s="182"/>
      <c r="B1290" s="182"/>
      <c r="C1290" s="182"/>
      <c r="D1290" s="182"/>
      <c r="E1290" s="189"/>
      <c r="F1290" s="182"/>
      <c r="G1290" s="182"/>
    </row>
    <row r="1291" spans="1:7" ht="12.75">
      <c r="A1291" s="182"/>
      <c r="B1291" s="182"/>
      <c r="C1291" s="182"/>
      <c r="D1291" s="182"/>
      <c r="E1291" s="189"/>
      <c r="F1291" s="182"/>
      <c r="G1291" s="182"/>
    </row>
    <row r="1292" spans="1:7" ht="12.75">
      <c r="A1292" s="182"/>
      <c r="B1292" s="182"/>
      <c r="C1292" s="182"/>
      <c r="D1292" s="182"/>
      <c r="E1292" s="189"/>
      <c r="F1292" s="182"/>
      <c r="G1292" s="182"/>
    </row>
  </sheetData>
  <sheetProtection password="96DB" sheet="1" objects="1" scenarios="1"/>
  <mergeCells count="1016">
    <mergeCell ref="C1209:D1209"/>
    <mergeCell ref="C1210:D1210"/>
    <mergeCell ref="C1203:D1203"/>
    <mergeCell ref="C1205:D1205"/>
    <mergeCell ref="C1206:D1206"/>
    <mergeCell ref="C1207:D1207"/>
    <mergeCell ref="C1183:D1183"/>
    <mergeCell ref="C1185:D1185"/>
    <mergeCell ref="C1186:D1186"/>
    <mergeCell ref="C1190:D1190"/>
    <mergeCell ref="C1191:D1191"/>
    <mergeCell ref="C1192:D1192"/>
    <mergeCell ref="C1193:D1193"/>
    <mergeCell ref="C1175:D1175"/>
    <mergeCell ref="C1177:D1177"/>
    <mergeCell ref="C1178:D1178"/>
    <mergeCell ref="C1179:D1179"/>
    <mergeCell ref="C1181:D1181"/>
    <mergeCell ref="C1182:D1182"/>
    <mergeCell ref="C1169:D1169"/>
    <mergeCell ref="C1170:D1170"/>
    <mergeCell ref="C1171:D1171"/>
    <mergeCell ref="C1172:D1172"/>
    <mergeCell ref="C1173:D1173"/>
    <mergeCell ref="C1174:D1174"/>
    <mergeCell ref="C1161:D1161"/>
    <mergeCell ref="C1163:D1163"/>
    <mergeCell ref="C1165:D1165"/>
    <mergeCell ref="C1166:D1166"/>
    <mergeCell ref="C1167:D1167"/>
    <mergeCell ref="C1168:D1168"/>
    <mergeCell ref="C1150:D1150"/>
    <mergeCell ref="C1151:D1151"/>
    <mergeCell ref="C1152:D1152"/>
    <mergeCell ref="C1153:D1153"/>
    <mergeCell ref="C1157:D1157"/>
    <mergeCell ref="C1158:D1158"/>
    <mergeCell ref="C1159:D1159"/>
    <mergeCell ref="C1160:D1160"/>
    <mergeCell ref="C1143:D1143"/>
    <mergeCell ref="C1144:D1144"/>
    <mergeCell ref="C1145:D1145"/>
    <mergeCell ref="C1147:D1147"/>
    <mergeCell ref="C1148:D1148"/>
    <mergeCell ref="C1149:D1149"/>
    <mergeCell ref="C1131:D1131"/>
    <mergeCell ref="C1132:D1132"/>
    <mergeCell ref="C1133:D1133"/>
    <mergeCell ref="C1138:D1138"/>
    <mergeCell ref="C1139:D1139"/>
    <mergeCell ref="C1140:D1140"/>
    <mergeCell ref="C1141:D1141"/>
    <mergeCell ref="C1142:D1142"/>
    <mergeCell ref="C1124:D1124"/>
    <mergeCell ref="C1126:D1126"/>
    <mergeCell ref="C1127:D1127"/>
    <mergeCell ref="C1128:D1128"/>
    <mergeCell ref="C1129:D1129"/>
    <mergeCell ref="C1130:D1130"/>
    <mergeCell ref="C1117:D1117"/>
    <mergeCell ref="C1118:D1118"/>
    <mergeCell ref="C1119:D1119"/>
    <mergeCell ref="C1121:D1121"/>
    <mergeCell ref="C1122:D1122"/>
    <mergeCell ref="C1123:D1123"/>
    <mergeCell ref="C1111:D1111"/>
    <mergeCell ref="C1112:D1112"/>
    <mergeCell ref="C1113:D1113"/>
    <mergeCell ref="C1114:D1114"/>
    <mergeCell ref="C1115:D1115"/>
    <mergeCell ref="C1116:D1116"/>
    <mergeCell ref="C1105:D1105"/>
    <mergeCell ref="C1106:D1106"/>
    <mergeCell ref="C1107:D1107"/>
    <mergeCell ref="C1108:D1108"/>
    <mergeCell ref="C1109:D1109"/>
    <mergeCell ref="C1110:D1110"/>
    <mergeCell ref="C1098:D1098"/>
    <mergeCell ref="C1099:D1099"/>
    <mergeCell ref="C1100:D1100"/>
    <mergeCell ref="C1101:D1101"/>
    <mergeCell ref="C1102:D1102"/>
    <mergeCell ref="C1103:D1103"/>
    <mergeCell ref="C1092:D1092"/>
    <mergeCell ref="C1093:D1093"/>
    <mergeCell ref="C1094:D1094"/>
    <mergeCell ref="C1095:D1095"/>
    <mergeCell ref="C1096:D1096"/>
    <mergeCell ref="C1097:D1097"/>
    <mergeCell ref="C1086:D1086"/>
    <mergeCell ref="C1087:D1087"/>
    <mergeCell ref="C1088:D1088"/>
    <mergeCell ref="C1089:D1089"/>
    <mergeCell ref="C1090:D1090"/>
    <mergeCell ref="C1091:D1091"/>
    <mergeCell ref="C1072:D1072"/>
    <mergeCell ref="C1073:D1073"/>
    <mergeCell ref="C1075:D1075"/>
    <mergeCell ref="C1080:D1080"/>
    <mergeCell ref="C1082:D1082"/>
    <mergeCell ref="C1083:D1083"/>
    <mergeCell ref="C1084:D1084"/>
    <mergeCell ref="C1085:D1085"/>
    <mergeCell ref="C1065:D1065"/>
    <mergeCell ref="C1066:D1066"/>
    <mergeCell ref="C1067:D1067"/>
    <mergeCell ref="C1068:D1068"/>
    <mergeCell ref="C1069:D1069"/>
    <mergeCell ref="C1070:D1070"/>
    <mergeCell ref="C1052:D1052"/>
    <mergeCell ref="C1053:D1053"/>
    <mergeCell ref="C1058:D1058"/>
    <mergeCell ref="C1059:D1059"/>
    <mergeCell ref="C1060:D1060"/>
    <mergeCell ref="C1061:D1061"/>
    <mergeCell ref="C1063:D1063"/>
    <mergeCell ref="C1064:D1064"/>
    <mergeCell ref="C1039:D1039"/>
    <mergeCell ref="C1040:D1040"/>
    <mergeCell ref="C1042:D1042"/>
    <mergeCell ref="C1047:D1047"/>
    <mergeCell ref="C1048:D1048"/>
    <mergeCell ref="C1049:D1049"/>
    <mergeCell ref="C1050:D1050"/>
    <mergeCell ref="C1051:D1051"/>
    <mergeCell ref="C1032:D1032"/>
    <mergeCell ref="C1034:D1034"/>
    <mergeCell ref="C1035:D1035"/>
    <mergeCell ref="C1036:D1036"/>
    <mergeCell ref="C1037:D1037"/>
    <mergeCell ref="C1038:D1038"/>
    <mergeCell ref="C1025:D1025"/>
    <mergeCell ref="C1027:D1027"/>
    <mergeCell ref="C1028:D1028"/>
    <mergeCell ref="C1029:D1029"/>
    <mergeCell ref="C1030:D1030"/>
    <mergeCell ref="C1031:D1031"/>
    <mergeCell ref="C1018:D1018"/>
    <mergeCell ref="C1019:D1019"/>
    <mergeCell ref="C1020:D1020"/>
    <mergeCell ref="C1021:D1021"/>
    <mergeCell ref="C1022:D1022"/>
    <mergeCell ref="C1023:D1023"/>
    <mergeCell ref="C1011:D1011"/>
    <mergeCell ref="C1012:D1012"/>
    <mergeCell ref="C1013:D1013"/>
    <mergeCell ref="C1015:D1015"/>
    <mergeCell ref="C1016:D1016"/>
    <mergeCell ref="C1017:D1017"/>
    <mergeCell ref="C1004:D1004"/>
    <mergeCell ref="C1006:D1006"/>
    <mergeCell ref="C1007:D1007"/>
    <mergeCell ref="C1008:D1008"/>
    <mergeCell ref="C1009:D1009"/>
    <mergeCell ref="C1010:D1010"/>
    <mergeCell ref="C998:D998"/>
    <mergeCell ref="C999:D999"/>
    <mergeCell ref="C1000:D1000"/>
    <mergeCell ref="C1001:D1001"/>
    <mergeCell ref="C1002:D1002"/>
    <mergeCell ref="C1003:D1003"/>
    <mergeCell ref="C992:D992"/>
    <mergeCell ref="C993:D993"/>
    <mergeCell ref="C994:D994"/>
    <mergeCell ref="C995:D995"/>
    <mergeCell ref="C996:D996"/>
    <mergeCell ref="C997:D997"/>
    <mergeCell ref="C980:D980"/>
    <mergeCell ref="C981:D981"/>
    <mergeCell ref="C982:D982"/>
    <mergeCell ref="C987:D987"/>
    <mergeCell ref="C988:D988"/>
    <mergeCell ref="C989:D989"/>
    <mergeCell ref="C990:D990"/>
    <mergeCell ref="C991:D991"/>
    <mergeCell ref="C973:D973"/>
    <mergeCell ref="C974:D974"/>
    <mergeCell ref="C976:D976"/>
    <mergeCell ref="C977:D977"/>
    <mergeCell ref="C978:D978"/>
    <mergeCell ref="C979:D979"/>
    <mergeCell ref="C967:D967"/>
    <mergeCell ref="C968:D968"/>
    <mergeCell ref="C969:D969"/>
    <mergeCell ref="C970:D970"/>
    <mergeCell ref="C971:D971"/>
    <mergeCell ref="C972:D972"/>
    <mergeCell ref="C960:D960"/>
    <mergeCell ref="C961:D961"/>
    <mergeCell ref="C962:D962"/>
    <mergeCell ref="C963:D963"/>
    <mergeCell ref="C964:D964"/>
    <mergeCell ref="C965:D965"/>
    <mergeCell ref="C954:D954"/>
    <mergeCell ref="C955:D955"/>
    <mergeCell ref="C956:D956"/>
    <mergeCell ref="C957:D957"/>
    <mergeCell ref="C958:D958"/>
    <mergeCell ref="C959:D959"/>
    <mergeCell ref="C947:D947"/>
    <mergeCell ref="C948:D948"/>
    <mergeCell ref="C949:D949"/>
    <mergeCell ref="C951:D951"/>
    <mergeCell ref="C952:D952"/>
    <mergeCell ref="C953:D953"/>
    <mergeCell ref="C941:D941"/>
    <mergeCell ref="C942:D942"/>
    <mergeCell ref="C943:D943"/>
    <mergeCell ref="C944:D944"/>
    <mergeCell ref="C945:D945"/>
    <mergeCell ref="C946:D946"/>
    <mergeCell ref="C935:D935"/>
    <mergeCell ref="C936:D936"/>
    <mergeCell ref="C937:D937"/>
    <mergeCell ref="C938:D938"/>
    <mergeCell ref="C939:D939"/>
    <mergeCell ref="C940:D940"/>
    <mergeCell ref="C928:D928"/>
    <mergeCell ref="C929:D929"/>
    <mergeCell ref="C930:D930"/>
    <mergeCell ref="C932:D932"/>
    <mergeCell ref="C933:D933"/>
    <mergeCell ref="C934:D934"/>
    <mergeCell ref="C922:D922"/>
    <mergeCell ref="C923:D923"/>
    <mergeCell ref="C924:D924"/>
    <mergeCell ref="C925:D925"/>
    <mergeCell ref="C926:D926"/>
    <mergeCell ref="C927:D927"/>
    <mergeCell ref="C915:D915"/>
    <mergeCell ref="C916:D916"/>
    <mergeCell ref="C917:D917"/>
    <mergeCell ref="C918:D918"/>
    <mergeCell ref="C919:D919"/>
    <mergeCell ref="C921:D921"/>
    <mergeCell ref="C908:D908"/>
    <mergeCell ref="C910:D910"/>
    <mergeCell ref="C911:D911"/>
    <mergeCell ref="C912:D912"/>
    <mergeCell ref="C913:D913"/>
    <mergeCell ref="C914:D914"/>
    <mergeCell ref="C902:D902"/>
    <mergeCell ref="C903:D903"/>
    <mergeCell ref="C904:D904"/>
    <mergeCell ref="C905:D905"/>
    <mergeCell ref="C906:D906"/>
    <mergeCell ref="C907:D907"/>
    <mergeCell ref="C895:D895"/>
    <mergeCell ref="C896:D896"/>
    <mergeCell ref="C897:D897"/>
    <mergeCell ref="C899:D899"/>
    <mergeCell ref="C900:D900"/>
    <mergeCell ref="C901:D901"/>
    <mergeCell ref="C889:D889"/>
    <mergeCell ref="C890:D890"/>
    <mergeCell ref="C891:D891"/>
    <mergeCell ref="C892:D892"/>
    <mergeCell ref="C893:D893"/>
    <mergeCell ref="C894:D894"/>
    <mergeCell ref="C882:D882"/>
    <mergeCell ref="C883:D883"/>
    <mergeCell ref="C884:D884"/>
    <mergeCell ref="C885:D885"/>
    <mergeCell ref="C886:D886"/>
    <mergeCell ref="C888:D888"/>
    <mergeCell ref="C875:D875"/>
    <mergeCell ref="C876:D876"/>
    <mergeCell ref="C878:D878"/>
    <mergeCell ref="C879:D879"/>
    <mergeCell ref="C880:D880"/>
    <mergeCell ref="C881:D881"/>
    <mergeCell ref="C869:D869"/>
    <mergeCell ref="C870:D870"/>
    <mergeCell ref="C871:D871"/>
    <mergeCell ref="C872:D872"/>
    <mergeCell ref="C873:D873"/>
    <mergeCell ref="C874:D874"/>
    <mergeCell ref="C862:D862"/>
    <mergeCell ref="C863:D863"/>
    <mergeCell ref="C864:D864"/>
    <mergeCell ref="C865:D865"/>
    <mergeCell ref="C866:D866"/>
    <mergeCell ref="C868:D868"/>
    <mergeCell ref="C855:D855"/>
    <mergeCell ref="C856:D856"/>
    <mergeCell ref="C858:D858"/>
    <mergeCell ref="C859:D859"/>
    <mergeCell ref="C860:D860"/>
    <mergeCell ref="C861:D861"/>
    <mergeCell ref="C849:D849"/>
    <mergeCell ref="C850:D850"/>
    <mergeCell ref="C851:D851"/>
    <mergeCell ref="C852:D852"/>
    <mergeCell ref="C853:D853"/>
    <mergeCell ref="C854:D854"/>
    <mergeCell ref="C842:D842"/>
    <mergeCell ref="C843:D843"/>
    <mergeCell ref="C844:D844"/>
    <mergeCell ref="C846:D846"/>
    <mergeCell ref="C847:D847"/>
    <mergeCell ref="C848:D848"/>
    <mergeCell ref="C830:D830"/>
    <mergeCell ref="C835:D835"/>
    <mergeCell ref="C836:D836"/>
    <mergeCell ref="C837:D837"/>
    <mergeCell ref="C838:D838"/>
    <mergeCell ref="C839:D839"/>
    <mergeCell ref="C840:D840"/>
    <mergeCell ref="C841:D841"/>
    <mergeCell ref="C824:D824"/>
    <mergeCell ref="C825:D825"/>
    <mergeCell ref="C826:D826"/>
    <mergeCell ref="C827:D827"/>
    <mergeCell ref="C828:D828"/>
    <mergeCell ref="C829:D829"/>
    <mergeCell ref="C818:D818"/>
    <mergeCell ref="C819:D819"/>
    <mergeCell ref="C820:D820"/>
    <mergeCell ref="C821:D821"/>
    <mergeCell ref="C822:D822"/>
    <mergeCell ref="C823:D823"/>
    <mergeCell ref="C811:D811"/>
    <mergeCell ref="C813:D813"/>
    <mergeCell ref="C814:D814"/>
    <mergeCell ref="C815:D815"/>
    <mergeCell ref="C816:D816"/>
    <mergeCell ref="C817:D817"/>
    <mergeCell ref="C805:D805"/>
    <mergeCell ref="C806:D806"/>
    <mergeCell ref="C807:D807"/>
    <mergeCell ref="C808:D808"/>
    <mergeCell ref="C809:D809"/>
    <mergeCell ref="C810:D810"/>
    <mergeCell ref="C799:D799"/>
    <mergeCell ref="C800:D800"/>
    <mergeCell ref="C801:D801"/>
    <mergeCell ref="C802:D802"/>
    <mergeCell ref="C803:D803"/>
    <mergeCell ref="C804:D804"/>
    <mergeCell ref="C792:D792"/>
    <mergeCell ref="C794:D794"/>
    <mergeCell ref="C795:D795"/>
    <mergeCell ref="C796:D796"/>
    <mergeCell ref="C797:D797"/>
    <mergeCell ref="C798:D798"/>
    <mergeCell ref="C786:D786"/>
    <mergeCell ref="C787:D787"/>
    <mergeCell ref="C788:D788"/>
    <mergeCell ref="C789:D789"/>
    <mergeCell ref="C790:D790"/>
    <mergeCell ref="C791:D791"/>
    <mergeCell ref="C780:D780"/>
    <mergeCell ref="C781:D781"/>
    <mergeCell ref="C782:D782"/>
    <mergeCell ref="C783:D783"/>
    <mergeCell ref="C784:D784"/>
    <mergeCell ref="C785:D785"/>
    <mergeCell ref="C773:D773"/>
    <mergeCell ref="C775:D775"/>
    <mergeCell ref="C776:D776"/>
    <mergeCell ref="C777:D777"/>
    <mergeCell ref="C778:D778"/>
    <mergeCell ref="C779:D779"/>
    <mergeCell ref="C767:D767"/>
    <mergeCell ref="C768:D768"/>
    <mergeCell ref="C769:D769"/>
    <mergeCell ref="C770:D770"/>
    <mergeCell ref="C771:D771"/>
    <mergeCell ref="C772:D772"/>
    <mergeCell ref="C760:D760"/>
    <mergeCell ref="C762:D762"/>
    <mergeCell ref="C763:D763"/>
    <mergeCell ref="C764:D764"/>
    <mergeCell ref="C765:D765"/>
    <mergeCell ref="C766:D766"/>
    <mergeCell ref="C754:D754"/>
    <mergeCell ref="C755:D755"/>
    <mergeCell ref="C756:D756"/>
    <mergeCell ref="C757:D757"/>
    <mergeCell ref="C758:D758"/>
    <mergeCell ref="C759:D759"/>
    <mergeCell ref="C747:D747"/>
    <mergeCell ref="C748:D748"/>
    <mergeCell ref="C749:D749"/>
    <mergeCell ref="C751:D751"/>
    <mergeCell ref="C752:D752"/>
    <mergeCell ref="C753:D753"/>
    <mergeCell ref="C741:D741"/>
    <mergeCell ref="C742:D742"/>
    <mergeCell ref="C743:D743"/>
    <mergeCell ref="C744:D744"/>
    <mergeCell ref="C745:D745"/>
    <mergeCell ref="C746:D746"/>
    <mergeCell ref="C734:D734"/>
    <mergeCell ref="C735:D735"/>
    <mergeCell ref="C736:D736"/>
    <mergeCell ref="C738:D738"/>
    <mergeCell ref="C739:D739"/>
    <mergeCell ref="C740:D740"/>
    <mergeCell ref="C728:D728"/>
    <mergeCell ref="C729:D729"/>
    <mergeCell ref="C730:D730"/>
    <mergeCell ref="C731:D731"/>
    <mergeCell ref="C732:D732"/>
    <mergeCell ref="C733:D733"/>
    <mergeCell ref="C721:D721"/>
    <mergeCell ref="C722:D722"/>
    <mergeCell ref="C723:D723"/>
    <mergeCell ref="C724:D724"/>
    <mergeCell ref="C726:D726"/>
    <mergeCell ref="C727:D727"/>
    <mergeCell ref="C715:D715"/>
    <mergeCell ref="C716:D716"/>
    <mergeCell ref="C717:D717"/>
    <mergeCell ref="C718:D718"/>
    <mergeCell ref="C719:D719"/>
    <mergeCell ref="C720:D720"/>
    <mergeCell ref="C708:D708"/>
    <mergeCell ref="C709:D709"/>
    <mergeCell ref="C710:D710"/>
    <mergeCell ref="C711:D711"/>
    <mergeCell ref="C712:D712"/>
    <mergeCell ref="C713:D713"/>
    <mergeCell ref="C701:D701"/>
    <mergeCell ref="C703:D703"/>
    <mergeCell ref="C704:D704"/>
    <mergeCell ref="C705:D705"/>
    <mergeCell ref="C706:D706"/>
    <mergeCell ref="C707:D707"/>
    <mergeCell ref="C695:D695"/>
    <mergeCell ref="C696:D696"/>
    <mergeCell ref="C697:D697"/>
    <mergeCell ref="C698:D698"/>
    <mergeCell ref="C699:D699"/>
    <mergeCell ref="C700:D700"/>
    <mergeCell ref="C688:D688"/>
    <mergeCell ref="C689:D689"/>
    <mergeCell ref="C690:D690"/>
    <mergeCell ref="C692:D692"/>
    <mergeCell ref="C693:D693"/>
    <mergeCell ref="C694:D694"/>
    <mergeCell ref="C682:D682"/>
    <mergeCell ref="C683:D683"/>
    <mergeCell ref="C684:D684"/>
    <mergeCell ref="C685:D685"/>
    <mergeCell ref="C686:D686"/>
    <mergeCell ref="C687:D687"/>
    <mergeCell ref="C675:D675"/>
    <mergeCell ref="C676:D676"/>
    <mergeCell ref="C677:D677"/>
    <mergeCell ref="C678:D678"/>
    <mergeCell ref="C679:D679"/>
    <mergeCell ref="C680:D680"/>
    <mergeCell ref="C668:D668"/>
    <mergeCell ref="C669:D669"/>
    <mergeCell ref="C670:D670"/>
    <mergeCell ref="C672:D672"/>
    <mergeCell ref="C673:D673"/>
    <mergeCell ref="C674:D674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54:D654"/>
    <mergeCell ref="C655:D655"/>
    <mergeCell ref="C637:D637"/>
    <mergeCell ref="C638:D638"/>
    <mergeCell ref="C639:D639"/>
    <mergeCell ref="C641:D641"/>
    <mergeCell ref="C643:D643"/>
    <mergeCell ref="C623:D623"/>
    <mergeCell ref="C624:D624"/>
    <mergeCell ref="C626:D626"/>
    <mergeCell ref="C627:D627"/>
    <mergeCell ref="C628:D628"/>
    <mergeCell ref="C629:D629"/>
    <mergeCell ref="C630:D630"/>
    <mergeCell ref="C631:D631"/>
    <mergeCell ref="C632:D632"/>
    <mergeCell ref="C614:D614"/>
    <mergeCell ref="C615:D615"/>
    <mergeCell ref="C616:D616"/>
    <mergeCell ref="C617:D617"/>
    <mergeCell ref="C618:D618"/>
    <mergeCell ref="C633:D633"/>
    <mergeCell ref="C634:D634"/>
    <mergeCell ref="C635:D635"/>
    <mergeCell ref="C636:D636"/>
    <mergeCell ref="C608:D608"/>
    <mergeCell ref="C609:D609"/>
    <mergeCell ref="C610:D610"/>
    <mergeCell ref="C611:D611"/>
    <mergeCell ref="C612:D612"/>
    <mergeCell ref="C613:D613"/>
    <mergeCell ref="C601:D601"/>
    <mergeCell ref="C602:D602"/>
    <mergeCell ref="C603:D603"/>
    <mergeCell ref="C605:D605"/>
    <mergeCell ref="C606:D606"/>
    <mergeCell ref="C607:D607"/>
    <mergeCell ref="C595:D595"/>
    <mergeCell ref="C596:D596"/>
    <mergeCell ref="C597:D597"/>
    <mergeCell ref="C598:D598"/>
    <mergeCell ref="C599:D599"/>
    <mergeCell ref="C600:D600"/>
    <mergeCell ref="C589:D589"/>
    <mergeCell ref="C590:D590"/>
    <mergeCell ref="C591:D591"/>
    <mergeCell ref="C592:D592"/>
    <mergeCell ref="C593:D593"/>
    <mergeCell ref="C594:D594"/>
    <mergeCell ref="C576:D576"/>
    <mergeCell ref="C577:D577"/>
    <mergeCell ref="C584:D584"/>
    <mergeCell ref="C586:D586"/>
    <mergeCell ref="C587:D587"/>
    <mergeCell ref="C588:D588"/>
    <mergeCell ref="C568:D568"/>
    <mergeCell ref="C570:D570"/>
    <mergeCell ref="C571:D571"/>
    <mergeCell ref="C572:D572"/>
    <mergeCell ref="C573:D573"/>
    <mergeCell ref="C575:D575"/>
    <mergeCell ref="C562:D562"/>
    <mergeCell ref="C563:D563"/>
    <mergeCell ref="C564:D564"/>
    <mergeCell ref="C565:D565"/>
    <mergeCell ref="C566:D566"/>
    <mergeCell ref="C567:D567"/>
    <mergeCell ref="C556:D556"/>
    <mergeCell ref="C557:D557"/>
    <mergeCell ref="C558:D558"/>
    <mergeCell ref="C559:D559"/>
    <mergeCell ref="C560:D560"/>
    <mergeCell ref="C561:D561"/>
    <mergeCell ref="C549:D549"/>
    <mergeCell ref="C550:D550"/>
    <mergeCell ref="C551:D551"/>
    <mergeCell ref="C552:D552"/>
    <mergeCell ref="C554:D554"/>
    <mergeCell ref="C555:D555"/>
    <mergeCell ref="C543:D543"/>
    <mergeCell ref="C544:D544"/>
    <mergeCell ref="C545:D545"/>
    <mergeCell ref="C546:D546"/>
    <mergeCell ref="C547:D547"/>
    <mergeCell ref="C548:D548"/>
    <mergeCell ref="C536:D536"/>
    <mergeCell ref="C537:D537"/>
    <mergeCell ref="C539:D539"/>
    <mergeCell ref="C540:D540"/>
    <mergeCell ref="C541:D541"/>
    <mergeCell ref="C542:D542"/>
    <mergeCell ref="C529:D529"/>
    <mergeCell ref="C530:D530"/>
    <mergeCell ref="C531:D531"/>
    <mergeCell ref="C532:D532"/>
    <mergeCell ref="C534:D534"/>
    <mergeCell ref="C535:D535"/>
    <mergeCell ref="C523:D523"/>
    <mergeCell ref="C524:D524"/>
    <mergeCell ref="C525:D525"/>
    <mergeCell ref="C526:D526"/>
    <mergeCell ref="C527:D527"/>
    <mergeCell ref="C528:D528"/>
    <mergeCell ref="C517:D517"/>
    <mergeCell ref="C518:D518"/>
    <mergeCell ref="C519:D519"/>
    <mergeCell ref="C520:D520"/>
    <mergeCell ref="C521:D521"/>
    <mergeCell ref="C522:D522"/>
    <mergeCell ref="C510:D510"/>
    <mergeCell ref="C511:D511"/>
    <mergeCell ref="C512:D512"/>
    <mergeCell ref="C514:D514"/>
    <mergeCell ref="C515:D515"/>
    <mergeCell ref="C516:D516"/>
    <mergeCell ref="C503:D503"/>
    <mergeCell ref="C505:D505"/>
    <mergeCell ref="C506:D506"/>
    <mergeCell ref="C507:D507"/>
    <mergeCell ref="C508:D508"/>
    <mergeCell ref="C509:D509"/>
    <mergeCell ref="C496:D496"/>
    <mergeCell ref="C497:D497"/>
    <mergeCell ref="C498:D498"/>
    <mergeCell ref="C500:D500"/>
    <mergeCell ref="C501:D501"/>
    <mergeCell ref="C502:D502"/>
    <mergeCell ref="C489:D489"/>
    <mergeCell ref="C490:D490"/>
    <mergeCell ref="C491:D491"/>
    <mergeCell ref="C492:D492"/>
    <mergeCell ref="C493:D493"/>
    <mergeCell ref="C494:D494"/>
    <mergeCell ref="C482:D482"/>
    <mergeCell ref="C483:D483"/>
    <mergeCell ref="C484:D484"/>
    <mergeCell ref="C485:D485"/>
    <mergeCell ref="C487:D487"/>
    <mergeCell ref="C488:D488"/>
    <mergeCell ref="C474:D474"/>
    <mergeCell ref="C476:D476"/>
    <mergeCell ref="C477:D477"/>
    <mergeCell ref="C478:D478"/>
    <mergeCell ref="C480:D480"/>
    <mergeCell ref="C481:D481"/>
    <mergeCell ref="C467:D467"/>
    <mergeCell ref="C468:D468"/>
    <mergeCell ref="C470:D470"/>
    <mergeCell ref="C471:D471"/>
    <mergeCell ref="C472:D472"/>
    <mergeCell ref="C473:D473"/>
    <mergeCell ref="C461:D461"/>
    <mergeCell ref="C462:D462"/>
    <mergeCell ref="C463:D463"/>
    <mergeCell ref="C464:D464"/>
    <mergeCell ref="C465:D465"/>
    <mergeCell ref="C466:D466"/>
    <mergeCell ref="C455:D455"/>
    <mergeCell ref="C456:D456"/>
    <mergeCell ref="C457:D457"/>
    <mergeCell ref="C458:D458"/>
    <mergeCell ref="C459:D459"/>
    <mergeCell ref="C460:D460"/>
    <mergeCell ref="C448:D448"/>
    <mergeCell ref="C449:D449"/>
    <mergeCell ref="C450:D450"/>
    <mergeCell ref="C451:D451"/>
    <mergeCell ref="C453:D453"/>
    <mergeCell ref="C454:D454"/>
    <mergeCell ref="C442:D442"/>
    <mergeCell ref="C443:D443"/>
    <mergeCell ref="C444:D444"/>
    <mergeCell ref="C445:D445"/>
    <mergeCell ref="C446:D446"/>
    <mergeCell ref="C447:D447"/>
    <mergeCell ref="C436:D436"/>
    <mergeCell ref="C437:D437"/>
    <mergeCell ref="C438:D438"/>
    <mergeCell ref="C439:D439"/>
    <mergeCell ref="C440:D440"/>
    <mergeCell ref="C441:D441"/>
    <mergeCell ref="C428:D428"/>
    <mergeCell ref="C429:D429"/>
    <mergeCell ref="C431:D431"/>
    <mergeCell ref="C432:D432"/>
    <mergeCell ref="C433:D433"/>
    <mergeCell ref="C434:D434"/>
    <mergeCell ref="C421:D421"/>
    <mergeCell ref="C422:D422"/>
    <mergeCell ref="C423:D423"/>
    <mergeCell ref="C425:D425"/>
    <mergeCell ref="C426:D426"/>
    <mergeCell ref="C427:D427"/>
    <mergeCell ref="C415:D415"/>
    <mergeCell ref="C416:D416"/>
    <mergeCell ref="C417:D417"/>
    <mergeCell ref="C418:D418"/>
    <mergeCell ref="C419:D419"/>
    <mergeCell ref="C420:D420"/>
    <mergeCell ref="C409:D409"/>
    <mergeCell ref="C410:D410"/>
    <mergeCell ref="C411:D411"/>
    <mergeCell ref="C412:D412"/>
    <mergeCell ref="C413:D413"/>
    <mergeCell ref="C414:D414"/>
    <mergeCell ref="C402:D402"/>
    <mergeCell ref="C403:D403"/>
    <mergeCell ref="C404:D404"/>
    <mergeCell ref="C405:D405"/>
    <mergeCell ref="C406:D406"/>
    <mergeCell ref="C408:D408"/>
    <mergeCell ref="C396:D396"/>
    <mergeCell ref="C397:D397"/>
    <mergeCell ref="C398:D398"/>
    <mergeCell ref="C399:D399"/>
    <mergeCell ref="C400:D400"/>
    <mergeCell ref="C401:D401"/>
    <mergeCell ref="C390:D390"/>
    <mergeCell ref="C391:D391"/>
    <mergeCell ref="C392:D392"/>
    <mergeCell ref="C393:D393"/>
    <mergeCell ref="C394:D394"/>
    <mergeCell ref="C395:D395"/>
    <mergeCell ref="C384:D384"/>
    <mergeCell ref="C385:D385"/>
    <mergeCell ref="C386:D386"/>
    <mergeCell ref="C387:D387"/>
    <mergeCell ref="C388:D388"/>
    <mergeCell ref="C389:D389"/>
    <mergeCell ref="C377:D377"/>
    <mergeCell ref="C378:D378"/>
    <mergeCell ref="C379:D379"/>
    <mergeCell ref="C380:D380"/>
    <mergeCell ref="C381:D381"/>
    <mergeCell ref="C383:D383"/>
    <mergeCell ref="C371:D371"/>
    <mergeCell ref="C372:D372"/>
    <mergeCell ref="C373:D373"/>
    <mergeCell ref="C374:D374"/>
    <mergeCell ref="C375:D375"/>
    <mergeCell ref="C376:D376"/>
    <mergeCell ref="C363:D363"/>
    <mergeCell ref="C364:D364"/>
    <mergeCell ref="C366:D366"/>
    <mergeCell ref="C367:D367"/>
    <mergeCell ref="C368:D368"/>
    <mergeCell ref="C369:D369"/>
    <mergeCell ref="C356:D356"/>
    <mergeCell ref="C357:D357"/>
    <mergeCell ref="C358:D358"/>
    <mergeCell ref="C359:D359"/>
    <mergeCell ref="C361:D361"/>
    <mergeCell ref="C362:D362"/>
    <mergeCell ref="C348:D348"/>
    <mergeCell ref="C349:D349"/>
    <mergeCell ref="C350:D350"/>
    <mergeCell ref="C351:D351"/>
    <mergeCell ref="C353:D353"/>
    <mergeCell ref="C355:D355"/>
    <mergeCell ref="C337:D337"/>
    <mergeCell ref="C338:D338"/>
    <mergeCell ref="C340:D340"/>
    <mergeCell ref="C341:D341"/>
    <mergeCell ref="C343:D343"/>
    <mergeCell ref="C344:D344"/>
    <mergeCell ref="C345:D345"/>
    <mergeCell ref="C347:D347"/>
    <mergeCell ref="C326:D326"/>
    <mergeCell ref="C327:D327"/>
    <mergeCell ref="C331:D331"/>
    <mergeCell ref="C319:D319"/>
    <mergeCell ref="C320:D320"/>
    <mergeCell ref="C322:D322"/>
    <mergeCell ref="C310:D310"/>
    <mergeCell ref="C311:D311"/>
    <mergeCell ref="C312:D312"/>
    <mergeCell ref="C313:D313"/>
    <mergeCell ref="C314:D314"/>
    <mergeCell ref="C315:D315"/>
    <mergeCell ref="C304:D304"/>
    <mergeCell ref="C305:D305"/>
    <mergeCell ref="C306:D306"/>
    <mergeCell ref="C307:D307"/>
    <mergeCell ref="C308:D308"/>
    <mergeCell ref="C309:D309"/>
    <mergeCell ref="C298:D298"/>
    <mergeCell ref="C299:D299"/>
    <mergeCell ref="C300:D300"/>
    <mergeCell ref="C301:D301"/>
    <mergeCell ref="C302:D302"/>
    <mergeCell ref="C303:D303"/>
    <mergeCell ref="C291:D291"/>
    <mergeCell ref="C292:D292"/>
    <mergeCell ref="C294:D294"/>
    <mergeCell ref="C295:D295"/>
    <mergeCell ref="C296:D296"/>
    <mergeCell ref="C297:D297"/>
    <mergeCell ref="C285:D285"/>
    <mergeCell ref="C286:D286"/>
    <mergeCell ref="C287:D287"/>
    <mergeCell ref="C288:D288"/>
    <mergeCell ref="C289:D289"/>
    <mergeCell ref="C290:D290"/>
    <mergeCell ref="C279:D279"/>
    <mergeCell ref="C280:D280"/>
    <mergeCell ref="C281:D281"/>
    <mergeCell ref="C282:D282"/>
    <mergeCell ref="C283:D283"/>
    <mergeCell ref="C284:D284"/>
    <mergeCell ref="C273:D273"/>
    <mergeCell ref="C274:D274"/>
    <mergeCell ref="C275:D275"/>
    <mergeCell ref="C276:D276"/>
    <mergeCell ref="C277:D277"/>
    <mergeCell ref="C278:D278"/>
    <mergeCell ref="C267:D267"/>
    <mergeCell ref="C268:D268"/>
    <mergeCell ref="C269:D269"/>
    <mergeCell ref="C270:D270"/>
    <mergeCell ref="C271:D271"/>
    <mergeCell ref="C272:D272"/>
    <mergeCell ref="C259:D259"/>
    <mergeCell ref="C261:D261"/>
    <mergeCell ref="C263:D263"/>
    <mergeCell ref="C264:D264"/>
    <mergeCell ref="C265:D265"/>
    <mergeCell ref="C266:D266"/>
    <mergeCell ref="C252:D252"/>
    <mergeCell ref="C254:D254"/>
    <mergeCell ref="C255:D255"/>
    <mergeCell ref="C256:D256"/>
    <mergeCell ref="C257:D257"/>
    <mergeCell ref="C258:D258"/>
    <mergeCell ref="C244:D244"/>
    <mergeCell ref="C245:D245"/>
    <mergeCell ref="C247:D247"/>
    <mergeCell ref="C248:D248"/>
    <mergeCell ref="C250:D250"/>
    <mergeCell ref="C251:D251"/>
    <mergeCell ref="C237:D237"/>
    <mergeCell ref="C238:D238"/>
    <mergeCell ref="C239:D239"/>
    <mergeCell ref="C241:D241"/>
    <mergeCell ref="C242:D242"/>
    <mergeCell ref="C243:D243"/>
    <mergeCell ref="C230:D230"/>
    <mergeCell ref="C232:D232"/>
    <mergeCell ref="C233:D233"/>
    <mergeCell ref="C234:D234"/>
    <mergeCell ref="C235:D235"/>
    <mergeCell ref="C236:D236"/>
    <mergeCell ref="C223:D223"/>
    <mergeCell ref="C224:D224"/>
    <mergeCell ref="C226:D226"/>
    <mergeCell ref="C227:D227"/>
    <mergeCell ref="C228:D228"/>
    <mergeCell ref="C229:D229"/>
    <mergeCell ref="C215:D215"/>
    <mergeCell ref="C216:D216"/>
    <mergeCell ref="C217:D217"/>
    <mergeCell ref="C219:D219"/>
    <mergeCell ref="C220:D220"/>
    <mergeCell ref="C221:D221"/>
    <mergeCell ref="C203:D203"/>
    <mergeCell ref="C204:D204"/>
    <mergeCell ref="C205:D205"/>
    <mergeCell ref="C206:D206"/>
    <mergeCell ref="C210:D210"/>
    <mergeCell ref="C211:D211"/>
    <mergeCell ref="C212:D212"/>
    <mergeCell ref="C214:D214"/>
    <mergeCell ref="C190:D190"/>
    <mergeCell ref="C191:D191"/>
    <mergeCell ref="C195:D195"/>
    <mergeCell ref="C196:D196"/>
    <mergeCell ref="C197:D197"/>
    <mergeCell ref="C199:D199"/>
    <mergeCell ref="C200:D200"/>
    <mergeCell ref="C201:D201"/>
    <mergeCell ref="C184:D184"/>
    <mergeCell ref="C185:D185"/>
    <mergeCell ref="C186:D186"/>
    <mergeCell ref="C187:D187"/>
    <mergeCell ref="C188:D188"/>
    <mergeCell ref="C189:D189"/>
    <mergeCell ref="C177:D177"/>
    <mergeCell ref="C178:D178"/>
    <mergeCell ref="C179:D179"/>
    <mergeCell ref="C180:D180"/>
    <mergeCell ref="C182:D182"/>
    <mergeCell ref="C183:D183"/>
    <mergeCell ref="C171:D171"/>
    <mergeCell ref="C172:D172"/>
    <mergeCell ref="C173:D173"/>
    <mergeCell ref="C174:D174"/>
    <mergeCell ref="C175:D175"/>
    <mergeCell ref="C176:D176"/>
    <mergeCell ref="C164:D164"/>
    <mergeCell ref="C165:D165"/>
    <mergeCell ref="C166:D166"/>
    <mergeCell ref="C167:D167"/>
    <mergeCell ref="C168:D168"/>
    <mergeCell ref="C170:D170"/>
    <mergeCell ref="C156:D156"/>
    <mergeCell ref="C157:D157"/>
    <mergeCell ref="C158:D158"/>
    <mergeCell ref="C160:D160"/>
    <mergeCell ref="C161:D161"/>
    <mergeCell ref="C162:D162"/>
    <mergeCell ref="C149:D149"/>
    <mergeCell ref="C150:D150"/>
    <mergeCell ref="C151:D151"/>
    <mergeCell ref="C152:D152"/>
    <mergeCell ref="C154:D154"/>
    <mergeCell ref="C155:D155"/>
    <mergeCell ref="C143:D143"/>
    <mergeCell ref="C144:D144"/>
    <mergeCell ref="C145:D145"/>
    <mergeCell ref="C146:D146"/>
    <mergeCell ref="C147:D147"/>
    <mergeCell ref="C148:D148"/>
    <mergeCell ref="C137:D137"/>
    <mergeCell ref="C138:D138"/>
    <mergeCell ref="C139:D139"/>
    <mergeCell ref="C140:D140"/>
    <mergeCell ref="C141:D141"/>
    <mergeCell ref="C142:D142"/>
    <mergeCell ref="C131:D131"/>
    <mergeCell ref="C132:D132"/>
    <mergeCell ref="C133:D133"/>
    <mergeCell ref="C134:D134"/>
    <mergeCell ref="C135:D135"/>
    <mergeCell ref="C136:D136"/>
    <mergeCell ref="C124:D124"/>
    <mergeCell ref="C125:D125"/>
    <mergeCell ref="C126:D126"/>
    <mergeCell ref="C127:D127"/>
    <mergeCell ref="C128:D128"/>
    <mergeCell ref="C129:D129"/>
    <mergeCell ref="C117:D117"/>
    <mergeCell ref="C118:D118"/>
    <mergeCell ref="C120:D120"/>
    <mergeCell ref="C121:D121"/>
    <mergeCell ref="C122:D122"/>
    <mergeCell ref="C123:D123"/>
    <mergeCell ref="C110:D110"/>
    <mergeCell ref="C111:D111"/>
    <mergeCell ref="C112:D112"/>
    <mergeCell ref="C114:D114"/>
    <mergeCell ref="C115:D115"/>
    <mergeCell ref="C116:D116"/>
    <mergeCell ref="C103:D103"/>
    <mergeCell ref="C104:D104"/>
    <mergeCell ref="C105:D105"/>
    <mergeCell ref="C106:D106"/>
    <mergeCell ref="C107:D107"/>
    <mergeCell ref="C108:D108"/>
    <mergeCell ref="C96:D96"/>
    <mergeCell ref="C97:D97"/>
    <mergeCell ref="C98:D98"/>
    <mergeCell ref="C99:D99"/>
    <mergeCell ref="C101:D101"/>
    <mergeCell ref="C102:D102"/>
    <mergeCell ref="C90:D90"/>
    <mergeCell ref="C91:D91"/>
    <mergeCell ref="C92:D92"/>
    <mergeCell ref="C93:D93"/>
    <mergeCell ref="C94:D94"/>
    <mergeCell ref="C95:D95"/>
    <mergeCell ref="C83:D83"/>
    <mergeCell ref="C84:D84"/>
    <mergeCell ref="C86:D86"/>
    <mergeCell ref="C87:D87"/>
    <mergeCell ref="C88:D88"/>
    <mergeCell ref="C89:D89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64:D64"/>
    <mergeCell ref="C65:D65"/>
    <mergeCell ref="C66:D66"/>
    <mergeCell ref="C67:D67"/>
    <mergeCell ref="C68:D68"/>
    <mergeCell ref="C69:D69"/>
    <mergeCell ref="C57:D57"/>
    <mergeCell ref="C58:D58"/>
    <mergeCell ref="C60:D60"/>
    <mergeCell ref="C61:D61"/>
    <mergeCell ref="C62:D62"/>
    <mergeCell ref="C63:D63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70:D70"/>
    <mergeCell ref="C35:D35"/>
    <mergeCell ref="C37:D37"/>
    <mergeCell ref="C38:D38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51:D51"/>
    <mergeCell ref="C52:D52"/>
    <mergeCell ref="C14:D14"/>
    <mergeCell ref="C15:D15"/>
    <mergeCell ref="C16:D16"/>
    <mergeCell ref="C17:D17"/>
    <mergeCell ref="C18:D18"/>
    <mergeCell ref="C19:D19"/>
    <mergeCell ref="A1:G1"/>
    <mergeCell ref="A3:B3"/>
    <mergeCell ref="A4:B4"/>
    <mergeCell ref="E4:G4"/>
    <mergeCell ref="C9:D9"/>
    <mergeCell ref="C10:D10"/>
    <mergeCell ref="C11:D11"/>
    <mergeCell ref="C12:D12"/>
    <mergeCell ref="C32:D32"/>
    <mergeCell ref="C33:D33"/>
    <mergeCell ref="C34:D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VUT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diaz.y</dc:creator>
  <cp:keywords/>
  <dc:description/>
  <cp:lastModifiedBy>Stehlikova</cp:lastModifiedBy>
  <dcterms:created xsi:type="dcterms:W3CDTF">2017-05-21T15:45:01Z</dcterms:created>
  <dcterms:modified xsi:type="dcterms:W3CDTF">2017-05-22T13:50:54Z</dcterms:modified>
  <cp:category/>
  <cp:version/>
  <cp:contentType/>
  <cp:contentStatus/>
</cp:coreProperties>
</file>