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45" windowWidth="26475" windowHeight="1278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list'!$F$4</definedName>
    <definedName name="MJ">'Krycí list'!$G$4</definedName>
    <definedName name="Mont">Rekapitulace!$H$14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Položky!$A$1:$K$39</definedName>
    <definedName name="_xlnm.Print_Area" localSheetId="1">Rekapitulace!$A$1:$I$20</definedName>
    <definedName name="PocetMJ">'Krycí list'!$G$7</definedName>
    <definedName name="Poznamka">'Krycí list'!$B$37</definedName>
    <definedName name="Projektant">'Krycí list'!$C$7</definedName>
    <definedName name="PSV">Rekapitulace!$F$14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Rekapitulace!$H$20</definedName>
    <definedName name="VRNKc">Rekapitulace!$E$19</definedName>
    <definedName name="VRNnazev">Rekapitulace!$A$19</definedName>
    <definedName name="VRNproc">Rekapitulace!$F$19</definedName>
    <definedName name="VRNzakl">Rekapitulace!$G$19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 fullCalcOnLoad="1"/>
</workbook>
</file>

<file path=xl/calcChain.xml><?xml version="1.0" encoding="utf-8"?>
<calcChain xmlns="http://schemas.openxmlformats.org/spreadsheetml/2006/main">
  <c r="BG38" i="3"/>
  <c r="BE38"/>
  <c r="BD38"/>
  <c r="BD39" s="1"/>
  <c r="F13" i="2" s="1"/>
  <c r="BC38" i="3"/>
  <c r="K38"/>
  <c r="I38"/>
  <c r="G38"/>
  <c r="G39" s="1"/>
  <c r="B13" i="2"/>
  <c r="A13"/>
  <c r="BG39" i="3"/>
  <c r="I13" i="2" s="1"/>
  <c r="BE39" i="3"/>
  <c r="G13" i="2" s="1"/>
  <c r="BC39" i="3"/>
  <c r="E13" i="2" s="1"/>
  <c r="K39" i="3"/>
  <c r="I39"/>
  <c r="C39"/>
  <c r="BG35"/>
  <c r="BF35"/>
  <c r="BE35"/>
  <c r="BC35"/>
  <c r="K35"/>
  <c r="I35"/>
  <c r="G35"/>
  <c r="G36" s="1"/>
  <c r="B12" i="2"/>
  <c r="A12"/>
  <c r="BG36" i="3"/>
  <c r="I12" i="2" s="1"/>
  <c r="BF36" i="3"/>
  <c r="H12" i="2" s="1"/>
  <c r="BE36" i="3"/>
  <c r="G12" i="2" s="1"/>
  <c r="BC36" i="3"/>
  <c r="E12" i="2" s="1"/>
  <c r="K36" i="3"/>
  <c r="I36"/>
  <c r="C36"/>
  <c r="BG32"/>
  <c r="BF32"/>
  <c r="BE32"/>
  <c r="BC32"/>
  <c r="K32"/>
  <c r="I32"/>
  <c r="G32"/>
  <c r="BD32" s="1"/>
  <c r="BG31"/>
  <c r="BF31"/>
  <c r="BE31"/>
  <c r="BC31"/>
  <c r="K31"/>
  <c r="I31"/>
  <c r="G31"/>
  <c r="BD31" s="1"/>
  <c r="BG30"/>
  <c r="BF30"/>
  <c r="BE30"/>
  <c r="BC30"/>
  <c r="K30"/>
  <c r="I30"/>
  <c r="G30"/>
  <c r="BD30" s="1"/>
  <c r="BG29"/>
  <c r="BF29"/>
  <c r="BE29"/>
  <c r="BC29"/>
  <c r="K29"/>
  <c r="I29"/>
  <c r="G29"/>
  <c r="BD29" s="1"/>
  <c r="BG28"/>
  <c r="BF28"/>
  <c r="BE28"/>
  <c r="BC28"/>
  <c r="K28"/>
  <c r="I28"/>
  <c r="G28"/>
  <c r="BD28" s="1"/>
  <c r="BG27"/>
  <c r="BF27"/>
  <c r="BE27"/>
  <c r="BC27"/>
  <c r="K27"/>
  <c r="I27"/>
  <c r="G27"/>
  <c r="G33" s="1"/>
  <c r="B11" i="2"/>
  <c r="A11"/>
  <c r="BG33" i="3"/>
  <c r="I11" i="2" s="1"/>
  <c r="BF33" i="3"/>
  <c r="H11" i="2" s="1"/>
  <c r="BE33" i="3"/>
  <c r="G11" i="2" s="1"/>
  <c r="BC33" i="3"/>
  <c r="E11" i="2" s="1"/>
  <c r="K33" i="3"/>
  <c r="I33"/>
  <c r="C33"/>
  <c r="BG24"/>
  <c r="BF24"/>
  <c r="BE24"/>
  <c r="BD24"/>
  <c r="BD25" s="1"/>
  <c r="F10" i="2" s="1"/>
  <c r="K24" i="3"/>
  <c r="I24"/>
  <c r="G24"/>
  <c r="G25" s="1"/>
  <c r="B10" i="2"/>
  <c r="A10"/>
  <c r="BG25" i="3"/>
  <c r="I10" i="2" s="1"/>
  <c r="BF25" i="3"/>
  <c r="H10" i="2" s="1"/>
  <c r="BE25" i="3"/>
  <c r="G10" i="2" s="1"/>
  <c r="K25" i="3"/>
  <c r="I25"/>
  <c r="C25"/>
  <c r="BG21"/>
  <c r="BF21"/>
  <c r="BE21"/>
  <c r="BD21"/>
  <c r="K21"/>
  <c r="I21"/>
  <c r="G21"/>
  <c r="BC21" s="1"/>
  <c r="BG20"/>
  <c r="BF20"/>
  <c r="BE20"/>
  <c r="BD20"/>
  <c r="K20"/>
  <c r="I20"/>
  <c r="G20"/>
  <c r="BC20" s="1"/>
  <c r="BG19"/>
  <c r="BF19"/>
  <c r="BE19"/>
  <c r="BD19"/>
  <c r="K19"/>
  <c r="I19"/>
  <c r="G19"/>
  <c r="BC19" s="1"/>
  <c r="BG18"/>
  <c r="BF18"/>
  <c r="BE18"/>
  <c r="BD18"/>
  <c r="K18"/>
  <c r="I18"/>
  <c r="G18"/>
  <c r="BC18" s="1"/>
  <c r="BG17"/>
  <c r="BF17"/>
  <c r="BE17"/>
  <c r="BD17"/>
  <c r="K17"/>
  <c r="I17"/>
  <c r="G17"/>
  <c r="BC17" s="1"/>
  <c r="BG16"/>
  <c r="BF16"/>
  <c r="BE16"/>
  <c r="BD16"/>
  <c r="BD22" s="1"/>
  <c r="F9" i="2" s="1"/>
  <c r="K16" i="3"/>
  <c r="I16"/>
  <c r="G16"/>
  <c r="G22" s="1"/>
  <c r="B9" i="2"/>
  <c r="A9"/>
  <c r="BG22" i="3"/>
  <c r="I9" i="2" s="1"/>
  <c r="BF22" i="3"/>
  <c r="H9" i="2" s="1"/>
  <c r="BE22" i="3"/>
  <c r="G9" i="2" s="1"/>
  <c r="K22" i="3"/>
  <c r="I22"/>
  <c r="C22"/>
  <c r="BG13"/>
  <c r="BF13"/>
  <c r="BE13"/>
  <c r="BD13"/>
  <c r="BD14" s="1"/>
  <c r="F8" i="2" s="1"/>
  <c r="K13" i="3"/>
  <c r="I13"/>
  <c r="G13"/>
  <c r="G14" s="1"/>
  <c r="B8" i="2"/>
  <c r="A8"/>
  <c r="BG14" i="3"/>
  <c r="I8" i="2" s="1"/>
  <c r="BF14" i="3"/>
  <c r="H8" i="2" s="1"/>
  <c r="BE14" i="3"/>
  <c r="G8" i="2" s="1"/>
  <c r="K14" i="3"/>
  <c r="I14"/>
  <c r="C14"/>
  <c r="BG10"/>
  <c r="BF10"/>
  <c r="BE10"/>
  <c r="BD10"/>
  <c r="K10"/>
  <c r="I10"/>
  <c r="G10"/>
  <c r="BC10" s="1"/>
  <c r="BG9"/>
  <c r="BF9"/>
  <c r="BE9"/>
  <c r="BD9"/>
  <c r="K9"/>
  <c r="I9"/>
  <c r="G9"/>
  <c r="BC9" s="1"/>
  <c r="BG8"/>
  <c r="BF8"/>
  <c r="BE8"/>
  <c r="BD8"/>
  <c r="BD11" s="1"/>
  <c r="F7" i="2" s="1"/>
  <c r="K8" i="3"/>
  <c r="I8"/>
  <c r="G8"/>
  <c r="G11" s="1"/>
  <c r="B7" i="2"/>
  <c r="A7"/>
  <c r="BG11" i="3"/>
  <c r="I7" i="2" s="1"/>
  <c r="BF11" i="3"/>
  <c r="H7" i="2" s="1"/>
  <c r="BE11" i="3"/>
  <c r="G7" i="2" s="1"/>
  <c r="K11" i="3"/>
  <c r="I11"/>
  <c r="C11"/>
  <c r="C4"/>
  <c r="H3"/>
  <c r="C3"/>
  <c r="H20" i="2"/>
  <c r="G19"/>
  <c r="I19" s="1"/>
  <c r="C2"/>
  <c r="C1"/>
  <c r="F33" i="1"/>
  <c r="F31"/>
  <c r="F34" s="1"/>
  <c r="G22"/>
  <c r="G21" s="1"/>
  <c r="G8"/>
  <c r="G14" i="2" l="1"/>
  <c r="C14" i="1" s="1"/>
  <c r="I14" i="2"/>
  <c r="C20" i="1" s="1"/>
  <c r="BD27" i="3"/>
  <c r="BD33" s="1"/>
  <c r="F11" i="2" s="1"/>
  <c r="F14" s="1"/>
  <c r="C17" i="1" s="1"/>
  <c r="BD35" i="3"/>
  <c r="BD36" s="1"/>
  <c r="F12" i="2" s="1"/>
  <c r="BC8" i="3"/>
  <c r="BC11" s="1"/>
  <c r="E7" i="2" s="1"/>
  <c r="E14" s="1"/>
  <c r="C16" i="1" s="1"/>
  <c r="BC13" i="3"/>
  <c r="BC14" s="1"/>
  <c r="E8" i="2" s="1"/>
  <c r="BC16" i="3"/>
  <c r="BC22" s="1"/>
  <c r="E9" i="2" s="1"/>
  <c r="BC24" i="3"/>
  <c r="BC25" s="1"/>
  <c r="E10" i="2" s="1"/>
  <c r="BF38" i="3"/>
  <c r="BF39" s="1"/>
  <c r="H13" i="2" s="1"/>
  <c r="H14" s="1"/>
  <c r="C15" i="1" s="1"/>
  <c r="C18" l="1"/>
  <c r="C21" s="1"/>
  <c r="C22" s="1"/>
</calcChain>
</file>

<file path=xl/sharedStrings.xml><?xml version="1.0" encoding="utf-8"?>
<sst xmlns="http://schemas.openxmlformats.org/spreadsheetml/2006/main" count="182" uniqueCount="129">
  <si>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</si>
  <si>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</si>
  <si>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</si>
  <si>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</si>
  <si>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</si>
  <si>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</si>
  <si>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</si>
  <si>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</si>
  <si>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</si>
  <si>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</si>
  <si>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</si>
  <si>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</si>
  <si>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</si>
  <si>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</si>
  <si>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</si>
  <si>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</si>
  <si>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</si>
  <si>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</si>
  <si>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</si>
  <si>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</si>
  <si>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</si>
  <si>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</si>
  <si>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</si>
  <si>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</si>
  <si>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</si>
  <si>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</si>
  <si>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</si>
  <si>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</si>
  <si>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</si>
  <si>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</si>
  <si>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</si>
  <si>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</si>
  <si>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</si>
  <si>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</si>
  <si>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</si>
  <si>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</si>
  <si>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</si>
  <si>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</si>
  <si>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</si>
  <si>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</si>
  <si>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</si>
  <si>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</si>
  <si>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</si>
  <si>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</si>
  <si>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</si>
  <si>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</si>
  <si>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</si>
  <si>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</si>
  <si>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</si>
  <si>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</si>
  <si>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</si>
  <si>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</si>
  <si>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</si>
  <si>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</si>
  <si>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</si>
  <si>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</si>
  <si>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</si>
  <si>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</si>
  <si>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</si>
  <si>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</si>
  <si>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</si>
  <si>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</si>
  <si>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</si>
  <si>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</si>
  <si>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</si>
  <si>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</si>
  <si>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</si>
  <si>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</si>
  <si>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</si>
  <si>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1</t>
  </si>
  <si>
    <t>Zemní práce</t>
  </si>
  <si>
    <t>Celkem za</t>
  </si>
  <si>
    <t>SIM D 207  - STL PŘÍPOJKA PLYNU</t>
  </si>
  <si>
    <t>D 207  - STL PŘÍPOJKA PLYNU</t>
  </si>
  <si>
    <t>132 20-0112.RAC</t>
  </si>
  <si>
    <t>Hloubení zapaž.rýh šířky.do 200 cm v hornině.1-4 pažení, odvoz 10 km, uložení na skládku</t>
  </si>
  <si>
    <t>m3</t>
  </si>
  <si>
    <t>174 10-0050.RAC</t>
  </si>
  <si>
    <t>Zásyp jam,rýh a šachet štěrkopískem dovoz štěrkopísku ze vzdálenosti 10 km</t>
  </si>
  <si>
    <t>175 10-0020.RAC</t>
  </si>
  <si>
    <t>Obsyp potrubí štěrkopískem dovoz štěrkopísku ze vzdálenosti 10 km</t>
  </si>
  <si>
    <t>4</t>
  </si>
  <si>
    <t>Vodorovné konstrukce</t>
  </si>
  <si>
    <t>451 57-2111.RK1</t>
  </si>
  <si>
    <t>Lože pod potrubí z kameniva těženého 0 - 4 mm kraj Jihomoravský</t>
  </si>
  <si>
    <t>8</t>
  </si>
  <si>
    <t>Trubní vedení</t>
  </si>
  <si>
    <t>871 21-1121.R00</t>
  </si>
  <si>
    <t>Montáž trubek polyetylenových ve výkopu 50 mm</t>
  </si>
  <si>
    <t>m</t>
  </si>
  <si>
    <t>286-53256</t>
  </si>
  <si>
    <t>Přechodka tlaková PE LD (rPE) dxG d 63/ 2''</t>
  </si>
  <si>
    <t>kus</t>
  </si>
  <si>
    <t>286-13959.00</t>
  </si>
  <si>
    <t>Trubka tlaková plyn d63 x 5,8mm návin PE100 SDR 11</t>
  </si>
  <si>
    <t>R01</t>
  </si>
  <si>
    <t>Plynovodní přípojka z trub PE, D 63 mm, dl. 7 m napojení na řád D 500 mm vč. tvarovky</t>
  </si>
  <si>
    <t>841 99-0110.RAB</t>
  </si>
  <si>
    <t>Příplatek za trasu v komunikaci živičné, tl. 39 cm šířka rýhy 80 cm</t>
  </si>
  <si>
    <t>422-43815</t>
  </si>
  <si>
    <t>nika pro HUO 2000x1600x600 vč. dvířek</t>
  </si>
  <si>
    <t>99</t>
  </si>
  <si>
    <t>Staveništní přesun hmot</t>
  </si>
  <si>
    <t>998 27-6101.R00</t>
  </si>
  <si>
    <t>Přesun hmot, trubní vedení plastová, otevř. výkop</t>
  </si>
  <si>
    <t>t</t>
  </si>
  <si>
    <t>723</t>
  </si>
  <si>
    <t>Vnitřní plynovod</t>
  </si>
  <si>
    <t>723 20-0001.RA0</t>
  </si>
  <si>
    <t>Montáž plynových spotřebičů</t>
  </si>
  <si>
    <t>723 23-5116.R00</t>
  </si>
  <si>
    <t>Kohout kulový,vnitřní-vnitřní z. IVAR.KK G51 DN 50</t>
  </si>
  <si>
    <t>723 15-0314.R00</t>
  </si>
  <si>
    <t>Chránička DN80</t>
  </si>
  <si>
    <t>Signalizační vodič CYKY 1 x 2,5 mm2</t>
  </si>
  <si>
    <t>283-14146.A</t>
  </si>
  <si>
    <t>Fólie výstražná VF-300P š.300mm žlutá ''POZOR PLYN</t>
  </si>
  <si>
    <t>998 72-3101.R00</t>
  </si>
  <si>
    <t>Přesun hmot pro vnitřní plynovod, výšky do 6 m</t>
  </si>
  <si>
    <t>783</t>
  </si>
  <si>
    <t>Nátěry</t>
  </si>
  <si>
    <t>783 42-6360.R00</t>
  </si>
  <si>
    <t>Nátěr syntet. potrubí do DN 100 mm Z +2x +1x email</t>
  </si>
  <si>
    <t>M23</t>
  </si>
  <si>
    <t>Montáže potrubí</t>
  </si>
  <si>
    <t>230 23-0016.R01</t>
  </si>
  <si>
    <t>Hlavní tlaková zkouška vzduchem 0,6 MPa, DN 50 revize</t>
  </si>
  <si>
    <t>Ing. Hrazdílková</t>
  </si>
  <si>
    <t>Položkový výkaz výměr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</si>
</sst>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#,##0.00\ &quot;Kč&quot;"/>
    <numFmt numFmtId="166" formatCode="0.0"/>
    <numFmt numFmtId="167" formatCode="#,##0.0000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3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9" fillId="0" borderId="44" xfId="1" applyFont="1" applyBorder="1" applyAlignment="1">
      <alignment horizontal="center"/>
    </xf>
    <xf numFmtId="0" fontId="9" fillId="0" borderId="44" xfId="1" applyBorder="1" applyAlignment="1">
      <alignment horizontal="left"/>
    </xf>
    <xf numFmtId="0" fontId="9" fillId="0" borderId="45" xfId="1" applyBorder="1"/>
    <xf numFmtId="49" fontId="9" fillId="0" borderId="46" xfId="1" applyNumberFormat="1" applyFont="1" applyBorder="1" applyAlignment="1">
      <alignment horizontal="center"/>
    </xf>
    <xf numFmtId="0" fontId="9" fillId="0" borderId="48" xfId="1" applyBorder="1" applyAlignment="1">
      <alignment horizontal="left" shrinkToFit="1"/>
    </xf>
    <xf numFmtId="0" fontId="9" fillId="0" borderId="49" xfId="1" applyBorder="1" applyAlignment="1">
      <alignment horizontal="left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6" fillId="0" borderId="57" xfId="1" applyFont="1" applyFill="1" applyBorder="1"/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7" fillId="0" borderId="0" xfId="1" applyFont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19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28515625" customWidth="1"/>
    <col min="6" max="6" width="19.7109375" customWidth="1"/>
    <col min="7" max="7" width="14.140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6" t="s">
        <v>3</v>
      </c>
      <c r="G3" s="7"/>
    </row>
    <row r="4" spans="1:57" ht="12.95" customHeight="1">
      <c r="A4" s="8"/>
      <c r="B4" s="9"/>
      <c r="C4" s="10" t="s">
        <v>73</v>
      </c>
      <c r="D4" s="11"/>
      <c r="E4" s="11"/>
      <c r="F4" s="12"/>
      <c r="G4" s="13"/>
    </row>
    <row r="5" spans="1:57" ht="12.95" customHeight="1">
      <c r="A5" s="14" t="s">
        <v>5</v>
      </c>
      <c r="B5" s="15"/>
      <c r="C5" s="16" t="s">
        <v>6</v>
      </c>
      <c r="D5" s="16"/>
      <c r="E5" s="16"/>
      <c r="F5" s="17" t="s">
        <v>7</v>
      </c>
      <c r="G5" s="18"/>
    </row>
    <row r="6" spans="1:57" ht="12.95" customHeight="1">
      <c r="A6" s="8"/>
      <c r="B6" s="9"/>
      <c r="C6" s="10" t="s">
        <v>72</v>
      </c>
      <c r="D6" s="11"/>
      <c r="E6" s="11"/>
      <c r="F6" s="19"/>
      <c r="G6" s="13"/>
    </row>
    <row r="7" spans="1:57">
      <c r="A7" s="14" t="s">
        <v>8</v>
      </c>
      <c r="B7" s="16"/>
      <c r="C7" s="20"/>
      <c r="D7" s="21"/>
      <c r="E7" s="22" t="s">
        <v>9</v>
      </c>
      <c r="F7" s="23"/>
      <c r="G7" s="24">
        <v>0</v>
      </c>
      <c r="H7" s="25"/>
      <c r="I7" s="25"/>
    </row>
    <row r="8" spans="1:57">
      <c r="A8" s="14" t="s">
        <v>10</v>
      </c>
      <c r="B8" s="16"/>
      <c r="C8" s="20"/>
      <c r="D8" s="21"/>
      <c r="E8" s="17" t="s">
        <v>11</v>
      </c>
      <c r="F8" s="16"/>
      <c r="G8" s="26">
        <f>IF(PocetMJ=0,,ROUND((F30+F32)/PocetMJ,1))</f>
        <v>0</v>
      </c>
    </row>
    <row r="9" spans="1:57">
      <c r="A9" s="27" t="s">
        <v>12</v>
      </c>
      <c r="B9" s="28"/>
      <c r="C9" s="28"/>
      <c r="D9" s="28"/>
      <c r="E9" s="29" t="s">
        <v>13</v>
      </c>
      <c r="F9" s="28"/>
      <c r="G9" s="30"/>
    </row>
    <row r="10" spans="1:57">
      <c r="A10" s="31" t="s">
        <v>14</v>
      </c>
      <c r="B10" s="32"/>
      <c r="C10" s="32"/>
      <c r="D10" s="32"/>
      <c r="E10" s="12" t="s">
        <v>15</v>
      </c>
      <c r="F10" s="32"/>
      <c r="G10" s="13"/>
      <c r="BA10" s="33"/>
      <c r="BB10" s="33"/>
      <c r="BC10" s="33"/>
      <c r="BD10" s="33"/>
      <c r="BE10" s="33"/>
    </row>
    <row r="11" spans="1:57">
      <c r="A11" s="31"/>
      <c r="B11" s="32"/>
      <c r="C11" s="32"/>
      <c r="D11" s="32"/>
      <c r="E11" s="34" t="s">
        <v>127</v>
      </c>
      <c r="F11" s="35"/>
      <c r="G11" s="36"/>
    </row>
    <row r="12" spans="1:57" ht="28.5" customHeight="1" thickBot="1">
      <c r="A12" s="37" t="s">
        <v>16</v>
      </c>
      <c r="B12" s="38"/>
      <c r="C12" s="38"/>
      <c r="D12" s="38"/>
      <c r="E12" s="39"/>
      <c r="F12" s="39"/>
      <c r="G12" s="40"/>
    </row>
    <row r="13" spans="1:57" ht="17.25" customHeight="1" thickBot="1">
      <c r="A13" s="41" t="s">
        <v>17</v>
      </c>
      <c r="B13" s="42"/>
      <c r="C13" s="43"/>
      <c r="D13" s="44" t="s">
        <v>18</v>
      </c>
      <c r="E13" s="45"/>
      <c r="F13" s="45"/>
      <c r="G13" s="43"/>
    </row>
    <row r="14" spans="1:57" ht="15.95" customHeight="1">
      <c r="A14" s="46"/>
      <c r="B14" s="47" t="s">
        <v>19</v>
      </c>
      <c r="C14" s="48">
        <f>Dodavka</f>
        <v>0</v>
      </c>
      <c r="D14" s="49"/>
      <c r="E14" s="50"/>
      <c r="F14" s="51"/>
      <c r="G14" s="48"/>
    </row>
    <row r="15" spans="1:57" ht="15.95" customHeight="1">
      <c r="A15" s="46" t="s">
        <v>20</v>
      </c>
      <c r="B15" s="47" t="s">
        <v>21</v>
      </c>
      <c r="C15" s="48">
        <f>Mont</f>
        <v>0</v>
      </c>
      <c r="D15" s="27"/>
      <c r="E15" s="52"/>
      <c r="F15" s="53"/>
      <c r="G15" s="48"/>
    </row>
    <row r="16" spans="1:57" ht="15.95" customHeight="1">
      <c r="A16" s="46" t="s">
        <v>22</v>
      </c>
      <c r="B16" s="47" t="s">
        <v>23</v>
      </c>
      <c r="C16" s="48">
        <f>HSV</f>
        <v>0</v>
      </c>
      <c r="D16" s="27"/>
      <c r="E16" s="52"/>
      <c r="F16" s="53"/>
      <c r="G16" s="48"/>
    </row>
    <row r="17" spans="1:7" ht="15.95" customHeight="1">
      <c r="A17" s="54" t="s">
        <v>24</v>
      </c>
      <c r="B17" s="47" t="s">
        <v>25</v>
      </c>
      <c r="C17" s="48">
        <f>PSV</f>
        <v>0</v>
      </c>
      <c r="D17" s="27"/>
      <c r="E17" s="52"/>
      <c r="F17" s="53"/>
      <c r="G17" s="48"/>
    </row>
    <row r="18" spans="1:7" ht="15.95" customHeight="1">
      <c r="A18" s="55" t="s">
        <v>26</v>
      </c>
      <c r="B18" s="47"/>
      <c r="C18" s="48">
        <f>SUM(C14:C17)</f>
        <v>0</v>
      </c>
      <c r="D18" s="56"/>
      <c r="E18" s="52"/>
      <c r="F18" s="53"/>
      <c r="G18" s="48"/>
    </row>
    <row r="19" spans="1:7" ht="15.95" customHeight="1">
      <c r="A19" s="55"/>
      <c r="B19" s="47"/>
      <c r="C19" s="48"/>
      <c r="D19" s="27"/>
      <c r="E19" s="52"/>
      <c r="F19" s="53"/>
      <c r="G19" s="48"/>
    </row>
    <row r="20" spans="1:7" ht="15.95" customHeight="1">
      <c r="A20" s="55" t="s">
        <v>27</v>
      </c>
      <c r="B20" s="47"/>
      <c r="C20" s="48">
        <f>HZS</f>
        <v>0</v>
      </c>
      <c r="D20" s="27"/>
      <c r="E20" s="52"/>
      <c r="F20" s="53"/>
      <c r="G20" s="48"/>
    </row>
    <row r="21" spans="1:7" ht="15.95" customHeight="1">
      <c r="A21" s="31" t="s">
        <v>28</v>
      </c>
      <c r="B21" s="32"/>
      <c r="C21" s="48">
        <f>C18+C20</f>
        <v>0</v>
      </c>
      <c r="D21" s="27" t="s">
        <v>29</v>
      </c>
      <c r="E21" s="52"/>
      <c r="F21" s="53"/>
      <c r="G21" s="48">
        <f>G22-SUM(G14:G20)</f>
        <v>0</v>
      </c>
    </row>
    <row r="22" spans="1:7" ht="15.95" customHeight="1" thickBot="1">
      <c r="A22" s="27" t="s">
        <v>30</v>
      </c>
      <c r="B22" s="28"/>
      <c r="C22" s="57">
        <f>C21+G22</f>
        <v>0</v>
      </c>
      <c r="D22" s="58" t="s">
        <v>31</v>
      </c>
      <c r="E22" s="59"/>
      <c r="F22" s="60"/>
      <c r="G22" s="48">
        <f>VRN</f>
        <v>0</v>
      </c>
    </row>
    <row r="23" spans="1:7">
      <c r="A23" s="3" t="s">
        <v>32</v>
      </c>
      <c r="B23" s="5"/>
      <c r="C23" s="6" t="s">
        <v>33</v>
      </c>
      <c r="D23" s="5"/>
      <c r="E23" s="6" t="s">
        <v>34</v>
      </c>
      <c r="F23" s="5"/>
      <c r="G23" s="7"/>
    </row>
    <row r="24" spans="1:7">
      <c r="A24" s="14"/>
      <c r="B24" s="16"/>
      <c r="C24" s="17" t="s">
        <v>35</v>
      </c>
      <c r="D24" s="16"/>
      <c r="E24" s="17" t="s">
        <v>35</v>
      </c>
      <c r="F24" s="16"/>
      <c r="G24" s="18"/>
    </row>
    <row r="25" spans="1:7">
      <c r="A25" s="31" t="s">
        <v>36</v>
      </c>
      <c r="B25" s="61"/>
      <c r="C25" s="12" t="s">
        <v>36</v>
      </c>
      <c r="D25" s="32"/>
      <c r="E25" s="12" t="s">
        <v>36</v>
      </c>
      <c r="F25" s="32"/>
      <c r="G25" s="13"/>
    </row>
    <row r="26" spans="1:7">
      <c r="A26" s="31"/>
      <c r="B26" s="62"/>
      <c r="C26" s="12" t="s">
        <v>37</v>
      </c>
      <c r="D26" s="32"/>
      <c r="E26" s="12" t="s">
        <v>38</v>
      </c>
      <c r="F26" s="32"/>
      <c r="G26" s="13"/>
    </row>
    <row r="27" spans="1:7">
      <c r="A27" s="31"/>
      <c r="B27" s="32"/>
      <c r="C27" s="12"/>
      <c r="D27" s="32"/>
      <c r="E27" s="12"/>
      <c r="F27" s="32"/>
      <c r="G27" s="13"/>
    </row>
    <row r="28" spans="1:7" ht="97.5" customHeight="1">
      <c r="A28" s="31"/>
      <c r="B28" s="32"/>
      <c r="C28" s="12"/>
      <c r="D28" s="32"/>
      <c r="E28" s="12"/>
      <c r="F28" s="32"/>
      <c r="G28" s="13"/>
    </row>
    <row r="29" spans="1:7">
      <c r="A29" s="14" t="s">
        <v>39</v>
      </c>
      <c r="B29" s="16"/>
      <c r="C29" s="63">
        <v>0</v>
      </c>
      <c r="D29" s="16" t="s">
        <v>40</v>
      </c>
      <c r="E29" s="17"/>
      <c r="F29" s="64">
        <v>0</v>
      </c>
      <c r="G29" s="18"/>
    </row>
    <row r="30" spans="1:7">
      <c r="A30" s="14" t="s">
        <v>39</v>
      </c>
      <c r="B30" s="16"/>
      <c r="C30" s="63">
        <v>15</v>
      </c>
      <c r="D30" s="16" t="s">
        <v>40</v>
      </c>
      <c r="E30" s="17"/>
      <c r="F30" s="64">
        <v>0</v>
      </c>
      <c r="G30" s="18"/>
    </row>
    <row r="31" spans="1:7">
      <c r="A31" s="14" t="s">
        <v>41</v>
      </c>
      <c r="B31" s="16"/>
      <c r="C31" s="63">
        <v>15</v>
      </c>
      <c r="D31" s="16" t="s">
        <v>40</v>
      </c>
      <c r="E31" s="17"/>
      <c r="F31" s="65">
        <f>ROUND(PRODUCT(F30,C31/100),0)</f>
        <v>0</v>
      </c>
      <c r="G31" s="30"/>
    </row>
    <row r="32" spans="1:7">
      <c r="A32" s="14" t="s">
        <v>39</v>
      </c>
      <c r="B32" s="16"/>
      <c r="C32" s="63">
        <v>21</v>
      </c>
      <c r="D32" s="16" t="s">
        <v>40</v>
      </c>
      <c r="E32" s="17"/>
      <c r="F32" s="64">
        <v>0</v>
      </c>
      <c r="G32" s="18"/>
    </row>
    <row r="33" spans="1:8">
      <c r="A33" s="14" t="s">
        <v>41</v>
      </c>
      <c r="B33" s="16"/>
      <c r="C33" s="63">
        <v>21</v>
      </c>
      <c r="D33" s="16" t="s">
        <v>40</v>
      </c>
      <c r="E33" s="17"/>
      <c r="F33" s="65">
        <f>ROUND(PRODUCT(F32,C33/100),0)</f>
        <v>0</v>
      </c>
      <c r="G33" s="30"/>
    </row>
    <row r="34" spans="1:8" s="71" customFormat="1" ht="19.5" customHeight="1" thickBot="1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>
      <c r="A38" s="74"/>
      <c r="B38" s="73"/>
      <c r="C38" s="73"/>
      <c r="D38" s="73"/>
      <c r="E38" s="73"/>
      <c r="F38" s="73"/>
      <c r="G38" s="73"/>
      <c r="H38" t="s">
        <v>4</v>
      </c>
    </row>
    <row r="39" spans="1:8">
      <c r="A39" s="74"/>
      <c r="B39" s="73"/>
      <c r="C39" s="73"/>
      <c r="D39" s="73"/>
      <c r="E39" s="73"/>
      <c r="F39" s="73"/>
      <c r="G39" s="73"/>
      <c r="H39" t="s">
        <v>4</v>
      </c>
    </row>
    <row r="40" spans="1:8">
      <c r="A40" s="74"/>
      <c r="B40" s="73"/>
      <c r="C40" s="73"/>
      <c r="D40" s="73"/>
      <c r="E40" s="73"/>
      <c r="F40" s="73"/>
      <c r="G40" s="73"/>
      <c r="H40" t="s">
        <v>4</v>
      </c>
    </row>
    <row r="41" spans="1:8">
      <c r="A41" s="74"/>
      <c r="B41" s="73"/>
      <c r="C41" s="73"/>
      <c r="D41" s="73"/>
      <c r="E41" s="73"/>
      <c r="F41" s="73"/>
      <c r="G41" s="73"/>
      <c r="H41" t="s">
        <v>4</v>
      </c>
    </row>
    <row r="42" spans="1:8">
      <c r="A42" s="74"/>
      <c r="B42" s="73"/>
      <c r="C42" s="73"/>
      <c r="D42" s="73"/>
      <c r="E42" s="73"/>
      <c r="F42" s="73"/>
      <c r="G42" s="73"/>
      <c r="H42" t="s">
        <v>4</v>
      </c>
    </row>
    <row r="43" spans="1:8">
      <c r="A43" s="74"/>
      <c r="B43" s="73"/>
      <c r="C43" s="73"/>
      <c r="D43" s="73"/>
      <c r="E43" s="73"/>
      <c r="F43" s="73"/>
      <c r="G43" s="73"/>
      <c r="H43" t="s">
        <v>4</v>
      </c>
    </row>
    <row r="44" spans="1:8">
      <c r="A44" s="74"/>
      <c r="B44" s="73"/>
      <c r="C44" s="73"/>
      <c r="D44" s="73"/>
      <c r="E44" s="73"/>
      <c r="F44" s="73"/>
      <c r="G44" s="73"/>
      <c r="H44" t="s">
        <v>4</v>
      </c>
    </row>
    <row r="45" spans="1:8">
      <c r="A45" s="74"/>
      <c r="B45" s="73"/>
      <c r="C45" s="73"/>
      <c r="D45" s="73"/>
      <c r="E45" s="73"/>
      <c r="F45" s="73"/>
      <c r="G45" s="73"/>
      <c r="H45" t="s">
        <v>4</v>
      </c>
    </row>
    <row r="46" spans="1:8">
      <c r="B46" s="75"/>
      <c r="C46" s="75"/>
      <c r="D46" s="75"/>
      <c r="E46" s="75"/>
      <c r="F46" s="75"/>
      <c r="G46" s="75"/>
    </row>
    <row r="47" spans="1:8">
      <c r="B47" s="75"/>
      <c r="C47" s="75"/>
      <c r="D47" s="75"/>
      <c r="E47" s="75"/>
      <c r="F47" s="75"/>
      <c r="G47" s="75"/>
    </row>
    <row r="48" spans="1:8">
      <c r="B48" s="75"/>
      <c r="C48" s="75"/>
      <c r="D48" s="75"/>
      <c r="E48" s="75"/>
      <c r="F48" s="75"/>
      <c r="G48" s="75"/>
    </row>
    <row r="49" spans="2:7">
      <c r="B49" s="75"/>
      <c r="C49" s="75"/>
      <c r="D49" s="75"/>
      <c r="E49" s="75"/>
      <c r="F49" s="75"/>
      <c r="G49" s="75"/>
    </row>
    <row r="50" spans="2:7">
      <c r="B50" s="75"/>
      <c r="C50" s="75"/>
      <c r="D50" s="75"/>
      <c r="E50" s="75"/>
      <c r="F50" s="75"/>
      <c r="G50" s="75"/>
    </row>
    <row r="51" spans="2:7">
      <c r="B51" s="75"/>
      <c r="C51" s="75"/>
      <c r="D51" s="75"/>
      <c r="E51" s="75"/>
      <c r="F51" s="75"/>
      <c r="G51" s="75"/>
    </row>
    <row r="52" spans="2:7">
      <c r="B52" s="75"/>
      <c r="C52" s="75"/>
      <c r="D52" s="75"/>
      <c r="E52" s="75"/>
      <c r="F52" s="75"/>
      <c r="G52" s="75"/>
    </row>
    <row r="53" spans="2:7">
      <c r="B53" s="75"/>
      <c r="C53" s="75"/>
      <c r="D53" s="75"/>
      <c r="E53" s="75"/>
      <c r="F53" s="75"/>
      <c r="G53" s="75"/>
    </row>
    <row r="54" spans="2:7">
      <c r="B54" s="75"/>
      <c r="C54" s="75"/>
      <c r="D54" s="75"/>
      <c r="E54" s="75"/>
      <c r="F54" s="75"/>
      <c r="G54" s="75"/>
    </row>
    <row r="55" spans="2:7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1"/>
  <sheetViews>
    <sheetView workbookViewId="0">
      <selection activeCell="A19" sqref="A19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76" t="s">
        <v>5</v>
      </c>
      <c r="B1" s="77"/>
      <c r="C1" s="78" t="str">
        <f>CONCATENATE(cislostavby," ",nazevstavby)</f>
        <v xml:space="preserve"> SIM D 207  - STL PŘÍPOJKA PLYNU</v>
      </c>
      <c r="D1" s="79"/>
      <c r="E1" s="80"/>
      <c r="F1" s="79"/>
      <c r="G1" s="81"/>
      <c r="H1" s="82"/>
      <c r="I1" s="83"/>
    </row>
    <row r="2" spans="1:57" ht="13.5" thickBot="1">
      <c r="A2" s="84" t="s">
        <v>1</v>
      </c>
      <c r="B2" s="85"/>
      <c r="C2" s="86" t="str">
        <f>CONCATENATE(cisloobjektu," ",nazevobjektu)</f>
        <v xml:space="preserve"> D 207  - STL PŘÍPOJKA PLYNU</v>
      </c>
      <c r="D2" s="87"/>
      <c r="E2" s="88"/>
      <c r="F2" s="87"/>
      <c r="G2" s="89"/>
      <c r="H2" s="89"/>
      <c r="I2" s="90"/>
    </row>
    <row r="3" spans="1:57" ht="13.5" thickTop="1"/>
    <row r="4" spans="1:57" ht="19.5" customHeight="1">
      <c r="A4" s="91" t="s">
        <v>44</v>
      </c>
      <c r="B4" s="1"/>
      <c r="C4" s="1"/>
      <c r="D4" s="1"/>
      <c r="E4" s="1"/>
      <c r="F4" s="1"/>
      <c r="G4" s="1"/>
      <c r="H4" s="1"/>
      <c r="I4" s="1"/>
    </row>
    <row r="5" spans="1:57" ht="13.5" thickBot="1"/>
    <row r="6" spans="1:57" s="32" customFormat="1" ht="13.5" thickBot="1">
      <c r="A6" s="92"/>
      <c r="B6" s="93" t="s">
        <v>45</v>
      </c>
      <c r="C6" s="93"/>
      <c r="D6" s="94"/>
      <c r="E6" s="95" t="s">
        <v>46</v>
      </c>
      <c r="F6" s="96" t="s">
        <v>47</v>
      </c>
      <c r="G6" s="96" t="s">
        <v>48</v>
      </c>
      <c r="H6" s="96" t="s">
        <v>49</v>
      </c>
      <c r="I6" s="97" t="s">
        <v>27</v>
      </c>
    </row>
    <row r="7" spans="1:57" s="32" customFormat="1">
      <c r="A7" s="189" t="str">
        <f>Položky!B7</f>
        <v>1</v>
      </c>
      <c r="B7" s="98" t="str">
        <f>Položky!C7</f>
        <v>Zemní práce</v>
      </c>
      <c r="C7" s="99"/>
      <c r="D7" s="100"/>
      <c r="E7" s="190">
        <f>Položky!BC11</f>
        <v>0</v>
      </c>
      <c r="F7" s="191">
        <f>Položky!BD11</f>
        <v>0</v>
      </c>
      <c r="G7" s="191">
        <f>Položky!BE11</f>
        <v>0</v>
      </c>
      <c r="H7" s="191">
        <f>Položky!BF11</f>
        <v>0</v>
      </c>
      <c r="I7" s="192">
        <f>Položky!BG11</f>
        <v>0</v>
      </c>
    </row>
    <row r="8" spans="1:57" s="32" customFormat="1">
      <c r="A8" s="189" t="str">
        <f>Položky!B12</f>
        <v>4</v>
      </c>
      <c r="B8" s="98" t="str">
        <f>Položky!C12</f>
        <v>Vodorovné konstrukce</v>
      </c>
      <c r="C8" s="99"/>
      <c r="D8" s="100"/>
      <c r="E8" s="190">
        <f>Položky!BC14</f>
        <v>0</v>
      </c>
      <c r="F8" s="191">
        <f>Položky!BD14</f>
        <v>0</v>
      </c>
      <c r="G8" s="191">
        <f>Položky!BE14</f>
        <v>0</v>
      </c>
      <c r="H8" s="191">
        <f>Položky!BF14</f>
        <v>0</v>
      </c>
      <c r="I8" s="192">
        <f>Položky!BG14</f>
        <v>0</v>
      </c>
    </row>
    <row r="9" spans="1:57" s="32" customFormat="1">
      <c r="A9" s="189" t="str">
        <f>Položky!B15</f>
        <v>8</v>
      </c>
      <c r="B9" s="98" t="str">
        <f>Položky!C15</f>
        <v>Trubní vedení</v>
      </c>
      <c r="C9" s="99"/>
      <c r="D9" s="100"/>
      <c r="E9" s="190">
        <f>Položky!BC22</f>
        <v>0</v>
      </c>
      <c r="F9" s="191">
        <f>Položky!BD22</f>
        <v>0</v>
      </c>
      <c r="G9" s="191">
        <f>Položky!BE22</f>
        <v>0</v>
      </c>
      <c r="H9" s="191">
        <f>Položky!BF22</f>
        <v>0</v>
      </c>
      <c r="I9" s="192">
        <f>Položky!BG22</f>
        <v>0</v>
      </c>
    </row>
    <row r="10" spans="1:57" s="32" customFormat="1">
      <c r="A10" s="189" t="str">
        <f>Položky!B23</f>
        <v>99</v>
      </c>
      <c r="B10" s="98" t="str">
        <f>Položky!C23</f>
        <v>Staveništní přesun hmot</v>
      </c>
      <c r="C10" s="99"/>
      <c r="D10" s="100"/>
      <c r="E10" s="190">
        <f>Položky!BC25</f>
        <v>0</v>
      </c>
      <c r="F10" s="191">
        <f>Položky!BD25</f>
        <v>0</v>
      </c>
      <c r="G10" s="191">
        <f>Položky!BE25</f>
        <v>0</v>
      </c>
      <c r="H10" s="191">
        <f>Položky!BF25</f>
        <v>0</v>
      </c>
      <c r="I10" s="192">
        <f>Položky!BG25</f>
        <v>0</v>
      </c>
    </row>
    <row r="11" spans="1:57" s="32" customFormat="1">
      <c r="A11" s="189" t="str">
        <f>Položky!B26</f>
        <v>723</v>
      </c>
      <c r="B11" s="98" t="str">
        <f>Položky!C26</f>
        <v>Vnitřní plynovod</v>
      </c>
      <c r="C11" s="99"/>
      <c r="D11" s="100"/>
      <c r="E11" s="190">
        <f>Položky!BC33</f>
        <v>0</v>
      </c>
      <c r="F11" s="191">
        <f>Položky!BD33</f>
        <v>0</v>
      </c>
      <c r="G11" s="191">
        <f>Položky!BE33</f>
        <v>0</v>
      </c>
      <c r="H11" s="191">
        <f>Položky!BF33</f>
        <v>0</v>
      </c>
      <c r="I11" s="192">
        <f>Položky!BG33</f>
        <v>0</v>
      </c>
    </row>
    <row r="12" spans="1:57" s="32" customFormat="1">
      <c r="A12" s="189" t="str">
        <f>Položky!B34</f>
        <v>783</v>
      </c>
      <c r="B12" s="98" t="str">
        <f>Položky!C34</f>
        <v>Nátěry</v>
      </c>
      <c r="C12" s="99"/>
      <c r="D12" s="100"/>
      <c r="E12" s="190">
        <f>Položky!BC36</f>
        <v>0</v>
      </c>
      <c r="F12" s="191">
        <f>Položky!BD36</f>
        <v>0</v>
      </c>
      <c r="G12" s="191">
        <f>Položky!BE36</f>
        <v>0</v>
      </c>
      <c r="H12" s="191">
        <f>Položky!BF36</f>
        <v>0</v>
      </c>
      <c r="I12" s="192">
        <f>Položky!BG36</f>
        <v>0</v>
      </c>
    </row>
    <row r="13" spans="1:57" s="32" customFormat="1" ht="13.5" thickBot="1">
      <c r="A13" s="189" t="str">
        <f>Položky!B37</f>
        <v>M23</v>
      </c>
      <c r="B13" s="98" t="str">
        <f>Položky!C37</f>
        <v>Montáže potrubí</v>
      </c>
      <c r="C13" s="99"/>
      <c r="D13" s="100"/>
      <c r="E13" s="190">
        <f>Položky!BC39</f>
        <v>0</v>
      </c>
      <c r="F13" s="191">
        <f>Položky!BD39</f>
        <v>0</v>
      </c>
      <c r="G13" s="191">
        <f>Položky!BE39</f>
        <v>0</v>
      </c>
      <c r="H13" s="191">
        <f>Položky!BF39</f>
        <v>0</v>
      </c>
      <c r="I13" s="192">
        <f>Položky!BG39</f>
        <v>0</v>
      </c>
    </row>
    <row r="14" spans="1:57" s="106" customFormat="1" ht="13.5" thickBot="1">
      <c r="A14" s="101"/>
      <c r="B14" s="93" t="s">
        <v>50</v>
      </c>
      <c r="C14" s="93"/>
      <c r="D14" s="102"/>
      <c r="E14" s="103">
        <f>SUM(E7:E13)</f>
        <v>0</v>
      </c>
      <c r="F14" s="104">
        <f>SUM(F7:F13)</f>
        <v>0</v>
      </c>
      <c r="G14" s="104">
        <f>SUM(G7:G13)</f>
        <v>0</v>
      </c>
      <c r="H14" s="104">
        <f>SUM(H7:H13)</f>
        <v>0</v>
      </c>
      <c r="I14" s="105">
        <f>SUM(I7:I13)</f>
        <v>0</v>
      </c>
    </row>
    <row r="15" spans="1:57">
      <c r="A15" s="99"/>
      <c r="B15" s="99"/>
      <c r="C15" s="99"/>
      <c r="D15" s="99"/>
      <c r="E15" s="99"/>
      <c r="F15" s="99"/>
      <c r="G15" s="99"/>
      <c r="H15" s="99"/>
      <c r="I15" s="99"/>
    </row>
    <row r="16" spans="1:57" ht="19.5" customHeight="1">
      <c r="A16" s="107" t="s">
        <v>51</v>
      </c>
      <c r="B16" s="107"/>
      <c r="C16" s="107"/>
      <c r="D16" s="107"/>
      <c r="E16" s="107"/>
      <c r="F16" s="107"/>
      <c r="G16" s="108"/>
      <c r="H16" s="107"/>
      <c r="I16" s="107"/>
      <c r="BA16" s="33"/>
      <c r="BB16" s="33"/>
      <c r="BC16" s="33"/>
      <c r="BD16" s="33"/>
      <c r="BE16" s="33"/>
    </row>
    <row r="17" spans="1:53" ht="13.5" thickBot="1">
      <c r="A17" s="109"/>
      <c r="B17" s="109"/>
      <c r="C17" s="109"/>
      <c r="D17" s="109"/>
      <c r="E17" s="109"/>
      <c r="F17" s="109"/>
      <c r="G17" s="109"/>
      <c r="H17" s="109"/>
      <c r="I17" s="109"/>
    </row>
    <row r="18" spans="1:53">
      <c r="A18" s="110" t="s">
        <v>52</v>
      </c>
      <c r="B18" s="111"/>
      <c r="C18" s="111"/>
      <c r="D18" s="112"/>
      <c r="E18" s="113" t="s">
        <v>53</v>
      </c>
      <c r="F18" s="114" t="s">
        <v>54</v>
      </c>
      <c r="G18" s="115" t="s">
        <v>55</v>
      </c>
      <c r="H18" s="116"/>
      <c r="I18" s="117" t="s">
        <v>53</v>
      </c>
    </row>
    <row r="19" spans="1:53">
      <c r="A19" s="118"/>
      <c r="B19" s="119"/>
      <c r="C19" s="119"/>
      <c r="D19" s="120"/>
      <c r="E19" s="121"/>
      <c r="F19" s="122"/>
      <c r="G19" s="123">
        <f>CHOOSE(BA19+1,HSV+PSV,HSV+PSV+Mont,HSV+PSV+Dodavka+Mont,HSV,PSV,Mont,Dodavka,Mont+Dodavka,0)</f>
        <v>0</v>
      </c>
      <c r="H19" s="124"/>
      <c r="I19" s="125">
        <f>E19+F19*G19/100</f>
        <v>0</v>
      </c>
      <c r="BA19">
        <v>8</v>
      </c>
    </row>
    <row r="20" spans="1:53" ht="13.5" thickBot="1">
      <c r="A20" s="126"/>
      <c r="B20" s="127" t="s">
        <v>56</v>
      </c>
      <c r="C20" s="128"/>
      <c r="D20" s="129"/>
      <c r="E20" s="130"/>
      <c r="F20" s="131"/>
      <c r="G20" s="131"/>
      <c r="H20" s="132">
        <f>SUM(H19:H19)</f>
        <v>0</v>
      </c>
      <c r="I20" s="133"/>
    </row>
    <row r="22" spans="1:53">
      <c r="B22" s="106"/>
      <c r="F22" s="134"/>
      <c r="G22" s="135"/>
      <c r="H22" s="135"/>
      <c r="I22" s="136"/>
    </row>
    <row r="23" spans="1:53">
      <c r="F23" s="134"/>
      <c r="G23" s="135"/>
      <c r="H23" s="135"/>
      <c r="I23" s="136"/>
    </row>
    <row r="24" spans="1:53">
      <c r="F24" s="134"/>
      <c r="G24" s="135"/>
      <c r="H24" s="135"/>
      <c r="I24" s="136"/>
    </row>
    <row r="25" spans="1:53">
      <c r="F25" s="134"/>
      <c r="G25" s="135"/>
      <c r="H25" s="135"/>
      <c r="I25" s="136"/>
    </row>
    <row r="26" spans="1:53">
      <c r="F26" s="134"/>
      <c r="G26" s="135"/>
      <c r="H26" s="135"/>
      <c r="I26" s="136"/>
    </row>
    <row r="27" spans="1:53">
      <c r="F27" s="134"/>
      <c r="G27" s="135"/>
      <c r="H27" s="135"/>
      <c r="I27" s="136"/>
    </row>
    <row r="28" spans="1:53">
      <c r="F28" s="134"/>
      <c r="G28" s="135"/>
      <c r="H28" s="135"/>
      <c r="I28" s="136"/>
    </row>
    <row r="29" spans="1:53">
      <c r="F29" s="134"/>
      <c r="G29" s="135"/>
      <c r="H29" s="135"/>
      <c r="I29" s="136"/>
    </row>
    <row r="30" spans="1:53">
      <c r="F30" s="134"/>
      <c r="G30" s="135"/>
      <c r="H30" s="135"/>
      <c r="I30" s="136"/>
    </row>
    <row r="31" spans="1:53">
      <c r="F31" s="134"/>
      <c r="G31" s="135"/>
      <c r="H31" s="135"/>
      <c r="I31" s="136"/>
    </row>
    <row r="32" spans="1:53">
      <c r="F32" s="134"/>
      <c r="G32" s="135"/>
      <c r="H32" s="135"/>
      <c r="I32" s="136"/>
    </row>
    <row r="33" spans="6:9">
      <c r="F33" s="134"/>
      <c r="G33" s="135"/>
      <c r="H33" s="135"/>
      <c r="I33" s="136"/>
    </row>
    <row r="34" spans="6:9">
      <c r="F34" s="134"/>
      <c r="G34" s="135"/>
      <c r="H34" s="135"/>
      <c r="I34" s="136"/>
    </row>
    <row r="35" spans="6:9">
      <c r="F35" s="134"/>
      <c r="G35" s="135"/>
      <c r="H35" s="135"/>
      <c r="I35" s="136"/>
    </row>
    <row r="36" spans="6:9">
      <c r="F36" s="134"/>
      <c r="G36" s="135"/>
      <c r="H36" s="135"/>
      <c r="I36" s="136"/>
    </row>
    <row r="37" spans="6:9">
      <c r="F37" s="134"/>
      <c r="G37" s="135"/>
      <c r="H37" s="135"/>
      <c r="I37" s="136"/>
    </row>
    <row r="38" spans="6:9">
      <c r="F38" s="134"/>
      <c r="G38" s="135"/>
      <c r="H38" s="135"/>
      <c r="I38" s="136"/>
    </row>
    <row r="39" spans="6:9">
      <c r="F39" s="134"/>
      <c r="G39" s="135"/>
      <c r="H39" s="135"/>
      <c r="I39" s="136"/>
    </row>
    <row r="40" spans="6:9">
      <c r="F40" s="134"/>
      <c r="G40" s="135"/>
      <c r="H40" s="135"/>
      <c r="I40" s="136"/>
    </row>
    <row r="41" spans="6:9">
      <c r="F41" s="134"/>
      <c r="G41" s="135"/>
      <c r="H41" s="135"/>
      <c r="I41" s="136"/>
    </row>
    <row r="42" spans="6:9">
      <c r="F42" s="134"/>
      <c r="G42" s="135"/>
      <c r="H42" s="135"/>
      <c r="I42" s="136"/>
    </row>
    <row r="43" spans="6:9">
      <c r="F43" s="134"/>
      <c r="G43" s="135"/>
      <c r="H43" s="135"/>
      <c r="I43" s="136"/>
    </row>
    <row r="44" spans="6:9">
      <c r="F44" s="134"/>
      <c r="G44" s="135"/>
      <c r="H44" s="135"/>
      <c r="I44" s="136"/>
    </row>
    <row r="45" spans="6:9">
      <c r="F45" s="134"/>
      <c r="G45" s="135"/>
      <c r="H45" s="135"/>
      <c r="I45" s="136"/>
    </row>
    <row r="46" spans="6:9">
      <c r="F46" s="134"/>
      <c r="G46" s="135"/>
      <c r="H46" s="135"/>
      <c r="I46" s="136"/>
    </row>
    <row r="47" spans="6:9">
      <c r="F47" s="134"/>
      <c r="G47" s="135"/>
      <c r="H47" s="135"/>
      <c r="I47" s="136"/>
    </row>
    <row r="48" spans="6:9">
      <c r="F48" s="134"/>
      <c r="G48" s="135"/>
      <c r="H48" s="135"/>
      <c r="I48" s="136"/>
    </row>
    <row r="49" spans="6:9">
      <c r="F49" s="134"/>
      <c r="G49" s="135"/>
      <c r="H49" s="135"/>
      <c r="I49" s="136"/>
    </row>
    <row r="50" spans="6:9">
      <c r="F50" s="134"/>
      <c r="G50" s="135"/>
      <c r="H50" s="135"/>
      <c r="I50" s="136"/>
    </row>
    <row r="51" spans="6:9">
      <c r="F51" s="134"/>
      <c r="G51" s="135"/>
      <c r="H51" s="135"/>
      <c r="I51" s="136"/>
    </row>
    <row r="52" spans="6:9">
      <c r="F52" s="134"/>
      <c r="G52" s="135"/>
      <c r="H52" s="135"/>
      <c r="I52" s="136"/>
    </row>
    <row r="53" spans="6:9">
      <c r="F53" s="134"/>
      <c r="G53" s="135"/>
      <c r="H53" s="135"/>
      <c r="I53" s="136"/>
    </row>
    <row r="54" spans="6:9">
      <c r="F54" s="134"/>
      <c r="G54" s="135"/>
      <c r="H54" s="135"/>
      <c r="I54" s="136"/>
    </row>
    <row r="55" spans="6:9">
      <c r="F55" s="134"/>
      <c r="G55" s="135"/>
      <c r="H55" s="135"/>
      <c r="I55" s="136"/>
    </row>
    <row r="56" spans="6:9">
      <c r="F56" s="134"/>
      <c r="G56" s="135"/>
      <c r="H56" s="135"/>
      <c r="I56" s="136"/>
    </row>
    <row r="57" spans="6:9">
      <c r="F57" s="134"/>
      <c r="G57" s="135"/>
      <c r="H57" s="135"/>
      <c r="I57" s="136"/>
    </row>
    <row r="58" spans="6:9">
      <c r="F58" s="134"/>
      <c r="G58" s="135"/>
      <c r="H58" s="135"/>
      <c r="I58" s="136"/>
    </row>
    <row r="59" spans="6:9">
      <c r="F59" s="134"/>
      <c r="G59" s="135"/>
      <c r="H59" s="135"/>
      <c r="I59" s="136"/>
    </row>
    <row r="60" spans="6:9">
      <c r="F60" s="134"/>
      <c r="G60" s="135"/>
      <c r="H60" s="135"/>
      <c r="I60" s="136"/>
    </row>
    <row r="61" spans="6:9">
      <c r="F61" s="134"/>
      <c r="G61" s="135"/>
      <c r="H61" s="135"/>
      <c r="I61" s="136"/>
    </row>
    <row r="62" spans="6:9">
      <c r="F62" s="134"/>
      <c r="G62" s="135"/>
      <c r="H62" s="135"/>
      <c r="I62" s="136"/>
    </row>
    <row r="63" spans="6:9">
      <c r="F63" s="134"/>
      <c r="G63" s="135"/>
      <c r="H63" s="135"/>
      <c r="I63" s="136"/>
    </row>
    <row r="64" spans="6:9">
      <c r="F64" s="134"/>
      <c r="G64" s="135"/>
      <c r="H64" s="135"/>
      <c r="I64" s="136"/>
    </row>
    <row r="65" spans="6:9">
      <c r="F65" s="134"/>
      <c r="G65" s="135"/>
      <c r="H65" s="135"/>
      <c r="I65" s="136"/>
    </row>
    <row r="66" spans="6:9">
      <c r="F66" s="134"/>
      <c r="G66" s="135"/>
      <c r="H66" s="135"/>
      <c r="I66" s="136"/>
    </row>
    <row r="67" spans="6:9">
      <c r="F67" s="134"/>
      <c r="G67" s="135"/>
      <c r="H67" s="135"/>
      <c r="I67" s="136"/>
    </row>
    <row r="68" spans="6:9">
      <c r="F68" s="134"/>
      <c r="G68" s="135"/>
      <c r="H68" s="135"/>
      <c r="I68" s="136"/>
    </row>
    <row r="69" spans="6:9">
      <c r="F69" s="134"/>
      <c r="G69" s="135"/>
      <c r="H69" s="135"/>
      <c r="I69" s="136"/>
    </row>
    <row r="70" spans="6:9">
      <c r="F70" s="134"/>
      <c r="G70" s="135"/>
      <c r="H70" s="135"/>
      <c r="I70" s="136"/>
    </row>
    <row r="71" spans="6:9">
      <c r="F71" s="134"/>
      <c r="G71" s="135"/>
      <c r="H71" s="135"/>
      <c r="I71" s="136"/>
    </row>
  </sheetData>
  <mergeCells count="4">
    <mergeCell ref="A1:B1"/>
    <mergeCell ref="A2:B2"/>
    <mergeCell ref="G2:I2"/>
    <mergeCell ref="H20:I20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BG106"/>
  <sheetViews>
    <sheetView showGridLines="0" showZeros="0" tabSelected="1" zoomScale="80" zoomScaleNormal="100" workbookViewId="0">
      <selection sqref="A1:I1"/>
    </sheetView>
  </sheetViews>
  <sheetFormatPr defaultRowHeight="12.75"/>
  <cols>
    <col min="1" max="1" width="4.42578125" style="138" customWidth="1"/>
    <col min="2" max="2" width="14.140625" style="138" customWidth="1"/>
    <col min="3" max="3" width="47.5703125" style="138" customWidth="1"/>
    <col min="4" max="4" width="5.5703125" style="138" customWidth="1"/>
    <col min="5" max="5" width="10" style="183" customWidth="1"/>
    <col min="6" max="6" width="11.28515625" style="138" customWidth="1"/>
    <col min="7" max="7" width="16.140625" style="138" customWidth="1"/>
    <col min="8" max="8" width="13.140625" style="138" customWidth="1"/>
    <col min="9" max="9" width="14.5703125" style="138" customWidth="1"/>
    <col min="10" max="10" width="13.140625" style="138" customWidth="1"/>
    <col min="11" max="11" width="13.5703125" style="138" customWidth="1"/>
    <col min="12" max="16384" width="9.140625" style="138"/>
  </cols>
  <sheetData>
    <row r="1" spans="1:59" ht="15.75">
      <c r="A1" s="137" t="s">
        <v>128</v>
      </c>
      <c r="B1" s="137"/>
      <c r="C1" s="137"/>
      <c r="D1" s="137"/>
      <c r="E1" s="137"/>
      <c r="F1" s="137"/>
      <c r="G1" s="137"/>
      <c r="H1" s="137"/>
      <c r="I1" s="137"/>
    </row>
    <row r="2" spans="1:59" ht="13.5" thickBot="1">
      <c r="B2" s="139"/>
      <c r="C2" s="140"/>
      <c r="D2" s="140"/>
      <c r="E2" s="141"/>
      <c r="F2" s="140"/>
      <c r="G2" s="140"/>
    </row>
    <row r="3" spans="1:59" ht="13.5" thickTop="1">
      <c r="A3" s="76" t="s">
        <v>5</v>
      </c>
      <c r="B3" s="77"/>
      <c r="C3" s="78" t="str">
        <f>CONCATENATE(cislostavby," ",nazevstavby)</f>
        <v xml:space="preserve"> SIM D 207  - STL PŘÍPOJKA PLYNU</v>
      </c>
      <c r="D3" s="79"/>
      <c r="E3" s="80"/>
      <c r="F3" s="79"/>
      <c r="G3" s="142"/>
      <c r="H3" s="143">
        <f>Rekapitulace!H1</f>
        <v>0</v>
      </c>
      <c r="I3" s="144"/>
    </row>
    <row r="4" spans="1:59" ht="13.5" thickBot="1">
      <c r="A4" s="145" t="s">
        <v>1</v>
      </c>
      <c r="B4" s="85"/>
      <c r="C4" s="86" t="str">
        <f>CONCATENATE(cisloobjektu," ",nazevobjektu)</f>
        <v xml:space="preserve"> D 207  - STL PŘÍPOJKA PLYNU</v>
      </c>
      <c r="D4" s="87"/>
      <c r="E4" s="88"/>
      <c r="F4" s="87"/>
      <c r="G4" s="146"/>
      <c r="H4" s="146"/>
      <c r="I4" s="147"/>
    </row>
    <row r="5" spans="1:59" ht="13.5" thickTop="1">
      <c r="A5" s="148"/>
      <c r="B5" s="149"/>
      <c r="C5" s="149"/>
      <c r="D5" s="150"/>
      <c r="E5" s="151"/>
      <c r="F5" s="150"/>
      <c r="G5" s="152"/>
      <c r="H5" s="150"/>
      <c r="I5" s="150"/>
    </row>
    <row r="6" spans="1:59">
      <c r="A6" s="153" t="s">
        <v>57</v>
      </c>
      <c r="B6" s="154" t="s">
        <v>58</v>
      </c>
      <c r="C6" s="154" t="s">
        <v>59</v>
      </c>
      <c r="D6" s="154" t="s">
        <v>60</v>
      </c>
      <c r="E6" s="155" t="s">
        <v>61</v>
      </c>
      <c r="F6" s="154" t="s">
        <v>62</v>
      </c>
      <c r="G6" s="156" t="s">
        <v>63</v>
      </c>
      <c r="H6" s="157" t="s">
        <v>64</v>
      </c>
      <c r="I6" s="157" t="s">
        <v>65</v>
      </c>
      <c r="J6" s="157" t="s">
        <v>66</v>
      </c>
      <c r="K6" s="157" t="s">
        <v>67</v>
      </c>
    </row>
    <row r="7" spans="1:59">
      <c r="A7" s="158" t="s">
        <v>68</v>
      </c>
      <c r="B7" s="159" t="s">
        <v>69</v>
      </c>
      <c r="C7" s="160" t="s">
        <v>70</v>
      </c>
      <c r="D7" s="161"/>
      <c r="E7" s="162"/>
      <c r="F7" s="162"/>
      <c r="G7" s="163"/>
      <c r="H7" s="164"/>
      <c r="I7" s="164"/>
      <c r="J7" s="164"/>
      <c r="K7" s="164"/>
      <c r="Q7" s="165">
        <v>1</v>
      </c>
    </row>
    <row r="8" spans="1:59" ht="25.5">
      <c r="A8" s="166">
        <v>1</v>
      </c>
      <c r="B8" s="167" t="s">
        <v>74</v>
      </c>
      <c r="C8" s="168" t="s">
        <v>75</v>
      </c>
      <c r="D8" s="169" t="s">
        <v>76</v>
      </c>
      <c r="E8" s="170">
        <v>4.8</v>
      </c>
      <c r="F8" s="170">
        <v>0</v>
      </c>
      <c r="G8" s="171">
        <f>E8*F8</f>
        <v>0</v>
      </c>
      <c r="H8" s="172">
        <v>2.3500000000000001E-3</v>
      </c>
      <c r="I8" s="172">
        <f>E8*H8</f>
        <v>1.128E-2</v>
      </c>
      <c r="J8" s="172">
        <v>0</v>
      </c>
      <c r="K8" s="172">
        <f>E8*J8</f>
        <v>0</v>
      </c>
      <c r="Q8" s="165">
        <v>2</v>
      </c>
      <c r="AA8" s="138">
        <v>12</v>
      </c>
      <c r="AB8" s="138">
        <v>0</v>
      </c>
      <c r="AC8" s="138">
        <v>1</v>
      </c>
      <c r="BB8" s="138">
        <v>1</v>
      </c>
      <c r="BC8" s="138">
        <f>IF(BB8=1,G8,0)</f>
        <v>0</v>
      </c>
      <c r="BD8" s="138">
        <f>IF(BB8=2,G8,0)</f>
        <v>0</v>
      </c>
      <c r="BE8" s="138">
        <f>IF(BB8=3,G8,0)</f>
        <v>0</v>
      </c>
      <c r="BF8" s="138">
        <f>IF(BB8=4,G8,0)</f>
        <v>0</v>
      </c>
      <c r="BG8" s="138">
        <f>IF(BB8=5,G8,0)</f>
        <v>0</v>
      </c>
    </row>
    <row r="9" spans="1:59" ht="25.5">
      <c r="A9" s="166">
        <v>2</v>
      </c>
      <c r="B9" s="167" t="s">
        <v>77</v>
      </c>
      <c r="C9" s="168" t="s">
        <v>78</v>
      </c>
      <c r="D9" s="169" t="s">
        <v>76</v>
      </c>
      <c r="E9" s="170">
        <v>3.52</v>
      </c>
      <c r="F9" s="170">
        <v>0</v>
      </c>
      <c r="G9" s="171">
        <f>E9*F9</f>
        <v>0</v>
      </c>
      <c r="H9" s="172">
        <v>1.67</v>
      </c>
      <c r="I9" s="172">
        <f>E9*H9</f>
        <v>5.8784000000000001</v>
      </c>
      <c r="J9" s="172">
        <v>0</v>
      </c>
      <c r="K9" s="172">
        <f>E9*J9</f>
        <v>0</v>
      </c>
      <c r="Q9" s="165">
        <v>2</v>
      </c>
      <c r="AA9" s="138">
        <v>12</v>
      </c>
      <c r="AB9" s="138">
        <v>0</v>
      </c>
      <c r="AC9" s="138">
        <v>2</v>
      </c>
      <c r="BB9" s="138">
        <v>1</v>
      </c>
      <c r="BC9" s="138">
        <f>IF(BB9=1,G9,0)</f>
        <v>0</v>
      </c>
      <c r="BD9" s="138">
        <f>IF(BB9=2,G9,0)</f>
        <v>0</v>
      </c>
      <c r="BE9" s="138">
        <f>IF(BB9=3,G9,0)</f>
        <v>0</v>
      </c>
      <c r="BF9" s="138">
        <f>IF(BB9=4,G9,0)</f>
        <v>0</v>
      </c>
      <c r="BG9" s="138">
        <f>IF(BB9=5,G9,0)</f>
        <v>0</v>
      </c>
    </row>
    <row r="10" spans="1:59" ht="25.5">
      <c r="A10" s="166">
        <v>3</v>
      </c>
      <c r="B10" s="167" t="s">
        <v>79</v>
      </c>
      <c r="C10" s="168" t="s">
        <v>80</v>
      </c>
      <c r="D10" s="169" t="s">
        <v>76</v>
      </c>
      <c r="E10" s="170">
        <v>1.1000000000000001</v>
      </c>
      <c r="F10" s="170">
        <v>0</v>
      </c>
      <c r="G10" s="171">
        <f>E10*F10</f>
        <v>0</v>
      </c>
      <c r="H10" s="172">
        <v>1.67</v>
      </c>
      <c r="I10" s="172">
        <f>E10*H10</f>
        <v>1.837</v>
      </c>
      <c r="J10" s="172">
        <v>0</v>
      </c>
      <c r="K10" s="172">
        <f>E10*J10</f>
        <v>0</v>
      </c>
      <c r="Q10" s="165">
        <v>2</v>
      </c>
      <c r="AA10" s="138">
        <v>12</v>
      </c>
      <c r="AB10" s="138">
        <v>0</v>
      </c>
      <c r="AC10" s="138">
        <v>3</v>
      </c>
      <c r="BB10" s="138">
        <v>1</v>
      </c>
      <c r="BC10" s="138">
        <f>IF(BB10=1,G10,0)</f>
        <v>0</v>
      </c>
      <c r="BD10" s="138">
        <f>IF(BB10=2,G10,0)</f>
        <v>0</v>
      </c>
      <c r="BE10" s="138">
        <f>IF(BB10=3,G10,0)</f>
        <v>0</v>
      </c>
      <c r="BF10" s="138">
        <f>IF(BB10=4,G10,0)</f>
        <v>0</v>
      </c>
      <c r="BG10" s="138">
        <f>IF(BB10=5,G10,0)</f>
        <v>0</v>
      </c>
    </row>
    <row r="11" spans="1:59">
      <c r="A11" s="173"/>
      <c r="B11" s="174" t="s">
        <v>71</v>
      </c>
      <c r="C11" s="175" t="str">
        <f>CONCATENATE(B7," ",C7)</f>
        <v>1 Zemní práce</v>
      </c>
      <c r="D11" s="173"/>
      <c r="E11" s="176"/>
      <c r="F11" s="176"/>
      <c r="G11" s="177">
        <f>SUM(G7:G10)</f>
        <v>0</v>
      </c>
      <c r="H11" s="178"/>
      <c r="I11" s="179">
        <f>SUM(I7:I10)</f>
        <v>7.72668</v>
      </c>
      <c r="J11" s="178"/>
      <c r="K11" s="179">
        <f>SUM(K7:K10)</f>
        <v>0</v>
      </c>
      <c r="Q11" s="165">
        <v>4</v>
      </c>
      <c r="BC11" s="180">
        <f>SUM(BC7:BC10)</f>
        <v>0</v>
      </c>
      <c r="BD11" s="180">
        <f>SUM(BD7:BD10)</f>
        <v>0</v>
      </c>
      <c r="BE11" s="180">
        <f>SUM(BE7:BE10)</f>
        <v>0</v>
      </c>
      <c r="BF11" s="180">
        <f>SUM(BF7:BF10)</f>
        <v>0</v>
      </c>
      <c r="BG11" s="180">
        <f>SUM(BG7:BG10)</f>
        <v>0</v>
      </c>
    </row>
    <row r="12" spans="1:59">
      <c r="A12" s="158" t="s">
        <v>68</v>
      </c>
      <c r="B12" s="159" t="s">
        <v>81</v>
      </c>
      <c r="C12" s="160" t="s">
        <v>82</v>
      </c>
      <c r="D12" s="161"/>
      <c r="E12" s="162"/>
      <c r="F12" s="162"/>
      <c r="G12" s="163"/>
      <c r="H12" s="164"/>
      <c r="I12" s="164"/>
      <c r="J12" s="164"/>
      <c r="K12" s="164"/>
      <c r="Q12" s="165">
        <v>1</v>
      </c>
    </row>
    <row r="13" spans="1:59" ht="25.5">
      <c r="A13" s="166">
        <v>4</v>
      </c>
      <c r="B13" s="167" t="s">
        <v>83</v>
      </c>
      <c r="C13" s="168" t="s">
        <v>84</v>
      </c>
      <c r="D13" s="169" t="s">
        <v>76</v>
      </c>
      <c r="E13" s="170">
        <v>0.57999999999999996</v>
      </c>
      <c r="F13" s="170">
        <v>0</v>
      </c>
      <c r="G13" s="171">
        <f>E13*F13</f>
        <v>0</v>
      </c>
      <c r="H13" s="172">
        <v>1.1322000000000001</v>
      </c>
      <c r="I13" s="172">
        <f>E13*H13</f>
        <v>0.65667600000000004</v>
      </c>
      <c r="J13" s="172">
        <v>0</v>
      </c>
      <c r="K13" s="172">
        <f>E13*J13</f>
        <v>0</v>
      </c>
      <c r="Q13" s="165">
        <v>2</v>
      </c>
      <c r="AA13" s="138">
        <v>12</v>
      </c>
      <c r="AB13" s="138">
        <v>0</v>
      </c>
      <c r="AC13" s="138">
        <v>4</v>
      </c>
      <c r="BB13" s="138">
        <v>1</v>
      </c>
      <c r="BC13" s="138">
        <f>IF(BB13=1,G13,0)</f>
        <v>0</v>
      </c>
      <c r="BD13" s="138">
        <f>IF(BB13=2,G13,0)</f>
        <v>0</v>
      </c>
      <c r="BE13" s="138">
        <f>IF(BB13=3,G13,0)</f>
        <v>0</v>
      </c>
      <c r="BF13" s="138">
        <f>IF(BB13=4,G13,0)</f>
        <v>0</v>
      </c>
      <c r="BG13" s="138">
        <f>IF(BB13=5,G13,0)</f>
        <v>0</v>
      </c>
    </row>
    <row r="14" spans="1:59">
      <c r="A14" s="173"/>
      <c r="B14" s="174" t="s">
        <v>71</v>
      </c>
      <c r="C14" s="175" t="str">
        <f>CONCATENATE(B12," ",C12)</f>
        <v>4 Vodorovné konstrukce</v>
      </c>
      <c r="D14" s="173"/>
      <c r="E14" s="176"/>
      <c r="F14" s="176"/>
      <c r="G14" s="177">
        <f>SUM(G12:G13)</f>
        <v>0</v>
      </c>
      <c r="H14" s="178"/>
      <c r="I14" s="179">
        <f>SUM(I12:I13)</f>
        <v>0.65667600000000004</v>
      </c>
      <c r="J14" s="178"/>
      <c r="K14" s="179">
        <f>SUM(K12:K13)</f>
        <v>0</v>
      </c>
      <c r="Q14" s="165">
        <v>4</v>
      </c>
      <c r="BC14" s="180">
        <f>SUM(BC12:BC13)</f>
        <v>0</v>
      </c>
      <c r="BD14" s="180">
        <f>SUM(BD12:BD13)</f>
        <v>0</v>
      </c>
      <c r="BE14" s="180">
        <f>SUM(BE12:BE13)</f>
        <v>0</v>
      </c>
      <c r="BF14" s="180">
        <f>SUM(BF12:BF13)</f>
        <v>0</v>
      </c>
      <c r="BG14" s="180">
        <f>SUM(BG12:BG13)</f>
        <v>0</v>
      </c>
    </row>
    <row r="15" spans="1:59">
      <c r="A15" s="158" t="s">
        <v>68</v>
      </c>
      <c r="B15" s="159" t="s">
        <v>85</v>
      </c>
      <c r="C15" s="160" t="s">
        <v>86</v>
      </c>
      <c r="D15" s="161"/>
      <c r="E15" s="162"/>
      <c r="F15" s="162"/>
      <c r="G15" s="163"/>
      <c r="H15" s="164"/>
      <c r="I15" s="164"/>
      <c r="J15" s="164"/>
      <c r="K15" s="164"/>
      <c r="Q15" s="165">
        <v>1</v>
      </c>
    </row>
    <row r="16" spans="1:59">
      <c r="A16" s="166">
        <v>5</v>
      </c>
      <c r="B16" s="167" t="s">
        <v>87</v>
      </c>
      <c r="C16" s="168" t="s">
        <v>88</v>
      </c>
      <c r="D16" s="169" t="s">
        <v>89</v>
      </c>
      <c r="E16" s="170">
        <v>7</v>
      </c>
      <c r="F16" s="170">
        <v>0</v>
      </c>
      <c r="G16" s="171">
        <f>E16*F16</f>
        <v>0</v>
      </c>
      <c r="H16" s="172">
        <v>0</v>
      </c>
      <c r="I16" s="172">
        <f>E16*H16</f>
        <v>0</v>
      </c>
      <c r="J16" s="172">
        <v>0</v>
      </c>
      <c r="K16" s="172">
        <f>E16*J16</f>
        <v>0</v>
      </c>
      <c r="Q16" s="165">
        <v>2</v>
      </c>
      <c r="AA16" s="138">
        <v>12</v>
      </c>
      <c r="AB16" s="138">
        <v>0</v>
      </c>
      <c r="AC16" s="138">
        <v>5</v>
      </c>
      <c r="BB16" s="138">
        <v>1</v>
      </c>
      <c r="BC16" s="138">
        <f>IF(BB16=1,G16,0)</f>
        <v>0</v>
      </c>
      <c r="BD16" s="138">
        <f>IF(BB16=2,G16,0)</f>
        <v>0</v>
      </c>
      <c r="BE16" s="138">
        <f>IF(BB16=3,G16,0)</f>
        <v>0</v>
      </c>
      <c r="BF16" s="138">
        <f>IF(BB16=4,G16,0)</f>
        <v>0</v>
      </c>
      <c r="BG16" s="138">
        <f>IF(BB16=5,G16,0)</f>
        <v>0</v>
      </c>
    </row>
    <row r="17" spans="1:59">
      <c r="A17" s="166">
        <v>6</v>
      </c>
      <c r="B17" s="167" t="s">
        <v>90</v>
      </c>
      <c r="C17" s="168" t="s">
        <v>91</v>
      </c>
      <c r="D17" s="169" t="s">
        <v>92</v>
      </c>
      <c r="E17" s="170">
        <v>1</v>
      </c>
      <c r="F17" s="170">
        <v>0</v>
      </c>
      <c r="G17" s="171">
        <f>E17*F17</f>
        <v>0</v>
      </c>
      <c r="H17" s="172">
        <v>2.4000000000000001E-4</v>
      </c>
      <c r="I17" s="172">
        <f>E17*H17</f>
        <v>2.4000000000000001E-4</v>
      </c>
      <c r="J17" s="172">
        <v>0</v>
      </c>
      <c r="K17" s="172">
        <f>E17*J17</f>
        <v>0</v>
      </c>
      <c r="Q17" s="165">
        <v>2</v>
      </c>
      <c r="AA17" s="138">
        <v>12</v>
      </c>
      <c r="AB17" s="138">
        <v>1</v>
      </c>
      <c r="AC17" s="138">
        <v>6</v>
      </c>
      <c r="BB17" s="138">
        <v>1</v>
      </c>
      <c r="BC17" s="138">
        <f>IF(BB17=1,G17,0)</f>
        <v>0</v>
      </c>
      <c r="BD17" s="138">
        <f>IF(BB17=2,G17,0)</f>
        <v>0</v>
      </c>
      <c r="BE17" s="138">
        <f>IF(BB17=3,G17,0)</f>
        <v>0</v>
      </c>
      <c r="BF17" s="138">
        <f>IF(BB17=4,G17,0)</f>
        <v>0</v>
      </c>
      <c r="BG17" s="138">
        <f>IF(BB17=5,G17,0)</f>
        <v>0</v>
      </c>
    </row>
    <row r="18" spans="1:59" ht="25.5">
      <c r="A18" s="166">
        <v>7</v>
      </c>
      <c r="B18" s="167" t="s">
        <v>93</v>
      </c>
      <c r="C18" s="168" t="s">
        <v>94</v>
      </c>
      <c r="D18" s="169" t="s">
        <v>89</v>
      </c>
      <c r="E18" s="170">
        <v>7</v>
      </c>
      <c r="F18" s="170">
        <v>0</v>
      </c>
      <c r="G18" s="171">
        <f>E18*F18</f>
        <v>0</v>
      </c>
      <c r="H18" s="172">
        <v>1.06E-3</v>
      </c>
      <c r="I18" s="172">
        <f>E18*H18</f>
        <v>7.4199999999999995E-3</v>
      </c>
      <c r="J18" s="172">
        <v>0</v>
      </c>
      <c r="K18" s="172">
        <f>E18*J18</f>
        <v>0</v>
      </c>
      <c r="Q18" s="165">
        <v>2</v>
      </c>
      <c r="AA18" s="138">
        <v>12</v>
      </c>
      <c r="AB18" s="138">
        <v>1</v>
      </c>
      <c r="AC18" s="138">
        <v>7</v>
      </c>
      <c r="BB18" s="138">
        <v>1</v>
      </c>
      <c r="BC18" s="138">
        <f>IF(BB18=1,G18,0)</f>
        <v>0</v>
      </c>
      <c r="BD18" s="138">
        <f>IF(BB18=2,G18,0)</f>
        <v>0</v>
      </c>
      <c r="BE18" s="138">
        <f>IF(BB18=3,G18,0)</f>
        <v>0</v>
      </c>
      <c r="BF18" s="138">
        <f>IF(BB18=4,G18,0)</f>
        <v>0</v>
      </c>
      <c r="BG18" s="138">
        <f>IF(BB18=5,G18,0)</f>
        <v>0</v>
      </c>
    </row>
    <row r="19" spans="1:59" ht="25.5">
      <c r="A19" s="166">
        <v>8</v>
      </c>
      <c r="B19" s="167" t="s">
        <v>95</v>
      </c>
      <c r="C19" s="168" t="s">
        <v>96</v>
      </c>
      <c r="D19" s="169" t="s">
        <v>92</v>
      </c>
      <c r="E19" s="170">
        <v>1</v>
      </c>
      <c r="F19" s="170">
        <v>0</v>
      </c>
      <c r="G19" s="171">
        <f>E19*F19</f>
        <v>0</v>
      </c>
      <c r="H19" s="172">
        <v>1.4117599999999999</v>
      </c>
      <c r="I19" s="172">
        <f>E19*H19</f>
        <v>1.4117599999999999</v>
      </c>
      <c r="J19" s="172">
        <v>0</v>
      </c>
      <c r="K19" s="172">
        <f>E19*J19</f>
        <v>0</v>
      </c>
      <c r="Q19" s="165">
        <v>2</v>
      </c>
      <c r="AA19" s="138">
        <v>12</v>
      </c>
      <c r="AB19" s="138">
        <v>0</v>
      </c>
      <c r="AC19" s="138">
        <v>8</v>
      </c>
      <c r="BB19" s="138">
        <v>1</v>
      </c>
      <c r="BC19" s="138">
        <f>IF(BB19=1,G19,0)</f>
        <v>0</v>
      </c>
      <c r="BD19" s="138">
        <f>IF(BB19=2,G19,0)</f>
        <v>0</v>
      </c>
      <c r="BE19" s="138">
        <f>IF(BB19=3,G19,0)</f>
        <v>0</v>
      </c>
      <c r="BF19" s="138">
        <f>IF(BB19=4,G19,0)</f>
        <v>0</v>
      </c>
      <c r="BG19" s="138">
        <f>IF(BB19=5,G19,0)</f>
        <v>0</v>
      </c>
    </row>
    <row r="20" spans="1:59" ht="25.5">
      <c r="A20" s="166">
        <v>9</v>
      </c>
      <c r="B20" s="167" t="s">
        <v>97</v>
      </c>
      <c r="C20" s="168" t="s">
        <v>98</v>
      </c>
      <c r="D20" s="169" t="s">
        <v>89</v>
      </c>
      <c r="E20" s="170">
        <v>2</v>
      </c>
      <c r="F20" s="170">
        <v>0</v>
      </c>
      <c r="G20" s="171">
        <f>E20*F20</f>
        <v>0</v>
      </c>
      <c r="H20" s="172">
        <v>0.75922999999999996</v>
      </c>
      <c r="I20" s="172">
        <f>E20*H20</f>
        <v>1.5184599999999999</v>
      </c>
      <c r="J20" s="172">
        <v>-0.78080000000000005</v>
      </c>
      <c r="K20" s="172">
        <f>E20*J20</f>
        <v>-1.5616000000000001</v>
      </c>
      <c r="Q20" s="165">
        <v>2</v>
      </c>
      <c r="AA20" s="138">
        <v>12</v>
      </c>
      <c r="AB20" s="138">
        <v>0</v>
      </c>
      <c r="AC20" s="138">
        <v>9</v>
      </c>
      <c r="BB20" s="138">
        <v>1</v>
      </c>
      <c r="BC20" s="138">
        <f>IF(BB20=1,G20,0)</f>
        <v>0</v>
      </c>
      <c r="BD20" s="138">
        <f>IF(BB20=2,G20,0)</f>
        <v>0</v>
      </c>
      <c r="BE20" s="138">
        <f>IF(BB20=3,G20,0)</f>
        <v>0</v>
      </c>
      <c r="BF20" s="138">
        <f>IF(BB20=4,G20,0)</f>
        <v>0</v>
      </c>
      <c r="BG20" s="138">
        <f>IF(BB20=5,G20,0)</f>
        <v>0</v>
      </c>
    </row>
    <row r="21" spans="1:59">
      <c r="A21" s="166">
        <v>10</v>
      </c>
      <c r="B21" s="167" t="s">
        <v>99</v>
      </c>
      <c r="C21" s="168" t="s">
        <v>100</v>
      </c>
      <c r="D21" s="169" t="s">
        <v>92</v>
      </c>
      <c r="E21" s="170">
        <v>1</v>
      </c>
      <c r="F21" s="170">
        <v>0</v>
      </c>
      <c r="G21" s="171">
        <f>E21*F21</f>
        <v>0</v>
      </c>
      <c r="H21" s="172">
        <v>1.4999999999999999E-2</v>
      </c>
      <c r="I21" s="172">
        <f>E21*H21</f>
        <v>1.4999999999999999E-2</v>
      </c>
      <c r="J21" s="172">
        <v>0</v>
      </c>
      <c r="K21" s="172">
        <f>E21*J21</f>
        <v>0</v>
      </c>
      <c r="Q21" s="165">
        <v>2</v>
      </c>
      <c r="AA21" s="138">
        <v>12</v>
      </c>
      <c r="AB21" s="138">
        <v>1</v>
      </c>
      <c r="AC21" s="138">
        <v>10</v>
      </c>
      <c r="BB21" s="138">
        <v>1</v>
      </c>
      <c r="BC21" s="138">
        <f>IF(BB21=1,G21,0)</f>
        <v>0</v>
      </c>
      <c r="BD21" s="138">
        <f>IF(BB21=2,G21,0)</f>
        <v>0</v>
      </c>
      <c r="BE21" s="138">
        <f>IF(BB21=3,G21,0)</f>
        <v>0</v>
      </c>
      <c r="BF21" s="138">
        <f>IF(BB21=4,G21,0)</f>
        <v>0</v>
      </c>
      <c r="BG21" s="138">
        <f>IF(BB21=5,G21,0)</f>
        <v>0</v>
      </c>
    </row>
    <row r="22" spans="1:59">
      <c r="A22" s="173"/>
      <c r="B22" s="174" t="s">
        <v>71</v>
      </c>
      <c r="C22" s="175" t="str">
        <f>CONCATENATE(B15," ",C15)</f>
        <v>8 Trubní vedení</v>
      </c>
      <c r="D22" s="173"/>
      <c r="E22" s="176"/>
      <c r="F22" s="176"/>
      <c r="G22" s="177">
        <f>SUM(G15:G21)</f>
        <v>0</v>
      </c>
      <c r="H22" s="178"/>
      <c r="I22" s="179">
        <f>SUM(I15:I21)</f>
        <v>2.9528799999999999</v>
      </c>
      <c r="J22" s="178"/>
      <c r="K22" s="179">
        <f>SUM(K15:K21)</f>
        <v>-1.5616000000000001</v>
      </c>
      <c r="Q22" s="165">
        <v>4</v>
      </c>
      <c r="BC22" s="180">
        <f>SUM(BC15:BC21)</f>
        <v>0</v>
      </c>
      <c r="BD22" s="180">
        <f>SUM(BD15:BD21)</f>
        <v>0</v>
      </c>
      <c r="BE22" s="180">
        <f>SUM(BE15:BE21)</f>
        <v>0</v>
      </c>
      <c r="BF22" s="180">
        <f>SUM(BF15:BF21)</f>
        <v>0</v>
      </c>
      <c r="BG22" s="180">
        <f>SUM(BG15:BG21)</f>
        <v>0</v>
      </c>
    </row>
    <row r="23" spans="1:59">
      <c r="A23" s="158" t="s">
        <v>68</v>
      </c>
      <c r="B23" s="159" t="s">
        <v>101</v>
      </c>
      <c r="C23" s="160" t="s">
        <v>102</v>
      </c>
      <c r="D23" s="161"/>
      <c r="E23" s="162"/>
      <c r="F23" s="162"/>
      <c r="G23" s="163"/>
      <c r="H23" s="164"/>
      <c r="I23" s="164"/>
      <c r="J23" s="164"/>
      <c r="K23" s="164"/>
      <c r="Q23" s="165">
        <v>1</v>
      </c>
    </row>
    <row r="24" spans="1:59">
      <c r="A24" s="166">
        <v>11</v>
      </c>
      <c r="B24" s="167" t="s">
        <v>103</v>
      </c>
      <c r="C24" s="168" t="s">
        <v>104</v>
      </c>
      <c r="D24" s="169" t="s">
        <v>105</v>
      </c>
      <c r="E24" s="170">
        <v>11.32</v>
      </c>
      <c r="F24" s="170">
        <v>0</v>
      </c>
      <c r="G24" s="171">
        <f>E24*F24</f>
        <v>0</v>
      </c>
      <c r="H24" s="172">
        <v>0</v>
      </c>
      <c r="I24" s="172">
        <f>E24*H24</f>
        <v>0</v>
      </c>
      <c r="J24" s="172">
        <v>0</v>
      </c>
      <c r="K24" s="172">
        <f>E24*J24</f>
        <v>0</v>
      </c>
      <c r="Q24" s="165">
        <v>2</v>
      </c>
      <c r="AA24" s="138">
        <v>12</v>
      </c>
      <c r="AB24" s="138">
        <v>0</v>
      </c>
      <c r="AC24" s="138">
        <v>11</v>
      </c>
      <c r="BB24" s="138">
        <v>1</v>
      </c>
      <c r="BC24" s="138">
        <f>IF(BB24=1,G24,0)</f>
        <v>0</v>
      </c>
      <c r="BD24" s="138">
        <f>IF(BB24=2,G24,0)</f>
        <v>0</v>
      </c>
      <c r="BE24" s="138">
        <f>IF(BB24=3,G24,0)</f>
        <v>0</v>
      </c>
      <c r="BF24" s="138">
        <f>IF(BB24=4,G24,0)</f>
        <v>0</v>
      </c>
      <c r="BG24" s="138">
        <f>IF(BB24=5,G24,0)</f>
        <v>0</v>
      </c>
    </row>
    <row r="25" spans="1:59">
      <c r="A25" s="173"/>
      <c r="B25" s="174" t="s">
        <v>71</v>
      </c>
      <c r="C25" s="175" t="str">
        <f>CONCATENATE(B23," ",C23)</f>
        <v>99 Staveništní přesun hmot</v>
      </c>
      <c r="D25" s="173"/>
      <c r="E25" s="176"/>
      <c r="F25" s="176"/>
      <c r="G25" s="177">
        <f>SUM(G23:G24)</f>
        <v>0</v>
      </c>
      <c r="H25" s="178"/>
      <c r="I25" s="179">
        <f>SUM(I23:I24)</f>
        <v>0</v>
      </c>
      <c r="J25" s="178"/>
      <c r="K25" s="179">
        <f>SUM(K23:K24)</f>
        <v>0</v>
      </c>
      <c r="Q25" s="165">
        <v>4</v>
      </c>
      <c r="BC25" s="180">
        <f>SUM(BC23:BC24)</f>
        <v>0</v>
      </c>
      <c r="BD25" s="180">
        <f>SUM(BD23:BD24)</f>
        <v>0</v>
      </c>
      <c r="BE25" s="180">
        <f>SUM(BE23:BE24)</f>
        <v>0</v>
      </c>
      <c r="BF25" s="180">
        <f>SUM(BF23:BF24)</f>
        <v>0</v>
      </c>
      <c r="BG25" s="180">
        <f>SUM(BG23:BG24)</f>
        <v>0</v>
      </c>
    </row>
    <row r="26" spans="1:59">
      <c r="A26" s="158" t="s">
        <v>68</v>
      </c>
      <c r="B26" s="159" t="s">
        <v>106</v>
      </c>
      <c r="C26" s="160" t="s">
        <v>107</v>
      </c>
      <c r="D26" s="161"/>
      <c r="E26" s="162"/>
      <c r="F26" s="162"/>
      <c r="G26" s="163"/>
      <c r="H26" s="164"/>
      <c r="I26" s="164"/>
      <c r="J26" s="164"/>
      <c r="K26" s="164"/>
      <c r="Q26" s="165">
        <v>1</v>
      </c>
    </row>
    <row r="27" spans="1:59">
      <c r="A27" s="166">
        <v>12</v>
      </c>
      <c r="B27" s="167" t="s">
        <v>108</v>
      </c>
      <c r="C27" s="168" t="s">
        <v>109</v>
      </c>
      <c r="D27" s="169" t="s">
        <v>92</v>
      </c>
      <c r="E27" s="170">
        <v>3</v>
      </c>
      <c r="F27" s="170">
        <v>0</v>
      </c>
      <c r="G27" s="171">
        <f>E27*F27</f>
        <v>0</v>
      </c>
      <c r="H27" s="172">
        <v>3.0899999999999999E-3</v>
      </c>
      <c r="I27" s="172">
        <f>E27*H27</f>
        <v>9.2700000000000005E-3</v>
      </c>
      <c r="J27" s="172">
        <v>0</v>
      </c>
      <c r="K27" s="172">
        <f>E27*J27</f>
        <v>0</v>
      </c>
      <c r="Q27" s="165">
        <v>2</v>
      </c>
      <c r="AA27" s="138">
        <v>12</v>
      </c>
      <c r="AB27" s="138">
        <v>0</v>
      </c>
      <c r="AC27" s="138">
        <v>12</v>
      </c>
      <c r="BB27" s="138">
        <v>2</v>
      </c>
      <c r="BC27" s="138">
        <f>IF(BB27=1,G27,0)</f>
        <v>0</v>
      </c>
      <c r="BD27" s="138">
        <f>IF(BB27=2,G27,0)</f>
        <v>0</v>
      </c>
      <c r="BE27" s="138">
        <f>IF(BB27=3,G27,0)</f>
        <v>0</v>
      </c>
      <c r="BF27" s="138">
        <f>IF(BB27=4,G27,0)</f>
        <v>0</v>
      </c>
      <c r="BG27" s="138">
        <f>IF(BB27=5,G27,0)</f>
        <v>0</v>
      </c>
    </row>
    <row r="28" spans="1:59">
      <c r="A28" s="166">
        <v>13</v>
      </c>
      <c r="B28" s="167" t="s">
        <v>110</v>
      </c>
      <c r="C28" s="168" t="s">
        <v>111</v>
      </c>
      <c r="D28" s="169" t="s">
        <v>92</v>
      </c>
      <c r="E28" s="170">
        <v>2</v>
      </c>
      <c r="F28" s="170">
        <v>0</v>
      </c>
      <c r="G28" s="171">
        <f>E28*F28</f>
        <v>0</v>
      </c>
      <c r="H28" s="172">
        <v>2.16E-3</v>
      </c>
      <c r="I28" s="172">
        <f>E28*H28</f>
        <v>4.3200000000000001E-3</v>
      </c>
      <c r="J28" s="172">
        <v>0</v>
      </c>
      <c r="K28" s="172">
        <f>E28*J28</f>
        <v>0</v>
      </c>
      <c r="Q28" s="165">
        <v>2</v>
      </c>
      <c r="AA28" s="138">
        <v>12</v>
      </c>
      <c r="AB28" s="138">
        <v>0</v>
      </c>
      <c r="AC28" s="138">
        <v>13</v>
      </c>
      <c r="BB28" s="138">
        <v>2</v>
      </c>
      <c r="BC28" s="138">
        <f>IF(BB28=1,G28,0)</f>
        <v>0</v>
      </c>
      <c r="BD28" s="138">
        <f>IF(BB28=2,G28,0)</f>
        <v>0</v>
      </c>
      <c r="BE28" s="138">
        <f>IF(BB28=3,G28,0)</f>
        <v>0</v>
      </c>
      <c r="BF28" s="138">
        <f>IF(BB28=4,G28,0)</f>
        <v>0</v>
      </c>
      <c r="BG28" s="138">
        <f>IF(BB28=5,G28,0)</f>
        <v>0</v>
      </c>
    </row>
    <row r="29" spans="1:59">
      <c r="A29" s="166">
        <v>14</v>
      </c>
      <c r="B29" s="167" t="s">
        <v>112</v>
      </c>
      <c r="C29" s="168" t="s">
        <v>113</v>
      </c>
      <c r="D29" s="169" t="s">
        <v>89</v>
      </c>
      <c r="E29" s="170">
        <v>7</v>
      </c>
      <c r="F29" s="170">
        <v>0</v>
      </c>
      <c r="G29" s="171">
        <f>E29*F29</f>
        <v>0</v>
      </c>
      <c r="H29" s="172">
        <v>1.2500000000000001E-2</v>
      </c>
      <c r="I29" s="172">
        <f>E29*H29</f>
        <v>8.7500000000000008E-2</v>
      </c>
      <c r="J29" s="172">
        <v>0</v>
      </c>
      <c r="K29" s="172">
        <f>E29*J29</f>
        <v>0</v>
      </c>
      <c r="Q29" s="165">
        <v>2</v>
      </c>
      <c r="AA29" s="138">
        <v>12</v>
      </c>
      <c r="AB29" s="138">
        <v>0</v>
      </c>
      <c r="AC29" s="138">
        <v>14</v>
      </c>
      <c r="BB29" s="138">
        <v>2</v>
      </c>
      <c r="BC29" s="138">
        <f>IF(BB29=1,G29,0)</f>
        <v>0</v>
      </c>
      <c r="BD29" s="138">
        <f>IF(BB29=2,G29,0)</f>
        <v>0</v>
      </c>
      <c r="BE29" s="138">
        <f>IF(BB29=3,G29,0)</f>
        <v>0</v>
      </c>
      <c r="BF29" s="138">
        <f>IF(BB29=4,G29,0)</f>
        <v>0</v>
      </c>
      <c r="BG29" s="138">
        <f>IF(BB29=5,G29,0)</f>
        <v>0</v>
      </c>
    </row>
    <row r="30" spans="1:59">
      <c r="A30" s="166">
        <v>15</v>
      </c>
      <c r="B30" s="167" t="s">
        <v>95</v>
      </c>
      <c r="C30" s="168" t="s">
        <v>114</v>
      </c>
      <c r="D30" s="169" t="s">
        <v>89</v>
      </c>
      <c r="E30" s="170">
        <v>14</v>
      </c>
      <c r="F30" s="170">
        <v>0</v>
      </c>
      <c r="G30" s="171">
        <f>E30*F30</f>
        <v>0</v>
      </c>
      <c r="H30" s="172">
        <v>0.17499999999999999</v>
      </c>
      <c r="I30" s="172">
        <f>E30*H30</f>
        <v>2.4499999999999997</v>
      </c>
      <c r="J30" s="172">
        <v>0</v>
      </c>
      <c r="K30" s="172">
        <f>E30*J30</f>
        <v>0</v>
      </c>
      <c r="Q30" s="165">
        <v>2</v>
      </c>
      <c r="AA30" s="138">
        <v>12</v>
      </c>
      <c r="AB30" s="138">
        <v>1</v>
      </c>
      <c r="AC30" s="138">
        <v>15</v>
      </c>
      <c r="BB30" s="138">
        <v>2</v>
      </c>
      <c r="BC30" s="138">
        <f>IF(BB30=1,G30,0)</f>
        <v>0</v>
      </c>
      <c r="BD30" s="138">
        <f>IF(BB30=2,G30,0)</f>
        <v>0</v>
      </c>
      <c r="BE30" s="138">
        <f>IF(BB30=3,G30,0)</f>
        <v>0</v>
      </c>
      <c r="BF30" s="138">
        <f>IF(BB30=4,G30,0)</f>
        <v>0</v>
      </c>
      <c r="BG30" s="138">
        <f>IF(BB30=5,G30,0)</f>
        <v>0</v>
      </c>
    </row>
    <row r="31" spans="1:59" ht="25.5">
      <c r="A31" s="166">
        <v>16</v>
      </c>
      <c r="B31" s="167" t="s">
        <v>115</v>
      </c>
      <c r="C31" s="168" t="s">
        <v>116</v>
      </c>
      <c r="D31" s="169" t="s">
        <v>89</v>
      </c>
      <c r="E31" s="170">
        <v>14</v>
      </c>
      <c r="F31" s="170">
        <v>0</v>
      </c>
      <c r="G31" s="171">
        <f>E31*F31</f>
        <v>0</v>
      </c>
      <c r="H31" s="172">
        <v>0</v>
      </c>
      <c r="I31" s="172">
        <f>E31*H31</f>
        <v>0</v>
      </c>
      <c r="J31" s="172">
        <v>0</v>
      </c>
      <c r="K31" s="172">
        <f>E31*J31</f>
        <v>0</v>
      </c>
      <c r="Q31" s="165">
        <v>2</v>
      </c>
      <c r="AA31" s="138">
        <v>12</v>
      </c>
      <c r="AB31" s="138">
        <v>1</v>
      </c>
      <c r="AC31" s="138">
        <v>16</v>
      </c>
      <c r="BB31" s="138">
        <v>2</v>
      </c>
      <c r="BC31" s="138">
        <f>IF(BB31=1,G31,0)</f>
        <v>0</v>
      </c>
      <c r="BD31" s="138">
        <f>IF(BB31=2,G31,0)</f>
        <v>0</v>
      </c>
      <c r="BE31" s="138">
        <f>IF(BB31=3,G31,0)</f>
        <v>0</v>
      </c>
      <c r="BF31" s="138">
        <f>IF(BB31=4,G31,0)</f>
        <v>0</v>
      </c>
      <c r="BG31" s="138">
        <f>IF(BB31=5,G31,0)</f>
        <v>0</v>
      </c>
    </row>
    <row r="32" spans="1:59">
      <c r="A32" s="166">
        <v>17</v>
      </c>
      <c r="B32" s="167" t="s">
        <v>117</v>
      </c>
      <c r="C32" s="168" t="s">
        <v>118</v>
      </c>
      <c r="D32" s="169" t="s">
        <v>105</v>
      </c>
      <c r="E32" s="170">
        <v>0.81699999999999995</v>
      </c>
      <c r="F32" s="170">
        <v>0</v>
      </c>
      <c r="G32" s="171">
        <f>E32*F32</f>
        <v>0</v>
      </c>
      <c r="H32" s="172">
        <v>0</v>
      </c>
      <c r="I32" s="172">
        <f>E32*H32</f>
        <v>0</v>
      </c>
      <c r="J32" s="172">
        <v>0</v>
      </c>
      <c r="K32" s="172">
        <f>E32*J32</f>
        <v>0</v>
      </c>
      <c r="Q32" s="165">
        <v>2</v>
      </c>
      <c r="AA32" s="138">
        <v>12</v>
      </c>
      <c r="AB32" s="138">
        <v>0</v>
      </c>
      <c r="AC32" s="138">
        <v>17</v>
      </c>
      <c r="BB32" s="138">
        <v>2</v>
      </c>
      <c r="BC32" s="138">
        <f>IF(BB32=1,G32,0)</f>
        <v>0</v>
      </c>
      <c r="BD32" s="138">
        <f>IF(BB32=2,G32,0)</f>
        <v>0</v>
      </c>
      <c r="BE32" s="138">
        <f>IF(BB32=3,G32,0)</f>
        <v>0</v>
      </c>
      <c r="BF32" s="138">
        <f>IF(BB32=4,G32,0)</f>
        <v>0</v>
      </c>
      <c r="BG32" s="138">
        <f>IF(BB32=5,G32,0)</f>
        <v>0</v>
      </c>
    </row>
    <row r="33" spans="1:59">
      <c r="A33" s="173"/>
      <c r="B33" s="174" t="s">
        <v>71</v>
      </c>
      <c r="C33" s="175" t="str">
        <f>CONCATENATE(B26," ",C26)</f>
        <v>723 Vnitřní plynovod</v>
      </c>
      <c r="D33" s="173"/>
      <c r="E33" s="176"/>
      <c r="F33" s="176"/>
      <c r="G33" s="177">
        <f>SUM(G26:G32)</f>
        <v>0</v>
      </c>
      <c r="H33" s="178"/>
      <c r="I33" s="179">
        <f>SUM(I26:I32)</f>
        <v>2.5510899999999999</v>
      </c>
      <c r="J33" s="178"/>
      <c r="K33" s="179">
        <f>SUM(K26:K32)</f>
        <v>0</v>
      </c>
      <c r="Q33" s="165">
        <v>4</v>
      </c>
      <c r="BC33" s="180">
        <f>SUM(BC26:BC32)</f>
        <v>0</v>
      </c>
      <c r="BD33" s="180">
        <f>SUM(BD26:BD32)</f>
        <v>0</v>
      </c>
      <c r="BE33" s="180">
        <f>SUM(BE26:BE32)</f>
        <v>0</v>
      </c>
      <c r="BF33" s="180">
        <f>SUM(BF26:BF32)</f>
        <v>0</v>
      </c>
      <c r="BG33" s="180">
        <f>SUM(BG26:BG32)</f>
        <v>0</v>
      </c>
    </row>
    <row r="34" spans="1:59">
      <c r="A34" s="158" t="s">
        <v>68</v>
      </c>
      <c r="B34" s="159" t="s">
        <v>119</v>
      </c>
      <c r="C34" s="160" t="s">
        <v>120</v>
      </c>
      <c r="D34" s="161"/>
      <c r="E34" s="162"/>
      <c r="F34" s="162"/>
      <c r="G34" s="163"/>
      <c r="H34" s="164"/>
      <c r="I34" s="164"/>
      <c r="J34" s="164"/>
      <c r="K34" s="164"/>
      <c r="Q34" s="165">
        <v>1</v>
      </c>
    </row>
    <row r="35" spans="1:59">
      <c r="A35" s="166">
        <v>18</v>
      </c>
      <c r="B35" s="167" t="s">
        <v>121</v>
      </c>
      <c r="C35" s="168" t="s">
        <v>122</v>
      </c>
      <c r="D35" s="169" t="s">
        <v>89</v>
      </c>
      <c r="E35" s="170">
        <v>2</v>
      </c>
      <c r="F35" s="170">
        <v>0</v>
      </c>
      <c r="G35" s="171">
        <f>E35*F35</f>
        <v>0</v>
      </c>
      <c r="H35" s="172">
        <v>1.9000000000000001E-4</v>
      </c>
      <c r="I35" s="172">
        <f>E35*H35</f>
        <v>3.8000000000000002E-4</v>
      </c>
      <c r="J35" s="172">
        <v>0</v>
      </c>
      <c r="K35" s="172">
        <f>E35*J35</f>
        <v>0</v>
      </c>
      <c r="Q35" s="165">
        <v>2</v>
      </c>
      <c r="AA35" s="138">
        <v>12</v>
      </c>
      <c r="AB35" s="138">
        <v>0</v>
      </c>
      <c r="AC35" s="138">
        <v>18</v>
      </c>
      <c r="BB35" s="138">
        <v>2</v>
      </c>
      <c r="BC35" s="138">
        <f>IF(BB35=1,G35,0)</f>
        <v>0</v>
      </c>
      <c r="BD35" s="138">
        <f>IF(BB35=2,G35,0)</f>
        <v>0</v>
      </c>
      <c r="BE35" s="138">
        <f>IF(BB35=3,G35,0)</f>
        <v>0</v>
      </c>
      <c r="BF35" s="138">
        <f>IF(BB35=4,G35,0)</f>
        <v>0</v>
      </c>
      <c r="BG35" s="138">
        <f>IF(BB35=5,G35,0)</f>
        <v>0</v>
      </c>
    </row>
    <row r="36" spans="1:59">
      <c r="A36" s="173"/>
      <c r="B36" s="174" t="s">
        <v>71</v>
      </c>
      <c r="C36" s="175" t="str">
        <f>CONCATENATE(B34," ",C34)</f>
        <v>783 Nátěry</v>
      </c>
      <c r="D36" s="173"/>
      <c r="E36" s="176"/>
      <c r="F36" s="176"/>
      <c r="G36" s="177">
        <f>SUM(G34:G35)</f>
        <v>0</v>
      </c>
      <c r="H36" s="178"/>
      <c r="I36" s="179">
        <f>SUM(I34:I35)</f>
        <v>3.8000000000000002E-4</v>
      </c>
      <c r="J36" s="178"/>
      <c r="K36" s="179">
        <f>SUM(K34:K35)</f>
        <v>0</v>
      </c>
      <c r="Q36" s="165">
        <v>4</v>
      </c>
      <c r="BC36" s="180">
        <f>SUM(BC34:BC35)</f>
        <v>0</v>
      </c>
      <c r="BD36" s="180">
        <f>SUM(BD34:BD35)</f>
        <v>0</v>
      </c>
      <c r="BE36" s="180">
        <f>SUM(BE34:BE35)</f>
        <v>0</v>
      </c>
      <c r="BF36" s="180">
        <f>SUM(BF34:BF35)</f>
        <v>0</v>
      </c>
      <c r="BG36" s="180">
        <f>SUM(BG34:BG35)</f>
        <v>0</v>
      </c>
    </row>
    <row r="37" spans="1:59">
      <c r="A37" s="158" t="s">
        <v>68</v>
      </c>
      <c r="B37" s="159" t="s">
        <v>123</v>
      </c>
      <c r="C37" s="160" t="s">
        <v>124</v>
      </c>
      <c r="D37" s="161"/>
      <c r="E37" s="162"/>
      <c r="F37" s="162"/>
      <c r="G37" s="163"/>
      <c r="H37" s="164"/>
      <c r="I37" s="164"/>
      <c r="J37" s="164"/>
      <c r="K37" s="164"/>
      <c r="Q37" s="165">
        <v>1</v>
      </c>
    </row>
    <row r="38" spans="1:59" ht="25.5">
      <c r="A38" s="166">
        <v>19</v>
      </c>
      <c r="B38" s="167" t="s">
        <v>125</v>
      </c>
      <c r="C38" s="168" t="s">
        <v>126</v>
      </c>
      <c r="D38" s="169" t="s">
        <v>89</v>
      </c>
      <c r="E38" s="170">
        <v>7</v>
      </c>
      <c r="F38" s="170">
        <v>0</v>
      </c>
      <c r="G38" s="171">
        <f>E38*F38</f>
        <v>0</v>
      </c>
      <c r="H38" s="172">
        <v>0</v>
      </c>
      <c r="I38" s="172">
        <f>E38*H38</f>
        <v>0</v>
      </c>
      <c r="J38" s="172">
        <v>0</v>
      </c>
      <c r="K38" s="172">
        <f>E38*J38</f>
        <v>0</v>
      </c>
      <c r="Q38" s="165">
        <v>2</v>
      </c>
      <c r="AA38" s="138">
        <v>12</v>
      </c>
      <c r="AB38" s="138">
        <v>0</v>
      </c>
      <c r="AC38" s="138">
        <v>19</v>
      </c>
      <c r="BB38" s="138">
        <v>4</v>
      </c>
      <c r="BC38" s="138">
        <f>IF(BB38=1,G38,0)</f>
        <v>0</v>
      </c>
      <c r="BD38" s="138">
        <f>IF(BB38=2,G38,0)</f>
        <v>0</v>
      </c>
      <c r="BE38" s="138">
        <f>IF(BB38=3,G38,0)</f>
        <v>0</v>
      </c>
      <c r="BF38" s="138">
        <f>IF(BB38=4,G38,0)</f>
        <v>0</v>
      </c>
      <c r="BG38" s="138">
        <f>IF(BB38=5,G38,0)</f>
        <v>0</v>
      </c>
    </row>
    <row r="39" spans="1:59">
      <c r="A39" s="173"/>
      <c r="B39" s="174" t="s">
        <v>71</v>
      </c>
      <c r="C39" s="175" t="str">
        <f>CONCATENATE(B37," ",C37)</f>
        <v>M23 Montáže potrubí</v>
      </c>
      <c r="D39" s="173"/>
      <c r="E39" s="176"/>
      <c r="F39" s="176"/>
      <c r="G39" s="177">
        <f>SUM(G37:G38)</f>
        <v>0</v>
      </c>
      <c r="H39" s="178"/>
      <c r="I39" s="179">
        <f>SUM(I37:I38)</f>
        <v>0</v>
      </c>
      <c r="J39" s="178"/>
      <c r="K39" s="179">
        <f>SUM(K37:K38)</f>
        <v>0</v>
      </c>
      <c r="Q39" s="165">
        <v>4</v>
      </c>
      <c r="BC39" s="180">
        <f>SUM(BC37:BC38)</f>
        <v>0</v>
      </c>
      <c r="BD39" s="180">
        <f>SUM(BD37:BD38)</f>
        <v>0</v>
      </c>
      <c r="BE39" s="180">
        <f>SUM(BE37:BE38)</f>
        <v>0</v>
      </c>
      <c r="BF39" s="180">
        <f>SUM(BF37:BF38)</f>
        <v>0</v>
      </c>
      <c r="BG39" s="180">
        <f>SUM(BG37:BG38)</f>
        <v>0</v>
      </c>
    </row>
    <row r="40" spans="1:59">
      <c r="E40" s="138"/>
    </row>
    <row r="41" spans="1:59">
      <c r="E41" s="138"/>
    </row>
    <row r="42" spans="1:59">
      <c r="E42" s="138"/>
    </row>
    <row r="43" spans="1:59">
      <c r="E43" s="138"/>
    </row>
    <row r="44" spans="1:59">
      <c r="E44" s="138"/>
    </row>
    <row r="45" spans="1:59">
      <c r="E45" s="138"/>
    </row>
    <row r="46" spans="1:59">
      <c r="E46" s="138"/>
    </row>
    <row r="47" spans="1:59">
      <c r="E47" s="138"/>
    </row>
    <row r="48" spans="1:59">
      <c r="E48" s="138"/>
    </row>
    <row r="49" spans="1:7">
      <c r="E49" s="138"/>
    </row>
    <row r="50" spans="1:7">
      <c r="E50" s="138"/>
    </row>
    <row r="51" spans="1:7">
      <c r="E51" s="138"/>
    </row>
    <row r="52" spans="1:7">
      <c r="E52" s="138"/>
    </row>
    <row r="53" spans="1:7">
      <c r="E53" s="138"/>
    </row>
    <row r="54" spans="1:7">
      <c r="E54" s="138"/>
    </row>
    <row r="55" spans="1:7">
      <c r="E55" s="138"/>
    </row>
    <row r="56" spans="1:7">
      <c r="E56" s="138"/>
    </row>
    <row r="57" spans="1:7">
      <c r="E57" s="138"/>
    </row>
    <row r="58" spans="1:7">
      <c r="E58" s="138"/>
    </row>
    <row r="59" spans="1:7">
      <c r="E59" s="138"/>
    </row>
    <row r="60" spans="1:7">
      <c r="E60" s="138"/>
    </row>
    <row r="61" spans="1:7">
      <c r="E61" s="138"/>
    </row>
    <row r="62" spans="1:7">
      <c r="E62" s="138"/>
    </row>
    <row r="63" spans="1:7">
      <c r="A63" s="181"/>
      <c r="B63" s="181"/>
      <c r="C63" s="181"/>
      <c r="D63" s="181"/>
      <c r="E63" s="181"/>
      <c r="F63" s="181"/>
      <c r="G63" s="181"/>
    </row>
    <row r="64" spans="1:7">
      <c r="A64" s="181"/>
      <c r="B64" s="181"/>
      <c r="C64" s="181"/>
      <c r="D64" s="181"/>
      <c r="E64" s="181"/>
      <c r="F64" s="181"/>
      <c r="G64" s="181"/>
    </row>
    <row r="65" spans="1:7">
      <c r="A65" s="181"/>
      <c r="B65" s="181"/>
      <c r="C65" s="181"/>
      <c r="D65" s="181"/>
      <c r="E65" s="181"/>
      <c r="F65" s="181"/>
      <c r="G65" s="181"/>
    </row>
    <row r="66" spans="1:7">
      <c r="A66" s="181"/>
      <c r="B66" s="181"/>
      <c r="C66" s="181"/>
      <c r="D66" s="181"/>
      <c r="E66" s="181"/>
      <c r="F66" s="181"/>
      <c r="G66" s="181"/>
    </row>
    <row r="67" spans="1:7">
      <c r="E67" s="138"/>
    </row>
    <row r="68" spans="1:7">
      <c r="E68" s="138"/>
    </row>
    <row r="69" spans="1:7">
      <c r="E69" s="138"/>
    </row>
    <row r="70" spans="1:7">
      <c r="E70" s="138"/>
    </row>
    <row r="71" spans="1:7">
      <c r="E71" s="138"/>
    </row>
    <row r="72" spans="1:7">
      <c r="E72" s="138"/>
    </row>
    <row r="73" spans="1:7">
      <c r="E73" s="138"/>
    </row>
    <row r="74" spans="1:7">
      <c r="E74" s="138"/>
    </row>
    <row r="75" spans="1:7">
      <c r="E75" s="138"/>
    </row>
    <row r="76" spans="1:7">
      <c r="E76" s="138"/>
    </row>
    <row r="77" spans="1:7">
      <c r="E77" s="138"/>
    </row>
    <row r="78" spans="1:7">
      <c r="E78" s="138"/>
    </row>
    <row r="79" spans="1:7">
      <c r="E79" s="138"/>
    </row>
    <row r="80" spans="1:7">
      <c r="E80" s="138"/>
    </row>
    <row r="81" spans="1:7">
      <c r="E81" s="138"/>
    </row>
    <row r="82" spans="1:7">
      <c r="E82" s="138"/>
    </row>
    <row r="83" spans="1:7">
      <c r="E83" s="138"/>
    </row>
    <row r="84" spans="1:7">
      <c r="E84" s="138"/>
    </row>
    <row r="85" spans="1:7">
      <c r="E85" s="138"/>
    </row>
    <row r="86" spans="1:7">
      <c r="E86" s="138"/>
    </row>
    <row r="87" spans="1:7">
      <c r="E87" s="138"/>
    </row>
    <row r="88" spans="1:7">
      <c r="E88" s="138"/>
    </row>
    <row r="89" spans="1:7">
      <c r="E89" s="138"/>
    </row>
    <row r="90" spans="1:7">
      <c r="E90" s="138"/>
    </row>
    <row r="91" spans="1:7">
      <c r="E91" s="138"/>
    </row>
    <row r="92" spans="1:7">
      <c r="A92" s="182"/>
      <c r="B92" s="182"/>
    </row>
    <row r="93" spans="1:7">
      <c r="A93" s="181"/>
      <c r="B93" s="181"/>
      <c r="C93" s="184"/>
      <c r="D93" s="184"/>
      <c r="E93" s="185"/>
      <c r="F93" s="184"/>
      <c r="G93" s="186"/>
    </row>
    <row r="94" spans="1:7">
      <c r="A94" s="187"/>
      <c r="B94" s="187"/>
      <c r="C94" s="181"/>
      <c r="D94" s="181"/>
      <c r="E94" s="188"/>
      <c r="F94" s="181"/>
      <c r="G94" s="181"/>
    </row>
    <row r="95" spans="1:7">
      <c r="A95" s="181"/>
      <c r="B95" s="181"/>
      <c r="C95" s="181"/>
      <c r="D95" s="181"/>
      <c r="E95" s="188"/>
      <c r="F95" s="181"/>
      <c r="G95" s="181"/>
    </row>
    <row r="96" spans="1:7">
      <c r="A96" s="181"/>
      <c r="B96" s="181"/>
      <c r="C96" s="181"/>
      <c r="D96" s="181"/>
      <c r="E96" s="188"/>
      <c r="F96" s="181"/>
      <c r="G96" s="181"/>
    </row>
    <row r="97" spans="1:7">
      <c r="A97" s="181"/>
      <c r="B97" s="181"/>
      <c r="C97" s="181"/>
      <c r="D97" s="181"/>
      <c r="E97" s="188"/>
      <c r="F97" s="181"/>
      <c r="G97" s="181"/>
    </row>
    <row r="98" spans="1:7">
      <c r="A98" s="181"/>
      <c r="B98" s="181"/>
      <c r="C98" s="181"/>
      <c r="D98" s="181"/>
      <c r="E98" s="188"/>
      <c r="F98" s="181"/>
      <c r="G98" s="181"/>
    </row>
    <row r="99" spans="1:7">
      <c r="A99" s="181"/>
      <c r="B99" s="181"/>
      <c r="C99" s="181"/>
      <c r="D99" s="181"/>
      <c r="E99" s="188"/>
      <c r="F99" s="181"/>
      <c r="G99" s="181"/>
    </row>
    <row r="100" spans="1:7">
      <c r="A100" s="181"/>
      <c r="B100" s="181"/>
      <c r="C100" s="181"/>
      <c r="D100" s="181"/>
      <c r="E100" s="188"/>
      <c r="F100" s="181"/>
      <c r="G100" s="181"/>
    </row>
    <row r="101" spans="1:7">
      <c r="A101" s="181"/>
      <c r="B101" s="181"/>
      <c r="C101" s="181"/>
      <c r="D101" s="181"/>
      <c r="E101" s="188"/>
      <c r="F101" s="181"/>
      <c r="G101" s="181"/>
    </row>
    <row r="102" spans="1:7">
      <c r="A102" s="181"/>
      <c r="B102" s="181"/>
      <c r="C102" s="181"/>
      <c r="D102" s="181"/>
      <c r="E102" s="188"/>
      <c r="F102" s="181"/>
      <c r="G102" s="181"/>
    </row>
    <row r="103" spans="1:7">
      <c r="A103" s="181"/>
      <c r="B103" s="181"/>
      <c r="C103" s="181"/>
      <c r="D103" s="181"/>
      <c r="E103" s="188"/>
      <c r="F103" s="181"/>
      <c r="G103" s="181"/>
    </row>
    <row r="104" spans="1:7">
      <c r="A104" s="181"/>
      <c r="B104" s="181"/>
      <c r="C104" s="181"/>
      <c r="D104" s="181"/>
      <c r="E104" s="188"/>
      <c r="F104" s="181"/>
      <c r="G104" s="181"/>
    </row>
    <row r="105" spans="1:7">
      <c r="A105" s="181"/>
      <c r="B105" s="181"/>
      <c r="C105" s="181"/>
      <c r="D105" s="181"/>
      <c r="E105" s="188"/>
      <c r="F105" s="181"/>
      <c r="G105" s="181"/>
    </row>
    <row r="106" spans="1:7">
      <c r="A106" s="181"/>
      <c r="B106" s="181"/>
      <c r="C106" s="181"/>
      <c r="D106" s="181"/>
      <c r="E106" s="188"/>
      <c r="F106" s="181"/>
      <c r="G106" s="181"/>
    </row>
  </sheetData>
  <mergeCells count="4">
    <mergeCell ref="A1:I1"/>
    <mergeCell ref="A3:B3"/>
    <mergeCell ref="A4:B4"/>
    <mergeCell ref="G4:I4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2017-09-12T10:16:53Z</dcterms:created>
  <dcterms:modified xsi:type="dcterms:W3CDTF">2017-09-12T10:17:37Z</dcterms:modified>
</cp:coreProperties>
</file>