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10" yWindow="105" windowWidth="13470" windowHeight="12045" activeTab="2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Položky!$F$1:$F$324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Položky!$A$1:$G$251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24" i="2" l="1"/>
  <c r="I24" i="2"/>
  <c r="H24" i="2"/>
  <c r="G24" i="2"/>
  <c r="F24" i="2"/>
  <c r="C251" i="3"/>
  <c r="BE250" i="3"/>
  <c r="BE251" i="3" s="1"/>
  <c r="BD250" i="3"/>
  <c r="BD251" i="3" s="1"/>
  <c r="BC250" i="3"/>
  <c r="BC251" i="3" s="1"/>
  <c r="BB250" i="3"/>
  <c r="BB251" i="3" s="1"/>
  <c r="G250" i="3"/>
  <c r="G251" i="3" s="1"/>
  <c r="E24" i="2" s="1"/>
  <c r="BA250" i="3" l="1"/>
  <c r="BA251" i="3" s="1"/>
  <c r="D16" i="1" l="1"/>
  <c r="D15" i="1"/>
  <c r="BE247" i="3"/>
  <c r="BD247" i="3"/>
  <c r="BC247" i="3"/>
  <c r="BB247" i="3"/>
  <c r="G247" i="3"/>
  <c r="BA247" i="3" s="1"/>
  <c r="BE246" i="3"/>
  <c r="BD246" i="3"/>
  <c r="BC246" i="3"/>
  <c r="BB246" i="3"/>
  <c r="G246" i="3"/>
  <c r="BA246" i="3" s="1"/>
  <c r="BE245" i="3"/>
  <c r="BD245" i="3"/>
  <c r="BC245" i="3"/>
  <c r="BB245" i="3"/>
  <c r="G245" i="3"/>
  <c r="BA245" i="3" s="1"/>
  <c r="BE244" i="3"/>
  <c r="BD244" i="3"/>
  <c r="BC244" i="3"/>
  <c r="BB244" i="3"/>
  <c r="G244" i="3"/>
  <c r="BA244" i="3" s="1"/>
  <c r="BE243" i="3"/>
  <c r="BD243" i="3"/>
  <c r="BC243" i="3"/>
  <c r="BB243" i="3"/>
  <c r="G243" i="3"/>
  <c r="BA243" i="3" s="1"/>
  <c r="BE242" i="3"/>
  <c r="BD242" i="3"/>
  <c r="BC242" i="3"/>
  <c r="BB242" i="3"/>
  <c r="G242" i="3"/>
  <c r="BE241" i="3"/>
  <c r="BD241" i="3"/>
  <c r="BC241" i="3"/>
  <c r="BB241" i="3"/>
  <c r="G241" i="3"/>
  <c r="BA241" i="3" s="1"/>
  <c r="B23" i="2"/>
  <c r="A23" i="2"/>
  <c r="C248" i="3"/>
  <c r="BE232" i="3"/>
  <c r="BC232" i="3"/>
  <c r="BB232" i="3"/>
  <c r="BA232" i="3"/>
  <c r="G232" i="3"/>
  <c r="BD232" i="3" s="1"/>
  <c r="BE225" i="3"/>
  <c r="BC225" i="3"/>
  <c r="BB225" i="3"/>
  <c r="BA225" i="3"/>
  <c r="G225" i="3"/>
  <c r="BD225" i="3" s="1"/>
  <c r="BE217" i="3"/>
  <c r="BC217" i="3"/>
  <c r="BB217" i="3"/>
  <c r="BA217" i="3"/>
  <c r="G217" i="3"/>
  <c r="BD217" i="3" s="1"/>
  <c r="B22" i="2"/>
  <c r="A22" i="2"/>
  <c r="C239" i="3"/>
  <c r="BE214" i="3"/>
  <c r="BC214" i="3"/>
  <c r="BB214" i="3"/>
  <c r="BA214" i="3"/>
  <c r="G214" i="3"/>
  <c r="BD214" i="3" s="1"/>
  <c r="BE213" i="3"/>
  <c r="BC213" i="3"/>
  <c r="BB213" i="3"/>
  <c r="BA213" i="3"/>
  <c r="G213" i="3"/>
  <c r="BD213" i="3" s="1"/>
  <c r="BE212" i="3"/>
  <c r="BC212" i="3"/>
  <c r="BB212" i="3"/>
  <c r="BA212" i="3"/>
  <c r="G212" i="3"/>
  <c r="BD212" i="3" s="1"/>
  <c r="BE211" i="3"/>
  <c r="BC211" i="3"/>
  <c r="BB211" i="3"/>
  <c r="BA211" i="3"/>
  <c r="G211" i="3"/>
  <c r="BD211" i="3" s="1"/>
  <c r="BE210" i="3"/>
  <c r="BC210" i="3"/>
  <c r="BB210" i="3"/>
  <c r="BA210" i="3"/>
  <c r="G210" i="3"/>
  <c r="BD210" i="3" s="1"/>
  <c r="B21" i="2"/>
  <c r="A21" i="2"/>
  <c r="C215" i="3"/>
  <c r="BE198" i="3"/>
  <c r="BE208" i="3" s="1"/>
  <c r="I20" i="2" s="1"/>
  <c r="BD198" i="3"/>
  <c r="BD208" i="3" s="1"/>
  <c r="H20" i="2" s="1"/>
  <c r="BC198" i="3"/>
  <c r="BC208" i="3" s="1"/>
  <c r="G20" i="2" s="1"/>
  <c r="BA198" i="3"/>
  <c r="BA208" i="3" s="1"/>
  <c r="E20" i="2" s="1"/>
  <c r="G198" i="3"/>
  <c r="G208" i="3" s="1"/>
  <c r="B20" i="2"/>
  <c r="A20" i="2"/>
  <c r="C208" i="3"/>
  <c r="BE195" i="3"/>
  <c r="BD195" i="3"/>
  <c r="BC195" i="3"/>
  <c r="BA195" i="3"/>
  <c r="BE193" i="3"/>
  <c r="BD193" i="3"/>
  <c r="BC193" i="3"/>
  <c r="BA193" i="3"/>
  <c r="G193" i="3"/>
  <c r="BB193" i="3" s="1"/>
  <c r="BE188" i="3"/>
  <c r="BD188" i="3"/>
  <c r="BC188" i="3"/>
  <c r="BA188" i="3"/>
  <c r="G188" i="3"/>
  <c r="BB188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B19" i="2"/>
  <c r="A19" i="2"/>
  <c r="C196" i="3"/>
  <c r="BE175" i="3"/>
  <c r="BD175" i="3"/>
  <c r="BC175" i="3"/>
  <c r="BA175" i="3"/>
  <c r="BE173" i="3"/>
  <c r="BD173" i="3"/>
  <c r="BC173" i="3"/>
  <c r="BA173" i="3"/>
  <c r="G173" i="3"/>
  <c r="BB173" i="3" s="1"/>
  <c r="BE168" i="3"/>
  <c r="BD168" i="3"/>
  <c r="BC168" i="3"/>
  <c r="BA168" i="3"/>
  <c r="G168" i="3"/>
  <c r="BE167" i="3"/>
  <c r="BD167" i="3"/>
  <c r="BC167" i="3"/>
  <c r="BA167" i="3"/>
  <c r="G167" i="3"/>
  <c r="B18" i="2"/>
  <c r="A18" i="2"/>
  <c r="C176" i="3"/>
  <c r="BE164" i="3"/>
  <c r="BD164" i="3"/>
  <c r="BC164" i="3"/>
  <c r="BA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2" i="3"/>
  <c r="BD142" i="3"/>
  <c r="BC142" i="3"/>
  <c r="BA142" i="3"/>
  <c r="G142" i="3"/>
  <c r="BB142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5" i="3"/>
  <c r="BD135" i="3"/>
  <c r="BC135" i="3"/>
  <c r="BA135" i="3"/>
  <c r="G135" i="3"/>
  <c r="BB135" i="3" s="1"/>
  <c r="BE130" i="3"/>
  <c r="BD130" i="3"/>
  <c r="BC130" i="3"/>
  <c r="BA130" i="3"/>
  <c r="G130" i="3"/>
  <c r="B17" i="2"/>
  <c r="A17" i="2"/>
  <c r="C165" i="3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4" i="3"/>
  <c r="BD124" i="3"/>
  <c r="BC124" i="3"/>
  <c r="BA124" i="3"/>
  <c r="G124" i="3"/>
  <c r="B16" i="2"/>
  <c r="A16" i="2"/>
  <c r="C128" i="3"/>
  <c r="BE121" i="3"/>
  <c r="BD121" i="3"/>
  <c r="BC121" i="3"/>
  <c r="BA121" i="3"/>
  <c r="G121" i="3"/>
  <c r="BB121" i="3" s="1"/>
  <c r="BE116" i="3"/>
  <c r="BD116" i="3"/>
  <c r="BC116" i="3"/>
  <c r="BB116" i="3"/>
  <c r="BA116" i="3"/>
  <c r="G116" i="3"/>
  <c r="BE106" i="3"/>
  <c r="BD106" i="3"/>
  <c r="BC106" i="3"/>
  <c r="BA106" i="3"/>
  <c r="G106" i="3"/>
  <c r="BB106" i="3" s="1"/>
  <c r="BE96" i="3"/>
  <c r="BD96" i="3"/>
  <c r="BC96" i="3"/>
  <c r="BC122" i="3" s="1"/>
  <c r="G15" i="2" s="1"/>
  <c r="BA96" i="3"/>
  <c r="G96" i="3"/>
  <c r="B15" i="2"/>
  <c r="A15" i="2"/>
  <c r="C122" i="3"/>
  <c r="BE93" i="3"/>
  <c r="BE94" i="3" s="1"/>
  <c r="I14" i="2" s="1"/>
  <c r="BD93" i="3"/>
  <c r="BD94" i="3" s="1"/>
  <c r="H14" i="2" s="1"/>
  <c r="BC93" i="3"/>
  <c r="BC94" i="3" s="1"/>
  <c r="G14" i="2" s="1"/>
  <c r="BB93" i="3"/>
  <c r="BB94" i="3" s="1"/>
  <c r="F14" i="2" s="1"/>
  <c r="G93" i="3"/>
  <c r="G94" i="3" s="1"/>
  <c r="B14" i="2"/>
  <c r="A14" i="2"/>
  <c r="C94" i="3"/>
  <c r="BE86" i="3"/>
  <c r="BE91" i="3" s="1"/>
  <c r="I13" i="2" s="1"/>
  <c r="BD86" i="3"/>
  <c r="BD91" i="3" s="1"/>
  <c r="H13" i="2" s="1"/>
  <c r="BC86" i="3"/>
  <c r="BC91" i="3" s="1"/>
  <c r="G13" i="2" s="1"/>
  <c r="BB86" i="3"/>
  <c r="BB91" i="3" s="1"/>
  <c r="F13" i="2" s="1"/>
  <c r="G86" i="3"/>
  <c r="G91" i="3" s="1"/>
  <c r="B13" i="2"/>
  <c r="A13" i="2"/>
  <c r="C91" i="3"/>
  <c r="BE79" i="3"/>
  <c r="BD79" i="3"/>
  <c r="BC79" i="3"/>
  <c r="BB79" i="3"/>
  <c r="G79" i="3"/>
  <c r="BA79" i="3" s="1"/>
  <c r="BE74" i="3"/>
  <c r="BD74" i="3"/>
  <c r="BC74" i="3"/>
  <c r="BB74" i="3"/>
  <c r="G74" i="3"/>
  <c r="BA74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12" i="2"/>
  <c r="A12" i="2"/>
  <c r="C84" i="3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47" i="3"/>
  <c r="BD47" i="3"/>
  <c r="BC47" i="3"/>
  <c r="BC65" i="3" s="1"/>
  <c r="G11" i="2" s="1"/>
  <c r="BB47" i="3"/>
  <c r="G47" i="3"/>
  <c r="BA47" i="3" s="1"/>
  <c r="B11" i="2"/>
  <c r="A11" i="2"/>
  <c r="C65" i="3"/>
  <c r="BE43" i="3"/>
  <c r="BE45" i="3" s="1"/>
  <c r="I10" i="2" s="1"/>
  <c r="BD43" i="3"/>
  <c r="BD45" i="3" s="1"/>
  <c r="H10" i="2" s="1"/>
  <c r="BC43" i="3"/>
  <c r="BC45" i="3" s="1"/>
  <c r="G10" i="2" s="1"/>
  <c r="BB43" i="3"/>
  <c r="BB45" i="3" s="1"/>
  <c r="F10" i="2" s="1"/>
  <c r="G43" i="3"/>
  <c r="G45" i="3" s="1"/>
  <c r="B10" i="2"/>
  <c r="A10" i="2"/>
  <c r="C45" i="3"/>
  <c r="BE39" i="3"/>
  <c r="BD39" i="3"/>
  <c r="BC39" i="3"/>
  <c r="BB39" i="3"/>
  <c r="G39" i="3"/>
  <c r="BA39" i="3" s="1"/>
  <c r="BE34" i="3"/>
  <c r="BD34" i="3"/>
  <c r="BC34" i="3"/>
  <c r="BB34" i="3"/>
  <c r="G34" i="3"/>
  <c r="B9" i="2"/>
  <c r="A9" i="2"/>
  <c r="C41" i="3"/>
  <c r="BE26" i="3"/>
  <c r="BE32" i="3" s="1"/>
  <c r="I8" i="2" s="1"/>
  <c r="BD26" i="3"/>
  <c r="BD32" i="3" s="1"/>
  <c r="H8" i="2" s="1"/>
  <c r="BC26" i="3"/>
  <c r="BC32" i="3" s="1"/>
  <c r="G8" i="2" s="1"/>
  <c r="BB26" i="3"/>
  <c r="BB32" i="3" s="1"/>
  <c r="F8" i="2" s="1"/>
  <c r="G26" i="3"/>
  <c r="G32" i="3" s="1"/>
  <c r="B8" i="2"/>
  <c r="A8" i="2"/>
  <c r="C32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17" i="3"/>
  <c r="BD17" i="3"/>
  <c r="BC17" i="3"/>
  <c r="BB17" i="3"/>
  <c r="G17" i="3"/>
  <c r="BA17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2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24" i="3" l="1"/>
  <c r="G7" i="2" s="1"/>
  <c r="BA122" i="3"/>
  <c r="E15" i="2" s="1"/>
  <c r="BA215" i="3"/>
  <c r="E21" i="2" s="1"/>
  <c r="BC196" i="3"/>
  <c r="G19" i="2" s="1"/>
  <c r="BB168" i="3"/>
  <c r="F175" i="3"/>
  <c r="G175" i="3" s="1"/>
  <c r="BB175" i="3" s="1"/>
  <c r="BC176" i="3"/>
  <c r="G18" i="2" s="1"/>
  <c r="F195" i="3"/>
  <c r="G195" i="3" s="1"/>
  <c r="BB195" i="3" s="1"/>
  <c r="BB198" i="3"/>
  <c r="BB208" i="3" s="1"/>
  <c r="F20" i="2" s="1"/>
  <c r="BE176" i="3"/>
  <c r="I18" i="2" s="1"/>
  <c r="BE165" i="3"/>
  <c r="I17" i="2" s="1"/>
  <c r="G41" i="3"/>
  <c r="BE41" i="3"/>
  <c r="I9" i="2" s="1"/>
  <c r="BE128" i="3"/>
  <c r="I16" i="2" s="1"/>
  <c r="BC41" i="3"/>
  <c r="G9" i="2" s="1"/>
  <c r="BE84" i="3"/>
  <c r="I12" i="2" s="1"/>
  <c r="BA128" i="3"/>
  <c r="E16" i="2" s="1"/>
  <c r="BE24" i="3"/>
  <c r="I7" i="2" s="1"/>
  <c r="BD41" i="3"/>
  <c r="H9" i="2" s="1"/>
  <c r="BB65" i="3"/>
  <c r="F11" i="2" s="1"/>
  <c r="BC84" i="3"/>
  <c r="G12" i="2" s="1"/>
  <c r="G122" i="3"/>
  <c r="BD128" i="3"/>
  <c r="H16" i="2" s="1"/>
  <c r="F164" i="3"/>
  <c r="G164" i="3" s="1"/>
  <c r="BB164" i="3" s="1"/>
  <c r="BD65" i="3"/>
  <c r="H11" i="2" s="1"/>
  <c r="BA176" i="3"/>
  <c r="E18" i="2" s="1"/>
  <c r="BB215" i="3"/>
  <c r="F21" i="2" s="1"/>
  <c r="BB239" i="3"/>
  <c r="F22" i="2" s="1"/>
  <c r="BC248" i="3"/>
  <c r="G23" i="2" s="1"/>
  <c r="BE65" i="3"/>
  <c r="I11" i="2" s="1"/>
  <c r="BC215" i="3"/>
  <c r="G21" i="2" s="1"/>
  <c r="BC165" i="3"/>
  <c r="G17" i="2" s="1"/>
  <c r="BC128" i="3"/>
  <c r="G16" i="2" s="1"/>
  <c r="BA239" i="3"/>
  <c r="E22" i="2" s="1"/>
  <c r="BC239" i="3"/>
  <c r="G22" i="2" s="1"/>
  <c r="BE215" i="3"/>
  <c r="I21" i="2" s="1"/>
  <c r="BB248" i="3"/>
  <c r="F23" i="2" s="1"/>
  <c r="BA165" i="3"/>
  <c r="E17" i="2" s="1"/>
  <c r="BE196" i="3"/>
  <c r="I19" i="2" s="1"/>
  <c r="BD239" i="3"/>
  <c r="H22" i="2" s="1"/>
  <c r="G248" i="3"/>
  <c r="BE122" i="3"/>
  <c r="I15" i="2" s="1"/>
  <c r="BD122" i="3"/>
  <c r="H15" i="2" s="1"/>
  <c r="G128" i="3"/>
  <c r="BD84" i="3"/>
  <c r="H12" i="2" s="1"/>
  <c r="BD165" i="3"/>
  <c r="H17" i="2" s="1"/>
  <c r="BD248" i="3"/>
  <c r="H23" i="2" s="1"/>
  <c r="BB41" i="3"/>
  <c r="F9" i="2" s="1"/>
  <c r="BA65" i="3"/>
  <c r="E11" i="2" s="1"/>
  <c r="BE248" i="3"/>
  <c r="I23" i="2" s="1"/>
  <c r="BB24" i="3"/>
  <c r="F7" i="2" s="1"/>
  <c r="BD176" i="3"/>
  <c r="H18" i="2" s="1"/>
  <c r="G24" i="3"/>
  <c r="BA242" i="3"/>
  <c r="BA248" i="3" s="1"/>
  <c r="E23" i="2" s="1"/>
  <c r="BB96" i="3"/>
  <c r="BA196" i="3"/>
  <c r="E19" i="2" s="1"/>
  <c r="BD196" i="3"/>
  <c r="H19" i="2" s="1"/>
  <c r="BE239" i="3"/>
  <c r="I22" i="2" s="1"/>
  <c r="BD24" i="3"/>
  <c r="H7" i="2" s="1"/>
  <c r="BB84" i="3"/>
  <c r="F12" i="2" s="1"/>
  <c r="BB178" i="3"/>
  <c r="G239" i="3"/>
  <c r="BD215" i="3"/>
  <c r="H21" i="2" s="1"/>
  <c r="BA84" i="3"/>
  <c r="E12" i="2" s="1"/>
  <c r="BB122" i="3"/>
  <c r="F15" i="2" s="1"/>
  <c r="BA34" i="3"/>
  <c r="BA41" i="3" s="1"/>
  <c r="E9" i="2" s="1"/>
  <c r="G65" i="3"/>
  <c r="G84" i="3"/>
  <c r="BA93" i="3"/>
  <c r="BA94" i="3" s="1"/>
  <c r="E14" i="2" s="1"/>
  <c r="BA8" i="3"/>
  <c r="BA24" i="3" s="1"/>
  <c r="E7" i="2" s="1"/>
  <c r="BA43" i="3"/>
  <c r="BA45" i="3" s="1"/>
  <c r="E10" i="2" s="1"/>
  <c r="G215" i="3"/>
  <c r="BB124" i="3"/>
  <c r="BB128" i="3" s="1"/>
  <c r="F16" i="2" s="1"/>
  <c r="BB167" i="3"/>
  <c r="BB130" i="3"/>
  <c r="BA26" i="3"/>
  <c r="BA32" i="3" s="1"/>
  <c r="E8" i="2" s="1"/>
  <c r="BA86" i="3"/>
  <c r="BA91" i="3" s="1"/>
  <c r="E13" i="2" s="1"/>
  <c r="BB196" i="3" l="1"/>
  <c r="F19" i="2" s="1"/>
  <c r="G196" i="3"/>
  <c r="BB176" i="3"/>
  <c r="F18" i="2" s="1"/>
  <c r="G176" i="3"/>
  <c r="BB165" i="3"/>
  <c r="F17" i="2" s="1"/>
  <c r="G165" i="3"/>
  <c r="G25" i="2"/>
  <c r="C18" i="1" s="1"/>
  <c r="E25" i="2"/>
  <c r="I25" i="2"/>
  <c r="C21" i="1" s="1"/>
  <c r="H25" i="2"/>
  <c r="C17" i="1" s="1"/>
  <c r="F25" i="2" l="1"/>
  <c r="C16" i="1" s="1"/>
  <c r="C15" i="1"/>
  <c r="C19" i="1" l="1"/>
  <c r="C22" i="1" s="1"/>
  <c r="G30" i="2"/>
  <c r="I30" i="2" s="1"/>
  <c r="G31" i="2"/>
  <c r="I31" i="2" s="1"/>
  <c r="G16" i="1" s="1"/>
  <c r="H32" i="2" l="1"/>
  <c r="G23" i="1" s="1"/>
  <c r="C23" i="1" s="1"/>
  <c r="F30" i="1" s="1"/>
  <c r="G15" i="1"/>
  <c r="G22" i="1" l="1"/>
  <c r="F31" i="1"/>
  <c r="F34" i="1" s="1"/>
</calcChain>
</file>

<file path=xl/sharedStrings.xml><?xml version="1.0" encoding="utf-8"?>
<sst xmlns="http://schemas.openxmlformats.org/spreadsheetml/2006/main" count="672" uniqueCount="380">
  <si>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</si>
  <si>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</si>
  <si>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</si>
  <si>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</si>
  <si>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</si>
  <si>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</si>
  <si>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</si>
  <si>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</si>
  <si>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</si>
  <si>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</si>
  <si>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</si>
  <si>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</si>
  <si>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</si>
  <si>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</si>
  <si>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</si>
  <si>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</si>
  <si>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</si>
  <si>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</si>
  <si>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</si>
  <si>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</si>
  <si>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</si>
  <si>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</si>
  <si>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</si>
  <si>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</si>
  <si>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</si>
  <si>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</si>
  <si>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</si>
  <si>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</si>
  <si>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</si>
  <si>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</si>
  <si>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</si>
  <si>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</si>
  <si>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</si>
  <si>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</si>
  <si>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</si>
  <si>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</si>
  <si>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</si>
  <si>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</si>
  <si>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</si>
  <si>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</si>
  <si>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</si>
  <si>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</si>
  <si>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</si>
  <si>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</si>
  <si>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</si>
  <si>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</si>
  <si>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</si>
  <si>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</si>
  <si>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</si>
  <si>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</si>
  <si>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</si>
  <si>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</si>
  <si>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</si>
  <si>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</si>
  <si>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</si>
  <si>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</si>
  <si>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</si>
  <si>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</si>
  <si>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</si>
  <si>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</si>
  <si>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</si>
  <si>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</si>
  <si>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</si>
  <si>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</si>
  <si>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</si>
  <si>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</si>
  <si>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</si>
  <si>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</si>
  <si>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</si>
  <si>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</si>
  <si>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</si>
  <si>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</si>
  <si>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</si>
  <si>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</si>
  <si>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</si>
  <si>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</si>
  <si>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782R</t>
  </si>
  <si>
    <t>MU - Realizace SIMU+TEIRESIÁS</t>
  </si>
  <si>
    <t>Etapa II</t>
  </si>
  <si>
    <t>Obj.Fakulty soc. studií, Joštova 10</t>
  </si>
  <si>
    <t>D.1.1 Stavební část vč. VZT</t>
  </si>
  <si>
    <t>3</t>
  </si>
  <si>
    <t>Svislé konstrukce</t>
  </si>
  <si>
    <t>342263310RT4</t>
  </si>
  <si>
    <t>Úprava sádrokartonové příčky pro osazení umyvadla do ocelové konstrukce, typ 0.50.22</t>
  </si>
  <si>
    <t>kus</t>
  </si>
  <si>
    <t>1.NP-4.NP:4</t>
  </si>
  <si>
    <t>342263320RT2</t>
  </si>
  <si>
    <t>Úprava sádrokartonové příčky pro osazení WC WC - rám pro tělesně postižené, typ 1.10.20</t>
  </si>
  <si>
    <t>1.-4.NP:4</t>
  </si>
  <si>
    <t>342266111RT3</t>
  </si>
  <si>
    <t>Obklad stěn sádrokartonem na ocelovou konstrukci desky standard impreg.tl.12,5 mm,tep.izol. tl.5 cm</t>
  </si>
  <si>
    <t>m2</t>
  </si>
  <si>
    <t>1.NP:4,40*(2*1,90+1,80)</t>
  </si>
  <si>
    <t>2.NP:4,25*(1,86+1,70)</t>
  </si>
  <si>
    <t>3.NP:3,90*(2*1,75+1,65)</t>
  </si>
  <si>
    <t>4.NP:3,96*(1,90+1,95)</t>
  </si>
  <si>
    <t>342266211RT3</t>
  </si>
  <si>
    <t>Obklad stěn sádrokartonem-bez nosné kce 1 deska standard impreg. tl. 12,5 mm</t>
  </si>
  <si>
    <t>1.NP:4,40*3*2,00</t>
  </si>
  <si>
    <t>2.NP:4,25*(2,00+1,80)</t>
  </si>
  <si>
    <t>3.NP:3,90*3*1,85</t>
  </si>
  <si>
    <t>4.NP:3,96*(1,90+2,10)</t>
  </si>
  <si>
    <t>3-01</t>
  </si>
  <si>
    <t xml:space="preserve">Drobné stavební práce pro plošinu č. 1 </t>
  </si>
  <si>
    <t>hod</t>
  </si>
  <si>
    <t>3-02</t>
  </si>
  <si>
    <t xml:space="preserve">Drobné stavební práce pro plošiny č. 2 a 3 </t>
  </si>
  <si>
    <t>61</t>
  </si>
  <si>
    <t>Úpravy povrchů vnitřní</t>
  </si>
  <si>
    <t>612421626R00</t>
  </si>
  <si>
    <t xml:space="preserve">Omítka vnitřní zdiva, MVC, hladká </t>
  </si>
  <si>
    <t>pod keram. obklady na zdivu:</t>
  </si>
  <si>
    <t>1.NP:2,00*0,30</t>
  </si>
  <si>
    <t>2.NP:2,00*1,86</t>
  </si>
  <si>
    <t>3.NP:2,00*1,65-2,00*0,90</t>
  </si>
  <si>
    <t>4.NP:2,00*1,95</t>
  </si>
  <si>
    <t>63</t>
  </si>
  <si>
    <t>Podlahové konstrukce</t>
  </si>
  <si>
    <t>632411105R00</t>
  </si>
  <si>
    <t xml:space="preserve">Samonivelační stěrka, ruč.zpracování tl.5 mm </t>
  </si>
  <si>
    <t>1.NP:3,77</t>
  </si>
  <si>
    <t>2.NP:3,17</t>
  </si>
  <si>
    <t>3.NP:2,97</t>
  </si>
  <si>
    <t>4.NP:3,72</t>
  </si>
  <si>
    <t>632411901R00</t>
  </si>
  <si>
    <t xml:space="preserve">Nátěr nesavých podkladů -penetrace pod stěrku </t>
  </si>
  <si>
    <t>1.-4.NP:13,63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</si>
  <si>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</si>
  <si>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</si>
  <si>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</si>
  <si>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</si>
  <si>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</si>
  <si>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kce na pozemních stavbách</t>
  </si>
  <si>
    <t>952901111R00</t>
  </si>
  <si>
    <t xml:space="preserve">Vyčištění budov o výšce podlaží do 4 m </t>
  </si>
  <si>
    <t>schodiště:27,42*4</t>
  </si>
  <si>
    <t>1.NP:</t>
  </si>
  <si>
    <t>soc. zařízení:3,77+3,70+3,29</t>
  </si>
  <si>
    <t>u schodišťové plošiny:4,10*2,30+3,05*3,60</t>
  </si>
  <si>
    <t>chodby:205,10+24,65</t>
  </si>
  <si>
    <t>2.NP:</t>
  </si>
  <si>
    <t>soc. zařízení:3,20+6,32+3,77+1,80*3,00</t>
  </si>
  <si>
    <t>chodby:155,70+24,33</t>
  </si>
  <si>
    <t>3.NP:</t>
  </si>
  <si>
    <t>soc. zařízení:3,00+3,66+1,60*2</t>
  </si>
  <si>
    <t>chodby:117,08+47,36</t>
  </si>
  <si>
    <t>4.NP:</t>
  </si>
  <si>
    <t>soc. zařízení:3,72+8,72+1,80*3,30+14,35</t>
  </si>
  <si>
    <t>chodby:143,03+49,11</t>
  </si>
  <si>
    <t>952902110R00</t>
  </si>
  <si>
    <t>Čištění zametáním v místnostech a chodbách 3x</t>
  </si>
  <si>
    <t>968,49*3</t>
  </si>
  <si>
    <t>95-01</t>
  </si>
  <si>
    <t xml:space="preserve">Ochrana stávajících konstrukcí, zakrytí </t>
  </si>
  <si>
    <t>soubor</t>
  </si>
  <si>
    <t>96</t>
  </si>
  <si>
    <t>Bourání konstrukcí</t>
  </si>
  <si>
    <t>962031136R00</t>
  </si>
  <si>
    <t xml:space="preserve">Bourání příček z tvárnic tl. 15 cm </t>
  </si>
  <si>
    <t>1.NP:1,30*1,00</t>
  </si>
  <si>
    <t>962084131R00</t>
  </si>
  <si>
    <t xml:space="preserve">Bourání příček deskových,sádrokartonových tl.10 cm </t>
  </si>
  <si>
    <t>1.NP:4,40*(1,91*2+1,78)</t>
  </si>
  <si>
    <t>2.NP:4,25*(1,70+1,90)</t>
  </si>
  <si>
    <t>4.NP:3,96*(2*1,95+1,90)</t>
  </si>
  <si>
    <t>962084131aa</t>
  </si>
  <si>
    <t>Bourání příček sádrokartonových - příplatek za opatrné bourání</t>
  </si>
  <si>
    <t>965081713RT1</t>
  </si>
  <si>
    <t>Bourání dlaždic keramických tl. 1 cm, nad 1 m2 ručně, dlaždice keramické</t>
  </si>
  <si>
    <t>1.NP:3,70</t>
  </si>
  <si>
    <t>2.NP:3,01</t>
  </si>
  <si>
    <t>3.NP:2,90</t>
  </si>
  <si>
    <t>4.NP:3,70</t>
  </si>
  <si>
    <t>97</t>
  </si>
  <si>
    <t>Prorážení otvorů</t>
  </si>
  <si>
    <t>978059531R00</t>
  </si>
  <si>
    <t xml:space="preserve">Odsekání vnitřních obkladů stěn nad 2 m2 </t>
  </si>
  <si>
    <t>1.NP:2,00*2*(0,28+1,91+1,78)+0,15*1,00-0,80*2,00</t>
  </si>
  <si>
    <t>2.NP:2,00*2*(1,86+1,70)-0,80*2,00</t>
  </si>
  <si>
    <t>3.NP:2,00*2*(1,65+1,75)-0,90*2,00</t>
  </si>
  <si>
    <t>4.NP:2,00*2*(1,90+1,95)-0,80*2,00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</si>
  <si>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</si>
  <si>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</si>
  <si>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</si>
  <si>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</si>
  <si>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</si>
  <si>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</si>
  <si>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</si>
  <si>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711212001RT3</t>
  </si>
  <si>
    <t>Hydroizolační povlak - nátěr proti vlhkosti, 2 vrstvy</t>
  </si>
  <si>
    <t>podlahy 1.-4. NP:13,63</t>
  </si>
  <si>
    <t>sokl po obvodu 1.NP:0,30*2*(0,28+1,92+1,78)-0,30*0,80</t>
  </si>
  <si>
    <t>0,30*(2*2,10+1,80)</t>
  </si>
  <si>
    <t>sokl po obvodu 2.NP:0,30*2*(1,70+1,86)-0,30*0,80</t>
  </si>
  <si>
    <t>0,30*(1,80+2,00)</t>
  </si>
  <si>
    <t>sokl po obvodu 3.NP:0,30*2*(1,65+1,75)-0,30*0,90</t>
  </si>
  <si>
    <t>0,30*(2*1,80+1,90)</t>
  </si>
  <si>
    <t>sokl po obvodu 4.NP:0,30*2*(1,90+1,95)-0,30*0,80</t>
  </si>
  <si>
    <t>0,30*2,00*2</t>
  </si>
  <si>
    <t>711212601RT3</t>
  </si>
  <si>
    <t>Těsnicí pás do spoje podlaha - stěna šíře 120 mm</t>
  </si>
  <si>
    <t>m</t>
  </si>
  <si>
    <t>po obvodu 1.NP:2*(0,28+1,92+1,78)-0,80</t>
  </si>
  <si>
    <t>2*2,10+1,80</t>
  </si>
  <si>
    <t>po obvodu 2.NP:2*(1,70+1,86)-0,80</t>
  </si>
  <si>
    <t>1,80+2,00</t>
  </si>
  <si>
    <t>po obvodu 3.NP:2*(1,65+1,75)-0,90</t>
  </si>
  <si>
    <t>2*1,80+1,90</t>
  </si>
  <si>
    <t>po obvodu 4.NP:2*(1,90+1,95)-0,80</t>
  </si>
  <si>
    <t>2,00*2</t>
  </si>
  <si>
    <t>711212602RT3</t>
  </si>
  <si>
    <t xml:space="preserve">Těsnicí roh vnější, vnitřní do spoje podlaha-stěna </t>
  </si>
  <si>
    <t>1.NP:10</t>
  </si>
  <si>
    <t>2.NP:7</t>
  </si>
  <si>
    <t>3.NP:7</t>
  </si>
  <si>
    <t>4.NP:9</t>
  </si>
  <si>
    <t>998711103R00</t>
  </si>
  <si>
    <t xml:space="preserve">Přesun hmot pro izolace proti vodě, výšky do 60 m </t>
  </si>
  <si>
    <t>766</t>
  </si>
  <si>
    <t>Konstrukce truhlářské</t>
  </si>
  <si>
    <t>76666081aa</t>
  </si>
  <si>
    <t>Demontáž dveří vč. obložkových zárubní -2m2 pro zpětnou montáž</t>
  </si>
  <si>
    <t>0,80*2,00*3+0,90*2,00*1</t>
  </si>
  <si>
    <t>766670011R00</t>
  </si>
  <si>
    <t xml:space="preserve">Montáž obložkové zárubně a dřevěného křídla dveří </t>
  </si>
  <si>
    <t>998766103R00</t>
  </si>
  <si>
    <t xml:space="preserve">Přesun hmot pro truhlářské konstr., výšky do 24 m </t>
  </si>
  <si>
    <t>767</t>
  </si>
  <si>
    <t>Konstrukce zámečnické</t>
  </si>
  <si>
    <t>767581801R00</t>
  </si>
  <si>
    <t xml:space="preserve">Demontáž podhledů - kazet </t>
  </si>
  <si>
    <t>3.NP:2,89</t>
  </si>
  <si>
    <t>4.NP:3,69</t>
  </si>
  <si>
    <t>767581801aa</t>
  </si>
  <si>
    <t>Demontáž podhledů - kazet pro zpětnou montáž</t>
  </si>
  <si>
    <t>2.NP:6,32</t>
  </si>
  <si>
    <t>4.NP:8,72</t>
  </si>
  <si>
    <t>767582800R00</t>
  </si>
  <si>
    <t xml:space="preserve">Demontáž podhledů - roštů </t>
  </si>
  <si>
    <t>767584522R00</t>
  </si>
  <si>
    <t>Montáž podhledů kazetových , 60x60 cm zpětná montáž kazet stávajících, OZN SP/02</t>
  </si>
  <si>
    <t>767587001aa</t>
  </si>
  <si>
    <t>D+M Podhledy minerální, rošt, kazety 60 x 60 cm OZN SP/01</t>
  </si>
  <si>
    <t>767-01-01</t>
  </si>
  <si>
    <t>D+M Madlo k WC pro imobilní sklopné, nerez dl.800mm</t>
  </si>
  <si>
    <t>767-01-02</t>
  </si>
  <si>
    <t>D+M Madlo k WC pro imobilní pevné, nerez dl.900mm</t>
  </si>
  <si>
    <t>767-01-03</t>
  </si>
  <si>
    <t>D+M Zrcadlo v nerez. rámu 600x800mm zapuštěné do obkladu</t>
  </si>
  <si>
    <t>767-01-04</t>
  </si>
  <si>
    <t>D+M Zásobník toaletního papíru, velká role nerez, 400x600mm</t>
  </si>
  <si>
    <t>767-01-05</t>
  </si>
  <si>
    <t>D+M Zásobník papír. ručníků, 500 ks ručníků 340x245x120mm, nerez mat</t>
  </si>
  <si>
    <t>767-01-06</t>
  </si>
  <si>
    <t xml:space="preserve">D+M Zásobník na tekuté mýdlo, obj.1000 ml,nerez </t>
  </si>
  <si>
    <t>767-01-07</t>
  </si>
  <si>
    <t xml:space="preserve">D+M Zásobník na hygienické sáčky, 25ks sáčků,nerez </t>
  </si>
  <si>
    <t>767-01-08</t>
  </si>
  <si>
    <t xml:space="preserve">D+M Koš odpadkový pedálový, obj.5 l, nerez </t>
  </si>
  <si>
    <t>767-01-09</t>
  </si>
  <si>
    <t xml:space="preserve">D+M Věšáček na oděv nerez, na dveře WC </t>
  </si>
  <si>
    <t>767-01-10</t>
  </si>
  <si>
    <t>D+M Koš odpadkový drátěný na stěnu, 290x190mm v.390 mm, nerez</t>
  </si>
  <si>
    <t>767-02</t>
  </si>
  <si>
    <t>D+M Ocelová kce pro uchycení madel - 1. NP OZN Z/02, vč. nátěru základního 2x</t>
  </si>
  <si>
    <t>kg</t>
  </si>
  <si>
    <t>767-03</t>
  </si>
  <si>
    <t>D+M Ocelová kce pro uchycení madel - 2. NP OZN Z/03, vč. nátěru základního 2x</t>
  </si>
  <si>
    <t>767-04</t>
  </si>
  <si>
    <t>D+M Ocelová kce pro uchycení madel - 3. NP OZN Z/04, vč. nátěru základního 2x</t>
  </si>
  <si>
    <t>767-05</t>
  </si>
  <si>
    <t>D+M Ocelová kce pro uchycení madel - 4. NP OZN Z/05, vč. nátěru základního 2x</t>
  </si>
  <si>
    <t>767-06</t>
  </si>
  <si>
    <t>D+M Revizní dvířka plastová  300x300 mm bílá OZN Z/06, 1.NP</t>
  </si>
  <si>
    <t>767-07</t>
  </si>
  <si>
    <t>D+M Podlahová přechodová lišta do keram.dlažby OZN Z/07, dl.1,0m nerez</t>
  </si>
  <si>
    <t>767-08</t>
  </si>
  <si>
    <t xml:space="preserve">Demontáž sanitárních doplňků </t>
  </si>
  <si>
    <t>998767203R00</t>
  </si>
  <si>
    <t xml:space="preserve">Přesun hmot pro zámečnické konstr., výšky do 24 m </t>
  </si>
  <si>
    <t>771</t>
  </si>
  <si>
    <t>Podlahy z dlaždic a obklady</t>
  </si>
  <si>
    <t>771111141R00</t>
  </si>
  <si>
    <t xml:space="preserve">Příplatek za diagonální kladení dlažby </t>
  </si>
  <si>
    <t>771575109RT2</t>
  </si>
  <si>
    <t>Montáž podlah keram.,hladké, tmel, 30x30 cm lepidlo+spár. hmota</t>
  </si>
  <si>
    <t>771-01</t>
  </si>
  <si>
    <t xml:space="preserve">Dod-Dlažba keramická 300x300x9 mm </t>
  </si>
  <si>
    <t>1.NP-4.NP:13,63*1,10</t>
  </si>
  <si>
    <t>998771203R00</t>
  </si>
  <si>
    <t xml:space="preserve">Přesun hmot pro podlahy z dlaždic, výšky do 24 m </t>
  </si>
  <si>
    <t>781</t>
  </si>
  <si>
    <t>Obklady keramické</t>
  </si>
  <si>
    <t>781101210RT4</t>
  </si>
  <si>
    <t>Penetrace podkladu pod obklady penetrační nátěr</t>
  </si>
  <si>
    <t>781415015RT2</t>
  </si>
  <si>
    <t>Montáž obkladů stěn, porovin.,tmel, 20x20 cm lepidlo+spár. hmota, vč. silikonování spar</t>
  </si>
  <si>
    <t>1.NP:2,00*2*(0,28+1,92+1,78)-0,80*2,00</t>
  </si>
  <si>
    <t>2,00*(2*2,10+1,80)</t>
  </si>
  <si>
    <t>2.NP:2,00*2*(1,70+1,86)-0,80*2,00</t>
  </si>
  <si>
    <t>2,00*(1,80+2,00)</t>
  </si>
  <si>
    <t>3.NP:2,00*2*(1,75+1,65)-0,90*2,00</t>
  </si>
  <si>
    <t>2,00*(2*1,80+1,90)</t>
  </si>
  <si>
    <t>2,00*2,00*2</t>
  </si>
  <si>
    <t>781-01</t>
  </si>
  <si>
    <t>Montáž lišt k obkladům vč. dod. lišty nerezové hranové</t>
  </si>
  <si>
    <t>1.NP:2,00*2</t>
  </si>
  <si>
    <t>2.NP:2,00*2</t>
  </si>
  <si>
    <t>3.NP:2,00*2</t>
  </si>
  <si>
    <t>4.NP:2,00*2</t>
  </si>
  <si>
    <t>597813604</t>
  </si>
  <si>
    <t>Dod-Obkládačka 200x200mm bílá</t>
  </si>
  <si>
    <t>91,16*1,05</t>
  </si>
  <si>
    <t>998781203R00</t>
  </si>
  <si>
    <t xml:space="preserve">Přesun hmot pro obklady keramické, výšky do 24 m </t>
  </si>
  <si>
    <t>784</t>
  </si>
  <si>
    <t>Malby</t>
  </si>
  <si>
    <t>784195112a</t>
  </si>
  <si>
    <t>Malba tekutá , bílá, 2 x vč.penetrace</t>
  </si>
  <si>
    <t>1.NP:(3,06-2,00)*2*(0,28+1,92+1,78)</t>
  </si>
  <si>
    <t>2.NP:(3,04-2,00)*2*(1,70+1,86)</t>
  </si>
  <si>
    <t>3.NP:(2,91-2,00)*2*(1,65+1,75)</t>
  </si>
  <si>
    <t>4.NP:(3,045-2,00)*2*(1,90+1,95)</t>
  </si>
  <si>
    <t>malby po zapravení rozvodů specialistů:</t>
  </si>
  <si>
    <t>1.NP:(10,56+0,55+0,55+1,46+6,36+1,58+6,41+0,86+0,70+0,46+0,46)*4,12</t>
  </si>
  <si>
    <t xml:space="preserve">2.NP:(10,56+5,16+5,18)*4,05 </t>
  </si>
  <si>
    <t>3.NP:(6,80+2,35+2,68+2,29+2,27+11,89)*3,91</t>
  </si>
  <si>
    <t>4.NP:(10,88+5,11+15,73)*4,02</t>
  </si>
  <si>
    <t>M24</t>
  </si>
  <si>
    <t>Montáže vzduchotechnických zařízení</t>
  </si>
  <si>
    <t>M24-01</t>
  </si>
  <si>
    <t xml:space="preserve">D+M Odvodní talířový ventil plastový 125 vč.zděře </t>
  </si>
  <si>
    <t>M24-02</t>
  </si>
  <si>
    <t xml:space="preserve">D+M Ohebná hadice d=127 </t>
  </si>
  <si>
    <t>M24-03</t>
  </si>
  <si>
    <t xml:space="preserve">Montážní materiál </t>
  </si>
  <si>
    <t>M24-04</t>
  </si>
  <si>
    <t xml:space="preserve">Demontáž 4 ks ventilu vč. ohebné hadice </t>
  </si>
  <si>
    <t>M24-05</t>
  </si>
  <si>
    <t xml:space="preserve">Úprava potrubí </t>
  </si>
  <si>
    <t>M33</t>
  </si>
  <si>
    <t>Montáže dopravních zařízení a vah-výtahy</t>
  </si>
  <si>
    <t>M33-01</t>
  </si>
  <si>
    <t>D+M Schodišťová plošina 1 s automat.sklápěním dle výkr.č.07</t>
  </si>
  <si>
    <t>soubor obsahuje:</t>
  </si>
  <si>
    <t>- demontáž stáv.plošiny:</t>
  </si>
  <si>
    <t>- repase pevné části - dráhy a pohonu:</t>
  </si>
  <si>
    <t>- výměna rozvaděče a ovládacích prvků:</t>
  </si>
  <si>
    <t>- výměna pojízdné části plošiny:</t>
  </si>
  <si>
    <t>- statické zkoušky dráhy 300 kg:</t>
  </si>
  <si>
    <t>kus:1</t>
  </si>
  <si>
    <t>D+M Schodišťová plošina 2 dle výkr. č.08</t>
  </si>
  <si>
    <t>M33-02</t>
  </si>
  <si>
    <t>D+M Schodišťová plošina 3 dle výkr. č.08</t>
  </si>
  <si>
    <t>D96</t>
  </si>
  <si>
    <t>Přesuny suti a vybouraných hmot</t>
  </si>
  <si>
    <t>979017112R00</t>
  </si>
  <si>
    <t xml:space="preserve">Svislé přemístění vyb. hmot nošením za 1 podlaží </t>
  </si>
  <si>
    <t>979017191R00</t>
  </si>
  <si>
    <t xml:space="preserve">Příplatek k přemístění suti za další podlaží 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</si>
  <si>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</si>
  <si>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</si>
  <si>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</si>
  <si>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</si>
  <si>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</si>
  <si>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</si>
  <si>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</si>
  <si>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</si>
  <si>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979999999R00</t>
  </si>
  <si>
    <t xml:space="preserve">Poplatek za skládku 10 % příměsí </t>
  </si>
  <si>
    <t>Zařízení staveniště</t>
  </si>
  <si>
    <t>Kompletační činnost (IČD)</t>
  </si>
  <si>
    <t>x</t>
  </si>
  <si>
    <t>Masarykova univerzita Brno</t>
  </si>
  <si>
    <t>INTAR a.s. Brno</t>
  </si>
  <si>
    <t>100</t>
  </si>
  <si>
    <t>Dokumentace skutečného provedení stavby</t>
  </si>
  <si>
    <t>100-01</t>
  </si>
  <si>
    <t>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</si>
</sst>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9" xfId="1" applyNumberFormat="1" applyFont="1" applyFill="1" applyBorder="1" applyAlignment="1">
      <alignment horizontal="right"/>
    </xf>
    <xf numFmtId="0" fontId="17" fillId="0" borderId="10" xfId="1" applyFont="1" applyBorder="1" applyAlignment="1">
      <alignment horizontal="center" vertical="top"/>
    </xf>
    <xf numFmtId="49" fontId="17" fillId="0" borderId="10" xfId="1" applyNumberFormat="1" applyFont="1" applyBorder="1" applyAlignment="1">
      <alignment horizontal="left" vertical="top"/>
    </xf>
    <xf numFmtId="0" fontId="17" fillId="0" borderId="10" xfId="1" applyFont="1" applyBorder="1" applyAlignment="1">
      <alignment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4" borderId="10" xfId="1" applyNumberFormat="1" applyFont="1" applyFill="1" applyBorder="1" applyAlignment="1">
      <alignment horizontal="right"/>
    </xf>
    <xf numFmtId="4" fontId="17" fillId="0" borderId="10" xfId="1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E29" sqref="E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 t="str">
        <f>Rekapitulace!G2</f>
        <v>D.1.1 Stavební část vč. VZT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14" t="s">
        <v>375</v>
      </c>
      <c r="D8" s="214"/>
      <c r="E8" s="215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4" t="str">
        <f>Projektant</f>
        <v>INTAR a.s. Brno</v>
      </c>
      <c r="D9" s="214"/>
      <c r="E9" s="215"/>
      <c r="F9" s="13"/>
      <c r="G9" s="34"/>
      <c r="H9" s="35"/>
    </row>
    <row r="10" spans="1:57" x14ac:dyDescent="0.2">
      <c r="A10" s="29" t="s">
        <v>15</v>
      </c>
      <c r="B10" s="13"/>
      <c r="C10" s="214" t="s">
        <v>374</v>
      </c>
      <c r="D10" s="214"/>
      <c r="E10" s="214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4" t="s">
        <v>373</v>
      </c>
      <c r="D11" s="214"/>
      <c r="E11" s="214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6"/>
      <c r="D12" s="216"/>
      <c r="E12" s="216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Rekapitulace!A30</f>
        <v>Zařízení staveniště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Rekapitulace!A31</f>
        <v>Kompletační činnost (IČD)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7" t="s">
        <v>34</v>
      </c>
      <c r="B23" s="218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9">
        <f>C23-F32</f>
        <v>0</v>
      </c>
      <c r="G30" s="220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9">
        <f>ROUND(PRODUCT(F30,C31/100),0)</f>
        <v>0</v>
      </c>
      <c r="G31" s="220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9">
        <v>0</v>
      </c>
      <c r="G32" s="220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9">
        <f>ROUND(PRODUCT(F32,C33/100),0)</f>
        <v>0</v>
      </c>
      <c r="G33" s="220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21">
        <f>ROUND(SUM(F30:F33),0)</f>
        <v>0</v>
      </c>
      <c r="G34" s="222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13"/>
      <c r="C37" s="213"/>
      <c r="D37" s="213"/>
      <c r="E37" s="213"/>
      <c r="F37" s="213"/>
      <c r="G37" s="213"/>
      <c r="H37" t="s">
        <v>6</v>
      </c>
    </row>
    <row r="38" spans="1:8" ht="12.75" customHeight="1" x14ac:dyDescent="0.2">
      <c r="A38" s="96"/>
      <c r="B38" s="213"/>
      <c r="C38" s="213"/>
      <c r="D38" s="213"/>
      <c r="E38" s="213"/>
      <c r="F38" s="213"/>
      <c r="G38" s="213"/>
      <c r="H38" t="s">
        <v>6</v>
      </c>
    </row>
    <row r="39" spans="1:8" x14ac:dyDescent="0.2">
      <c r="A39" s="96"/>
      <c r="B39" s="213"/>
      <c r="C39" s="213"/>
      <c r="D39" s="213"/>
      <c r="E39" s="213"/>
      <c r="F39" s="213"/>
      <c r="G39" s="213"/>
      <c r="H39" t="s">
        <v>6</v>
      </c>
    </row>
    <row r="40" spans="1:8" x14ac:dyDescent="0.2">
      <c r="A40" s="96"/>
      <c r="B40" s="213"/>
      <c r="C40" s="213"/>
      <c r="D40" s="213"/>
      <c r="E40" s="213"/>
      <c r="F40" s="213"/>
      <c r="G40" s="213"/>
      <c r="H40" t="s">
        <v>6</v>
      </c>
    </row>
    <row r="41" spans="1:8" x14ac:dyDescent="0.2">
      <c r="A41" s="96"/>
      <c r="B41" s="213"/>
      <c r="C41" s="213"/>
      <c r="D41" s="213"/>
      <c r="E41" s="213"/>
      <c r="F41" s="213"/>
      <c r="G41" s="213"/>
      <c r="H41" t="s">
        <v>6</v>
      </c>
    </row>
    <row r="42" spans="1:8" x14ac:dyDescent="0.2">
      <c r="A42" s="96"/>
      <c r="B42" s="213"/>
      <c r="C42" s="213"/>
      <c r="D42" s="213"/>
      <c r="E42" s="213"/>
      <c r="F42" s="213"/>
      <c r="G42" s="213"/>
      <c r="H42" t="s">
        <v>6</v>
      </c>
    </row>
    <row r="43" spans="1:8" x14ac:dyDescent="0.2">
      <c r="A43" s="96"/>
      <c r="B43" s="213"/>
      <c r="C43" s="213"/>
      <c r="D43" s="213"/>
      <c r="E43" s="213"/>
      <c r="F43" s="213"/>
      <c r="G43" s="213"/>
      <c r="H43" t="s">
        <v>6</v>
      </c>
    </row>
    <row r="44" spans="1:8" x14ac:dyDescent="0.2">
      <c r="A44" s="96"/>
      <c r="B44" s="213"/>
      <c r="C44" s="213"/>
      <c r="D44" s="213"/>
      <c r="E44" s="213"/>
      <c r="F44" s="213"/>
      <c r="G44" s="213"/>
      <c r="H44" t="s">
        <v>6</v>
      </c>
    </row>
    <row r="45" spans="1:8" ht="0.75" customHeight="1" x14ac:dyDescent="0.2">
      <c r="A45" s="96"/>
      <c r="B45" s="213"/>
      <c r="C45" s="213"/>
      <c r="D45" s="213"/>
      <c r="E45" s="213"/>
      <c r="F45" s="213"/>
      <c r="G45" s="213"/>
      <c r="H45" t="s">
        <v>6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G36" sqref="G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3" t="s">
        <v>49</v>
      </c>
      <c r="B1" s="224"/>
      <c r="C1" s="97" t="str">
        <f>CONCATENATE(cislostavby," ",nazevstavby)</f>
        <v>782R MU - Realizace SIMU+TEIRESIÁS</v>
      </c>
      <c r="D1" s="98"/>
      <c r="E1" s="99"/>
      <c r="F1" s="98"/>
      <c r="G1" s="100" t="s">
        <v>50</v>
      </c>
      <c r="H1" s="101"/>
      <c r="I1" s="102"/>
    </row>
    <row r="2" spans="1:9" ht="13.5" thickBot="1" x14ac:dyDescent="0.25">
      <c r="A2" s="225" t="s">
        <v>51</v>
      </c>
      <c r="B2" s="226"/>
      <c r="C2" s="103" t="str">
        <f>CONCATENATE(cisloobjektu," ",nazevobjektu)</f>
        <v>Etapa II Obj.Fakulty soc. studií, Joštova 10</v>
      </c>
      <c r="D2" s="104"/>
      <c r="E2" s="105"/>
      <c r="F2" s="104"/>
      <c r="G2" s="227" t="s">
        <v>80</v>
      </c>
      <c r="H2" s="228"/>
      <c r="I2" s="229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3</v>
      </c>
      <c r="B7" s="115" t="str">
        <f>Položky!C7</f>
        <v>Svislé konstrukce</v>
      </c>
      <c r="C7" s="66"/>
      <c r="D7" s="116"/>
      <c r="E7" s="201">
        <f>Položky!BA24</f>
        <v>0</v>
      </c>
      <c r="F7" s="202">
        <f>Položky!BB24</f>
        <v>0</v>
      </c>
      <c r="G7" s="202">
        <f>Položky!BC24</f>
        <v>0</v>
      </c>
      <c r="H7" s="202">
        <f>Položky!BD24</f>
        <v>0</v>
      </c>
      <c r="I7" s="203">
        <f>Položky!BE24</f>
        <v>0</v>
      </c>
    </row>
    <row r="8" spans="1:9" s="35" customFormat="1" x14ac:dyDescent="0.2">
      <c r="A8" s="200" t="str">
        <f>Položky!B25</f>
        <v>61</v>
      </c>
      <c r="B8" s="115" t="str">
        <f>Položky!C25</f>
        <v>Úpravy povrchů vnitřní</v>
      </c>
      <c r="C8" s="66"/>
      <c r="D8" s="116"/>
      <c r="E8" s="201">
        <f>Položky!BA32</f>
        <v>0</v>
      </c>
      <c r="F8" s="202">
        <f>Položky!BB32</f>
        <v>0</v>
      </c>
      <c r="G8" s="202">
        <f>Položky!BC32</f>
        <v>0</v>
      </c>
      <c r="H8" s="202">
        <f>Položky!BD32</f>
        <v>0</v>
      </c>
      <c r="I8" s="203">
        <f>Položky!BE32</f>
        <v>0</v>
      </c>
    </row>
    <row r="9" spans="1:9" s="35" customFormat="1" x14ac:dyDescent="0.2">
      <c r="A9" s="200" t="str">
        <f>Položky!B33</f>
        <v>63</v>
      </c>
      <c r="B9" s="115" t="str">
        <f>Položky!C33</f>
        <v>Podlahové konstrukce</v>
      </c>
      <c r="C9" s="66"/>
      <c r="D9" s="116"/>
      <c r="E9" s="201">
        <f>Položky!BA41</f>
        <v>0</v>
      </c>
      <c r="F9" s="202">
        <f>Položky!BB41</f>
        <v>0</v>
      </c>
      <c r="G9" s="202">
        <f>Položky!BC41</f>
        <v>0</v>
      </c>
      <c r="H9" s="202">
        <f>Položky!BD41</f>
        <v>0</v>
      </c>
      <c r="I9" s="203">
        <f>Položky!BE41</f>
        <v>0</v>
      </c>
    </row>
    <row r="10" spans="1:9" s="35" customFormat="1" x14ac:dyDescent="0.2">
      <c r="A10" s="200" t="str">
        <f>Položky!B42</f>
        <v>94</v>
      </c>
      <c r="B10" s="115" t="str">
        <f>Položky!C42</f>
        <v>Lešení a stavební výtahy</v>
      </c>
      <c r="C10" s="66"/>
      <c r="D10" s="116"/>
      <c r="E10" s="201">
        <f>Položky!BA45</f>
        <v>0</v>
      </c>
      <c r="F10" s="202">
        <f>Položky!BB45</f>
        <v>0</v>
      </c>
      <c r="G10" s="202">
        <f>Položky!BC45</f>
        <v>0</v>
      </c>
      <c r="H10" s="202">
        <f>Položky!BD45</f>
        <v>0</v>
      </c>
      <c r="I10" s="203">
        <f>Položky!BE45</f>
        <v>0</v>
      </c>
    </row>
    <row r="11" spans="1:9" s="35" customFormat="1" x14ac:dyDescent="0.2">
      <c r="A11" s="200" t="str">
        <f>Položky!B46</f>
        <v>95</v>
      </c>
      <c r="B11" s="115" t="str">
        <f>Položky!C46</f>
        <v>Dokončovací kce na pozemních stavbách</v>
      </c>
      <c r="C11" s="66"/>
      <c r="D11" s="116"/>
      <c r="E11" s="201">
        <f>Položky!BA65</f>
        <v>0</v>
      </c>
      <c r="F11" s="202">
        <f>Položky!BB65</f>
        <v>0</v>
      </c>
      <c r="G11" s="202">
        <f>Položky!BC65</f>
        <v>0</v>
      </c>
      <c r="H11" s="202">
        <f>Položky!BD65</f>
        <v>0</v>
      </c>
      <c r="I11" s="203">
        <f>Položky!BE65</f>
        <v>0</v>
      </c>
    </row>
    <row r="12" spans="1:9" s="35" customFormat="1" x14ac:dyDescent="0.2">
      <c r="A12" s="200" t="str">
        <f>Položky!B66</f>
        <v>96</v>
      </c>
      <c r="B12" s="115" t="str">
        <f>Položky!C66</f>
        <v>Bourání konstrukcí</v>
      </c>
      <c r="C12" s="66"/>
      <c r="D12" s="116"/>
      <c r="E12" s="201">
        <f>Položky!BA84</f>
        <v>0</v>
      </c>
      <c r="F12" s="202">
        <f>Položky!BB84</f>
        <v>0</v>
      </c>
      <c r="G12" s="202">
        <f>Položky!BC84</f>
        <v>0</v>
      </c>
      <c r="H12" s="202">
        <f>Položky!BD84</f>
        <v>0</v>
      </c>
      <c r="I12" s="203">
        <f>Položky!BE84</f>
        <v>0</v>
      </c>
    </row>
    <row r="13" spans="1:9" s="35" customFormat="1" x14ac:dyDescent="0.2">
      <c r="A13" s="200" t="str">
        <f>Položky!B85</f>
        <v>97</v>
      </c>
      <c r="B13" s="115" t="str">
        <f>Položky!C85</f>
        <v>Prorážení otvorů</v>
      </c>
      <c r="C13" s="66"/>
      <c r="D13" s="116"/>
      <c r="E13" s="201">
        <f>Položky!BA91</f>
        <v>0</v>
      </c>
      <c r="F13" s="202">
        <f>Položky!BB91</f>
        <v>0</v>
      </c>
      <c r="G13" s="202">
        <f>Položky!BC91</f>
        <v>0</v>
      </c>
      <c r="H13" s="202">
        <f>Položky!BD91</f>
        <v>0</v>
      </c>
      <c r="I13" s="203">
        <f>Položky!BE91</f>
        <v>0</v>
      </c>
    </row>
    <row r="14" spans="1:9" s="35" customFormat="1" x14ac:dyDescent="0.2">
      <c r="A14" s="200" t="str">
        <f>Položky!B92</f>
        <v>99</v>
      </c>
      <c r="B14" s="115" t="str">
        <f>Položky!C92</f>
        <v>Staveništní přesun hmot</v>
      </c>
      <c r="C14" s="66"/>
      <c r="D14" s="116"/>
      <c r="E14" s="201">
        <f>Položky!BA94</f>
        <v>0</v>
      </c>
      <c r="F14" s="202">
        <f>Položky!BB94</f>
        <v>0</v>
      </c>
      <c r="G14" s="202">
        <f>Položky!BC94</f>
        <v>0</v>
      </c>
      <c r="H14" s="202">
        <f>Položky!BD94</f>
        <v>0</v>
      </c>
      <c r="I14" s="203">
        <f>Položky!BE94</f>
        <v>0</v>
      </c>
    </row>
    <row r="15" spans="1:9" s="35" customFormat="1" x14ac:dyDescent="0.2">
      <c r="A15" s="200" t="str">
        <f>Položky!B95</f>
        <v>711</v>
      </c>
      <c r="B15" s="115" t="str">
        <f>Položky!C95</f>
        <v>Izolace proti vodě</v>
      </c>
      <c r="C15" s="66"/>
      <c r="D15" s="116"/>
      <c r="E15" s="201">
        <f>Položky!BA122</f>
        <v>0</v>
      </c>
      <c r="F15" s="202">
        <f>Položky!BB122</f>
        <v>0</v>
      </c>
      <c r="G15" s="202">
        <f>Položky!BC122</f>
        <v>0</v>
      </c>
      <c r="H15" s="202">
        <f>Položky!BD122</f>
        <v>0</v>
      </c>
      <c r="I15" s="203">
        <f>Položky!BE122</f>
        <v>0</v>
      </c>
    </row>
    <row r="16" spans="1:9" s="35" customFormat="1" x14ac:dyDescent="0.2">
      <c r="A16" s="200" t="str">
        <f>Položky!B123</f>
        <v>766</v>
      </c>
      <c r="B16" s="115" t="str">
        <f>Položky!C123</f>
        <v>Konstrukce truhlářské</v>
      </c>
      <c r="C16" s="66"/>
      <c r="D16" s="116"/>
      <c r="E16" s="201">
        <f>Položky!BA128</f>
        <v>0</v>
      </c>
      <c r="F16" s="202">
        <f>Položky!BB128</f>
        <v>0</v>
      </c>
      <c r="G16" s="202">
        <f>Položky!BC128</f>
        <v>0</v>
      </c>
      <c r="H16" s="202">
        <f>Položky!BD128</f>
        <v>0</v>
      </c>
      <c r="I16" s="203">
        <f>Položky!BE128</f>
        <v>0</v>
      </c>
    </row>
    <row r="17" spans="1:57" s="35" customFormat="1" x14ac:dyDescent="0.2">
      <c r="A17" s="200" t="str">
        <f>Položky!B129</f>
        <v>767</v>
      </c>
      <c r="B17" s="115" t="str">
        <f>Položky!C129</f>
        <v>Konstrukce zámečnické</v>
      </c>
      <c r="C17" s="66"/>
      <c r="D17" s="116"/>
      <c r="E17" s="201">
        <f>Položky!BA165</f>
        <v>0</v>
      </c>
      <c r="F17" s="202">
        <f>Položky!BB165</f>
        <v>0</v>
      </c>
      <c r="G17" s="202">
        <f>Položky!BC165</f>
        <v>0</v>
      </c>
      <c r="H17" s="202">
        <f>Položky!BD165</f>
        <v>0</v>
      </c>
      <c r="I17" s="203">
        <f>Položky!BE165</f>
        <v>0</v>
      </c>
    </row>
    <row r="18" spans="1:57" s="35" customFormat="1" x14ac:dyDescent="0.2">
      <c r="A18" s="200" t="str">
        <f>Položky!B166</f>
        <v>771</v>
      </c>
      <c r="B18" s="115" t="str">
        <f>Položky!C166</f>
        <v>Podlahy z dlaždic a obklady</v>
      </c>
      <c r="C18" s="66"/>
      <c r="D18" s="116"/>
      <c r="E18" s="201">
        <f>Položky!BA176</f>
        <v>0</v>
      </c>
      <c r="F18" s="202">
        <f>Položky!BB176</f>
        <v>0</v>
      </c>
      <c r="G18" s="202">
        <f>Položky!BC176</f>
        <v>0</v>
      </c>
      <c r="H18" s="202">
        <f>Položky!BD176</f>
        <v>0</v>
      </c>
      <c r="I18" s="203">
        <f>Položky!BE176</f>
        <v>0</v>
      </c>
    </row>
    <row r="19" spans="1:57" s="35" customFormat="1" x14ac:dyDescent="0.2">
      <c r="A19" s="200" t="str">
        <f>Položky!B177</f>
        <v>781</v>
      </c>
      <c r="B19" s="115" t="str">
        <f>Položky!C177</f>
        <v>Obklady keramické</v>
      </c>
      <c r="C19" s="66"/>
      <c r="D19" s="116"/>
      <c r="E19" s="201">
        <f>Položky!BA196</f>
        <v>0</v>
      </c>
      <c r="F19" s="202">
        <f>Položky!BB196</f>
        <v>0</v>
      </c>
      <c r="G19" s="202">
        <f>Položky!BC196</f>
        <v>0</v>
      </c>
      <c r="H19" s="202">
        <f>Položky!BD196</f>
        <v>0</v>
      </c>
      <c r="I19" s="203">
        <f>Položky!BE196</f>
        <v>0</v>
      </c>
    </row>
    <row r="20" spans="1:57" s="35" customFormat="1" x14ac:dyDescent="0.2">
      <c r="A20" s="200" t="str">
        <f>Položky!B197</f>
        <v>784</v>
      </c>
      <c r="B20" s="115" t="str">
        <f>Položky!C197</f>
        <v>Malby</v>
      </c>
      <c r="C20" s="66"/>
      <c r="D20" s="116"/>
      <c r="E20" s="201">
        <f>Položky!BA208</f>
        <v>0</v>
      </c>
      <c r="F20" s="202">
        <f>Položky!BB208</f>
        <v>0</v>
      </c>
      <c r="G20" s="202">
        <f>Položky!BC208</f>
        <v>0</v>
      </c>
      <c r="H20" s="202">
        <f>Položky!BD208</f>
        <v>0</v>
      </c>
      <c r="I20" s="203">
        <f>Položky!BE208</f>
        <v>0</v>
      </c>
    </row>
    <row r="21" spans="1:57" s="35" customFormat="1" x14ac:dyDescent="0.2">
      <c r="A21" s="200" t="str">
        <f>Položky!B209</f>
        <v>M24</v>
      </c>
      <c r="B21" s="115" t="str">
        <f>Položky!C209</f>
        <v>Montáže vzduchotechnických zařízení</v>
      </c>
      <c r="C21" s="66"/>
      <c r="D21" s="116"/>
      <c r="E21" s="201">
        <f>Položky!BA215</f>
        <v>0</v>
      </c>
      <c r="F21" s="202">
        <f>Položky!BB215</f>
        <v>0</v>
      </c>
      <c r="G21" s="202">
        <f>Položky!BC215</f>
        <v>0</v>
      </c>
      <c r="H21" s="202">
        <f>Položky!BD215</f>
        <v>0</v>
      </c>
      <c r="I21" s="203">
        <f>Položky!BE215</f>
        <v>0</v>
      </c>
    </row>
    <row r="22" spans="1:57" s="35" customFormat="1" x14ac:dyDescent="0.2">
      <c r="A22" s="200" t="str">
        <f>Položky!B216</f>
        <v>M33</v>
      </c>
      <c r="B22" s="115" t="str">
        <f>Položky!C216</f>
        <v>Montáže dopravních zařízení a vah-výtahy</v>
      </c>
      <c r="C22" s="66"/>
      <c r="D22" s="116"/>
      <c r="E22" s="201">
        <f>Položky!BA239</f>
        <v>0</v>
      </c>
      <c r="F22" s="202">
        <f>Položky!BB239</f>
        <v>0</v>
      </c>
      <c r="G22" s="202">
        <f>Položky!BC239</f>
        <v>0</v>
      </c>
      <c r="H22" s="202">
        <f>Položky!BD239</f>
        <v>0</v>
      </c>
      <c r="I22" s="203">
        <f>Položky!BE239</f>
        <v>0</v>
      </c>
    </row>
    <row r="23" spans="1:57" s="35" customFormat="1" x14ac:dyDescent="0.2">
      <c r="A23" s="200" t="str">
        <f>Položky!B240</f>
        <v>D96</v>
      </c>
      <c r="B23" s="115" t="str">
        <f>Položky!C240</f>
        <v>Přesuny suti a vybouraných hmot</v>
      </c>
      <c r="C23" s="66"/>
      <c r="D23" s="116"/>
      <c r="E23" s="201">
        <f>Položky!BA248</f>
        <v>0</v>
      </c>
      <c r="F23" s="202">
        <f>Položky!BB248</f>
        <v>0</v>
      </c>
      <c r="G23" s="202">
        <f>Položky!BC248</f>
        <v>0</v>
      </c>
      <c r="H23" s="202">
        <f>Položky!BD248</f>
        <v>0</v>
      </c>
      <c r="I23" s="203">
        <f>Položky!BE248</f>
        <v>0</v>
      </c>
    </row>
    <row r="24" spans="1:57" s="35" customFormat="1" ht="13.5" thickBot="1" x14ac:dyDescent="0.25">
      <c r="A24" s="200" t="s">
        <v>376</v>
      </c>
      <c r="B24" s="115" t="str">
        <f>Položky!C249</f>
        <v>Ostatní náklady</v>
      </c>
      <c r="C24" s="66"/>
      <c r="D24" s="116"/>
      <c r="E24" s="201">
        <f>Položky!G251</f>
        <v>0</v>
      </c>
      <c r="F24" s="202">
        <f>Položky!BB249</f>
        <v>0</v>
      </c>
      <c r="G24" s="202">
        <f>Položky!BC249</f>
        <v>0</v>
      </c>
      <c r="H24" s="202">
        <f>Položky!BD249</f>
        <v>0</v>
      </c>
      <c r="I24" s="203">
        <f>Položky!BE249</f>
        <v>0</v>
      </c>
    </row>
    <row r="25" spans="1:57" s="123" customFormat="1" ht="13.5" thickBot="1" x14ac:dyDescent="0.25">
      <c r="A25" s="117"/>
      <c r="B25" s="118" t="s">
        <v>58</v>
      </c>
      <c r="C25" s="118"/>
      <c r="D25" s="119"/>
      <c r="E25" s="120">
        <f>SUM(E7:E24)</f>
        <v>0</v>
      </c>
      <c r="F25" s="121">
        <f>SUM(F7:F23)</f>
        <v>0</v>
      </c>
      <c r="G25" s="121">
        <f>SUM(G7:G23)</f>
        <v>0</v>
      </c>
      <c r="H25" s="121">
        <f>SUM(H7:H23)</f>
        <v>0</v>
      </c>
      <c r="I25" s="122">
        <f>SUM(I7:I23)</f>
        <v>0</v>
      </c>
    </row>
    <row r="26" spans="1:57" x14ac:dyDescent="0.2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 x14ac:dyDescent="0.25">
      <c r="A27" s="107" t="s">
        <v>59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5" thickBot="1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57" x14ac:dyDescent="0.2">
      <c r="A29" s="71" t="s">
        <v>60</v>
      </c>
      <c r="B29" s="72"/>
      <c r="C29" s="72"/>
      <c r="D29" s="125"/>
      <c r="E29" s="126" t="s">
        <v>61</v>
      </c>
      <c r="F29" s="127" t="s">
        <v>62</v>
      </c>
      <c r="G29" s="128" t="s">
        <v>63</v>
      </c>
      <c r="H29" s="129"/>
      <c r="I29" s="130" t="s">
        <v>61</v>
      </c>
    </row>
    <row r="30" spans="1:57" x14ac:dyDescent="0.2">
      <c r="A30" s="64" t="s">
        <v>371</v>
      </c>
      <c r="B30" s="55"/>
      <c r="C30" s="55"/>
      <c r="D30" s="131"/>
      <c r="E30" s="132">
        <v>0</v>
      </c>
      <c r="F30" s="133">
        <v>2</v>
      </c>
      <c r="G30" s="134">
        <f>CHOOSE(BA30+1,HSV+PSV,HSV+PSV+Mont,HSV+PSV+Dodavka+Mont,HSV,PSV,Mont,Dodavka,Mont+Dodavka,0)</f>
        <v>0</v>
      </c>
      <c r="H30" s="135"/>
      <c r="I30" s="136">
        <f>E30+F30*G30/100</f>
        <v>0</v>
      </c>
      <c r="BA30">
        <v>1</v>
      </c>
    </row>
    <row r="31" spans="1:57" x14ac:dyDescent="0.2">
      <c r="A31" s="64" t="s">
        <v>372</v>
      </c>
      <c r="B31" s="55"/>
      <c r="C31" s="55"/>
      <c r="D31" s="131"/>
      <c r="E31" s="132">
        <v>0</v>
      </c>
      <c r="F31" s="133">
        <v>1.5</v>
      </c>
      <c r="G31" s="134">
        <f>CHOOSE(BA31+1,HSV+PSV,HSV+PSV+Mont,HSV+PSV+Dodavka+Mont,HSV,PSV,Mont,Dodavka,Mont+Dodavka,0)</f>
        <v>0</v>
      </c>
      <c r="H31" s="135"/>
      <c r="I31" s="136">
        <f>E31+F31*G31/100</f>
        <v>0</v>
      </c>
      <c r="BA31">
        <v>2</v>
      </c>
    </row>
    <row r="32" spans="1:57" ht="13.5" thickBot="1" x14ac:dyDescent="0.25">
      <c r="A32" s="137"/>
      <c r="B32" s="138" t="s">
        <v>64</v>
      </c>
      <c r="C32" s="139"/>
      <c r="D32" s="140"/>
      <c r="E32" s="141"/>
      <c r="F32" s="142"/>
      <c r="G32" s="142"/>
      <c r="H32" s="230">
        <f>SUM(I30:I31)</f>
        <v>0</v>
      </c>
      <c r="I32" s="231"/>
    </row>
    <row r="34" spans="2:9" x14ac:dyDescent="0.2">
      <c r="B34" s="123"/>
      <c r="F34" s="143"/>
      <c r="G34" s="144"/>
      <c r="H34" s="144"/>
      <c r="I34" s="145"/>
    </row>
    <row r="35" spans="2:9" x14ac:dyDescent="0.2">
      <c r="F35" s="143"/>
      <c r="G35" s="144"/>
      <c r="H35" s="144"/>
      <c r="I35" s="145"/>
    </row>
    <row r="36" spans="2:9" x14ac:dyDescent="0.2">
      <c r="F36" s="143"/>
      <c r="G36" s="144"/>
      <c r="H36" s="144"/>
      <c r="I36" s="145"/>
    </row>
    <row r="37" spans="2:9" x14ac:dyDescent="0.2">
      <c r="F37" s="143"/>
      <c r="G37" s="144"/>
      <c r="H37" s="144"/>
      <c r="I37" s="145"/>
    </row>
    <row r="38" spans="2:9" x14ac:dyDescent="0.2">
      <c r="F38" s="143"/>
      <c r="G38" s="144"/>
      <c r="H38" s="144"/>
      <c r="I38" s="145"/>
    </row>
    <row r="39" spans="2:9" x14ac:dyDescent="0.2">
      <c r="F39" s="143"/>
      <c r="G39" s="144"/>
      <c r="H39" s="144"/>
      <c r="I39" s="145"/>
    </row>
    <row r="40" spans="2:9" x14ac:dyDescent="0.2">
      <c r="F40" s="143"/>
      <c r="G40" s="144"/>
      <c r="H40" s="144"/>
      <c r="I40" s="145"/>
    </row>
    <row r="41" spans="2:9" x14ac:dyDescent="0.2">
      <c r="F41" s="143"/>
      <c r="G41" s="144"/>
      <c r="H41" s="144"/>
      <c r="I41" s="145"/>
    </row>
    <row r="42" spans="2:9" x14ac:dyDescent="0.2">
      <c r="F42" s="143"/>
      <c r="G42" s="144"/>
      <c r="H42" s="144"/>
      <c r="I42" s="145"/>
    </row>
    <row r="43" spans="2:9" x14ac:dyDescent="0.2">
      <c r="F43" s="143"/>
      <c r="G43" s="144"/>
      <c r="H43" s="144"/>
      <c r="I43" s="145"/>
    </row>
    <row r="44" spans="2:9" x14ac:dyDescent="0.2">
      <c r="F44" s="143"/>
      <c r="G44" s="144"/>
      <c r="H44" s="144"/>
      <c r="I44" s="145"/>
    </row>
    <row r="45" spans="2:9" x14ac:dyDescent="0.2">
      <c r="F45" s="143"/>
      <c r="G45" s="144"/>
      <c r="H45" s="144"/>
      <c r="I45" s="145"/>
    </row>
    <row r="46" spans="2:9" x14ac:dyDescent="0.2">
      <c r="F46" s="143"/>
      <c r="G46" s="144"/>
      <c r="H46" s="144"/>
      <c r="I46" s="145"/>
    </row>
    <row r="47" spans="2:9" x14ac:dyDescent="0.2">
      <c r="F47" s="143"/>
      <c r="G47" s="144"/>
      <c r="H47" s="144"/>
      <c r="I47" s="145"/>
    </row>
    <row r="48" spans="2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24"/>
  <sheetViews>
    <sheetView showGridLines="0" tabSelected="1" view="pageBreakPreview" topLeftCell="A202" zoomScale="60" zoomScaleNormal="100" workbookViewId="0">
      <selection activeCell="L220" sqref="L22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4" t="s">
        <v>65</v>
      </c>
      <c r="B1" s="234"/>
      <c r="C1" s="234"/>
      <c r="D1" s="234"/>
      <c r="E1" s="234"/>
      <c r="F1" s="234"/>
      <c r="G1" s="234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23" t="s">
        <v>49</v>
      </c>
      <c r="B3" s="224"/>
      <c r="C3" s="97" t="str">
        <f>CONCATENATE(cislostavby," ",nazevstavby)</f>
        <v>782R MU - Realizace SIMU+TEIRESIÁS</v>
      </c>
      <c r="D3" s="151"/>
      <c r="E3" s="152" t="s">
        <v>66</v>
      </c>
      <c r="F3" s="153">
        <f>Rekapitulace!H1</f>
        <v>0</v>
      </c>
      <c r="G3" s="154"/>
    </row>
    <row r="4" spans="1:104" ht="13.5" thickBot="1" x14ac:dyDescent="0.25">
      <c r="A4" s="235" t="s">
        <v>51</v>
      </c>
      <c r="B4" s="226"/>
      <c r="C4" s="103" t="str">
        <f>CONCATENATE(cisloobjektu," ",nazevobjektu)</f>
        <v>Etapa II Obj.Fakulty soc. studií, Joštova 10</v>
      </c>
      <c r="D4" s="155"/>
      <c r="E4" s="236" t="str">
        <f>Rekapitulace!G2</f>
        <v>D.1.1 Stavební část vč. VZT</v>
      </c>
      <c r="F4" s="237"/>
      <c r="G4" s="238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83</v>
      </c>
      <c r="C8" s="173" t="s">
        <v>84</v>
      </c>
      <c r="D8" s="174" t="s">
        <v>85</v>
      </c>
      <c r="E8" s="175">
        <v>4</v>
      </c>
      <c r="F8" s="204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8.5000000000000006E-3</v>
      </c>
    </row>
    <row r="9" spans="1:104" x14ac:dyDescent="0.2">
      <c r="A9" s="178"/>
      <c r="B9" s="180"/>
      <c r="C9" s="232" t="s">
        <v>86</v>
      </c>
      <c r="D9" s="233"/>
      <c r="E9" s="181">
        <v>4</v>
      </c>
      <c r="F9" s="182"/>
      <c r="G9" s="183"/>
      <c r="M9" s="179" t="s">
        <v>86</v>
      </c>
      <c r="O9" s="170"/>
    </row>
    <row r="10" spans="1:104" ht="22.5" x14ac:dyDescent="0.2">
      <c r="A10" s="171">
        <v>2</v>
      </c>
      <c r="B10" s="172" t="s">
        <v>87</v>
      </c>
      <c r="C10" s="173" t="s">
        <v>88</v>
      </c>
      <c r="D10" s="174" t="s">
        <v>85</v>
      </c>
      <c r="E10" s="175">
        <v>4</v>
      </c>
      <c r="F10" s="204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1.2E-2</v>
      </c>
    </row>
    <row r="11" spans="1:104" x14ac:dyDescent="0.2">
      <c r="A11" s="178"/>
      <c r="B11" s="180"/>
      <c r="C11" s="232" t="s">
        <v>89</v>
      </c>
      <c r="D11" s="233"/>
      <c r="E11" s="181">
        <v>4</v>
      </c>
      <c r="F11" s="182"/>
      <c r="G11" s="183"/>
      <c r="M11" s="179" t="s">
        <v>89</v>
      </c>
      <c r="O11" s="170"/>
    </row>
    <row r="12" spans="1:104" ht="22.5" x14ac:dyDescent="0.2">
      <c r="A12" s="171">
        <v>3</v>
      </c>
      <c r="B12" s="172" t="s">
        <v>90</v>
      </c>
      <c r="C12" s="173" t="s">
        <v>91</v>
      </c>
      <c r="D12" s="174" t="s">
        <v>92</v>
      </c>
      <c r="E12" s="175">
        <v>75.100999999999999</v>
      </c>
      <c r="F12" s="204">
        <v>0</v>
      </c>
      <c r="G12" s="176">
        <f>E12*F12</f>
        <v>0</v>
      </c>
      <c r="O12" s="170">
        <v>2</v>
      </c>
      <c r="AA12" s="146">
        <v>1</v>
      </c>
      <c r="AB12" s="146">
        <v>0</v>
      </c>
      <c r="AC12" s="146">
        <v>0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0</v>
      </c>
      <c r="CZ12" s="146">
        <v>1.7819999999999999E-2</v>
      </c>
    </row>
    <row r="13" spans="1:104" x14ac:dyDescent="0.2">
      <c r="A13" s="178"/>
      <c r="B13" s="180"/>
      <c r="C13" s="232" t="s">
        <v>93</v>
      </c>
      <c r="D13" s="233"/>
      <c r="E13" s="181">
        <v>24.64</v>
      </c>
      <c r="F13" s="182"/>
      <c r="G13" s="183"/>
      <c r="M13" s="179" t="s">
        <v>93</v>
      </c>
      <c r="O13" s="170"/>
    </row>
    <row r="14" spans="1:104" x14ac:dyDescent="0.2">
      <c r="A14" s="178"/>
      <c r="B14" s="180"/>
      <c r="C14" s="232" t="s">
        <v>94</v>
      </c>
      <c r="D14" s="233"/>
      <c r="E14" s="181">
        <v>15.13</v>
      </c>
      <c r="F14" s="182"/>
      <c r="G14" s="183"/>
      <c r="M14" s="179" t="s">
        <v>94</v>
      </c>
      <c r="O14" s="170"/>
    </row>
    <row r="15" spans="1:104" x14ac:dyDescent="0.2">
      <c r="A15" s="178"/>
      <c r="B15" s="180"/>
      <c r="C15" s="232" t="s">
        <v>95</v>
      </c>
      <c r="D15" s="233"/>
      <c r="E15" s="181">
        <v>20.085000000000001</v>
      </c>
      <c r="F15" s="182"/>
      <c r="G15" s="183"/>
      <c r="M15" s="179" t="s">
        <v>95</v>
      </c>
      <c r="O15" s="170"/>
    </row>
    <row r="16" spans="1:104" x14ac:dyDescent="0.2">
      <c r="A16" s="178"/>
      <c r="B16" s="180"/>
      <c r="C16" s="232" t="s">
        <v>96</v>
      </c>
      <c r="D16" s="233"/>
      <c r="E16" s="181">
        <v>15.246</v>
      </c>
      <c r="F16" s="182"/>
      <c r="G16" s="183"/>
      <c r="M16" s="179" t="s">
        <v>96</v>
      </c>
      <c r="O16" s="170"/>
    </row>
    <row r="17" spans="1:104" ht="22.5" x14ac:dyDescent="0.2">
      <c r="A17" s="171">
        <v>4</v>
      </c>
      <c r="B17" s="172" t="s">
        <v>97</v>
      </c>
      <c r="C17" s="173" t="s">
        <v>98</v>
      </c>
      <c r="D17" s="174" t="s">
        <v>92</v>
      </c>
      <c r="E17" s="175">
        <v>80.034999999999997</v>
      </c>
      <c r="F17" s="204">
        <v>0</v>
      </c>
      <c r="G17" s="176">
        <f>E17*F17</f>
        <v>0</v>
      </c>
      <c r="O17" s="170">
        <v>2</v>
      </c>
      <c r="AA17" s="146">
        <v>1</v>
      </c>
      <c r="AB17" s="146">
        <v>0</v>
      </c>
      <c r="AC17" s="146">
        <v>0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0</v>
      </c>
      <c r="CZ17" s="146">
        <v>1.439E-2</v>
      </c>
    </row>
    <row r="18" spans="1:104" x14ac:dyDescent="0.2">
      <c r="A18" s="178"/>
      <c r="B18" s="180"/>
      <c r="C18" s="232" t="s">
        <v>99</v>
      </c>
      <c r="D18" s="233"/>
      <c r="E18" s="181">
        <v>26.4</v>
      </c>
      <c r="F18" s="182"/>
      <c r="G18" s="183"/>
      <c r="M18" s="179" t="s">
        <v>99</v>
      </c>
      <c r="O18" s="170"/>
    </row>
    <row r="19" spans="1:104" x14ac:dyDescent="0.2">
      <c r="A19" s="178"/>
      <c r="B19" s="180"/>
      <c r="C19" s="232" t="s">
        <v>100</v>
      </c>
      <c r="D19" s="233"/>
      <c r="E19" s="181">
        <v>16.149999999999999</v>
      </c>
      <c r="F19" s="182"/>
      <c r="G19" s="183"/>
      <c r="M19" s="179" t="s">
        <v>100</v>
      </c>
      <c r="O19" s="170"/>
    </row>
    <row r="20" spans="1:104" x14ac:dyDescent="0.2">
      <c r="A20" s="178"/>
      <c r="B20" s="180"/>
      <c r="C20" s="232" t="s">
        <v>101</v>
      </c>
      <c r="D20" s="233"/>
      <c r="E20" s="181">
        <v>21.645</v>
      </c>
      <c r="F20" s="182"/>
      <c r="G20" s="183"/>
      <c r="M20" s="179" t="s">
        <v>101</v>
      </c>
      <c r="O20" s="170"/>
    </row>
    <row r="21" spans="1:104" x14ac:dyDescent="0.2">
      <c r="A21" s="178"/>
      <c r="B21" s="180"/>
      <c r="C21" s="232" t="s">
        <v>102</v>
      </c>
      <c r="D21" s="233"/>
      <c r="E21" s="181">
        <v>15.84</v>
      </c>
      <c r="F21" s="182"/>
      <c r="G21" s="183"/>
      <c r="M21" s="179" t="s">
        <v>102</v>
      </c>
      <c r="O21" s="170"/>
    </row>
    <row r="22" spans="1:104" x14ac:dyDescent="0.2">
      <c r="A22" s="171">
        <v>5</v>
      </c>
      <c r="B22" s="172" t="s">
        <v>103</v>
      </c>
      <c r="C22" s="173" t="s">
        <v>104</v>
      </c>
      <c r="D22" s="174" t="s">
        <v>105</v>
      </c>
      <c r="E22" s="175">
        <v>24</v>
      </c>
      <c r="F22" s="204">
        <v>0</v>
      </c>
      <c r="G22" s="176">
        <f>E22*F22</f>
        <v>0</v>
      </c>
      <c r="O22" s="170">
        <v>2</v>
      </c>
      <c r="AA22" s="146">
        <v>12</v>
      </c>
      <c r="AB22" s="146">
        <v>0</v>
      </c>
      <c r="AC22" s="146">
        <v>56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12</v>
      </c>
      <c r="CB22" s="177">
        <v>0</v>
      </c>
      <c r="CZ22" s="146">
        <v>0</v>
      </c>
    </row>
    <row r="23" spans="1:104" x14ac:dyDescent="0.2">
      <c r="A23" s="171">
        <v>6</v>
      </c>
      <c r="B23" s="172" t="s">
        <v>106</v>
      </c>
      <c r="C23" s="173" t="s">
        <v>107</v>
      </c>
      <c r="D23" s="174" t="s">
        <v>105</v>
      </c>
      <c r="E23" s="175">
        <v>48</v>
      </c>
      <c r="F23" s="204">
        <v>0</v>
      </c>
      <c r="G23" s="176">
        <f>E23*F23</f>
        <v>0</v>
      </c>
      <c r="O23" s="170">
        <v>2</v>
      </c>
      <c r="AA23" s="146">
        <v>12</v>
      </c>
      <c r="AB23" s="146">
        <v>0</v>
      </c>
      <c r="AC23" s="146">
        <v>58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12</v>
      </c>
      <c r="CB23" s="177">
        <v>0</v>
      </c>
      <c r="CZ23" s="146">
        <v>0</v>
      </c>
    </row>
    <row r="24" spans="1:104" x14ac:dyDescent="0.2">
      <c r="A24" s="184"/>
      <c r="B24" s="185" t="s">
        <v>75</v>
      </c>
      <c r="C24" s="186" t="str">
        <f>CONCATENATE(B7," ",C7)</f>
        <v>3 Svislé konstrukce</v>
      </c>
      <c r="D24" s="187"/>
      <c r="E24" s="188"/>
      <c r="F24" s="189"/>
      <c r="G24" s="190">
        <f>SUM(G7:G23)</f>
        <v>0</v>
      </c>
      <c r="O24" s="170">
        <v>4</v>
      </c>
      <c r="BA24" s="191">
        <f>SUM(BA7:BA23)</f>
        <v>0</v>
      </c>
      <c r="BB24" s="191">
        <f>SUM(BB7:BB23)</f>
        <v>0</v>
      </c>
      <c r="BC24" s="191">
        <f>SUM(BC7:BC23)</f>
        <v>0</v>
      </c>
      <c r="BD24" s="191">
        <f>SUM(BD7:BD23)</f>
        <v>0</v>
      </c>
      <c r="BE24" s="191">
        <f>SUM(BE7:BE23)</f>
        <v>0</v>
      </c>
    </row>
    <row r="25" spans="1:104" x14ac:dyDescent="0.2">
      <c r="A25" s="163" t="s">
        <v>74</v>
      </c>
      <c r="B25" s="164" t="s">
        <v>108</v>
      </c>
      <c r="C25" s="165" t="s">
        <v>109</v>
      </c>
      <c r="D25" s="166"/>
      <c r="E25" s="167"/>
      <c r="F25" s="167"/>
      <c r="G25" s="168"/>
      <c r="H25" s="169"/>
      <c r="I25" s="169"/>
      <c r="O25" s="170">
        <v>1</v>
      </c>
    </row>
    <row r="26" spans="1:104" x14ac:dyDescent="0.2">
      <c r="A26" s="171">
        <v>7</v>
      </c>
      <c r="B26" s="172" t="s">
        <v>110</v>
      </c>
      <c r="C26" s="173" t="s">
        <v>111</v>
      </c>
      <c r="D26" s="174" t="s">
        <v>92</v>
      </c>
      <c r="E26" s="175">
        <v>9.7200000000000006</v>
      </c>
      <c r="F26" s="204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4.4139999999999999E-2</v>
      </c>
    </row>
    <row r="27" spans="1:104" x14ac:dyDescent="0.2">
      <c r="A27" s="178"/>
      <c r="B27" s="180"/>
      <c r="C27" s="232" t="s">
        <v>112</v>
      </c>
      <c r="D27" s="233"/>
      <c r="E27" s="181">
        <v>0</v>
      </c>
      <c r="F27" s="182"/>
      <c r="G27" s="183"/>
      <c r="M27" s="179" t="s">
        <v>112</v>
      </c>
      <c r="O27" s="170"/>
    </row>
    <row r="28" spans="1:104" x14ac:dyDescent="0.2">
      <c r="A28" s="178"/>
      <c r="B28" s="180"/>
      <c r="C28" s="232" t="s">
        <v>113</v>
      </c>
      <c r="D28" s="233"/>
      <c r="E28" s="181">
        <v>0.6</v>
      </c>
      <c r="F28" s="182"/>
      <c r="G28" s="183"/>
      <c r="M28" s="179" t="s">
        <v>113</v>
      </c>
      <c r="O28" s="170"/>
    </row>
    <row r="29" spans="1:104" x14ac:dyDescent="0.2">
      <c r="A29" s="178"/>
      <c r="B29" s="180"/>
      <c r="C29" s="232" t="s">
        <v>114</v>
      </c>
      <c r="D29" s="233"/>
      <c r="E29" s="181">
        <v>3.72</v>
      </c>
      <c r="F29" s="182"/>
      <c r="G29" s="183"/>
      <c r="M29" s="179" t="s">
        <v>114</v>
      </c>
      <c r="O29" s="170"/>
    </row>
    <row r="30" spans="1:104" x14ac:dyDescent="0.2">
      <c r="A30" s="178"/>
      <c r="B30" s="180"/>
      <c r="C30" s="232" t="s">
        <v>115</v>
      </c>
      <c r="D30" s="233"/>
      <c r="E30" s="181">
        <v>1.5</v>
      </c>
      <c r="F30" s="182"/>
      <c r="G30" s="183"/>
      <c r="M30" s="179" t="s">
        <v>115</v>
      </c>
      <c r="O30" s="170"/>
    </row>
    <row r="31" spans="1:104" x14ac:dyDescent="0.2">
      <c r="A31" s="178"/>
      <c r="B31" s="180"/>
      <c r="C31" s="232" t="s">
        <v>116</v>
      </c>
      <c r="D31" s="233"/>
      <c r="E31" s="181">
        <v>3.9</v>
      </c>
      <c r="F31" s="182"/>
      <c r="G31" s="183"/>
      <c r="M31" s="179" t="s">
        <v>116</v>
      </c>
      <c r="O31" s="170"/>
    </row>
    <row r="32" spans="1:104" x14ac:dyDescent="0.2">
      <c r="A32" s="184"/>
      <c r="B32" s="185" t="s">
        <v>75</v>
      </c>
      <c r="C32" s="186" t="str">
        <f>CONCATENATE(B25," ",C25)</f>
        <v>61 Úpravy povrchů vnitřní</v>
      </c>
      <c r="D32" s="187"/>
      <c r="E32" s="188"/>
      <c r="F32" s="189"/>
      <c r="G32" s="190">
        <f>SUM(G25:G31)</f>
        <v>0</v>
      </c>
      <c r="O32" s="170">
        <v>4</v>
      </c>
      <c r="BA32" s="191">
        <f>SUM(BA25:BA31)</f>
        <v>0</v>
      </c>
      <c r="BB32" s="191">
        <f>SUM(BB25:BB31)</f>
        <v>0</v>
      </c>
      <c r="BC32" s="191">
        <f>SUM(BC25:BC31)</f>
        <v>0</v>
      </c>
      <c r="BD32" s="191">
        <f>SUM(BD25:BD31)</f>
        <v>0</v>
      </c>
      <c r="BE32" s="191">
        <f>SUM(BE25:BE31)</f>
        <v>0</v>
      </c>
    </row>
    <row r="33" spans="1:104" x14ac:dyDescent="0.2">
      <c r="A33" s="163" t="s">
        <v>74</v>
      </c>
      <c r="B33" s="164" t="s">
        <v>117</v>
      </c>
      <c r="C33" s="165" t="s">
        <v>118</v>
      </c>
      <c r="D33" s="166"/>
      <c r="E33" s="167"/>
      <c r="F33" s="167"/>
      <c r="G33" s="168"/>
      <c r="H33" s="169"/>
      <c r="I33" s="169"/>
      <c r="O33" s="170">
        <v>1</v>
      </c>
    </row>
    <row r="34" spans="1:104" x14ac:dyDescent="0.2">
      <c r="A34" s="171">
        <v>8</v>
      </c>
      <c r="B34" s="172" t="s">
        <v>119</v>
      </c>
      <c r="C34" s="173" t="s">
        <v>120</v>
      </c>
      <c r="D34" s="174" t="s">
        <v>92</v>
      </c>
      <c r="E34" s="175">
        <v>13.63</v>
      </c>
      <c r="F34" s="204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8.9200000000000008E-3</v>
      </c>
    </row>
    <row r="35" spans="1:104" x14ac:dyDescent="0.2">
      <c r="A35" s="178"/>
      <c r="B35" s="180"/>
      <c r="C35" s="232" t="s">
        <v>121</v>
      </c>
      <c r="D35" s="233"/>
      <c r="E35" s="181">
        <v>3.77</v>
      </c>
      <c r="F35" s="182"/>
      <c r="G35" s="183"/>
      <c r="M35" s="179" t="s">
        <v>121</v>
      </c>
      <c r="O35" s="170"/>
    </row>
    <row r="36" spans="1:104" x14ac:dyDescent="0.2">
      <c r="A36" s="178"/>
      <c r="B36" s="180"/>
      <c r="C36" s="232" t="s">
        <v>122</v>
      </c>
      <c r="D36" s="233"/>
      <c r="E36" s="181">
        <v>3.17</v>
      </c>
      <c r="F36" s="182"/>
      <c r="G36" s="183"/>
      <c r="M36" s="179" t="s">
        <v>122</v>
      </c>
      <c r="O36" s="170"/>
    </row>
    <row r="37" spans="1:104" x14ac:dyDescent="0.2">
      <c r="A37" s="178"/>
      <c r="B37" s="180"/>
      <c r="C37" s="232" t="s">
        <v>123</v>
      </c>
      <c r="D37" s="233"/>
      <c r="E37" s="181">
        <v>2.97</v>
      </c>
      <c r="F37" s="182"/>
      <c r="G37" s="183"/>
      <c r="M37" s="179" t="s">
        <v>123</v>
      </c>
      <c r="O37" s="170"/>
    </row>
    <row r="38" spans="1:104" x14ac:dyDescent="0.2">
      <c r="A38" s="178"/>
      <c r="B38" s="180"/>
      <c r="C38" s="232" t="s">
        <v>124</v>
      </c>
      <c r="D38" s="233"/>
      <c r="E38" s="181">
        <v>3.72</v>
      </c>
      <c r="F38" s="182"/>
      <c r="G38" s="183"/>
      <c r="M38" s="179" t="s">
        <v>124</v>
      </c>
      <c r="O38" s="170"/>
    </row>
    <row r="39" spans="1:104" x14ac:dyDescent="0.2">
      <c r="A39" s="171">
        <v>9</v>
      </c>
      <c r="B39" s="172" t="s">
        <v>125</v>
      </c>
      <c r="C39" s="173" t="s">
        <v>126</v>
      </c>
      <c r="D39" s="174" t="s">
        <v>92</v>
      </c>
      <c r="E39" s="175">
        <v>13.63</v>
      </c>
      <c r="F39" s="204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2.9999999999999997E-4</v>
      </c>
    </row>
    <row r="40" spans="1:104" x14ac:dyDescent="0.2">
      <c r="A40" s="178"/>
      <c r="B40" s="180"/>
      <c r="C40" s="232" t="s">
        <v>127</v>
      </c>
      <c r="D40" s="233"/>
      <c r="E40" s="181">
        <v>13.63</v>
      </c>
      <c r="F40" s="182"/>
      <c r="G40" s="183"/>
      <c r="M40" s="179" t="s">
        <v>127</v>
      </c>
      <c r="O40" s="170"/>
    </row>
    <row r="41" spans="1:104" x14ac:dyDescent="0.2">
      <c r="A41" s="184"/>
      <c r="B41" s="185" t="s">
        <v>75</v>
      </c>
      <c r="C41" s="186" t="str">
        <f>CONCATENATE(B33," ",C33)</f>
        <v>63 Podlahové konstrukce</v>
      </c>
      <c r="D41" s="187"/>
      <c r="E41" s="188"/>
      <c r="F41" s="189"/>
      <c r="G41" s="190">
        <f>SUM(G33:G40)</f>
        <v>0</v>
      </c>
      <c r="O41" s="170">
        <v>4</v>
      </c>
      <c r="BA41" s="191">
        <f>SUM(BA33:BA40)</f>
        <v>0</v>
      </c>
      <c r="BB41" s="191">
        <f>SUM(BB33:BB40)</f>
        <v>0</v>
      </c>
      <c r="BC41" s="191">
        <f>SUM(BC33:BC40)</f>
        <v>0</v>
      </c>
      <c r="BD41" s="191">
        <f>SUM(BD33:BD40)</f>
        <v>0</v>
      </c>
      <c r="BE41" s="191">
        <f>SUM(BE33:BE40)</f>
        <v>0</v>
      </c>
    </row>
    <row r="42" spans="1:104" x14ac:dyDescent="0.2">
      <c r="A42" s="163" t="s">
        <v>74</v>
      </c>
      <c r="B42" s="164" t="s">
        <v>128</v>
      </c>
      <c r="C42" s="165" t="s">
        <v>129</v>
      </c>
      <c r="D42" s="166"/>
      <c r="E42" s="167"/>
      <c r="F42" s="167"/>
      <c r="G42" s="168"/>
      <c r="H42" s="169"/>
      <c r="I42" s="169"/>
      <c r="O42" s="170">
        <v>1</v>
      </c>
    </row>
    <row r="43" spans="1:104" x14ac:dyDescent="0.2">
      <c r="A43" s="171">
        <v>10</v>
      </c>
      <c r="B43" s="172" t="s">
        <v>130</v>
      </c>
      <c r="C43" s="173" t="s">
        <v>131</v>
      </c>
      <c r="D43" s="174" t="s">
        <v>92</v>
      </c>
      <c r="E43" s="175">
        <v>13.63</v>
      </c>
      <c r="F43" s="204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1.58E-3</v>
      </c>
    </row>
    <row r="44" spans="1:104" x14ac:dyDescent="0.2">
      <c r="A44" s="178"/>
      <c r="B44" s="180"/>
      <c r="C44" s="232" t="s">
        <v>127</v>
      </c>
      <c r="D44" s="233"/>
      <c r="E44" s="181">
        <v>13.63</v>
      </c>
      <c r="F44" s="182"/>
      <c r="G44" s="183"/>
      <c r="M44" s="179" t="s">
        <v>127</v>
      </c>
      <c r="O44" s="170"/>
    </row>
    <row r="45" spans="1:104" x14ac:dyDescent="0.2">
      <c r="A45" s="184"/>
      <c r="B45" s="185" t="s">
        <v>75</v>
      </c>
      <c r="C45" s="186" t="str">
        <f>CONCATENATE(B42," ",C42)</f>
        <v>94 Lešení a stavební výtahy</v>
      </c>
      <c r="D45" s="187"/>
      <c r="E45" s="188"/>
      <c r="F45" s="189"/>
      <c r="G45" s="190">
        <f>SUM(G42:G44)</f>
        <v>0</v>
      </c>
      <c r="O45" s="170">
        <v>4</v>
      </c>
      <c r="BA45" s="191">
        <f>SUM(BA42:BA44)</f>
        <v>0</v>
      </c>
      <c r="BB45" s="191">
        <f>SUM(BB42:BB44)</f>
        <v>0</v>
      </c>
      <c r="BC45" s="191">
        <f>SUM(BC42:BC44)</f>
        <v>0</v>
      </c>
      <c r="BD45" s="191">
        <f>SUM(BD42:BD44)</f>
        <v>0</v>
      </c>
      <c r="BE45" s="191">
        <f>SUM(BE42:BE44)</f>
        <v>0</v>
      </c>
    </row>
    <row r="46" spans="1:104" x14ac:dyDescent="0.2">
      <c r="A46" s="163" t="s">
        <v>74</v>
      </c>
      <c r="B46" s="164" t="s">
        <v>132</v>
      </c>
      <c r="C46" s="165" t="s">
        <v>133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">
      <c r="A47" s="171">
        <v>11</v>
      </c>
      <c r="B47" s="172" t="s">
        <v>134</v>
      </c>
      <c r="C47" s="173" t="s">
        <v>135</v>
      </c>
      <c r="D47" s="174" t="s">
        <v>92</v>
      </c>
      <c r="E47" s="175">
        <v>968.49</v>
      </c>
      <c r="F47" s="204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4.0000000000000003E-5</v>
      </c>
    </row>
    <row r="48" spans="1:104" x14ac:dyDescent="0.2">
      <c r="A48" s="178"/>
      <c r="B48" s="180"/>
      <c r="C48" s="232" t="s">
        <v>136</v>
      </c>
      <c r="D48" s="233"/>
      <c r="E48" s="181">
        <v>109.68</v>
      </c>
      <c r="F48" s="182"/>
      <c r="G48" s="183"/>
      <c r="M48" s="179" t="s">
        <v>136</v>
      </c>
      <c r="O48" s="170"/>
    </row>
    <row r="49" spans="1:104" x14ac:dyDescent="0.2">
      <c r="A49" s="178"/>
      <c r="B49" s="180"/>
      <c r="C49" s="232" t="s">
        <v>137</v>
      </c>
      <c r="D49" s="233"/>
      <c r="E49" s="181">
        <v>0</v>
      </c>
      <c r="F49" s="182"/>
      <c r="G49" s="183"/>
      <c r="M49" s="179" t="s">
        <v>137</v>
      </c>
      <c r="O49" s="170"/>
    </row>
    <row r="50" spans="1:104" x14ac:dyDescent="0.2">
      <c r="A50" s="178"/>
      <c r="B50" s="180"/>
      <c r="C50" s="232" t="s">
        <v>138</v>
      </c>
      <c r="D50" s="233"/>
      <c r="E50" s="181">
        <v>10.76</v>
      </c>
      <c r="F50" s="182"/>
      <c r="G50" s="183"/>
      <c r="M50" s="179" t="s">
        <v>138</v>
      </c>
      <c r="O50" s="170"/>
    </row>
    <row r="51" spans="1:104" x14ac:dyDescent="0.2">
      <c r="A51" s="178"/>
      <c r="B51" s="180"/>
      <c r="C51" s="232" t="s">
        <v>139</v>
      </c>
      <c r="D51" s="233"/>
      <c r="E51" s="181">
        <v>20.41</v>
      </c>
      <c r="F51" s="182"/>
      <c r="G51" s="183"/>
      <c r="M51" s="179" t="s">
        <v>139</v>
      </c>
      <c r="O51" s="170"/>
    </row>
    <row r="52" spans="1:104" x14ac:dyDescent="0.2">
      <c r="A52" s="178"/>
      <c r="B52" s="180"/>
      <c r="C52" s="232" t="s">
        <v>140</v>
      </c>
      <c r="D52" s="233"/>
      <c r="E52" s="181">
        <v>229.75</v>
      </c>
      <c r="F52" s="182"/>
      <c r="G52" s="183"/>
      <c r="M52" s="179" t="s">
        <v>140</v>
      </c>
      <c r="O52" s="170"/>
    </row>
    <row r="53" spans="1:104" x14ac:dyDescent="0.2">
      <c r="A53" s="178"/>
      <c r="B53" s="180"/>
      <c r="C53" s="232" t="s">
        <v>141</v>
      </c>
      <c r="D53" s="233"/>
      <c r="E53" s="181">
        <v>0</v>
      </c>
      <c r="F53" s="182"/>
      <c r="G53" s="183"/>
      <c r="M53" s="179" t="s">
        <v>141</v>
      </c>
      <c r="O53" s="170"/>
    </row>
    <row r="54" spans="1:104" x14ac:dyDescent="0.2">
      <c r="A54" s="178"/>
      <c r="B54" s="180"/>
      <c r="C54" s="232" t="s">
        <v>142</v>
      </c>
      <c r="D54" s="233"/>
      <c r="E54" s="181">
        <v>18.690000000000001</v>
      </c>
      <c r="F54" s="182"/>
      <c r="G54" s="183"/>
      <c r="M54" s="179" t="s">
        <v>142</v>
      </c>
      <c r="O54" s="170"/>
    </row>
    <row r="55" spans="1:104" x14ac:dyDescent="0.2">
      <c r="A55" s="178"/>
      <c r="B55" s="180"/>
      <c r="C55" s="232" t="s">
        <v>143</v>
      </c>
      <c r="D55" s="233"/>
      <c r="E55" s="181">
        <v>180.03</v>
      </c>
      <c r="F55" s="182"/>
      <c r="G55" s="183"/>
      <c r="M55" s="179" t="s">
        <v>143</v>
      </c>
      <c r="O55" s="170"/>
    </row>
    <row r="56" spans="1:104" x14ac:dyDescent="0.2">
      <c r="A56" s="178"/>
      <c r="B56" s="180"/>
      <c r="C56" s="232" t="s">
        <v>144</v>
      </c>
      <c r="D56" s="233"/>
      <c r="E56" s="181">
        <v>0</v>
      </c>
      <c r="F56" s="182"/>
      <c r="G56" s="183"/>
      <c r="M56" s="179" t="s">
        <v>144</v>
      </c>
      <c r="O56" s="170"/>
    </row>
    <row r="57" spans="1:104" x14ac:dyDescent="0.2">
      <c r="A57" s="178"/>
      <c r="B57" s="180"/>
      <c r="C57" s="232" t="s">
        <v>145</v>
      </c>
      <c r="D57" s="233"/>
      <c r="E57" s="181">
        <v>9.86</v>
      </c>
      <c r="F57" s="182"/>
      <c r="G57" s="183"/>
      <c r="M57" s="179" t="s">
        <v>145</v>
      </c>
      <c r="O57" s="170"/>
    </row>
    <row r="58" spans="1:104" x14ac:dyDescent="0.2">
      <c r="A58" s="178"/>
      <c r="B58" s="180"/>
      <c r="C58" s="232" t="s">
        <v>146</v>
      </c>
      <c r="D58" s="233"/>
      <c r="E58" s="181">
        <v>164.44</v>
      </c>
      <c r="F58" s="182"/>
      <c r="G58" s="183"/>
      <c r="M58" s="179" t="s">
        <v>146</v>
      </c>
      <c r="O58" s="170"/>
    </row>
    <row r="59" spans="1:104" x14ac:dyDescent="0.2">
      <c r="A59" s="178"/>
      <c r="B59" s="180"/>
      <c r="C59" s="232" t="s">
        <v>147</v>
      </c>
      <c r="D59" s="233"/>
      <c r="E59" s="181">
        <v>0</v>
      </c>
      <c r="F59" s="182"/>
      <c r="G59" s="183"/>
      <c r="M59" s="179" t="s">
        <v>147</v>
      </c>
      <c r="O59" s="170"/>
    </row>
    <row r="60" spans="1:104" x14ac:dyDescent="0.2">
      <c r="A60" s="178"/>
      <c r="B60" s="180"/>
      <c r="C60" s="232" t="s">
        <v>148</v>
      </c>
      <c r="D60" s="233"/>
      <c r="E60" s="181">
        <v>32.729999999999997</v>
      </c>
      <c r="F60" s="182"/>
      <c r="G60" s="183"/>
      <c r="M60" s="179" t="s">
        <v>148</v>
      </c>
      <c r="O60" s="170"/>
    </row>
    <row r="61" spans="1:104" x14ac:dyDescent="0.2">
      <c r="A61" s="178"/>
      <c r="B61" s="180"/>
      <c r="C61" s="232" t="s">
        <v>149</v>
      </c>
      <c r="D61" s="233"/>
      <c r="E61" s="181">
        <v>192.14</v>
      </c>
      <c r="F61" s="182"/>
      <c r="G61" s="183"/>
      <c r="M61" s="179" t="s">
        <v>149</v>
      </c>
      <c r="O61" s="170"/>
    </row>
    <row r="62" spans="1:104" x14ac:dyDescent="0.2">
      <c r="A62" s="171">
        <v>12</v>
      </c>
      <c r="B62" s="172" t="s">
        <v>150</v>
      </c>
      <c r="C62" s="173" t="s">
        <v>151</v>
      </c>
      <c r="D62" s="174" t="s">
        <v>92</v>
      </c>
      <c r="E62" s="175">
        <v>2905.47</v>
      </c>
      <c r="F62" s="204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0</v>
      </c>
    </row>
    <row r="63" spans="1:104" x14ac:dyDescent="0.2">
      <c r="A63" s="178"/>
      <c r="B63" s="180"/>
      <c r="C63" s="232" t="s">
        <v>152</v>
      </c>
      <c r="D63" s="233"/>
      <c r="E63" s="181">
        <v>2905.47</v>
      </c>
      <c r="F63" s="182"/>
      <c r="G63" s="183"/>
      <c r="M63" s="179" t="s">
        <v>152</v>
      </c>
      <c r="O63" s="170"/>
    </row>
    <row r="64" spans="1:104" x14ac:dyDescent="0.2">
      <c r="A64" s="171">
        <v>13</v>
      </c>
      <c r="B64" s="172" t="s">
        <v>153</v>
      </c>
      <c r="C64" s="173" t="s">
        <v>154</v>
      </c>
      <c r="D64" s="174" t="s">
        <v>155</v>
      </c>
      <c r="E64" s="175">
        <v>4</v>
      </c>
      <c r="F64" s="204">
        <v>0</v>
      </c>
      <c r="G64" s="176">
        <f>E64*F64</f>
        <v>0</v>
      </c>
      <c r="O64" s="170">
        <v>2</v>
      </c>
      <c r="AA64" s="146">
        <v>12</v>
      </c>
      <c r="AB64" s="146">
        <v>0</v>
      </c>
      <c r="AC64" s="146">
        <v>67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12</v>
      </c>
      <c r="CB64" s="177">
        <v>0</v>
      </c>
      <c r="CZ64" s="146">
        <v>0</v>
      </c>
    </row>
    <row r="65" spans="1:104" x14ac:dyDescent="0.2">
      <c r="A65" s="184"/>
      <c r="B65" s="185" t="s">
        <v>75</v>
      </c>
      <c r="C65" s="186" t="str">
        <f>CONCATENATE(B46," ",C46)</f>
        <v>95 Dokončovací kce na pozemních stavbách</v>
      </c>
      <c r="D65" s="187"/>
      <c r="E65" s="188"/>
      <c r="F65" s="189"/>
      <c r="G65" s="190">
        <f>SUM(G46:G64)</f>
        <v>0</v>
      </c>
      <c r="O65" s="170">
        <v>4</v>
      </c>
      <c r="BA65" s="191">
        <f>SUM(BA46:BA64)</f>
        <v>0</v>
      </c>
      <c r="BB65" s="191">
        <f>SUM(BB46:BB64)</f>
        <v>0</v>
      </c>
      <c r="BC65" s="191">
        <f>SUM(BC46:BC64)</f>
        <v>0</v>
      </c>
      <c r="BD65" s="191">
        <f>SUM(BD46:BD64)</f>
        <v>0</v>
      </c>
      <c r="BE65" s="191">
        <f>SUM(BE46:BE64)</f>
        <v>0</v>
      </c>
    </row>
    <row r="66" spans="1:104" x14ac:dyDescent="0.2">
      <c r="A66" s="163" t="s">
        <v>74</v>
      </c>
      <c r="B66" s="164" t="s">
        <v>156</v>
      </c>
      <c r="C66" s="165" t="s">
        <v>157</v>
      </c>
      <c r="D66" s="166"/>
      <c r="E66" s="167"/>
      <c r="F66" s="167"/>
      <c r="G66" s="168"/>
      <c r="H66" s="169"/>
      <c r="I66" s="169"/>
      <c r="O66" s="170">
        <v>1</v>
      </c>
    </row>
    <row r="67" spans="1:104" x14ac:dyDescent="0.2">
      <c r="A67" s="171">
        <v>14</v>
      </c>
      <c r="B67" s="172" t="s">
        <v>158</v>
      </c>
      <c r="C67" s="173" t="s">
        <v>159</v>
      </c>
      <c r="D67" s="174" t="s">
        <v>92</v>
      </c>
      <c r="E67" s="175">
        <v>1.3</v>
      </c>
      <c r="F67" s="204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6.7000000000000002E-4</v>
      </c>
    </row>
    <row r="68" spans="1:104" x14ac:dyDescent="0.2">
      <c r="A68" s="178"/>
      <c r="B68" s="180"/>
      <c r="C68" s="232" t="s">
        <v>160</v>
      </c>
      <c r="D68" s="233"/>
      <c r="E68" s="181">
        <v>1.3</v>
      </c>
      <c r="F68" s="182"/>
      <c r="G68" s="183"/>
      <c r="M68" s="179" t="s">
        <v>160</v>
      </c>
      <c r="O68" s="170"/>
    </row>
    <row r="69" spans="1:104" x14ac:dyDescent="0.2">
      <c r="A69" s="171">
        <v>15</v>
      </c>
      <c r="B69" s="172" t="s">
        <v>161</v>
      </c>
      <c r="C69" s="173" t="s">
        <v>162</v>
      </c>
      <c r="D69" s="174" t="s">
        <v>92</v>
      </c>
      <c r="E69" s="175">
        <v>82.992999999999995</v>
      </c>
      <c r="F69" s="204">
        <v>0</v>
      </c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6.7000000000000002E-4</v>
      </c>
    </row>
    <row r="70" spans="1:104" x14ac:dyDescent="0.2">
      <c r="A70" s="178"/>
      <c r="B70" s="180"/>
      <c r="C70" s="232" t="s">
        <v>163</v>
      </c>
      <c r="D70" s="233"/>
      <c r="E70" s="181">
        <v>24.64</v>
      </c>
      <c r="F70" s="182"/>
      <c r="G70" s="183"/>
      <c r="M70" s="179" t="s">
        <v>163</v>
      </c>
      <c r="O70" s="170"/>
    </row>
    <row r="71" spans="1:104" x14ac:dyDescent="0.2">
      <c r="A71" s="178"/>
      <c r="B71" s="180"/>
      <c r="C71" s="232" t="s">
        <v>164</v>
      </c>
      <c r="D71" s="233"/>
      <c r="E71" s="181">
        <v>15.3</v>
      </c>
      <c r="F71" s="182"/>
      <c r="G71" s="183"/>
      <c r="M71" s="179" t="s">
        <v>164</v>
      </c>
      <c r="O71" s="170"/>
    </row>
    <row r="72" spans="1:104" x14ac:dyDescent="0.2">
      <c r="A72" s="178"/>
      <c r="B72" s="180"/>
      <c r="C72" s="232" t="s">
        <v>95</v>
      </c>
      <c r="D72" s="233"/>
      <c r="E72" s="181">
        <v>20.085000000000001</v>
      </c>
      <c r="F72" s="182"/>
      <c r="G72" s="183"/>
      <c r="M72" s="179" t="s">
        <v>95</v>
      </c>
      <c r="O72" s="170"/>
    </row>
    <row r="73" spans="1:104" x14ac:dyDescent="0.2">
      <c r="A73" s="178"/>
      <c r="B73" s="180"/>
      <c r="C73" s="232" t="s">
        <v>165</v>
      </c>
      <c r="D73" s="233"/>
      <c r="E73" s="181">
        <v>22.968</v>
      </c>
      <c r="F73" s="182"/>
      <c r="G73" s="183"/>
      <c r="M73" s="179" t="s">
        <v>165</v>
      </c>
      <c r="O73" s="170"/>
    </row>
    <row r="74" spans="1:104" ht="22.5" x14ac:dyDescent="0.2">
      <c r="A74" s="171">
        <v>16</v>
      </c>
      <c r="B74" s="172" t="s">
        <v>166</v>
      </c>
      <c r="C74" s="173" t="s">
        <v>167</v>
      </c>
      <c r="D74" s="174" t="s">
        <v>92</v>
      </c>
      <c r="E74" s="175">
        <v>82.992999999999995</v>
      </c>
      <c r="F74" s="204">
        <v>0</v>
      </c>
      <c r="G74" s="176">
        <f>E74*F74</f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1</v>
      </c>
      <c r="CZ74" s="146">
        <v>6.7000000000000002E-4</v>
      </c>
    </row>
    <row r="75" spans="1:104" x14ac:dyDescent="0.2">
      <c r="A75" s="178"/>
      <c r="B75" s="180"/>
      <c r="C75" s="232" t="s">
        <v>163</v>
      </c>
      <c r="D75" s="233"/>
      <c r="E75" s="181">
        <v>24.64</v>
      </c>
      <c r="F75" s="182"/>
      <c r="G75" s="183"/>
      <c r="M75" s="179" t="s">
        <v>163</v>
      </c>
      <c r="O75" s="170"/>
    </row>
    <row r="76" spans="1:104" x14ac:dyDescent="0.2">
      <c r="A76" s="178"/>
      <c r="B76" s="180"/>
      <c r="C76" s="232" t="s">
        <v>164</v>
      </c>
      <c r="D76" s="233"/>
      <c r="E76" s="181">
        <v>15.3</v>
      </c>
      <c r="F76" s="182"/>
      <c r="G76" s="183"/>
      <c r="M76" s="179" t="s">
        <v>164</v>
      </c>
      <c r="O76" s="170"/>
    </row>
    <row r="77" spans="1:104" x14ac:dyDescent="0.2">
      <c r="A77" s="178"/>
      <c r="B77" s="180"/>
      <c r="C77" s="232" t="s">
        <v>95</v>
      </c>
      <c r="D77" s="233"/>
      <c r="E77" s="181">
        <v>20.085000000000001</v>
      </c>
      <c r="F77" s="182"/>
      <c r="G77" s="183"/>
      <c r="M77" s="179" t="s">
        <v>95</v>
      </c>
      <c r="O77" s="170"/>
    </row>
    <row r="78" spans="1:104" x14ac:dyDescent="0.2">
      <c r="A78" s="178"/>
      <c r="B78" s="180"/>
      <c r="C78" s="232" t="s">
        <v>165</v>
      </c>
      <c r="D78" s="233"/>
      <c r="E78" s="181">
        <v>22.968</v>
      </c>
      <c r="F78" s="182"/>
      <c r="G78" s="183"/>
      <c r="M78" s="179" t="s">
        <v>165</v>
      </c>
      <c r="O78" s="170"/>
    </row>
    <row r="79" spans="1:104" ht="22.5" x14ac:dyDescent="0.2">
      <c r="A79" s="171">
        <v>17</v>
      </c>
      <c r="B79" s="172" t="s">
        <v>168</v>
      </c>
      <c r="C79" s="173" t="s">
        <v>169</v>
      </c>
      <c r="D79" s="174" t="s">
        <v>92</v>
      </c>
      <c r="E79" s="175">
        <v>13.31</v>
      </c>
      <c r="F79" s="204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0</v>
      </c>
    </row>
    <row r="80" spans="1:104" x14ac:dyDescent="0.2">
      <c r="A80" s="178"/>
      <c r="B80" s="180"/>
      <c r="C80" s="232" t="s">
        <v>170</v>
      </c>
      <c r="D80" s="233"/>
      <c r="E80" s="181">
        <v>3.7</v>
      </c>
      <c r="F80" s="182"/>
      <c r="G80" s="183"/>
      <c r="M80" s="179" t="s">
        <v>170</v>
      </c>
      <c r="O80" s="170"/>
    </row>
    <row r="81" spans="1:104" x14ac:dyDescent="0.2">
      <c r="A81" s="178"/>
      <c r="B81" s="180"/>
      <c r="C81" s="232" t="s">
        <v>171</v>
      </c>
      <c r="D81" s="233"/>
      <c r="E81" s="181">
        <v>3.01</v>
      </c>
      <c r="F81" s="182"/>
      <c r="G81" s="183"/>
      <c r="M81" s="179" t="s">
        <v>171</v>
      </c>
      <c r="O81" s="170"/>
    </row>
    <row r="82" spans="1:104" x14ac:dyDescent="0.2">
      <c r="A82" s="178"/>
      <c r="B82" s="180"/>
      <c r="C82" s="232" t="s">
        <v>172</v>
      </c>
      <c r="D82" s="233"/>
      <c r="E82" s="181">
        <v>2.9</v>
      </c>
      <c r="F82" s="182"/>
      <c r="G82" s="183"/>
      <c r="M82" s="179" t="s">
        <v>172</v>
      </c>
      <c r="O82" s="170"/>
    </row>
    <row r="83" spans="1:104" x14ac:dyDescent="0.2">
      <c r="A83" s="178"/>
      <c r="B83" s="180"/>
      <c r="C83" s="232" t="s">
        <v>173</v>
      </c>
      <c r="D83" s="233"/>
      <c r="E83" s="181">
        <v>3.7</v>
      </c>
      <c r="F83" s="182"/>
      <c r="G83" s="183"/>
      <c r="M83" s="179" t="s">
        <v>173</v>
      </c>
      <c r="O83" s="170"/>
    </row>
    <row r="84" spans="1:104" x14ac:dyDescent="0.2">
      <c r="A84" s="184"/>
      <c r="B84" s="185" t="s">
        <v>75</v>
      </c>
      <c r="C84" s="186" t="str">
        <f>CONCATENATE(B66," ",C66)</f>
        <v>96 Bourání konstrukcí</v>
      </c>
      <c r="D84" s="187"/>
      <c r="E84" s="188"/>
      <c r="F84" s="189"/>
      <c r="G84" s="190">
        <f>SUM(G66:G83)</f>
        <v>0</v>
      </c>
      <c r="O84" s="170">
        <v>4</v>
      </c>
      <c r="BA84" s="191">
        <f>SUM(BA66:BA83)</f>
        <v>0</v>
      </c>
      <c r="BB84" s="191">
        <f>SUM(BB66:BB83)</f>
        <v>0</v>
      </c>
      <c r="BC84" s="191">
        <f>SUM(BC66:BC83)</f>
        <v>0</v>
      </c>
      <c r="BD84" s="191">
        <f>SUM(BD66:BD83)</f>
        <v>0</v>
      </c>
      <c r="BE84" s="191">
        <f>SUM(BE66:BE83)</f>
        <v>0</v>
      </c>
    </row>
    <row r="85" spans="1:104" x14ac:dyDescent="0.2">
      <c r="A85" s="163" t="s">
        <v>74</v>
      </c>
      <c r="B85" s="164" t="s">
        <v>174</v>
      </c>
      <c r="C85" s="165" t="s">
        <v>175</v>
      </c>
      <c r="D85" s="166"/>
      <c r="E85" s="167"/>
      <c r="F85" s="167"/>
      <c r="G85" s="168"/>
      <c r="H85" s="169"/>
      <c r="I85" s="169"/>
      <c r="O85" s="170">
        <v>1</v>
      </c>
    </row>
    <row r="86" spans="1:104" x14ac:dyDescent="0.2">
      <c r="A86" s="171">
        <v>18</v>
      </c>
      <c r="B86" s="172" t="s">
        <v>176</v>
      </c>
      <c r="C86" s="173" t="s">
        <v>177</v>
      </c>
      <c r="D86" s="174" t="s">
        <v>92</v>
      </c>
      <c r="E86" s="175">
        <v>52.67</v>
      </c>
      <c r="F86" s="204">
        <v>0</v>
      </c>
      <c r="G86" s="176">
        <f>E86*F86</f>
        <v>0</v>
      </c>
      <c r="O86" s="170">
        <v>2</v>
      </c>
      <c r="AA86" s="146">
        <v>1</v>
      </c>
      <c r="AB86" s="146">
        <v>1</v>
      </c>
      <c r="AC86" s="146">
        <v>1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1</v>
      </c>
      <c r="CZ86" s="146">
        <v>0</v>
      </c>
    </row>
    <row r="87" spans="1:104" x14ac:dyDescent="0.2">
      <c r="A87" s="178"/>
      <c r="B87" s="180"/>
      <c r="C87" s="232" t="s">
        <v>178</v>
      </c>
      <c r="D87" s="233"/>
      <c r="E87" s="181">
        <v>14.43</v>
      </c>
      <c r="F87" s="182"/>
      <c r="G87" s="183"/>
      <c r="M87" s="179" t="s">
        <v>178</v>
      </c>
      <c r="O87" s="170"/>
    </row>
    <row r="88" spans="1:104" x14ac:dyDescent="0.2">
      <c r="A88" s="178"/>
      <c r="B88" s="180"/>
      <c r="C88" s="232" t="s">
        <v>179</v>
      </c>
      <c r="D88" s="233"/>
      <c r="E88" s="181">
        <v>12.64</v>
      </c>
      <c r="F88" s="182"/>
      <c r="G88" s="183"/>
      <c r="M88" s="179" t="s">
        <v>179</v>
      </c>
      <c r="O88" s="170"/>
    </row>
    <row r="89" spans="1:104" x14ac:dyDescent="0.2">
      <c r="A89" s="178"/>
      <c r="B89" s="180"/>
      <c r="C89" s="232" t="s">
        <v>180</v>
      </c>
      <c r="D89" s="233"/>
      <c r="E89" s="181">
        <v>11.8</v>
      </c>
      <c r="F89" s="182"/>
      <c r="G89" s="183"/>
      <c r="M89" s="179" t="s">
        <v>180</v>
      </c>
      <c r="O89" s="170"/>
    </row>
    <row r="90" spans="1:104" x14ac:dyDescent="0.2">
      <c r="A90" s="178"/>
      <c r="B90" s="180"/>
      <c r="C90" s="232" t="s">
        <v>181</v>
      </c>
      <c r="D90" s="233"/>
      <c r="E90" s="181">
        <v>13.8</v>
      </c>
      <c r="F90" s="182"/>
      <c r="G90" s="183"/>
      <c r="M90" s="179" t="s">
        <v>181</v>
      </c>
      <c r="O90" s="170"/>
    </row>
    <row r="91" spans="1:104" x14ac:dyDescent="0.2">
      <c r="A91" s="184"/>
      <c r="B91" s="185" t="s">
        <v>75</v>
      </c>
      <c r="C91" s="186" t="str">
        <f>CONCATENATE(B85," ",C85)</f>
        <v>97 Prorážení otvorů</v>
      </c>
      <c r="D91" s="187"/>
      <c r="E91" s="188"/>
      <c r="F91" s="189"/>
      <c r="G91" s="190">
        <f>SUM(G85:G90)</f>
        <v>0</v>
      </c>
      <c r="O91" s="170">
        <v>4</v>
      </c>
      <c r="BA91" s="191">
        <f>SUM(BA85:BA90)</f>
        <v>0</v>
      </c>
      <c r="BB91" s="191">
        <f>SUM(BB85:BB90)</f>
        <v>0</v>
      </c>
      <c r="BC91" s="191">
        <f>SUM(BC85:BC90)</f>
        <v>0</v>
      </c>
      <c r="BD91" s="191">
        <f>SUM(BD85:BD90)</f>
        <v>0</v>
      </c>
      <c r="BE91" s="191">
        <f>SUM(BE85:BE90)</f>
        <v>0</v>
      </c>
    </row>
    <row r="92" spans="1:104" x14ac:dyDescent="0.2">
      <c r="A92" s="163" t="s">
        <v>74</v>
      </c>
      <c r="B92" s="164" t="s">
        <v>182</v>
      </c>
      <c r="C92" s="165" t="s">
        <v>183</v>
      </c>
      <c r="D92" s="166"/>
      <c r="E92" s="167"/>
      <c r="F92" s="167"/>
      <c r="G92" s="168"/>
      <c r="H92" s="169"/>
      <c r="I92" s="169"/>
      <c r="O92" s="170">
        <v>1</v>
      </c>
    </row>
    <row r="93" spans="1:104" x14ac:dyDescent="0.2">
      <c r="A93" s="171">
        <v>19</v>
      </c>
      <c r="B93" s="172" t="s">
        <v>184</v>
      </c>
      <c r="C93" s="173" t="s">
        <v>185</v>
      </c>
      <c r="D93" s="174" t="s">
        <v>186</v>
      </c>
      <c r="E93" s="175">
        <v>3.2990694899999999</v>
      </c>
      <c r="F93" s="204">
        <v>0</v>
      </c>
      <c r="G93" s="176">
        <f>E93*F93</f>
        <v>0</v>
      </c>
      <c r="O93" s="170">
        <v>2</v>
      </c>
      <c r="AA93" s="146">
        <v>7</v>
      </c>
      <c r="AB93" s="146">
        <v>1</v>
      </c>
      <c r="AC93" s="146">
        <v>2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7</v>
      </c>
      <c r="CB93" s="177">
        <v>1</v>
      </c>
      <c r="CZ93" s="146">
        <v>0</v>
      </c>
    </row>
    <row r="94" spans="1:104" x14ac:dyDescent="0.2">
      <c r="A94" s="184"/>
      <c r="B94" s="185" t="s">
        <v>75</v>
      </c>
      <c r="C94" s="186" t="str">
        <f>CONCATENATE(B92," ",C92)</f>
        <v>99 Staveništní přesun hmot</v>
      </c>
      <c r="D94" s="187"/>
      <c r="E94" s="188"/>
      <c r="F94" s="189"/>
      <c r="G94" s="190">
        <f>SUM(G92:G93)</f>
        <v>0</v>
      </c>
      <c r="O94" s="170">
        <v>4</v>
      </c>
      <c r="BA94" s="191">
        <f>SUM(BA92:BA93)</f>
        <v>0</v>
      </c>
      <c r="BB94" s="191">
        <f>SUM(BB92:BB93)</f>
        <v>0</v>
      </c>
      <c r="BC94" s="191">
        <f>SUM(BC92:BC93)</f>
        <v>0</v>
      </c>
      <c r="BD94" s="191">
        <f>SUM(BD92:BD93)</f>
        <v>0</v>
      </c>
      <c r="BE94" s="191">
        <f>SUM(BE92:BE93)</f>
        <v>0</v>
      </c>
    </row>
    <row r="95" spans="1:104" x14ac:dyDescent="0.2">
      <c r="A95" s="163" t="s">
        <v>74</v>
      </c>
      <c r="B95" s="164" t="s">
        <v>187</v>
      </c>
      <c r="C95" s="165" t="s">
        <v>188</v>
      </c>
      <c r="D95" s="166"/>
      <c r="E95" s="167"/>
      <c r="F95" s="167"/>
      <c r="G95" s="168"/>
      <c r="H95" s="169"/>
      <c r="I95" s="169"/>
      <c r="O95" s="170">
        <v>1</v>
      </c>
    </row>
    <row r="96" spans="1:104" x14ac:dyDescent="0.2">
      <c r="A96" s="171">
        <v>20</v>
      </c>
      <c r="B96" s="172" t="s">
        <v>189</v>
      </c>
      <c r="C96" s="173" t="s">
        <v>190</v>
      </c>
      <c r="D96" s="174" t="s">
        <v>92</v>
      </c>
      <c r="E96" s="175">
        <v>27.303999999999998</v>
      </c>
      <c r="F96" s="204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1.58E-3</v>
      </c>
    </row>
    <row r="97" spans="1:104" x14ac:dyDescent="0.2">
      <c r="A97" s="178"/>
      <c r="B97" s="180"/>
      <c r="C97" s="232" t="s">
        <v>191</v>
      </c>
      <c r="D97" s="233"/>
      <c r="E97" s="181">
        <v>13.63</v>
      </c>
      <c r="F97" s="182"/>
      <c r="G97" s="183"/>
      <c r="M97" s="179" t="s">
        <v>191</v>
      </c>
      <c r="O97" s="170"/>
    </row>
    <row r="98" spans="1:104" x14ac:dyDescent="0.2">
      <c r="A98" s="178"/>
      <c r="B98" s="180"/>
      <c r="C98" s="232" t="s">
        <v>192</v>
      </c>
      <c r="D98" s="233"/>
      <c r="E98" s="181">
        <v>2.1480000000000001</v>
      </c>
      <c r="F98" s="182"/>
      <c r="G98" s="183"/>
      <c r="M98" s="179" t="s">
        <v>192</v>
      </c>
      <c r="O98" s="170"/>
    </row>
    <row r="99" spans="1:104" x14ac:dyDescent="0.2">
      <c r="A99" s="178"/>
      <c r="B99" s="180"/>
      <c r="C99" s="232" t="s">
        <v>193</v>
      </c>
      <c r="D99" s="233"/>
      <c r="E99" s="181">
        <v>1.8</v>
      </c>
      <c r="F99" s="182"/>
      <c r="G99" s="183"/>
      <c r="M99" s="179" t="s">
        <v>193</v>
      </c>
      <c r="O99" s="170"/>
    </row>
    <row r="100" spans="1:104" x14ac:dyDescent="0.2">
      <c r="A100" s="178"/>
      <c r="B100" s="180"/>
      <c r="C100" s="232" t="s">
        <v>194</v>
      </c>
      <c r="D100" s="233"/>
      <c r="E100" s="181">
        <v>1.8959999999999999</v>
      </c>
      <c r="F100" s="182"/>
      <c r="G100" s="183"/>
      <c r="M100" s="179" t="s">
        <v>194</v>
      </c>
      <c r="O100" s="170"/>
    </row>
    <row r="101" spans="1:104" x14ac:dyDescent="0.2">
      <c r="A101" s="178"/>
      <c r="B101" s="180"/>
      <c r="C101" s="232" t="s">
        <v>195</v>
      </c>
      <c r="D101" s="233"/>
      <c r="E101" s="181">
        <v>1.1399999999999999</v>
      </c>
      <c r="F101" s="182"/>
      <c r="G101" s="183"/>
      <c r="M101" s="179" t="s">
        <v>195</v>
      </c>
      <c r="O101" s="170"/>
    </row>
    <row r="102" spans="1:104" x14ac:dyDescent="0.2">
      <c r="A102" s="178"/>
      <c r="B102" s="180"/>
      <c r="C102" s="232" t="s">
        <v>196</v>
      </c>
      <c r="D102" s="233"/>
      <c r="E102" s="181">
        <v>1.77</v>
      </c>
      <c r="F102" s="182"/>
      <c r="G102" s="183"/>
      <c r="M102" s="179" t="s">
        <v>196</v>
      </c>
      <c r="O102" s="170"/>
    </row>
    <row r="103" spans="1:104" x14ac:dyDescent="0.2">
      <c r="A103" s="178"/>
      <c r="B103" s="180"/>
      <c r="C103" s="232" t="s">
        <v>197</v>
      </c>
      <c r="D103" s="233"/>
      <c r="E103" s="181">
        <v>1.65</v>
      </c>
      <c r="F103" s="182"/>
      <c r="G103" s="183"/>
      <c r="M103" s="179" t="s">
        <v>197</v>
      </c>
      <c r="O103" s="170"/>
    </row>
    <row r="104" spans="1:104" x14ac:dyDescent="0.2">
      <c r="A104" s="178"/>
      <c r="B104" s="180"/>
      <c r="C104" s="232" t="s">
        <v>198</v>
      </c>
      <c r="D104" s="233"/>
      <c r="E104" s="181">
        <v>2.0699999999999998</v>
      </c>
      <c r="F104" s="182"/>
      <c r="G104" s="183"/>
      <c r="M104" s="179" t="s">
        <v>198</v>
      </c>
      <c r="O104" s="170"/>
    </row>
    <row r="105" spans="1:104" x14ac:dyDescent="0.2">
      <c r="A105" s="178"/>
      <c r="B105" s="180"/>
      <c r="C105" s="232" t="s">
        <v>199</v>
      </c>
      <c r="D105" s="233"/>
      <c r="E105" s="181">
        <v>1.2</v>
      </c>
      <c r="F105" s="182"/>
      <c r="G105" s="183"/>
      <c r="M105" s="179" t="s">
        <v>199</v>
      </c>
      <c r="O105" s="170"/>
    </row>
    <row r="106" spans="1:104" x14ac:dyDescent="0.2">
      <c r="A106" s="171">
        <v>21</v>
      </c>
      <c r="B106" s="172" t="s">
        <v>200</v>
      </c>
      <c r="C106" s="173" t="s">
        <v>201</v>
      </c>
      <c r="D106" s="174" t="s">
        <v>202</v>
      </c>
      <c r="E106" s="175">
        <v>59.21</v>
      </c>
      <c r="F106" s="204">
        <v>0</v>
      </c>
      <c r="G106" s="176">
        <f>E106*F106</f>
        <v>0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7</v>
      </c>
      <c r="CZ106" s="146">
        <v>3.8999999999999999E-4</v>
      </c>
    </row>
    <row r="107" spans="1:104" x14ac:dyDescent="0.2">
      <c r="A107" s="178"/>
      <c r="B107" s="180"/>
      <c r="C107" s="232" t="s">
        <v>191</v>
      </c>
      <c r="D107" s="233"/>
      <c r="E107" s="181">
        <v>13.63</v>
      </c>
      <c r="F107" s="182"/>
      <c r="G107" s="183"/>
      <c r="M107" s="179" t="s">
        <v>191</v>
      </c>
      <c r="O107" s="170"/>
    </row>
    <row r="108" spans="1:104" x14ac:dyDescent="0.2">
      <c r="A108" s="178"/>
      <c r="B108" s="180"/>
      <c r="C108" s="232" t="s">
        <v>203</v>
      </c>
      <c r="D108" s="233"/>
      <c r="E108" s="181">
        <v>7.16</v>
      </c>
      <c r="F108" s="182"/>
      <c r="G108" s="183"/>
      <c r="M108" s="179" t="s">
        <v>203</v>
      </c>
      <c r="O108" s="170"/>
    </row>
    <row r="109" spans="1:104" x14ac:dyDescent="0.2">
      <c r="A109" s="178"/>
      <c r="B109" s="180"/>
      <c r="C109" s="232" t="s">
        <v>204</v>
      </c>
      <c r="D109" s="233"/>
      <c r="E109" s="181">
        <v>6</v>
      </c>
      <c r="F109" s="182"/>
      <c r="G109" s="183"/>
      <c r="M109" s="179" t="s">
        <v>204</v>
      </c>
      <c r="O109" s="170"/>
    </row>
    <row r="110" spans="1:104" x14ac:dyDescent="0.2">
      <c r="A110" s="178"/>
      <c r="B110" s="180"/>
      <c r="C110" s="232" t="s">
        <v>205</v>
      </c>
      <c r="D110" s="233"/>
      <c r="E110" s="181">
        <v>6.32</v>
      </c>
      <c r="F110" s="182"/>
      <c r="G110" s="183"/>
      <c r="M110" s="179" t="s">
        <v>205</v>
      </c>
      <c r="O110" s="170"/>
    </row>
    <row r="111" spans="1:104" x14ac:dyDescent="0.2">
      <c r="A111" s="178"/>
      <c r="B111" s="180"/>
      <c r="C111" s="232" t="s">
        <v>206</v>
      </c>
      <c r="D111" s="233"/>
      <c r="E111" s="181">
        <v>3.8</v>
      </c>
      <c r="F111" s="182"/>
      <c r="G111" s="183"/>
      <c r="M111" s="179" t="s">
        <v>206</v>
      </c>
      <c r="O111" s="170"/>
    </row>
    <row r="112" spans="1:104" x14ac:dyDescent="0.2">
      <c r="A112" s="178"/>
      <c r="B112" s="180"/>
      <c r="C112" s="232" t="s">
        <v>207</v>
      </c>
      <c r="D112" s="233"/>
      <c r="E112" s="181">
        <v>5.9</v>
      </c>
      <c r="F112" s="182"/>
      <c r="G112" s="183"/>
      <c r="M112" s="179" t="s">
        <v>207</v>
      </c>
      <c r="O112" s="170"/>
    </row>
    <row r="113" spans="1:104" x14ac:dyDescent="0.2">
      <c r="A113" s="178"/>
      <c r="B113" s="180"/>
      <c r="C113" s="232" t="s">
        <v>208</v>
      </c>
      <c r="D113" s="233"/>
      <c r="E113" s="181">
        <v>5.5</v>
      </c>
      <c r="F113" s="182"/>
      <c r="G113" s="183"/>
      <c r="M113" s="179" t="s">
        <v>208</v>
      </c>
      <c r="O113" s="170"/>
    </row>
    <row r="114" spans="1:104" x14ac:dyDescent="0.2">
      <c r="A114" s="178"/>
      <c r="B114" s="180"/>
      <c r="C114" s="232" t="s">
        <v>209</v>
      </c>
      <c r="D114" s="233"/>
      <c r="E114" s="181">
        <v>6.9</v>
      </c>
      <c r="F114" s="182"/>
      <c r="G114" s="183"/>
      <c r="M114" s="179" t="s">
        <v>209</v>
      </c>
      <c r="O114" s="170"/>
    </row>
    <row r="115" spans="1:104" x14ac:dyDescent="0.2">
      <c r="A115" s="178"/>
      <c r="B115" s="180"/>
      <c r="C115" s="232" t="s">
        <v>210</v>
      </c>
      <c r="D115" s="233"/>
      <c r="E115" s="181">
        <v>4</v>
      </c>
      <c r="F115" s="182"/>
      <c r="G115" s="183"/>
      <c r="M115" s="179" t="s">
        <v>210</v>
      </c>
      <c r="O115" s="170"/>
    </row>
    <row r="116" spans="1:104" x14ac:dyDescent="0.2">
      <c r="A116" s="171">
        <v>22</v>
      </c>
      <c r="B116" s="172" t="s">
        <v>211</v>
      </c>
      <c r="C116" s="173" t="s">
        <v>212</v>
      </c>
      <c r="D116" s="174" t="s">
        <v>85</v>
      </c>
      <c r="E116" s="175">
        <v>33</v>
      </c>
      <c r="F116" s="204">
        <v>0</v>
      </c>
      <c r="G116" s="176">
        <f>E116*F116</f>
        <v>0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7</v>
      </c>
      <c r="CZ116" s="146">
        <v>1.8000000000000001E-4</v>
      </c>
    </row>
    <row r="117" spans="1:104" x14ac:dyDescent="0.2">
      <c r="A117" s="178"/>
      <c r="B117" s="180"/>
      <c r="C117" s="232" t="s">
        <v>213</v>
      </c>
      <c r="D117" s="233"/>
      <c r="E117" s="181">
        <v>10</v>
      </c>
      <c r="F117" s="182"/>
      <c r="G117" s="183"/>
      <c r="M117" s="179" t="s">
        <v>213</v>
      </c>
      <c r="O117" s="170"/>
    </row>
    <row r="118" spans="1:104" x14ac:dyDescent="0.2">
      <c r="A118" s="178"/>
      <c r="B118" s="180"/>
      <c r="C118" s="232" t="s">
        <v>214</v>
      </c>
      <c r="D118" s="233"/>
      <c r="E118" s="181">
        <v>7</v>
      </c>
      <c r="F118" s="182"/>
      <c r="G118" s="183"/>
      <c r="M118" s="179" t="s">
        <v>214</v>
      </c>
      <c r="O118" s="170"/>
    </row>
    <row r="119" spans="1:104" x14ac:dyDescent="0.2">
      <c r="A119" s="178"/>
      <c r="B119" s="180"/>
      <c r="C119" s="232" t="s">
        <v>215</v>
      </c>
      <c r="D119" s="233"/>
      <c r="E119" s="181">
        <v>7</v>
      </c>
      <c r="F119" s="182"/>
      <c r="G119" s="183"/>
      <c r="M119" s="179" t="s">
        <v>215</v>
      </c>
      <c r="O119" s="170"/>
    </row>
    <row r="120" spans="1:104" x14ac:dyDescent="0.2">
      <c r="A120" s="178"/>
      <c r="B120" s="180"/>
      <c r="C120" s="232" t="s">
        <v>216</v>
      </c>
      <c r="D120" s="233"/>
      <c r="E120" s="181">
        <v>9</v>
      </c>
      <c r="F120" s="182"/>
      <c r="G120" s="183"/>
      <c r="M120" s="179" t="s">
        <v>216</v>
      </c>
      <c r="O120" s="170"/>
    </row>
    <row r="121" spans="1:104" x14ac:dyDescent="0.2">
      <c r="A121" s="171">
        <v>23</v>
      </c>
      <c r="B121" s="172" t="s">
        <v>217</v>
      </c>
      <c r="C121" s="173" t="s">
        <v>218</v>
      </c>
      <c r="D121" s="174" t="s">
        <v>186</v>
      </c>
      <c r="E121" s="175">
        <v>7.2172219999999995E-2</v>
      </c>
      <c r="F121" s="204">
        <v>0</v>
      </c>
      <c r="G121" s="176">
        <f>E121*F121</f>
        <v>0</v>
      </c>
      <c r="O121" s="170">
        <v>2</v>
      </c>
      <c r="AA121" s="146">
        <v>7</v>
      </c>
      <c r="AB121" s="146">
        <v>1001</v>
      </c>
      <c r="AC121" s="146">
        <v>5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7</v>
      </c>
      <c r="CB121" s="177">
        <v>1001</v>
      </c>
      <c r="CZ121" s="146">
        <v>0</v>
      </c>
    </row>
    <row r="122" spans="1:104" x14ac:dyDescent="0.2">
      <c r="A122" s="184"/>
      <c r="B122" s="185" t="s">
        <v>75</v>
      </c>
      <c r="C122" s="186" t="str">
        <f>CONCATENATE(B95," ",C95)</f>
        <v>711 Izolace proti vodě</v>
      </c>
      <c r="D122" s="187"/>
      <c r="E122" s="188"/>
      <c r="F122" s="189"/>
      <c r="G122" s="190">
        <f>SUM(G95:G121)</f>
        <v>0</v>
      </c>
      <c r="O122" s="170">
        <v>4</v>
      </c>
      <c r="BA122" s="191">
        <f>SUM(BA95:BA121)</f>
        <v>0</v>
      </c>
      <c r="BB122" s="191">
        <f>SUM(BB95:BB121)</f>
        <v>0</v>
      </c>
      <c r="BC122" s="191">
        <f>SUM(BC95:BC121)</f>
        <v>0</v>
      </c>
      <c r="BD122" s="191">
        <f>SUM(BD95:BD121)</f>
        <v>0</v>
      </c>
      <c r="BE122" s="191">
        <f>SUM(BE95:BE121)</f>
        <v>0</v>
      </c>
    </row>
    <row r="123" spans="1:104" x14ac:dyDescent="0.2">
      <c r="A123" s="163" t="s">
        <v>74</v>
      </c>
      <c r="B123" s="164" t="s">
        <v>219</v>
      </c>
      <c r="C123" s="165" t="s">
        <v>220</v>
      </c>
      <c r="D123" s="166"/>
      <c r="E123" s="167"/>
      <c r="F123" s="167"/>
      <c r="G123" s="168"/>
      <c r="H123" s="169"/>
      <c r="I123" s="169"/>
      <c r="O123" s="170">
        <v>1</v>
      </c>
    </row>
    <row r="124" spans="1:104" ht="22.5" x14ac:dyDescent="0.2">
      <c r="A124" s="171">
        <v>24</v>
      </c>
      <c r="B124" s="172" t="s">
        <v>221</v>
      </c>
      <c r="C124" s="173" t="s">
        <v>222</v>
      </c>
      <c r="D124" s="174" t="s">
        <v>92</v>
      </c>
      <c r="E124" s="175">
        <v>6.6</v>
      </c>
      <c r="F124" s="204">
        <v>0</v>
      </c>
      <c r="G124" s="176">
        <f>E124*F124</f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7</v>
      </c>
      <c r="CZ124" s="146">
        <v>0</v>
      </c>
    </row>
    <row r="125" spans="1:104" x14ac:dyDescent="0.2">
      <c r="A125" s="178"/>
      <c r="B125" s="180"/>
      <c r="C125" s="232" t="s">
        <v>223</v>
      </c>
      <c r="D125" s="233"/>
      <c r="E125" s="181">
        <v>6.6</v>
      </c>
      <c r="F125" s="182"/>
      <c r="G125" s="183"/>
      <c r="M125" s="179" t="s">
        <v>223</v>
      </c>
      <c r="O125" s="170"/>
    </row>
    <row r="126" spans="1:104" x14ac:dyDescent="0.2">
      <c r="A126" s="171">
        <v>25</v>
      </c>
      <c r="B126" s="172" t="s">
        <v>224</v>
      </c>
      <c r="C126" s="173" t="s">
        <v>225</v>
      </c>
      <c r="D126" s="174" t="s">
        <v>85</v>
      </c>
      <c r="E126" s="175">
        <v>4</v>
      </c>
      <c r="F126" s="204">
        <v>0</v>
      </c>
      <c r="G126" s="176">
        <f>E126*F126</f>
        <v>0</v>
      </c>
      <c r="O126" s="170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1</v>
      </c>
      <c r="CB126" s="177">
        <v>7</v>
      </c>
      <c r="CZ126" s="146">
        <v>2.0000000000000002E-5</v>
      </c>
    </row>
    <row r="127" spans="1:104" x14ac:dyDescent="0.2">
      <c r="A127" s="171">
        <v>26</v>
      </c>
      <c r="B127" s="172" t="s">
        <v>226</v>
      </c>
      <c r="C127" s="173" t="s">
        <v>227</v>
      </c>
      <c r="D127" s="174" t="s">
        <v>186</v>
      </c>
      <c r="E127" s="175">
        <v>8.0000000000000007E-5</v>
      </c>
      <c r="F127" s="204">
        <v>0</v>
      </c>
      <c r="G127" s="176">
        <f>E127*F127</f>
        <v>0</v>
      </c>
      <c r="O127" s="170">
        <v>2</v>
      </c>
      <c r="AA127" s="146">
        <v>7</v>
      </c>
      <c r="AB127" s="146">
        <v>1001</v>
      </c>
      <c r="AC127" s="146">
        <v>5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7</v>
      </c>
      <c r="CB127" s="177">
        <v>1001</v>
      </c>
      <c r="CZ127" s="146">
        <v>0</v>
      </c>
    </row>
    <row r="128" spans="1:104" x14ac:dyDescent="0.2">
      <c r="A128" s="184"/>
      <c r="B128" s="185" t="s">
        <v>75</v>
      </c>
      <c r="C128" s="186" t="str">
        <f>CONCATENATE(B123," ",C123)</f>
        <v>766 Konstrukce truhlářské</v>
      </c>
      <c r="D128" s="187"/>
      <c r="E128" s="188"/>
      <c r="F128" s="189"/>
      <c r="G128" s="190">
        <f>SUM(G123:G127)</f>
        <v>0</v>
      </c>
      <c r="O128" s="170">
        <v>4</v>
      </c>
      <c r="BA128" s="191">
        <f>SUM(BA123:BA127)</f>
        <v>0</v>
      </c>
      <c r="BB128" s="191">
        <f>SUM(BB123:BB127)</f>
        <v>0</v>
      </c>
      <c r="BC128" s="191">
        <f>SUM(BC123:BC127)</f>
        <v>0</v>
      </c>
      <c r="BD128" s="191">
        <f>SUM(BD123:BD127)</f>
        <v>0</v>
      </c>
      <c r="BE128" s="191">
        <f>SUM(BE123:BE127)</f>
        <v>0</v>
      </c>
    </row>
    <row r="129" spans="1:104" x14ac:dyDescent="0.2">
      <c r="A129" s="163" t="s">
        <v>74</v>
      </c>
      <c r="B129" s="164" t="s">
        <v>228</v>
      </c>
      <c r="C129" s="165" t="s">
        <v>229</v>
      </c>
      <c r="D129" s="166"/>
      <c r="E129" s="167"/>
      <c r="F129" s="167"/>
      <c r="G129" s="168"/>
      <c r="H129" s="169"/>
      <c r="I129" s="169"/>
      <c r="O129" s="170">
        <v>1</v>
      </c>
    </row>
    <row r="130" spans="1:104" x14ac:dyDescent="0.2">
      <c r="A130" s="171">
        <v>27</v>
      </c>
      <c r="B130" s="172" t="s">
        <v>230</v>
      </c>
      <c r="C130" s="173" t="s">
        <v>231</v>
      </c>
      <c r="D130" s="174" t="s">
        <v>92</v>
      </c>
      <c r="E130" s="175">
        <v>13.29</v>
      </c>
      <c r="F130" s="204">
        <v>0</v>
      </c>
      <c r="G130" s="176">
        <f>E130*F130</f>
        <v>0</v>
      </c>
      <c r="O130" s="170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7</v>
      </c>
      <c r="CZ130" s="146">
        <v>0</v>
      </c>
    </row>
    <row r="131" spans="1:104" x14ac:dyDescent="0.2">
      <c r="A131" s="178"/>
      <c r="B131" s="180"/>
      <c r="C131" s="232" t="s">
        <v>170</v>
      </c>
      <c r="D131" s="233"/>
      <c r="E131" s="181">
        <v>3.7</v>
      </c>
      <c r="F131" s="182"/>
      <c r="G131" s="183"/>
      <c r="M131" s="179" t="s">
        <v>170</v>
      </c>
      <c r="O131" s="170"/>
    </row>
    <row r="132" spans="1:104" x14ac:dyDescent="0.2">
      <c r="A132" s="178"/>
      <c r="B132" s="180"/>
      <c r="C132" s="232" t="s">
        <v>171</v>
      </c>
      <c r="D132" s="233"/>
      <c r="E132" s="181">
        <v>3.01</v>
      </c>
      <c r="F132" s="182"/>
      <c r="G132" s="183"/>
      <c r="M132" s="179" t="s">
        <v>171</v>
      </c>
      <c r="O132" s="170"/>
    </row>
    <row r="133" spans="1:104" x14ac:dyDescent="0.2">
      <c r="A133" s="178"/>
      <c r="B133" s="180"/>
      <c r="C133" s="232" t="s">
        <v>232</v>
      </c>
      <c r="D133" s="233"/>
      <c r="E133" s="181">
        <v>2.89</v>
      </c>
      <c r="F133" s="182"/>
      <c r="G133" s="183"/>
      <c r="M133" s="179" t="s">
        <v>232</v>
      </c>
      <c r="O133" s="170"/>
    </row>
    <row r="134" spans="1:104" x14ac:dyDescent="0.2">
      <c r="A134" s="178"/>
      <c r="B134" s="180"/>
      <c r="C134" s="232" t="s">
        <v>233</v>
      </c>
      <c r="D134" s="233"/>
      <c r="E134" s="181">
        <v>3.69</v>
      </c>
      <c r="F134" s="182"/>
      <c r="G134" s="183"/>
      <c r="M134" s="179" t="s">
        <v>233</v>
      </c>
      <c r="O134" s="170"/>
    </row>
    <row r="135" spans="1:104" x14ac:dyDescent="0.2">
      <c r="A135" s="171">
        <v>28</v>
      </c>
      <c r="B135" s="172" t="s">
        <v>234</v>
      </c>
      <c r="C135" s="173" t="s">
        <v>235</v>
      </c>
      <c r="D135" s="174" t="s">
        <v>92</v>
      </c>
      <c r="E135" s="175">
        <v>15.04</v>
      </c>
      <c r="F135" s="204">
        <v>0</v>
      </c>
      <c r="G135" s="176">
        <f>E135*F135</f>
        <v>0</v>
      </c>
      <c r="O135" s="170">
        <v>2</v>
      </c>
      <c r="AA135" s="146">
        <v>1</v>
      </c>
      <c r="AB135" s="146">
        <v>7</v>
      </c>
      <c r="AC135" s="146">
        <v>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7</v>
      </c>
      <c r="CZ135" s="146">
        <v>0</v>
      </c>
    </row>
    <row r="136" spans="1:104" x14ac:dyDescent="0.2">
      <c r="A136" s="178"/>
      <c r="B136" s="180"/>
      <c r="C136" s="232" t="s">
        <v>236</v>
      </c>
      <c r="D136" s="233"/>
      <c r="E136" s="181">
        <v>6.32</v>
      </c>
      <c r="F136" s="182"/>
      <c r="G136" s="183"/>
      <c r="M136" s="179" t="s">
        <v>236</v>
      </c>
      <c r="O136" s="170"/>
    </row>
    <row r="137" spans="1:104" x14ac:dyDescent="0.2">
      <c r="A137" s="178"/>
      <c r="B137" s="180"/>
      <c r="C137" s="232" t="s">
        <v>237</v>
      </c>
      <c r="D137" s="233"/>
      <c r="E137" s="181">
        <v>8.7200000000000006</v>
      </c>
      <c r="F137" s="182"/>
      <c r="G137" s="183"/>
      <c r="M137" s="179" t="s">
        <v>237</v>
      </c>
      <c r="O137" s="170"/>
    </row>
    <row r="138" spans="1:104" x14ac:dyDescent="0.2">
      <c r="A138" s="171">
        <v>29</v>
      </c>
      <c r="B138" s="172" t="s">
        <v>238</v>
      </c>
      <c r="C138" s="173" t="s">
        <v>239</v>
      </c>
      <c r="D138" s="174" t="s">
        <v>92</v>
      </c>
      <c r="E138" s="175">
        <v>13.29</v>
      </c>
      <c r="F138" s="204">
        <v>0</v>
      </c>
      <c r="G138" s="176">
        <f>E138*F138</f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0</v>
      </c>
    </row>
    <row r="139" spans="1:104" ht="22.5" x14ac:dyDescent="0.2">
      <c r="A139" s="171">
        <v>30</v>
      </c>
      <c r="B139" s="172" t="s">
        <v>240</v>
      </c>
      <c r="C139" s="173" t="s">
        <v>241</v>
      </c>
      <c r="D139" s="174" t="s">
        <v>92</v>
      </c>
      <c r="E139" s="175">
        <v>15.04</v>
      </c>
      <c r="F139" s="204">
        <v>0</v>
      </c>
      <c r="G139" s="176">
        <f>E139*F139</f>
        <v>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4.0000000000000003E-5</v>
      </c>
    </row>
    <row r="140" spans="1:104" x14ac:dyDescent="0.2">
      <c r="A140" s="178"/>
      <c r="B140" s="180"/>
      <c r="C140" s="232" t="s">
        <v>236</v>
      </c>
      <c r="D140" s="233"/>
      <c r="E140" s="181">
        <v>6.32</v>
      </c>
      <c r="F140" s="182"/>
      <c r="G140" s="183"/>
      <c r="M140" s="179" t="s">
        <v>236</v>
      </c>
      <c r="O140" s="170"/>
    </row>
    <row r="141" spans="1:104" x14ac:dyDescent="0.2">
      <c r="A141" s="178"/>
      <c r="B141" s="180"/>
      <c r="C141" s="232" t="s">
        <v>237</v>
      </c>
      <c r="D141" s="233"/>
      <c r="E141" s="181">
        <v>8.7200000000000006</v>
      </c>
      <c r="F141" s="182"/>
      <c r="G141" s="183"/>
      <c r="M141" s="179" t="s">
        <v>237</v>
      </c>
      <c r="O141" s="170"/>
    </row>
    <row r="142" spans="1:104" ht="22.5" x14ac:dyDescent="0.2">
      <c r="A142" s="171">
        <v>31</v>
      </c>
      <c r="B142" s="172" t="s">
        <v>242</v>
      </c>
      <c r="C142" s="173" t="s">
        <v>243</v>
      </c>
      <c r="D142" s="174" t="s">
        <v>92</v>
      </c>
      <c r="E142" s="175">
        <v>13.63</v>
      </c>
      <c r="F142" s="204">
        <v>0</v>
      </c>
      <c r="G142" s="176">
        <f>E142*F142</f>
        <v>0</v>
      </c>
      <c r="O142" s="170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1</v>
      </c>
      <c r="CB142" s="177">
        <v>7</v>
      </c>
      <c r="CZ142" s="146">
        <v>6.4700000000000001E-3</v>
      </c>
    </row>
    <row r="143" spans="1:104" x14ac:dyDescent="0.2">
      <c r="A143" s="178"/>
      <c r="B143" s="180"/>
      <c r="C143" s="232" t="s">
        <v>121</v>
      </c>
      <c r="D143" s="233"/>
      <c r="E143" s="181">
        <v>3.77</v>
      </c>
      <c r="F143" s="182"/>
      <c r="G143" s="183"/>
      <c r="M143" s="179" t="s">
        <v>121</v>
      </c>
      <c r="O143" s="170"/>
    </row>
    <row r="144" spans="1:104" x14ac:dyDescent="0.2">
      <c r="A144" s="178"/>
      <c r="B144" s="180"/>
      <c r="C144" s="232" t="s">
        <v>122</v>
      </c>
      <c r="D144" s="233"/>
      <c r="E144" s="181">
        <v>3.17</v>
      </c>
      <c r="F144" s="182"/>
      <c r="G144" s="183"/>
      <c r="M144" s="179" t="s">
        <v>122</v>
      </c>
      <c r="O144" s="170"/>
    </row>
    <row r="145" spans="1:104" x14ac:dyDescent="0.2">
      <c r="A145" s="178"/>
      <c r="B145" s="180"/>
      <c r="C145" s="232" t="s">
        <v>123</v>
      </c>
      <c r="D145" s="233"/>
      <c r="E145" s="181">
        <v>2.97</v>
      </c>
      <c r="F145" s="182"/>
      <c r="G145" s="183"/>
      <c r="M145" s="179" t="s">
        <v>123</v>
      </c>
      <c r="O145" s="170"/>
    </row>
    <row r="146" spans="1:104" x14ac:dyDescent="0.2">
      <c r="A146" s="178"/>
      <c r="B146" s="180"/>
      <c r="C146" s="232" t="s">
        <v>124</v>
      </c>
      <c r="D146" s="233"/>
      <c r="E146" s="181">
        <v>3.72</v>
      </c>
      <c r="F146" s="182"/>
      <c r="G146" s="183"/>
      <c r="M146" s="179" t="s">
        <v>124</v>
      </c>
      <c r="O146" s="170"/>
    </row>
    <row r="147" spans="1:104" x14ac:dyDescent="0.2">
      <c r="A147" s="171">
        <v>32</v>
      </c>
      <c r="B147" s="172" t="s">
        <v>244</v>
      </c>
      <c r="C147" s="173" t="s">
        <v>245</v>
      </c>
      <c r="D147" s="174" t="s">
        <v>85</v>
      </c>
      <c r="E147" s="175">
        <v>4</v>
      </c>
      <c r="F147" s="204">
        <v>0</v>
      </c>
      <c r="G147" s="176">
        <f t="shared" ref="G147:G164" si="0">E147*F147</f>
        <v>0</v>
      </c>
      <c r="O147" s="170">
        <v>2</v>
      </c>
      <c r="AA147" s="146">
        <v>12</v>
      </c>
      <c r="AB147" s="146">
        <v>0</v>
      </c>
      <c r="AC147" s="146">
        <v>32</v>
      </c>
      <c r="AZ147" s="146">
        <v>2</v>
      </c>
      <c r="BA147" s="146">
        <f t="shared" ref="BA147:BA164" si="1">IF(AZ147=1,G147,0)</f>
        <v>0</v>
      </c>
      <c r="BB147" s="146">
        <f t="shared" ref="BB147:BB164" si="2">IF(AZ147=2,G147,0)</f>
        <v>0</v>
      </c>
      <c r="BC147" s="146">
        <f t="shared" ref="BC147:BC164" si="3">IF(AZ147=3,G147,0)</f>
        <v>0</v>
      </c>
      <c r="BD147" s="146">
        <f t="shared" ref="BD147:BD164" si="4">IF(AZ147=4,G147,0)</f>
        <v>0</v>
      </c>
      <c r="BE147" s="146">
        <f t="shared" ref="BE147:BE164" si="5">IF(AZ147=5,G147,0)</f>
        <v>0</v>
      </c>
      <c r="CA147" s="177">
        <v>12</v>
      </c>
      <c r="CB147" s="177">
        <v>0</v>
      </c>
      <c r="CZ147" s="146">
        <v>0</v>
      </c>
    </row>
    <row r="148" spans="1:104" x14ac:dyDescent="0.2">
      <c r="A148" s="171">
        <v>33</v>
      </c>
      <c r="B148" s="172" t="s">
        <v>246</v>
      </c>
      <c r="C148" s="173" t="s">
        <v>247</v>
      </c>
      <c r="D148" s="174" t="s">
        <v>85</v>
      </c>
      <c r="E148" s="175">
        <v>4</v>
      </c>
      <c r="F148" s="204">
        <v>0</v>
      </c>
      <c r="G148" s="176">
        <f t="shared" si="0"/>
        <v>0</v>
      </c>
      <c r="O148" s="170">
        <v>2</v>
      </c>
      <c r="AA148" s="146">
        <v>12</v>
      </c>
      <c r="AB148" s="146">
        <v>0</v>
      </c>
      <c r="AC148" s="146">
        <v>51</v>
      </c>
      <c r="AZ148" s="146">
        <v>2</v>
      </c>
      <c r="BA148" s="146">
        <f t="shared" si="1"/>
        <v>0</v>
      </c>
      <c r="BB148" s="146">
        <f t="shared" si="2"/>
        <v>0</v>
      </c>
      <c r="BC148" s="146">
        <f t="shared" si="3"/>
        <v>0</v>
      </c>
      <c r="BD148" s="146">
        <f t="shared" si="4"/>
        <v>0</v>
      </c>
      <c r="BE148" s="146">
        <f t="shared" si="5"/>
        <v>0</v>
      </c>
      <c r="CA148" s="177">
        <v>12</v>
      </c>
      <c r="CB148" s="177">
        <v>0</v>
      </c>
      <c r="CZ148" s="146">
        <v>0</v>
      </c>
    </row>
    <row r="149" spans="1:104" ht="22.5" x14ac:dyDescent="0.2">
      <c r="A149" s="171">
        <v>34</v>
      </c>
      <c r="B149" s="172" t="s">
        <v>248</v>
      </c>
      <c r="C149" s="173" t="s">
        <v>249</v>
      </c>
      <c r="D149" s="174" t="s">
        <v>85</v>
      </c>
      <c r="E149" s="175">
        <v>4</v>
      </c>
      <c r="F149" s="204">
        <v>0</v>
      </c>
      <c r="G149" s="176">
        <f t="shared" si="0"/>
        <v>0</v>
      </c>
      <c r="O149" s="170">
        <v>2</v>
      </c>
      <c r="AA149" s="146">
        <v>12</v>
      </c>
      <c r="AB149" s="146">
        <v>0</v>
      </c>
      <c r="AC149" s="146">
        <v>52</v>
      </c>
      <c r="AZ149" s="146">
        <v>2</v>
      </c>
      <c r="BA149" s="146">
        <f t="shared" si="1"/>
        <v>0</v>
      </c>
      <c r="BB149" s="146">
        <f t="shared" si="2"/>
        <v>0</v>
      </c>
      <c r="BC149" s="146">
        <f t="shared" si="3"/>
        <v>0</v>
      </c>
      <c r="BD149" s="146">
        <f t="shared" si="4"/>
        <v>0</v>
      </c>
      <c r="BE149" s="146">
        <f t="shared" si="5"/>
        <v>0</v>
      </c>
      <c r="CA149" s="177">
        <v>12</v>
      </c>
      <c r="CB149" s="177">
        <v>0</v>
      </c>
      <c r="CZ149" s="146">
        <v>0</v>
      </c>
    </row>
    <row r="150" spans="1:104" ht="22.5" x14ac:dyDescent="0.2">
      <c r="A150" s="171">
        <v>35</v>
      </c>
      <c r="B150" s="172" t="s">
        <v>250</v>
      </c>
      <c r="C150" s="173" t="s">
        <v>251</v>
      </c>
      <c r="D150" s="174" t="s">
        <v>85</v>
      </c>
      <c r="E150" s="175">
        <v>4</v>
      </c>
      <c r="F150" s="204">
        <v>0</v>
      </c>
      <c r="G150" s="176">
        <f t="shared" si="0"/>
        <v>0</v>
      </c>
      <c r="O150" s="170">
        <v>2</v>
      </c>
      <c r="AA150" s="146">
        <v>12</v>
      </c>
      <c r="AB150" s="146">
        <v>0</v>
      </c>
      <c r="AC150" s="146">
        <v>36</v>
      </c>
      <c r="AZ150" s="146">
        <v>2</v>
      </c>
      <c r="BA150" s="146">
        <f t="shared" si="1"/>
        <v>0</v>
      </c>
      <c r="BB150" s="146">
        <f t="shared" si="2"/>
        <v>0</v>
      </c>
      <c r="BC150" s="146">
        <f t="shared" si="3"/>
        <v>0</v>
      </c>
      <c r="BD150" s="146">
        <f t="shared" si="4"/>
        <v>0</v>
      </c>
      <c r="BE150" s="146">
        <f t="shared" si="5"/>
        <v>0</v>
      </c>
      <c r="CA150" s="177">
        <v>12</v>
      </c>
      <c r="CB150" s="177">
        <v>0</v>
      </c>
      <c r="CZ150" s="146">
        <v>0</v>
      </c>
    </row>
    <row r="151" spans="1:104" ht="22.5" x14ac:dyDescent="0.2">
      <c r="A151" s="171">
        <v>36</v>
      </c>
      <c r="B151" s="172" t="s">
        <v>252</v>
      </c>
      <c r="C151" s="173" t="s">
        <v>253</v>
      </c>
      <c r="D151" s="174" t="s">
        <v>85</v>
      </c>
      <c r="E151" s="175">
        <v>4</v>
      </c>
      <c r="F151" s="204">
        <v>0</v>
      </c>
      <c r="G151" s="176">
        <f t="shared" si="0"/>
        <v>0</v>
      </c>
      <c r="O151" s="170">
        <v>2</v>
      </c>
      <c r="AA151" s="146">
        <v>12</v>
      </c>
      <c r="AB151" s="146">
        <v>0</v>
      </c>
      <c r="AC151" s="146">
        <v>37</v>
      </c>
      <c r="AZ151" s="146">
        <v>2</v>
      </c>
      <c r="BA151" s="146">
        <f t="shared" si="1"/>
        <v>0</v>
      </c>
      <c r="BB151" s="146">
        <f t="shared" si="2"/>
        <v>0</v>
      </c>
      <c r="BC151" s="146">
        <f t="shared" si="3"/>
        <v>0</v>
      </c>
      <c r="BD151" s="146">
        <f t="shared" si="4"/>
        <v>0</v>
      </c>
      <c r="BE151" s="146">
        <f t="shared" si="5"/>
        <v>0</v>
      </c>
      <c r="CA151" s="177">
        <v>12</v>
      </c>
      <c r="CB151" s="177">
        <v>0</v>
      </c>
      <c r="CZ151" s="146">
        <v>0</v>
      </c>
    </row>
    <row r="152" spans="1:104" x14ac:dyDescent="0.2">
      <c r="A152" s="171">
        <v>37</v>
      </c>
      <c r="B152" s="172" t="s">
        <v>254</v>
      </c>
      <c r="C152" s="173" t="s">
        <v>255</v>
      </c>
      <c r="D152" s="174" t="s">
        <v>85</v>
      </c>
      <c r="E152" s="175">
        <v>4</v>
      </c>
      <c r="F152" s="204">
        <v>0</v>
      </c>
      <c r="G152" s="176">
        <f t="shared" si="0"/>
        <v>0</v>
      </c>
      <c r="O152" s="170">
        <v>2</v>
      </c>
      <c r="AA152" s="146">
        <v>12</v>
      </c>
      <c r="AB152" s="146">
        <v>0</v>
      </c>
      <c r="AC152" s="146">
        <v>53</v>
      </c>
      <c r="AZ152" s="146">
        <v>2</v>
      </c>
      <c r="BA152" s="146">
        <f t="shared" si="1"/>
        <v>0</v>
      </c>
      <c r="BB152" s="146">
        <f t="shared" si="2"/>
        <v>0</v>
      </c>
      <c r="BC152" s="146">
        <f t="shared" si="3"/>
        <v>0</v>
      </c>
      <c r="BD152" s="146">
        <f t="shared" si="4"/>
        <v>0</v>
      </c>
      <c r="BE152" s="146">
        <f t="shared" si="5"/>
        <v>0</v>
      </c>
      <c r="CA152" s="177">
        <v>12</v>
      </c>
      <c r="CB152" s="177">
        <v>0</v>
      </c>
      <c r="CZ152" s="146">
        <v>0</v>
      </c>
    </row>
    <row r="153" spans="1:104" x14ac:dyDescent="0.2">
      <c r="A153" s="171">
        <v>38</v>
      </c>
      <c r="B153" s="172" t="s">
        <v>256</v>
      </c>
      <c r="C153" s="173" t="s">
        <v>257</v>
      </c>
      <c r="D153" s="174" t="s">
        <v>85</v>
      </c>
      <c r="E153" s="175">
        <v>4</v>
      </c>
      <c r="F153" s="204">
        <v>0</v>
      </c>
      <c r="G153" s="176">
        <f t="shared" si="0"/>
        <v>0</v>
      </c>
      <c r="O153" s="170">
        <v>2</v>
      </c>
      <c r="AA153" s="146">
        <v>12</v>
      </c>
      <c r="AB153" s="146">
        <v>0</v>
      </c>
      <c r="AC153" s="146">
        <v>54</v>
      </c>
      <c r="AZ153" s="146">
        <v>2</v>
      </c>
      <c r="BA153" s="146">
        <f t="shared" si="1"/>
        <v>0</v>
      </c>
      <c r="BB153" s="146">
        <f t="shared" si="2"/>
        <v>0</v>
      </c>
      <c r="BC153" s="146">
        <f t="shared" si="3"/>
        <v>0</v>
      </c>
      <c r="BD153" s="146">
        <f t="shared" si="4"/>
        <v>0</v>
      </c>
      <c r="BE153" s="146">
        <f t="shared" si="5"/>
        <v>0</v>
      </c>
      <c r="CA153" s="177">
        <v>12</v>
      </c>
      <c r="CB153" s="177">
        <v>0</v>
      </c>
      <c r="CZ153" s="146">
        <v>0</v>
      </c>
    </row>
    <row r="154" spans="1:104" x14ac:dyDescent="0.2">
      <c r="A154" s="171">
        <v>39</v>
      </c>
      <c r="B154" s="172" t="s">
        <v>258</v>
      </c>
      <c r="C154" s="173" t="s">
        <v>259</v>
      </c>
      <c r="D154" s="174" t="s">
        <v>85</v>
      </c>
      <c r="E154" s="175">
        <v>4</v>
      </c>
      <c r="F154" s="204">
        <v>0</v>
      </c>
      <c r="G154" s="176">
        <f t="shared" si="0"/>
        <v>0</v>
      </c>
      <c r="O154" s="170">
        <v>2</v>
      </c>
      <c r="AA154" s="146">
        <v>12</v>
      </c>
      <c r="AB154" s="146">
        <v>0</v>
      </c>
      <c r="AC154" s="146">
        <v>35</v>
      </c>
      <c r="AZ154" s="146">
        <v>2</v>
      </c>
      <c r="BA154" s="146">
        <f t="shared" si="1"/>
        <v>0</v>
      </c>
      <c r="BB154" s="146">
        <f t="shared" si="2"/>
        <v>0</v>
      </c>
      <c r="BC154" s="146">
        <f t="shared" si="3"/>
        <v>0</v>
      </c>
      <c r="BD154" s="146">
        <f t="shared" si="4"/>
        <v>0</v>
      </c>
      <c r="BE154" s="146">
        <f t="shared" si="5"/>
        <v>0</v>
      </c>
      <c r="CA154" s="177">
        <v>12</v>
      </c>
      <c r="CB154" s="177">
        <v>0</v>
      </c>
      <c r="CZ154" s="146">
        <v>0</v>
      </c>
    </row>
    <row r="155" spans="1:104" x14ac:dyDescent="0.2">
      <c r="A155" s="171">
        <v>40</v>
      </c>
      <c r="B155" s="172" t="s">
        <v>260</v>
      </c>
      <c r="C155" s="173" t="s">
        <v>261</v>
      </c>
      <c r="D155" s="174" t="s">
        <v>85</v>
      </c>
      <c r="E155" s="175">
        <v>4</v>
      </c>
      <c r="F155" s="204">
        <v>0</v>
      </c>
      <c r="G155" s="176">
        <f t="shared" si="0"/>
        <v>0</v>
      </c>
      <c r="O155" s="170">
        <v>2</v>
      </c>
      <c r="AA155" s="146">
        <v>12</v>
      </c>
      <c r="AB155" s="146">
        <v>0</v>
      </c>
      <c r="AC155" s="146">
        <v>34</v>
      </c>
      <c r="AZ155" s="146">
        <v>2</v>
      </c>
      <c r="BA155" s="146">
        <f t="shared" si="1"/>
        <v>0</v>
      </c>
      <c r="BB155" s="146">
        <f t="shared" si="2"/>
        <v>0</v>
      </c>
      <c r="BC155" s="146">
        <f t="shared" si="3"/>
        <v>0</v>
      </c>
      <c r="BD155" s="146">
        <f t="shared" si="4"/>
        <v>0</v>
      </c>
      <c r="BE155" s="146">
        <f t="shared" si="5"/>
        <v>0</v>
      </c>
      <c r="CA155" s="177">
        <v>12</v>
      </c>
      <c r="CB155" s="177">
        <v>0</v>
      </c>
      <c r="CZ155" s="146">
        <v>0</v>
      </c>
    </row>
    <row r="156" spans="1:104" ht="22.5" x14ac:dyDescent="0.2">
      <c r="A156" s="171">
        <v>41</v>
      </c>
      <c r="B156" s="172" t="s">
        <v>262</v>
      </c>
      <c r="C156" s="173" t="s">
        <v>263</v>
      </c>
      <c r="D156" s="174" t="s">
        <v>85</v>
      </c>
      <c r="E156" s="175">
        <v>4</v>
      </c>
      <c r="F156" s="204">
        <v>0</v>
      </c>
      <c r="G156" s="176">
        <f t="shared" si="0"/>
        <v>0</v>
      </c>
      <c r="O156" s="170">
        <v>2</v>
      </c>
      <c r="AA156" s="146">
        <v>12</v>
      </c>
      <c r="AB156" s="146">
        <v>0</v>
      </c>
      <c r="AC156" s="146">
        <v>55</v>
      </c>
      <c r="AZ156" s="146">
        <v>2</v>
      </c>
      <c r="BA156" s="146">
        <f t="shared" si="1"/>
        <v>0</v>
      </c>
      <c r="BB156" s="146">
        <f t="shared" si="2"/>
        <v>0</v>
      </c>
      <c r="BC156" s="146">
        <f t="shared" si="3"/>
        <v>0</v>
      </c>
      <c r="BD156" s="146">
        <f t="shared" si="4"/>
        <v>0</v>
      </c>
      <c r="BE156" s="146">
        <f t="shared" si="5"/>
        <v>0</v>
      </c>
      <c r="CA156" s="177">
        <v>12</v>
      </c>
      <c r="CB156" s="177">
        <v>0</v>
      </c>
      <c r="CZ156" s="146">
        <v>0</v>
      </c>
    </row>
    <row r="157" spans="1:104" ht="22.5" x14ac:dyDescent="0.2">
      <c r="A157" s="171">
        <v>42</v>
      </c>
      <c r="B157" s="172" t="s">
        <v>264</v>
      </c>
      <c r="C157" s="173" t="s">
        <v>265</v>
      </c>
      <c r="D157" s="174" t="s">
        <v>266</v>
      </c>
      <c r="E157" s="175">
        <v>65.400000000000006</v>
      </c>
      <c r="F157" s="204">
        <v>0</v>
      </c>
      <c r="G157" s="176">
        <f t="shared" si="0"/>
        <v>0</v>
      </c>
      <c r="O157" s="170">
        <v>2</v>
      </c>
      <c r="AA157" s="146">
        <v>12</v>
      </c>
      <c r="AB157" s="146">
        <v>0</v>
      </c>
      <c r="AC157" s="146">
        <v>38</v>
      </c>
      <c r="AZ157" s="146">
        <v>2</v>
      </c>
      <c r="BA157" s="146">
        <f t="shared" si="1"/>
        <v>0</v>
      </c>
      <c r="BB157" s="146">
        <f t="shared" si="2"/>
        <v>0</v>
      </c>
      <c r="BC157" s="146">
        <f t="shared" si="3"/>
        <v>0</v>
      </c>
      <c r="BD157" s="146">
        <f t="shared" si="4"/>
        <v>0</v>
      </c>
      <c r="BE157" s="146">
        <f t="shared" si="5"/>
        <v>0</v>
      </c>
      <c r="CA157" s="177">
        <v>12</v>
      </c>
      <c r="CB157" s="177">
        <v>0</v>
      </c>
      <c r="CZ157" s="146">
        <v>0</v>
      </c>
    </row>
    <row r="158" spans="1:104" ht="22.5" x14ac:dyDescent="0.2">
      <c r="A158" s="171">
        <v>43</v>
      </c>
      <c r="B158" s="172" t="s">
        <v>267</v>
      </c>
      <c r="C158" s="173" t="s">
        <v>268</v>
      </c>
      <c r="D158" s="174" t="s">
        <v>266</v>
      </c>
      <c r="E158" s="175">
        <v>58.5</v>
      </c>
      <c r="F158" s="204">
        <v>0</v>
      </c>
      <c r="G158" s="176">
        <f t="shared" si="0"/>
        <v>0</v>
      </c>
      <c r="O158" s="170">
        <v>2</v>
      </c>
      <c r="AA158" s="146">
        <v>12</v>
      </c>
      <c r="AB158" s="146">
        <v>0</v>
      </c>
      <c r="AC158" s="146">
        <v>44</v>
      </c>
      <c r="AZ158" s="146">
        <v>2</v>
      </c>
      <c r="BA158" s="146">
        <f t="shared" si="1"/>
        <v>0</v>
      </c>
      <c r="BB158" s="146">
        <f t="shared" si="2"/>
        <v>0</v>
      </c>
      <c r="BC158" s="146">
        <f t="shared" si="3"/>
        <v>0</v>
      </c>
      <c r="BD158" s="146">
        <f t="shared" si="4"/>
        <v>0</v>
      </c>
      <c r="BE158" s="146">
        <f t="shared" si="5"/>
        <v>0</v>
      </c>
      <c r="CA158" s="177">
        <v>12</v>
      </c>
      <c r="CB158" s="177">
        <v>0</v>
      </c>
      <c r="CZ158" s="146">
        <v>0</v>
      </c>
    </row>
    <row r="159" spans="1:104" ht="22.5" x14ac:dyDescent="0.2">
      <c r="A159" s="171">
        <v>44</v>
      </c>
      <c r="B159" s="172" t="s">
        <v>269</v>
      </c>
      <c r="C159" s="173" t="s">
        <v>270</v>
      </c>
      <c r="D159" s="174" t="s">
        <v>266</v>
      </c>
      <c r="E159" s="175">
        <v>63.6</v>
      </c>
      <c r="F159" s="204">
        <v>0</v>
      </c>
      <c r="G159" s="176">
        <f t="shared" si="0"/>
        <v>0</v>
      </c>
      <c r="O159" s="170">
        <v>2</v>
      </c>
      <c r="AA159" s="146">
        <v>12</v>
      </c>
      <c r="AB159" s="146">
        <v>0</v>
      </c>
      <c r="AC159" s="146">
        <v>45</v>
      </c>
      <c r="AZ159" s="146">
        <v>2</v>
      </c>
      <c r="BA159" s="146">
        <f t="shared" si="1"/>
        <v>0</v>
      </c>
      <c r="BB159" s="146">
        <f t="shared" si="2"/>
        <v>0</v>
      </c>
      <c r="BC159" s="146">
        <f t="shared" si="3"/>
        <v>0</v>
      </c>
      <c r="BD159" s="146">
        <f t="shared" si="4"/>
        <v>0</v>
      </c>
      <c r="BE159" s="146">
        <f t="shared" si="5"/>
        <v>0</v>
      </c>
      <c r="CA159" s="177">
        <v>12</v>
      </c>
      <c r="CB159" s="177">
        <v>0</v>
      </c>
      <c r="CZ159" s="146">
        <v>0</v>
      </c>
    </row>
    <row r="160" spans="1:104" ht="22.5" x14ac:dyDescent="0.2">
      <c r="A160" s="171">
        <v>45</v>
      </c>
      <c r="B160" s="172" t="s">
        <v>271</v>
      </c>
      <c r="C160" s="173" t="s">
        <v>272</v>
      </c>
      <c r="D160" s="174" t="s">
        <v>266</v>
      </c>
      <c r="E160" s="175">
        <v>58.3</v>
      </c>
      <c r="F160" s="204">
        <v>0</v>
      </c>
      <c r="G160" s="176">
        <f t="shared" si="0"/>
        <v>0</v>
      </c>
      <c r="O160" s="170">
        <v>2</v>
      </c>
      <c r="AA160" s="146">
        <v>12</v>
      </c>
      <c r="AB160" s="146">
        <v>0</v>
      </c>
      <c r="AC160" s="146">
        <v>46</v>
      </c>
      <c r="AZ160" s="146">
        <v>2</v>
      </c>
      <c r="BA160" s="146">
        <f t="shared" si="1"/>
        <v>0</v>
      </c>
      <c r="BB160" s="146">
        <f t="shared" si="2"/>
        <v>0</v>
      </c>
      <c r="BC160" s="146">
        <f t="shared" si="3"/>
        <v>0</v>
      </c>
      <c r="BD160" s="146">
        <f t="shared" si="4"/>
        <v>0</v>
      </c>
      <c r="BE160" s="146">
        <f t="shared" si="5"/>
        <v>0</v>
      </c>
      <c r="CA160" s="177">
        <v>12</v>
      </c>
      <c r="CB160" s="177">
        <v>0</v>
      </c>
      <c r="CZ160" s="146">
        <v>0</v>
      </c>
    </row>
    <row r="161" spans="1:104" ht="22.5" x14ac:dyDescent="0.2">
      <c r="A161" s="171">
        <v>46</v>
      </c>
      <c r="B161" s="172" t="s">
        <v>273</v>
      </c>
      <c r="C161" s="173" t="s">
        <v>274</v>
      </c>
      <c r="D161" s="174" t="s">
        <v>85</v>
      </c>
      <c r="E161" s="175">
        <v>1</v>
      </c>
      <c r="F161" s="204">
        <v>0</v>
      </c>
      <c r="G161" s="176">
        <f t="shared" si="0"/>
        <v>0</v>
      </c>
      <c r="O161" s="170">
        <v>2</v>
      </c>
      <c r="AA161" s="146">
        <v>12</v>
      </c>
      <c r="AB161" s="146">
        <v>0</v>
      </c>
      <c r="AC161" s="146">
        <v>47</v>
      </c>
      <c r="AZ161" s="146">
        <v>2</v>
      </c>
      <c r="BA161" s="146">
        <f t="shared" si="1"/>
        <v>0</v>
      </c>
      <c r="BB161" s="146">
        <f t="shared" si="2"/>
        <v>0</v>
      </c>
      <c r="BC161" s="146">
        <f t="shared" si="3"/>
        <v>0</v>
      </c>
      <c r="BD161" s="146">
        <f t="shared" si="4"/>
        <v>0</v>
      </c>
      <c r="BE161" s="146">
        <f t="shared" si="5"/>
        <v>0</v>
      </c>
      <c r="CA161" s="177">
        <v>12</v>
      </c>
      <c r="CB161" s="177">
        <v>0</v>
      </c>
      <c r="CZ161" s="146">
        <v>0</v>
      </c>
    </row>
    <row r="162" spans="1:104" ht="22.5" x14ac:dyDescent="0.2">
      <c r="A162" s="171">
        <v>47</v>
      </c>
      <c r="B162" s="172" t="s">
        <v>275</v>
      </c>
      <c r="C162" s="173" t="s">
        <v>276</v>
      </c>
      <c r="D162" s="174" t="s">
        <v>85</v>
      </c>
      <c r="E162" s="175">
        <v>4</v>
      </c>
      <c r="F162" s="204">
        <v>0</v>
      </c>
      <c r="G162" s="176">
        <f t="shared" si="0"/>
        <v>0</v>
      </c>
      <c r="O162" s="170">
        <v>2</v>
      </c>
      <c r="AA162" s="146">
        <v>12</v>
      </c>
      <c r="AB162" s="146">
        <v>0</v>
      </c>
      <c r="AC162" s="146">
        <v>50</v>
      </c>
      <c r="AZ162" s="146">
        <v>2</v>
      </c>
      <c r="BA162" s="146">
        <f t="shared" si="1"/>
        <v>0</v>
      </c>
      <c r="BB162" s="146">
        <f t="shared" si="2"/>
        <v>0</v>
      </c>
      <c r="BC162" s="146">
        <f t="shared" si="3"/>
        <v>0</v>
      </c>
      <c r="BD162" s="146">
        <f t="shared" si="4"/>
        <v>0</v>
      </c>
      <c r="BE162" s="146">
        <f t="shared" si="5"/>
        <v>0</v>
      </c>
      <c r="CA162" s="177">
        <v>12</v>
      </c>
      <c r="CB162" s="177">
        <v>0</v>
      </c>
      <c r="CZ162" s="146">
        <v>0</v>
      </c>
    </row>
    <row r="163" spans="1:104" x14ac:dyDescent="0.2">
      <c r="A163" s="171">
        <v>48</v>
      </c>
      <c r="B163" s="172" t="s">
        <v>277</v>
      </c>
      <c r="C163" s="173" t="s">
        <v>278</v>
      </c>
      <c r="D163" s="174" t="s">
        <v>155</v>
      </c>
      <c r="E163" s="175">
        <v>4</v>
      </c>
      <c r="F163" s="204">
        <v>0</v>
      </c>
      <c r="G163" s="176">
        <f t="shared" si="0"/>
        <v>0</v>
      </c>
      <c r="O163" s="170">
        <v>2</v>
      </c>
      <c r="AA163" s="146">
        <v>12</v>
      </c>
      <c r="AB163" s="146">
        <v>0</v>
      </c>
      <c r="AC163" s="146">
        <v>76</v>
      </c>
      <c r="AZ163" s="146">
        <v>2</v>
      </c>
      <c r="BA163" s="146">
        <f t="shared" si="1"/>
        <v>0</v>
      </c>
      <c r="BB163" s="146">
        <f t="shared" si="2"/>
        <v>0</v>
      </c>
      <c r="BC163" s="146">
        <f t="shared" si="3"/>
        <v>0</v>
      </c>
      <c r="BD163" s="146">
        <f t="shared" si="4"/>
        <v>0</v>
      </c>
      <c r="BE163" s="146">
        <f t="shared" si="5"/>
        <v>0</v>
      </c>
      <c r="CA163" s="177">
        <v>12</v>
      </c>
      <c r="CB163" s="177">
        <v>0</v>
      </c>
      <c r="CZ163" s="146">
        <v>0</v>
      </c>
    </row>
    <row r="164" spans="1:104" x14ac:dyDescent="0.2">
      <c r="A164" s="171">
        <v>49</v>
      </c>
      <c r="B164" s="172" t="s">
        <v>279</v>
      </c>
      <c r="C164" s="173" t="s">
        <v>280</v>
      </c>
      <c r="D164" s="174" t="s">
        <v>62</v>
      </c>
      <c r="E164" s="175">
        <v>2.1</v>
      </c>
      <c r="F164" s="175">
        <f>SUM(G130:G163)*0.01</f>
        <v>0</v>
      </c>
      <c r="G164" s="176">
        <f t="shared" si="0"/>
        <v>0</v>
      </c>
      <c r="O164" s="170">
        <v>2</v>
      </c>
      <c r="AA164" s="146">
        <v>7</v>
      </c>
      <c r="AB164" s="146">
        <v>1002</v>
      </c>
      <c r="AC164" s="146">
        <v>5</v>
      </c>
      <c r="AZ164" s="146">
        <v>2</v>
      </c>
      <c r="BA164" s="146">
        <f t="shared" si="1"/>
        <v>0</v>
      </c>
      <c r="BB164" s="146">
        <f t="shared" si="2"/>
        <v>0</v>
      </c>
      <c r="BC164" s="146">
        <f t="shared" si="3"/>
        <v>0</v>
      </c>
      <c r="BD164" s="146">
        <f t="shared" si="4"/>
        <v>0</v>
      </c>
      <c r="BE164" s="146">
        <f t="shared" si="5"/>
        <v>0</v>
      </c>
      <c r="CA164" s="177">
        <v>7</v>
      </c>
      <c r="CB164" s="177">
        <v>1002</v>
      </c>
      <c r="CZ164" s="146">
        <v>0</v>
      </c>
    </row>
    <row r="165" spans="1:104" x14ac:dyDescent="0.2">
      <c r="A165" s="184"/>
      <c r="B165" s="185" t="s">
        <v>75</v>
      </c>
      <c r="C165" s="186" t="str">
        <f>CONCATENATE(B129," ",C129)</f>
        <v>767 Konstrukce zámečnické</v>
      </c>
      <c r="D165" s="187"/>
      <c r="E165" s="188"/>
      <c r="F165" s="189"/>
      <c r="G165" s="190">
        <f>SUM(G129:G164)</f>
        <v>0</v>
      </c>
      <c r="O165" s="170">
        <v>4</v>
      </c>
      <c r="BA165" s="191">
        <f>SUM(BA129:BA164)</f>
        <v>0</v>
      </c>
      <c r="BB165" s="191">
        <f>SUM(BB129:BB164)</f>
        <v>0</v>
      </c>
      <c r="BC165" s="191">
        <f>SUM(BC129:BC164)</f>
        <v>0</v>
      </c>
      <c r="BD165" s="191">
        <f>SUM(BD129:BD164)</f>
        <v>0</v>
      </c>
      <c r="BE165" s="191">
        <f>SUM(BE129:BE164)</f>
        <v>0</v>
      </c>
    </row>
    <row r="166" spans="1:104" x14ac:dyDescent="0.2">
      <c r="A166" s="163" t="s">
        <v>74</v>
      </c>
      <c r="B166" s="164" t="s">
        <v>281</v>
      </c>
      <c r="C166" s="165" t="s">
        <v>282</v>
      </c>
      <c r="D166" s="166"/>
      <c r="E166" s="167"/>
      <c r="F166" s="167"/>
      <c r="G166" s="168"/>
      <c r="H166" s="169"/>
      <c r="I166" s="169"/>
      <c r="O166" s="170">
        <v>1</v>
      </c>
    </row>
    <row r="167" spans="1:104" x14ac:dyDescent="0.2">
      <c r="A167" s="171">
        <v>50</v>
      </c>
      <c r="B167" s="172" t="s">
        <v>283</v>
      </c>
      <c r="C167" s="173" t="s">
        <v>284</v>
      </c>
      <c r="D167" s="174" t="s">
        <v>92</v>
      </c>
      <c r="E167" s="175">
        <v>13.63</v>
      </c>
      <c r="F167" s="204">
        <v>0</v>
      </c>
      <c r="G167" s="176">
        <f>E167*F167</f>
        <v>0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</v>
      </c>
      <c r="CB167" s="177">
        <v>7</v>
      </c>
      <c r="CZ167" s="146">
        <v>0</v>
      </c>
    </row>
    <row r="168" spans="1:104" ht="22.5" x14ac:dyDescent="0.2">
      <c r="A168" s="171">
        <v>51</v>
      </c>
      <c r="B168" s="172" t="s">
        <v>285</v>
      </c>
      <c r="C168" s="173" t="s">
        <v>286</v>
      </c>
      <c r="D168" s="174" t="s">
        <v>92</v>
      </c>
      <c r="E168" s="175">
        <v>13.63</v>
      </c>
      <c r="F168" s="204">
        <v>0</v>
      </c>
      <c r="G168" s="176">
        <f>E168*F168</f>
        <v>0</v>
      </c>
      <c r="O168" s="170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7</v>
      </c>
      <c r="CZ168" s="146">
        <v>2.4299999999999999E-3</v>
      </c>
    </row>
    <row r="169" spans="1:104" x14ac:dyDescent="0.2">
      <c r="A169" s="178"/>
      <c r="B169" s="180"/>
      <c r="C169" s="232" t="s">
        <v>121</v>
      </c>
      <c r="D169" s="233"/>
      <c r="E169" s="181">
        <v>3.77</v>
      </c>
      <c r="F169" s="182"/>
      <c r="G169" s="183"/>
      <c r="M169" s="179" t="s">
        <v>121</v>
      </c>
      <c r="O169" s="170"/>
    </row>
    <row r="170" spans="1:104" x14ac:dyDescent="0.2">
      <c r="A170" s="178"/>
      <c r="B170" s="180"/>
      <c r="C170" s="232" t="s">
        <v>122</v>
      </c>
      <c r="D170" s="233"/>
      <c r="E170" s="181">
        <v>3.17</v>
      </c>
      <c r="F170" s="182"/>
      <c r="G170" s="183"/>
      <c r="M170" s="179" t="s">
        <v>122</v>
      </c>
      <c r="O170" s="170"/>
    </row>
    <row r="171" spans="1:104" x14ac:dyDescent="0.2">
      <c r="A171" s="178"/>
      <c r="B171" s="180"/>
      <c r="C171" s="232" t="s">
        <v>123</v>
      </c>
      <c r="D171" s="233"/>
      <c r="E171" s="181">
        <v>2.97</v>
      </c>
      <c r="F171" s="182"/>
      <c r="G171" s="183"/>
      <c r="M171" s="179" t="s">
        <v>123</v>
      </c>
      <c r="O171" s="170"/>
    </row>
    <row r="172" spans="1:104" x14ac:dyDescent="0.2">
      <c r="A172" s="178"/>
      <c r="B172" s="180"/>
      <c r="C172" s="232" t="s">
        <v>124</v>
      </c>
      <c r="D172" s="233"/>
      <c r="E172" s="181">
        <v>3.72</v>
      </c>
      <c r="F172" s="182"/>
      <c r="G172" s="183"/>
      <c r="M172" s="179" t="s">
        <v>124</v>
      </c>
      <c r="O172" s="170"/>
    </row>
    <row r="173" spans="1:104" x14ac:dyDescent="0.2">
      <c r="A173" s="171">
        <v>52</v>
      </c>
      <c r="B173" s="172" t="s">
        <v>287</v>
      </c>
      <c r="C173" s="173" t="s">
        <v>288</v>
      </c>
      <c r="D173" s="174" t="s">
        <v>92</v>
      </c>
      <c r="E173" s="175">
        <v>14.993</v>
      </c>
      <c r="F173" s="204">
        <v>0</v>
      </c>
      <c r="G173" s="176">
        <f>E173*F173</f>
        <v>0</v>
      </c>
      <c r="O173" s="170">
        <v>2</v>
      </c>
      <c r="AA173" s="146">
        <v>12</v>
      </c>
      <c r="AB173" s="146">
        <v>0</v>
      </c>
      <c r="AC173" s="146">
        <v>2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12</v>
      </c>
      <c r="CB173" s="177">
        <v>0</v>
      </c>
      <c r="CZ173" s="146">
        <v>1.9E-2</v>
      </c>
    </row>
    <row r="174" spans="1:104" x14ac:dyDescent="0.2">
      <c r="A174" s="178"/>
      <c r="B174" s="180"/>
      <c r="C174" s="232" t="s">
        <v>289</v>
      </c>
      <c r="D174" s="233"/>
      <c r="E174" s="181">
        <v>14.993</v>
      </c>
      <c r="F174" s="182"/>
      <c r="G174" s="183"/>
      <c r="M174" s="179" t="s">
        <v>289</v>
      </c>
      <c r="O174" s="170"/>
    </row>
    <row r="175" spans="1:104" x14ac:dyDescent="0.2">
      <c r="A175" s="171">
        <v>53</v>
      </c>
      <c r="B175" s="172" t="s">
        <v>290</v>
      </c>
      <c r="C175" s="173" t="s">
        <v>291</v>
      </c>
      <c r="D175" s="174" t="s">
        <v>62</v>
      </c>
      <c r="E175" s="175">
        <v>7.9</v>
      </c>
      <c r="F175" s="175">
        <f>SUM(G167:G173)*0.01</f>
        <v>0</v>
      </c>
      <c r="G175" s="176">
        <f>E175*F175</f>
        <v>0</v>
      </c>
      <c r="O175" s="170">
        <v>2</v>
      </c>
      <c r="AA175" s="146">
        <v>7</v>
      </c>
      <c r="AB175" s="146">
        <v>1002</v>
      </c>
      <c r="AC175" s="146">
        <v>5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7</v>
      </c>
      <c r="CB175" s="177">
        <v>1002</v>
      </c>
      <c r="CZ175" s="146">
        <v>0</v>
      </c>
    </row>
    <row r="176" spans="1:104" x14ac:dyDescent="0.2">
      <c r="A176" s="184"/>
      <c r="B176" s="185" t="s">
        <v>75</v>
      </c>
      <c r="C176" s="186" t="str">
        <f>CONCATENATE(B166," ",C166)</f>
        <v>771 Podlahy z dlaždic a obklady</v>
      </c>
      <c r="D176" s="187"/>
      <c r="E176" s="188"/>
      <c r="F176" s="189"/>
      <c r="G176" s="190">
        <f>SUM(G166:G175)</f>
        <v>0</v>
      </c>
      <c r="O176" s="170">
        <v>4</v>
      </c>
      <c r="BA176" s="191">
        <f>SUM(BA166:BA175)</f>
        <v>0</v>
      </c>
      <c r="BB176" s="191">
        <f>SUM(BB166:BB175)</f>
        <v>0</v>
      </c>
      <c r="BC176" s="191">
        <f>SUM(BC166:BC175)</f>
        <v>0</v>
      </c>
      <c r="BD176" s="191">
        <f>SUM(BD166:BD175)</f>
        <v>0</v>
      </c>
      <c r="BE176" s="191">
        <f>SUM(BE166:BE175)</f>
        <v>0</v>
      </c>
    </row>
    <row r="177" spans="1:104" x14ac:dyDescent="0.2">
      <c r="A177" s="163" t="s">
        <v>74</v>
      </c>
      <c r="B177" s="164" t="s">
        <v>292</v>
      </c>
      <c r="C177" s="165" t="s">
        <v>293</v>
      </c>
      <c r="D177" s="166"/>
      <c r="E177" s="167"/>
      <c r="F177" s="167"/>
      <c r="G177" s="168"/>
      <c r="H177" s="169"/>
      <c r="I177" s="169"/>
      <c r="O177" s="170">
        <v>1</v>
      </c>
    </row>
    <row r="178" spans="1:104" x14ac:dyDescent="0.2">
      <c r="A178" s="171">
        <v>54</v>
      </c>
      <c r="B178" s="172" t="s">
        <v>294</v>
      </c>
      <c r="C178" s="173" t="s">
        <v>295</v>
      </c>
      <c r="D178" s="174" t="s">
        <v>92</v>
      </c>
      <c r="E178" s="175">
        <v>91.16</v>
      </c>
      <c r="F178" s="204">
        <v>0</v>
      </c>
      <c r="G178" s="176">
        <f>E178*F178</f>
        <v>0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7</v>
      </c>
      <c r="CZ178" s="146">
        <v>3.0000000000000001E-5</v>
      </c>
    </row>
    <row r="179" spans="1:104" ht="22.5" x14ac:dyDescent="0.2">
      <c r="A179" s="171">
        <v>55</v>
      </c>
      <c r="B179" s="172" t="s">
        <v>296</v>
      </c>
      <c r="C179" s="173" t="s">
        <v>297</v>
      </c>
      <c r="D179" s="174" t="s">
        <v>92</v>
      </c>
      <c r="E179" s="175">
        <v>91.16</v>
      </c>
      <c r="F179" s="204">
        <v>0</v>
      </c>
      <c r="G179" s="176">
        <f>E179*F179</f>
        <v>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77">
        <v>1</v>
      </c>
      <c r="CB179" s="177">
        <v>7</v>
      </c>
      <c r="CZ179" s="146">
        <v>2.3500000000000001E-3</v>
      </c>
    </row>
    <row r="180" spans="1:104" x14ac:dyDescent="0.2">
      <c r="A180" s="178"/>
      <c r="B180" s="180"/>
      <c r="C180" s="232" t="s">
        <v>298</v>
      </c>
      <c r="D180" s="233"/>
      <c r="E180" s="181">
        <v>14.32</v>
      </c>
      <c r="F180" s="182"/>
      <c r="G180" s="183"/>
      <c r="M180" s="179" t="s">
        <v>298</v>
      </c>
      <c r="O180" s="170"/>
    </row>
    <row r="181" spans="1:104" x14ac:dyDescent="0.2">
      <c r="A181" s="178"/>
      <c r="B181" s="180"/>
      <c r="C181" s="232" t="s">
        <v>299</v>
      </c>
      <c r="D181" s="233"/>
      <c r="E181" s="181">
        <v>12</v>
      </c>
      <c r="F181" s="182"/>
      <c r="G181" s="183"/>
      <c r="M181" s="179" t="s">
        <v>299</v>
      </c>
      <c r="O181" s="170"/>
    </row>
    <row r="182" spans="1:104" x14ac:dyDescent="0.2">
      <c r="A182" s="178"/>
      <c r="B182" s="180"/>
      <c r="C182" s="232" t="s">
        <v>300</v>
      </c>
      <c r="D182" s="233"/>
      <c r="E182" s="181">
        <v>12.64</v>
      </c>
      <c r="F182" s="182"/>
      <c r="G182" s="183"/>
      <c r="M182" s="179" t="s">
        <v>300</v>
      </c>
      <c r="O182" s="170"/>
    </row>
    <row r="183" spans="1:104" x14ac:dyDescent="0.2">
      <c r="A183" s="178"/>
      <c r="B183" s="180"/>
      <c r="C183" s="232" t="s">
        <v>301</v>
      </c>
      <c r="D183" s="233"/>
      <c r="E183" s="181">
        <v>7.6</v>
      </c>
      <c r="F183" s="182"/>
      <c r="G183" s="183"/>
      <c r="M183" s="179" t="s">
        <v>301</v>
      </c>
      <c r="O183" s="170"/>
    </row>
    <row r="184" spans="1:104" x14ac:dyDescent="0.2">
      <c r="A184" s="178"/>
      <c r="B184" s="180"/>
      <c r="C184" s="232" t="s">
        <v>302</v>
      </c>
      <c r="D184" s="233"/>
      <c r="E184" s="181">
        <v>11.8</v>
      </c>
      <c r="F184" s="182"/>
      <c r="G184" s="183"/>
      <c r="M184" s="179" t="s">
        <v>302</v>
      </c>
      <c r="O184" s="170"/>
    </row>
    <row r="185" spans="1:104" x14ac:dyDescent="0.2">
      <c r="A185" s="178"/>
      <c r="B185" s="180"/>
      <c r="C185" s="232" t="s">
        <v>303</v>
      </c>
      <c r="D185" s="233"/>
      <c r="E185" s="181">
        <v>11</v>
      </c>
      <c r="F185" s="182"/>
      <c r="G185" s="183"/>
      <c r="M185" s="179" t="s">
        <v>303</v>
      </c>
      <c r="O185" s="170"/>
    </row>
    <row r="186" spans="1:104" x14ac:dyDescent="0.2">
      <c r="A186" s="178"/>
      <c r="B186" s="180"/>
      <c r="C186" s="232" t="s">
        <v>181</v>
      </c>
      <c r="D186" s="233"/>
      <c r="E186" s="181">
        <v>13.8</v>
      </c>
      <c r="F186" s="182"/>
      <c r="G186" s="183"/>
      <c r="M186" s="179" t="s">
        <v>181</v>
      </c>
      <c r="O186" s="170"/>
    </row>
    <row r="187" spans="1:104" x14ac:dyDescent="0.2">
      <c r="A187" s="178"/>
      <c r="B187" s="180"/>
      <c r="C187" s="232" t="s">
        <v>304</v>
      </c>
      <c r="D187" s="233"/>
      <c r="E187" s="181">
        <v>8</v>
      </c>
      <c r="F187" s="182"/>
      <c r="G187" s="183"/>
      <c r="M187" s="179" t="s">
        <v>304</v>
      </c>
      <c r="O187" s="170"/>
    </row>
    <row r="188" spans="1:104" x14ac:dyDescent="0.2">
      <c r="A188" s="171">
        <v>56</v>
      </c>
      <c r="B188" s="172" t="s">
        <v>305</v>
      </c>
      <c r="C188" s="173" t="s">
        <v>306</v>
      </c>
      <c r="D188" s="174" t="s">
        <v>202</v>
      </c>
      <c r="E188" s="175">
        <v>16</v>
      </c>
      <c r="F188" s="204">
        <v>0</v>
      </c>
      <c r="G188" s="176">
        <f>E188*F188</f>
        <v>0</v>
      </c>
      <c r="O188" s="170">
        <v>2</v>
      </c>
      <c r="AA188" s="146">
        <v>12</v>
      </c>
      <c r="AB188" s="146">
        <v>0</v>
      </c>
      <c r="AC188" s="146">
        <v>43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12</v>
      </c>
      <c r="CB188" s="177">
        <v>0</v>
      </c>
      <c r="CZ188" s="146">
        <v>0</v>
      </c>
    </row>
    <row r="189" spans="1:104" x14ac:dyDescent="0.2">
      <c r="A189" s="178"/>
      <c r="B189" s="180"/>
      <c r="C189" s="232" t="s">
        <v>307</v>
      </c>
      <c r="D189" s="233"/>
      <c r="E189" s="181">
        <v>4</v>
      </c>
      <c r="F189" s="182"/>
      <c r="G189" s="183"/>
      <c r="M189" s="179" t="s">
        <v>307</v>
      </c>
      <c r="O189" s="170"/>
    </row>
    <row r="190" spans="1:104" x14ac:dyDescent="0.2">
      <c r="A190" s="178"/>
      <c r="B190" s="180"/>
      <c r="C190" s="232" t="s">
        <v>308</v>
      </c>
      <c r="D190" s="233"/>
      <c r="E190" s="181">
        <v>4</v>
      </c>
      <c r="F190" s="182"/>
      <c r="G190" s="183"/>
      <c r="M190" s="179" t="s">
        <v>308</v>
      </c>
      <c r="O190" s="170"/>
    </row>
    <row r="191" spans="1:104" x14ac:dyDescent="0.2">
      <c r="A191" s="178"/>
      <c r="B191" s="180"/>
      <c r="C191" s="232" t="s">
        <v>309</v>
      </c>
      <c r="D191" s="233"/>
      <c r="E191" s="181">
        <v>4</v>
      </c>
      <c r="F191" s="182"/>
      <c r="G191" s="183"/>
      <c r="M191" s="179" t="s">
        <v>309</v>
      </c>
      <c r="O191" s="170"/>
    </row>
    <row r="192" spans="1:104" x14ac:dyDescent="0.2">
      <c r="A192" s="178"/>
      <c r="B192" s="180"/>
      <c r="C192" s="232" t="s">
        <v>310</v>
      </c>
      <c r="D192" s="233"/>
      <c r="E192" s="181">
        <v>4</v>
      </c>
      <c r="F192" s="182"/>
      <c r="G192" s="183"/>
      <c r="M192" s="179" t="s">
        <v>310</v>
      </c>
      <c r="O192" s="170"/>
    </row>
    <row r="193" spans="1:104" x14ac:dyDescent="0.2">
      <c r="A193" s="171">
        <v>57</v>
      </c>
      <c r="B193" s="172" t="s">
        <v>311</v>
      </c>
      <c r="C193" s="173" t="s">
        <v>312</v>
      </c>
      <c r="D193" s="174" t="s">
        <v>92</v>
      </c>
      <c r="E193" s="175">
        <v>95.718000000000004</v>
      </c>
      <c r="F193" s="204">
        <v>0</v>
      </c>
      <c r="G193" s="176">
        <f>E193*F193</f>
        <v>0</v>
      </c>
      <c r="O193" s="170">
        <v>2</v>
      </c>
      <c r="AA193" s="146">
        <v>3</v>
      </c>
      <c r="AB193" s="146">
        <v>7</v>
      </c>
      <c r="AC193" s="146">
        <v>597813604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3</v>
      </c>
      <c r="CB193" s="177">
        <v>7</v>
      </c>
      <c r="CZ193" s="146">
        <v>1.2200000000000001E-2</v>
      </c>
    </row>
    <row r="194" spans="1:104" x14ac:dyDescent="0.2">
      <c r="A194" s="178"/>
      <c r="B194" s="180"/>
      <c r="C194" s="232" t="s">
        <v>313</v>
      </c>
      <c r="D194" s="233"/>
      <c r="E194" s="181">
        <v>95.718000000000004</v>
      </c>
      <c r="F194" s="182"/>
      <c r="G194" s="183"/>
      <c r="M194" s="179" t="s">
        <v>313</v>
      </c>
      <c r="O194" s="170"/>
    </row>
    <row r="195" spans="1:104" x14ac:dyDescent="0.2">
      <c r="A195" s="171">
        <v>58</v>
      </c>
      <c r="B195" s="172" t="s">
        <v>314</v>
      </c>
      <c r="C195" s="173" t="s">
        <v>315</v>
      </c>
      <c r="D195" s="174" t="s">
        <v>62</v>
      </c>
      <c r="E195" s="175">
        <v>4.25</v>
      </c>
      <c r="F195" s="175">
        <f>SUM(G178:G193)*0.01</f>
        <v>0</v>
      </c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 x14ac:dyDescent="0.2">
      <c r="A196" s="184"/>
      <c r="B196" s="185" t="s">
        <v>75</v>
      </c>
      <c r="C196" s="186" t="str">
        <f>CONCATENATE(B177," ",C177)</f>
        <v>781 Obklady keramické</v>
      </c>
      <c r="D196" s="187"/>
      <c r="E196" s="188"/>
      <c r="F196" s="189"/>
      <c r="G196" s="190">
        <f>SUM(G177:G195)</f>
        <v>0</v>
      </c>
      <c r="O196" s="170">
        <v>4</v>
      </c>
      <c r="BA196" s="191">
        <f>SUM(BA177:BA195)</f>
        <v>0</v>
      </c>
      <c r="BB196" s="191">
        <f>SUM(BB177:BB195)</f>
        <v>0</v>
      </c>
      <c r="BC196" s="191">
        <f>SUM(BC177:BC195)</f>
        <v>0</v>
      </c>
      <c r="BD196" s="191">
        <f>SUM(BD177:BD195)</f>
        <v>0</v>
      </c>
      <c r="BE196" s="191">
        <f>SUM(BE177:BE195)</f>
        <v>0</v>
      </c>
    </row>
    <row r="197" spans="1:104" x14ac:dyDescent="0.2">
      <c r="A197" s="163" t="s">
        <v>74</v>
      </c>
      <c r="B197" s="164" t="s">
        <v>316</v>
      </c>
      <c r="C197" s="165" t="s">
        <v>317</v>
      </c>
      <c r="D197" s="166"/>
      <c r="E197" s="167"/>
      <c r="F197" s="167"/>
      <c r="G197" s="168"/>
      <c r="H197" s="169"/>
      <c r="I197" s="169"/>
      <c r="O197" s="170">
        <v>1</v>
      </c>
    </row>
    <row r="198" spans="1:104" x14ac:dyDescent="0.2">
      <c r="A198" s="171">
        <v>59</v>
      </c>
      <c r="B198" s="172" t="s">
        <v>318</v>
      </c>
      <c r="C198" s="173" t="s">
        <v>319</v>
      </c>
      <c r="D198" s="174" t="s">
        <v>92</v>
      </c>
      <c r="E198" s="175">
        <v>476.20510000000002</v>
      </c>
      <c r="F198" s="204">
        <v>0</v>
      </c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1.3999999999999999E-4</v>
      </c>
    </row>
    <row r="199" spans="1:104" x14ac:dyDescent="0.2">
      <c r="A199" s="178"/>
      <c r="B199" s="180"/>
      <c r="C199" s="232" t="s">
        <v>320</v>
      </c>
      <c r="D199" s="233"/>
      <c r="E199" s="181">
        <v>8.4375999999999998</v>
      </c>
      <c r="F199" s="182"/>
      <c r="G199" s="183"/>
      <c r="M199" s="179" t="s">
        <v>320</v>
      </c>
      <c r="O199" s="170"/>
    </row>
    <row r="200" spans="1:104" x14ac:dyDescent="0.2">
      <c r="A200" s="178"/>
      <c r="B200" s="180"/>
      <c r="C200" s="232" t="s">
        <v>321</v>
      </c>
      <c r="D200" s="233"/>
      <c r="E200" s="181">
        <v>7.4047999999999998</v>
      </c>
      <c r="F200" s="182"/>
      <c r="G200" s="183"/>
      <c r="M200" s="179" t="s">
        <v>321</v>
      </c>
      <c r="O200" s="170"/>
    </row>
    <row r="201" spans="1:104" x14ac:dyDescent="0.2">
      <c r="A201" s="178"/>
      <c r="B201" s="180"/>
      <c r="C201" s="232" t="s">
        <v>322</v>
      </c>
      <c r="D201" s="233"/>
      <c r="E201" s="181">
        <v>6.1879999999999997</v>
      </c>
      <c r="F201" s="182"/>
      <c r="G201" s="183"/>
      <c r="M201" s="179" t="s">
        <v>322</v>
      </c>
      <c r="O201" s="170"/>
    </row>
    <row r="202" spans="1:104" x14ac:dyDescent="0.2">
      <c r="A202" s="178"/>
      <c r="B202" s="180"/>
      <c r="C202" s="232" t="s">
        <v>323</v>
      </c>
      <c r="D202" s="233"/>
      <c r="E202" s="181">
        <v>8.0465</v>
      </c>
      <c r="F202" s="182"/>
      <c r="G202" s="183"/>
      <c r="M202" s="179" t="s">
        <v>323</v>
      </c>
      <c r="O202" s="170"/>
    </row>
    <row r="203" spans="1:104" x14ac:dyDescent="0.2">
      <c r="A203" s="178"/>
      <c r="B203" s="180"/>
      <c r="C203" s="232" t="s">
        <v>324</v>
      </c>
      <c r="D203" s="233"/>
      <c r="E203" s="181">
        <v>0</v>
      </c>
      <c r="F203" s="182"/>
      <c r="G203" s="183"/>
      <c r="M203" s="179" t="s">
        <v>324</v>
      </c>
      <c r="O203" s="170"/>
    </row>
    <row r="204" spans="1:104" ht="22.5" x14ac:dyDescent="0.2">
      <c r="A204" s="178"/>
      <c r="B204" s="180"/>
      <c r="C204" s="232" t="s">
        <v>325</v>
      </c>
      <c r="D204" s="233"/>
      <c r="E204" s="181">
        <v>123.39400000000001</v>
      </c>
      <c r="F204" s="182"/>
      <c r="G204" s="183"/>
      <c r="M204" s="179" t="s">
        <v>325</v>
      </c>
      <c r="O204" s="170"/>
    </row>
    <row r="205" spans="1:104" x14ac:dyDescent="0.2">
      <c r="A205" s="178"/>
      <c r="B205" s="180"/>
      <c r="C205" s="232" t="s">
        <v>326</v>
      </c>
      <c r="D205" s="233"/>
      <c r="E205" s="181">
        <v>84.644999999999996</v>
      </c>
      <c r="F205" s="182"/>
      <c r="G205" s="183"/>
      <c r="M205" s="179" t="s">
        <v>326</v>
      </c>
      <c r="O205" s="170"/>
    </row>
    <row r="206" spans="1:104" x14ac:dyDescent="0.2">
      <c r="A206" s="178"/>
      <c r="B206" s="180"/>
      <c r="C206" s="232" t="s">
        <v>327</v>
      </c>
      <c r="D206" s="233"/>
      <c r="E206" s="181">
        <v>110.5748</v>
      </c>
      <c r="F206" s="182"/>
      <c r="G206" s="183"/>
      <c r="M206" s="179" t="s">
        <v>327</v>
      </c>
      <c r="O206" s="170"/>
    </row>
    <row r="207" spans="1:104" x14ac:dyDescent="0.2">
      <c r="A207" s="178"/>
      <c r="B207" s="180"/>
      <c r="C207" s="232" t="s">
        <v>328</v>
      </c>
      <c r="D207" s="233"/>
      <c r="E207" s="181">
        <v>127.51439999999999</v>
      </c>
      <c r="F207" s="182"/>
      <c r="G207" s="183"/>
      <c r="M207" s="179" t="s">
        <v>328</v>
      </c>
      <c r="O207" s="170"/>
    </row>
    <row r="208" spans="1:104" x14ac:dyDescent="0.2">
      <c r="A208" s="184"/>
      <c r="B208" s="185" t="s">
        <v>75</v>
      </c>
      <c r="C208" s="186" t="str">
        <f>CONCATENATE(B197," ",C197)</f>
        <v>784 Malby</v>
      </c>
      <c r="D208" s="187"/>
      <c r="E208" s="188"/>
      <c r="F208" s="189"/>
      <c r="G208" s="190">
        <f>SUM(G197:G207)</f>
        <v>0</v>
      </c>
      <c r="O208" s="170">
        <v>4</v>
      </c>
      <c r="BA208" s="191">
        <f>SUM(BA197:BA207)</f>
        <v>0</v>
      </c>
      <c r="BB208" s="191">
        <f>SUM(BB197:BB207)</f>
        <v>0</v>
      </c>
      <c r="BC208" s="191">
        <f>SUM(BC197:BC207)</f>
        <v>0</v>
      </c>
      <c r="BD208" s="191">
        <f>SUM(BD197:BD207)</f>
        <v>0</v>
      </c>
      <c r="BE208" s="191">
        <f>SUM(BE197:BE207)</f>
        <v>0</v>
      </c>
    </row>
    <row r="209" spans="1:104" x14ac:dyDescent="0.2">
      <c r="A209" s="163" t="s">
        <v>74</v>
      </c>
      <c r="B209" s="164" t="s">
        <v>329</v>
      </c>
      <c r="C209" s="165" t="s">
        <v>330</v>
      </c>
      <c r="D209" s="166"/>
      <c r="E209" s="167"/>
      <c r="F209" s="167"/>
      <c r="G209" s="168"/>
      <c r="H209" s="169"/>
      <c r="I209" s="169"/>
      <c r="O209" s="170">
        <v>1</v>
      </c>
    </row>
    <row r="210" spans="1:104" x14ac:dyDescent="0.2">
      <c r="A210" s="171">
        <v>60</v>
      </c>
      <c r="B210" s="172" t="s">
        <v>331</v>
      </c>
      <c r="C210" s="173" t="s">
        <v>332</v>
      </c>
      <c r="D210" s="174" t="s">
        <v>85</v>
      </c>
      <c r="E210" s="175">
        <v>4</v>
      </c>
      <c r="F210" s="204">
        <v>0</v>
      </c>
      <c r="G210" s="176">
        <f>E210*F210</f>
        <v>0</v>
      </c>
      <c r="O210" s="170">
        <v>2</v>
      </c>
      <c r="AA210" s="146">
        <v>12</v>
      </c>
      <c r="AB210" s="146">
        <v>0</v>
      </c>
      <c r="AC210" s="146">
        <v>61</v>
      </c>
      <c r="AZ210" s="146">
        <v>4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12</v>
      </c>
      <c r="CB210" s="177">
        <v>0</v>
      </c>
      <c r="CZ210" s="146">
        <v>0</v>
      </c>
    </row>
    <row r="211" spans="1:104" x14ac:dyDescent="0.2">
      <c r="A211" s="171">
        <v>61</v>
      </c>
      <c r="B211" s="172" t="s">
        <v>333</v>
      </c>
      <c r="C211" s="173" t="s">
        <v>334</v>
      </c>
      <c r="D211" s="174" t="s">
        <v>202</v>
      </c>
      <c r="E211" s="175">
        <v>8</v>
      </c>
      <c r="F211" s="204">
        <v>0</v>
      </c>
      <c r="G211" s="176">
        <f>E211*F211</f>
        <v>0</v>
      </c>
      <c r="O211" s="170">
        <v>2</v>
      </c>
      <c r="AA211" s="146">
        <v>12</v>
      </c>
      <c r="AB211" s="146">
        <v>0</v>
      </c>
      <c r="AC211" s="146">
        <v>62</v>
      </c>
      <c r="AZ211" s="146">
        <v>4</v>
      </c>
      <c r="BA211" s="146">
        <f>IF(AZ211=1,G211,0)</f>
        <v>0</v>
      </c>
      <c r="BB211" s="146">
        <f>IF(AZ211=2,G211,0)</f>
        <v>0</v>
      </c>
      <c r="BC211" s="146">
        <f>IF(AZ211=3,G211,0)</f>
        <v>0</v>
      </c>
      <c r="BD211" s="146">
        <f>IF(AZ211=4,G211,0)</f>
        <v>0</v>
      </c>
      <c r="BE211" s="146">
        <f>IF(AZ211=5,G211,0)</f>
        <v>0</v>
      </c>
      <c r="CA211" s="177">
        <v>12</v>
      </c>
      <c r="CB211" s="177">
        <v>0</v>
      </c>
      <c r="CZ211" s="146">
        <v>0</v>
      </c>
    </row>
    <row r="212" spans="1:104" x14ac:dyDescent="0.2">
      <c r="A212" s="171">
        <v>62</v>
      </c>
      <c r="B212" s="172" t="s">
        <v>335</v>
      </c>
      <c r="C212" s="173" t="s">
        <v>336</v>
      </c>
      <c r="D212" s="174" t="s">
        <v>155</v>
      </c>
      <c r="E212" s="175">
        <v>1</v>
      </c>
      <c r="F212" s="204">
        <v>0</v>
      </c>
      <c r="G212" s="176">
        <f>E212*F212</f>
        <v>0</v>
      </c>
      <c r="O212" s="170">
        <v>2</v>
      </c>
      <c r="AA212" s="146">
        <v>12</v>
      </c>
      <c r="AB212" s="146">
        <v>0</v>
      </c>
      <c r="AC212" s="146">
        <v>63</v>
      </c>
      <c r="AZ212" s="146">
        <v>4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12</v>
      </c>
      <c r="CB212" s="177">
        <v>0</v>
      </c>
      <c r="CZ212" s="146">
        <v>0</v>
      </c>
    </row>
    <row r="213" spans="1:104" x14ac:dyDescent="0.2">
      <c r="A213" s="171">
        <v>63</v>
      </c>
      <c r="B213" s="172" t="s">
        <v>337</v>
      </c>
      <c r="C213" s="173" t="s">
        <v>338</v>
      </c>
      <c r="D213" s="174" t="s">
        <v>155</v>
      </c>
      <c r="E213" s="175">
        <v>1</v>
      </c>
      <c r="F213" s="204">
        <v>0</v>
      </c>
      <c r="G213" s="176">
        <f>E213*F213</f>
        <v>0</v>
      </c>
      <c r="O213" s="170">
        <v>2</v>
      </c>
      <c r="AA213" s="146">
        <v>12</v>
      </c>
      <c r="AB213" s="146">
        <v>0</v>
      </c>
      <c r="AC213" s="146">
        <v>64</v>
      </c>
      <c r="AZ213" s="146">
        <v>4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12</v>
      </c>
      <c r="CB213" s="177">
        <v>0</v>
      </c>
      <c r="CZ213" s="146">
        <v>0</v>
      </c>
    </row>
    <row r="214" spans="1:104" x14ac:dyDescent="0.2">
      <c r="A214" s="171">
        <v>64</v>
      </c>
      <c r="B214" s="172" t="s">
        <v>339</v>
      </c>
      <c r="C214" s="173" t="s">
        <v>340</v>
      </c>
      <c r="D214" s="174" t="s">
        <v>155</v>
      </c>
      <c r="E214" s="175">
        <v>1</v>
      </c>
      <c r="F214" s="204">
        <v>0</v>
      </c>
      <c r="G214" s="176">
        <f>E214*F214</f>
        <v>0</v>
      </c>
      <c r="O214" s="170">
        <v>2</v>
      </c>
      <c r="AA214" s="146">
        <v>12</v>
      </c>
      <c r="AB214" s="146">
        <v>0</v>
      </c>
      <c r="AC214" s="146">
        <v>65</v>
      </c>
      <c r="AZ214" s="146">
        <v>4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12</v>
      </c>
      <c r="CB214" s="177">
        <v>0</v>
      </c>
      <c r="CZ214" s="146">
        <v>0</v>
      </c>
    </row>
    <row r="215" spans="1:104" x14ac:dyDescent="0.2">
      <c r="A215" s="184"/>
      <c r="B215" s="185" t="s">
        <v>75</v>
      </c>
      <c r="C215" s="186" t="str">
        <f>CONCATENATE(B209," ",C209)</f>
        <v>M24 Montáže vzduchotechnických zařízení</v>
      </c>
      <c r="D215" s="187"/>
      <c r="E215" s="188"/>
      <c r="F215" s="189"/>
      <c r="G215" s="190">
        <f>SUM(G209:G214)</f>
        <v>0</v>
      </c>
      <c r="O215" s="170">
        <v>4</v>
      </c>
      <c r="BA215" s="191">
        <f>SUM(BA209:BA214)</f>
        <v>0</v>
      </c>
      <c r="BB215" s="191">
        <f>SUM(BB209:BB214)</f>
        <v>0</v>
      </c>
      <c r="BC215" s="191">
        <f>SUM(BC209:BC214)</f>
        <v>0</v>
      </c>
      <c r="BD215" s="191">
        <f>SUM(BD209:BD214)</f>
        <v>0</v>
      </c>
      <c r="BE215" s="191">
        <f>SUM(BE209:BE214)</f>
        <v>0</v>
      </c>
    </row>
    <row r="216" spans="1:104" x14ac:dyDescent="0.2">
      <c r="A216" s="163" t="s">
        <v>74</v>
      </c>
      <c r="B216" s="164" t="s">
        <v>341</v>
      </c>
      <c r="C216" s="165" t="s">
        <v>342</v>
      </c>
      <c r="D216" s="166"/>
      <c r="E216" s="167"/>
      <c r="F216" s="167"/>
      <c r="G216" s="168"/>
      <c r="H216" s="169"/>
      <c r="I216" s="169"/>
      <c r="O216" s="170">
        <v>1</v>
      </c>
    </row>
    <row r="217" spans="1:104" ht="22.5" x14ac:dyDescent="0.2">
      <c r="A217" s="171">
        <v>65</v>
      </c>
      <c r="B217" s="172" t="s">
        <v>343</v>
      </c>
      <c r="C217" s="173" t="s">
        <v>344</v>
      </c>
      <c r="D217" s="174" t="s">
        <v>85</v>
      </c>
      <c r="E217" s="175">
        <v>1</v>
      </c>
      <c r="F217" s="204">
        <v>0</v>
      </c>
      <c r="G217" s="176">
        <f>E217*F217</f>
        <v>0</v>
      </c>
      <c r="O217" s="170">
        <v>2</v>
      </c>
      <c r="AA217" s="146">
        <v>12</v>
      </c>
      <c r="AB217" s="146">
        <v>0</v>
      </c>
      <c r="AC217" s="146">
        <v>57</v>
      </c>
      <c r="AZ217" s="146">
        <v>4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12</v>
      </c>
      <c r="CB217" s="177">
        <v>0</v>
      </c>
      <c r="CZ217" s="146">
        <v>0</v>
      </c>
    </row>
    <row r="218" spans="1:104" x14ac:dyDescent="0.2">
      <c r="A218" s="178"/>
      <c r="B218" s="180"/>
      <c r="C218" s="232" t="s">
        <v>345</v>
      </c>
      <c r="D218" s="233"/>
      <c r="E218" s="181">
        <v>0</v>
      </c>
      <c r="F218" s="182"/>
      <c r="G218" s="183"/>
      <c r="M218" s="179" t="s">
        <v>345</v>
      </c>
      <c r="O218" s="170"/>
    </row>
    <row r="219" spans="1:104" x14ac:dyDescent="0.2">
      <c r="A219" s="178"/>
      <c r="B219" s="180"/>
      <c r="C219" s="232" t="s">
        <v>346</v>
      </c>
      <c r="D219" s="233"/>
      <c r="E219" s="181">
        <v>0</v>
      </c>
      <c r="F219" s="182"/>
      <c r="G219" s="183"/>
      <c r="M219" s="179" t="s">
        <v>346</v>
      </c>
      <c r="O219" s="170"/>
    </row>
    <row r="220" spans="1:104" x14ac:dyDescent="0.2">
      <c r="A220" s="178"/>
      <c r="B220" s="180"/>
      <c r="C220" s="232" t="s">
        <v>347</v>
      </c>
      <c r="D220" s="233"/>
      <c r="E220" s="181">
        <v>0</v>
      </c>
      <c r="F220" s="182"/>
      <c r="G220" s="183"/>
      <c r="M220" s="179" t="s">
        <v>347</v>
      </c>
      <c r="O220" s="170"/>
    </row>
    <row r="221" spans="1:104" x14ac:dyDescent="0.2">
      <c r="A221" s="178"/>
      <c r="B221" s="180"/>
      <c r="C221" s="232" t="s">
        <v>348</v>
      </c>
      <c r="D221" s="233"/>
      <c r="E221" s="181">
        <v>0</v>
      </c>
      <c r="F221" s="182"/>
      <c r="G221" s="183"/>
      <c r="M221" s="179" t="s">
        <v>348</v>
      </c>
      <c r="O221" s="170"/>
    </row>
    <row r="222" spans="1:104" x14ac:dyDescent="0.2">
      <c r="A222" s="178"/>
      <c r="B222" s="180"/>
      <c r="C222" s="232" t="s">
        <v>349</v>
      </c>
      <c r="D222" s="233"/>
      <c r="E222" s="181">
        <v>0</v>
      </c>
      <c r="F222" s="182"/>
      <c r="G222" s="183"/>
      <c r="M222" s="179" t="s">
        <v>349</v>
      </c>
      <c r="O222" s="170"/>
    </row>
    <row r="223" spans="1:104" x14ac:dyDescent="0.2">
      <c r="A223" s="178"/>
      <c r="B223" s="180"/>
      <c r="C223" s="232" t="s">
        <v>350</v>
      </c>
      <c r="D223" s="233"/>
      <c r="E223" s="181">
        <v>0</v>
      </c>
      <c r="F223" s="182"/>
      <c r="G223" s="183"/>
      <c r="M223" s="179" t="s">
        <v>350</v>
      </c>
      <c r="O223" s="170"/>
    </row>
    <row r="224" spans="1:104" x14ac:dyDescent="0.2">
      <c r="A224" s="178"/>
      <c r="B224" s="180"/>
      <c r="C224" s="232" t="s">
        <v>351</v>
      </c>
      <c r="D224" s="233"/>
      <c r="E224" s="181">
        <v>1</v>
      </c>
      <c r="F224" s="182"/>
      <c r="G224" s="183"/>
      <c r="M224" s="179" t="s">
        <v>351</v>
      </c>
      <c r="O224" s="170"/>
    </row>
    <row r="225" spans="1:104" x14ac:dyDescent="0.2">
      <c r="A225" s="171">
        <v>66</v>
      </c>
      <c r="B225" s="172" t="s">
        <v>343</v>
      </c>
      <c r="C225" s="173" t="s">
        <v>352</v>
      </c>
      <c r="D225" s="174" t="s">
        <v>85</v>
      </c>
      <c r="E225" s="175">
        <v>1</v>
      </c>
      <c r="F225" s="204">
        <v>0</v>
      </c>
      <c r="G225" s="176">
        <f>E225*F225</f>
        <v>0</v>
      </c>
      <c r="O225" s="170">
        <v>2</v>
      </c>
      <c r="AA225" s="146">
        <v>12</v>
      </c>
      <c r="AB225" s="146">
        <v>0</v>
      </c>
      <c r="AC225" s="146">
        <v>59</v>
      </c>
      <c r="AZ225" s="146">
        <v>4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12</v>
      </c>
      <c r="CB225" s="177">
        <v>0</v>
      </c>
      <c r="CZ225" s="146">
        <v>0</v>
      </c>
    </row>
    <row r="226" spans="1:104" x14ac:dyDescent="0.2">
      <c r="A226" s="178"/>
      <c r="B226" s="180"/>
      <c r="C226" s="232" t="s">
        <v>346</v>
      </c>
      <c r="D226" s="233"/>
      <c r="E226" s="181">
        <v>0</v>
      </c>
      <c r="F226" s="182"/>
      <c r="G226" s="183"/>
      <c r="M226" s="179" t="s">
        <v>346</v>
      </c>
      <c r="O226" s="170"/>
    </row>
    <row r="227" spans="1:104" x14ac:dyDescent="0.2">
      <c r="A227" s="178"/>
      <c r="B227" s="180"/>
      <c r="C227" s="232" t="s">
        <v>347</v>
      </c>
      <c r="D227" s="233"/>
      <c r="E227" s="181">
        <v>0</v>
      </c>
      <c r="F227" s="182"/>
      <c r="G227" s="183"/>
      <c r="M227" s="179" t="s">
        <v>347</v>
      </c>
      <c r="O227" s="170"/>
    </row>
    <row r="228" spans="1:104" x14ac:dyDescent="0.2">
      <c r="A228" s="178"/>
      <c r="B228" s="180"/>
      <c r="C228" s="232" t="s">
        <v>348</v>
      </c>
      <c r="D228" s="233"/>
      <c r="E228" s="181">
        <v>0</v>
      </c>
      <c r="F228" s="182"/>
      <c r="G228" s="183"/>
      <c r="M228" s="179" t="s">
        <v>348</v>
      </c>
      <c r="O228" s="170"/>
    </row>
    <row r="229" spans="1:104" x14ac:dyDescent="0.2">
      <c r="A229" s="178"/>
      <c r="B229" s="180"/>
      <c r="C229" s="232" t="s">
        <v>349</v>
      </c>
      <c r="D229" s="233"/>
      <c r="E229" s="181">
        <v>0</v>
      </c>
      <c r="F229" s="182"/>
      <c r="G229" s="183"/>
      <c r="M229" s="179" t="s">
        <v>349</v>
      </c>
      <c r="O229" s="170"/>
    </row>
    <row r="230" spans="1:104" x14ac:dyDescent="0.2">
      <c r="A230" s="178"/>
      <c r="B230" s="180"/>
      <c r="C230" s="232" t="s">
        <v>350</v>
      </c>
      <c r="D230" s="233"/>
      <c r="E230" s="181">
        <v>0</v>
      </c>
      <c r="F230" s="182"/>
      <c r="G230" s="183"/>
      <c r="M230" s="179" t="s">
        <v>350</v>
      </c>
      <c r="O230" s="170"/>
    </row>
    <row r="231" spans="1:104" x14ac:dyDescent="0.2">
      <c r="A231" s="178"/>
      <c r="B231" s="180"/>
      <c r="C231" s="232" t="s">
        <v>351</v>
      </c>
      <c r="D231" s="233"/>
      <c r="E231" s="181">
        <v>1</v>
      </c>
      <c r="F231" s="182"/>
      <c r="G231" s="183"/>
      <c r="M231" s="179" t="s">
        <v>351</v>
      </c>
      <c r="O231" s="170"/>
    </row>
    <row r="232" spans="1:104" x14ac:dyDescent="0.2">
      <c r="A232" s="171">
        <v>67</v>
      </c>
      <c r="B232" s="172" t="s">
        <v>353</v>
      </c>
      <c r="C232" s="173" t="s">
        <v>354</v>
      </c>
      <c r="D232" s="174" t="s">
        <v>85</v>
      </c>
      <c r="E232" s="175">
        <v>1</v>
      </c>
      <c r="F232" s="204">
        <v>0</v>
      </c>
      <c r="G232" s="176">
        <f>E232*F232</f>
        <v>0</v>
      </c>
      <c r="O232" s="170">
        <v>2</v>
      </c>
      <c r="AA232" s="146">
        <v>12</v>
      </c>
      <c r="AB232" s="146">
        <v>0</v>
      </c>
      <c r="AC232" s="146">
        <v>60</v>
      </c>
      <c r="AZ232" s="146">
        <v>4</v>
      </c>
      <c r="BA232" s="146">
        <f>IF(AZ232=1,G232,0)</f>
        <v>0</v>
      </c>
      <c r="BB232" s="146">
        <f>IF(AZ232=2,G232,0)</f>
        <v>0</v>
      </c>
      <c r="BC232" s="146">
        <f>IF(AZ232=3,G232,0)</f>
        <v>0</v>
      </c>
      <c r="BD232" s="146">
        <f>IF(AZ232=4,G232,0)</f>
        <v>0</v>
      </c>
      <c r="BE232" s="146">
        <f>IF(AZ232=5,G232,0)</f>
        <v>0</v>
      </c>
      <c r="CA232" s="177">
        <v>12</v>
      </c>
      <c r="CB232" s="177">
        <v>0</v>
      </c>
      <c r="CZ232" s="146">
        <v>0</v>
      </c>
    </row>
    <row r="233" spans="1:104" x14ac:dyDescent="0.2">
      <c r="A233" s="178"/>
      <c r="B233" s="180"/>
      <c r="C233" s="232" t="s">
        <v>346</v>
      </c>
      <c r="D233" s="233"/>
      <c r="E233" s="181">
        <v>0</v>
      </c>
      <c r="F233" s="182"/>
      <c r="G233" s="183"/>
      <c r="M233" s="179" t="s">
        <v>346</v>
      </c>
      <c r="O233" s="170"/>
    </row>
    <row r="234" spans="1:104" x14ac:dyDescent="0.2">
      <c r="A234" s="178"/>
      <c r="B234" s="180"/>
      <c r="C234" s="232" t="s">
        <v>347</v>
      </c>
      <c r="D234" s="233"/>
      <c r="E234" s="181">
        <v>0</v>
      </c>
      <c r="F234" s="182"/>
      <c r="G234" s="183"/>
      <c r="M234" s="179" t="s">
        <v>347</v>
      </c>
      <c r="O234" s="170"/>
    </row>
    <row r="235" spans="1:104" x14ac:dyDescent="0.2">
      <c r="A235" s="178"/>
      <c r="B235" s="180"/>
      <c r="C235" s="232" t="s">
        <v>348</v>
      </c>
      <c r="D235" s="233"/>
      <c r="E235" s="181">
        <v>0</v>
      </c>
      <c r="F235" s="182"/>
      <c r="G235" s="183"/>
      <c r="M235" s="179" t="s">
        <v>348</v>
      </c>
      <c r="O235" s="170"/>
    </row>
    <row r="236" spans="1:104" x14ac:dyDescent="0.2">
      <c r="A236" s="178"/>
      <c r="B236" s="180"/>
      <c r="C236" s="232" t="s">
        <v>349</v>
      </c>
      <c r="D236" s="233"/>
      <c r="E236" s="181">
        <v>0</v>
      </c>
      <c r="F236" s="182"/>
      <c r="G236" s="183"/>
      <c r="M236" s="179" t="s">
        <v>349</v>
      </c>
      <c r="O236" s="170"/>
    </row>
    <row r="237" spans="1:104" x14ac:dyDescent="0.2">
      <c r="A237" s="178"/>
      <c r="B237" s="180"/>
      <c r="C237" s="232" t="s">
        <v>350</v>
      </c>
      <c r="D237" s="233"/>
      <c r="E237" s="181">
        <v>0</v>
      </c>
      <c r="F237" s="182"/>
      <c r="G237" s="183"/>
      <c r="M237" s="179" t="s">
        <v>350</v>
      </c>
      <c r="O237" s="170"/>
    </row>
    <row r="238" spans="1:104" x14ac:dyDescent="0.2">
      <c r="A238" s="178"/>
      <c r="B238" s="180"/>
      <c r="C238" s="232" t="s">
        <v>351</v>
      </c>
      <c r="D238" s="233"/>
      <c r="E238" s="181">
        <v>1</v>
      </c>
      <c r="F238" s="182"/>
      <c r="G238" s="183"/>
      <c r="M238" s="179" t="s">
        <v>351</v>
      </c>
      <c r="O238" s="170"/>
    </row>
    <row r="239" spans="1:104" x14ac:dyDescent="0.2">
      <c r="A239" s="184"/>
      <c r="B239" s="185" t="s">
        <v>75</v>
      </c>
      <c r="C239" s="186" t="str">
        <f>CONCATENATE(B216," ",C216)</f>
        <v>M33 Montáže dopravních zařízení a vah-výtahy</v>
      </c>
      <c r="D239" s="187"/>
      <c r="E239" s="188"/>
      <c r="F239" s="189"/>
      <c r="G239" s="190">
        <f>SUM(G216:G238)</f>
        <v>0</v>
      </c>
      <c r="O239" s="170">
        <v>4</v>
      </c>
      <c r="BA239" s="191">
        <f>SUM(BA216:BA238)</f>
        <v>0</v>
      </c>
      <c r="BB239" s="191">
        <f>SUM(BB216:BB238)</f>
        <v>0</v>
      </c>
      <c r="BC239" s="191">
        <f>SUM(BC216:BC238)</f>
        <v>0</v>
      </c>
      <c r="BD239" s="191">
        <f>SUM(BD216:BD238)</f>
        <v>0</v>
      </c>
      <c r="BE239" s="191">
        <f>SUM(BE216:BE238)</f>
        <v>0</v>
      </c>
    </row>
    <row r="240" spans="1:104" x14ac:dyDescent="0.2">
      <c r="A240" s="163" t="s">
        <v>74</v>
      </c>
      <c r="B240" s="164" t="s">
        <v>355</v>
      </c>
      <c r="C240" s="165" t="s">
        <v>356</v>
      </c>
      <c r="D240" s="166"/>
      <c r="E240" s="167"/>
      <c r="F240" s="167"/>
      <c r="G240" s="168"/>
      <c r="H240" s="169"/>
      <c r="I240" s="169"/>
      <c r="O240" s="170">
        <v>1</v>
      </c>
    </row>
    <row r="241" spans="1:104" x14ac:dyDescent="0.2">
      <c r="A241" s="171">
        <v>68</v>
      </c>
      <c r="B241" s="172" t="s">
        <v>357</v>
      </c>
      <c r="C241" s="173" t="s">
        <v>358</v>
      </c>
      <c r="D241" s="174" t="s">
        <v>186</v>
      </c>
      <c r="E241" s="175">
        <v>20.816981999999999</v>
      </c>
      <c r="F241" s="204">
        <v>0</v>
      </c>
      <c r="G241" s="176">
        <f t="shared" ref="G241:G247" si="6">E241*F241</f>
        <v>0</v>
      </c>
      <c r="O241" s="170">
        <v>2</v>
      </c>
      <c r="AA241" s="146">
        <v>8</v>
      </c>
      <c r="AB241" s="146">
        <v>0</v>
      </c>
      <c r="AC241" s="146">
        <v>3</v>
      </c>
      <c r="AZ241" s="146">
        <v>1</v>
      </c>
      <c r="BA241" s="146">
        <f t="shared" ref="BA241:BA247" si="7">IF(AZ241=1,G241,0)</f>
        <v>0</v>
      </c>
      <c r="BB241" s="146">
        <f t="shared" ref="BB241:BB247" si="8">IF(AZ241=2,G241,0)</f>
        <v>0</v>
      </c>
      <c r="BC241" s="146">
        <f t="shared" ref="BC241:BC247" si="9">IF(AZ241=3,G241,0)</f>
        <v>0</v>
      </c>
      <c r="BD241" s="146">
        <f t="shared" ref="BD241:BD247" si="10">IF(AZ241=4,G241,0)</f>
        <v>0</v>
      </c>
      <c r="BE241" s="146">
        <f t="shared" ref="BE241:BE247" si="11">IF(AZ241=5,G241,0)</f>
        <v>0</v>
      </c>
      <c r="CA241" s="177">
        <v>8</v>
      </c>
      <c r="CB241" s="177">
        <v>0</v>
      </c>
      <c r="CZ241" s="146">
        <v>0</v>
      </c>
    </row>
    <row r="242" spans="1:104" x14ac:dyDescent="0.2">
      <c r="A242" s="171">
        <v>69</v>
      </c>
      <c r="B242" s="172" t="s">
        <v>359</v>
      </c>
      <c r="C242" s="173" t="s">
        <v>360</v>
      </c>
      <c r="D242" s="174" t="s">
        <v>186</v>
      </c>
      <c r="E242" s="175">
        <v>62.450946000000002</v>
      </c>
      <c r="F242" s="204">
        <v>0</v>
      </c>
      <c r="G242" s="176">
        <f t="shared" si="6"/>
        <v>0</v>
      </c>
      <c r="O242" s="170">
        <v>2</v>
      </c>
      <c r="AA242" s="146">
        <v>8</v>
      </c>
      <c r="AB242" s="146">
        <v>0</v>
      </c>
      <c r="AC242" s="146">
        <v>3</v>
      </c>
      <c r="AZ242" s="146">
        <v>1</v>
      </c>
      <c r="BA242" s="146">
        <f t="shared" si="7"/>
        <v>0</v>
      </c>
      <c r="BB242" s="146">
        <f t="shared" si="8"/>
        <v>0</v>
      </c>
      <c r="BC242" s="146">
        <f t="shared" si="9"/>
        <v>0</v>
      </c>
      <c r="BD242" s="146">
        <f t="shared" si="10"/>
        <v>0</v>
      </c>
      <c r="BE242" s="146">
        <f t="shared" si="11"/>
        <v>0</v>
      </c>
      <c r="CA242" s="177">
        <v>8</v>
      </c>
      <c r="CB242" s="177">
        <v>0</v>
      </c>
      <c r="CZ242" s="146">
        <v>0</v>
      </c>
    </row>
    <row r="243" spans="1:104" x14ac:dyDescent="0.2">
      <c r="A243" s="171">
        <v>70</v>
      </c>
      <c r="B243" s="172" t="s">
        <v>361</v>
      </c>
      <c r="C243" s="173" t="s">
        <v>362</v>
      </c>
      <c r="D243" s="174" t="s">
        <v>186</v>
      </c>
      <c r="E243" s="175">
        <v>20.816981999999999</v>
      </c>
      <c r="F243" s="204">
        <v>0</v>
      </c>
      <c r="G243" s="176">
        <f t="shared" si="6"/>
        <v>0</v>
      </c>
      <c r="O243" s="170">
        <v>2</v>
      </c>
      <c r="AA243" s="146">
        <v>8</v>
      </c>
      <c r="AB243" s="146">
        <v>0</v>
      </c>
      <c r="AC243" s="146">
        <v>3</v>
      </c>
      <c r="AZ243" s="146">
        <v>1</v>
      </c>
      <c r="BA243" s="146">
        <f t="shared" si="7"/>
        <v>0</v>
      </c>
      <c r="BB243" s="146">
        <f t="shared" si="8"/>
        <v>0</v>
      </c>
      <c r="BC243" s="146">
        <f t="shared" si="9"/>
        <v>0</v>
      </c>
      <c r="BD243" s="146">
        <f t="shared" si="10"/>
        <v>0</v>
      </c>
      <c r="BE243" s="146">
        <f t="shared" si="11"/>
        <v>0</v>
      </c>
      <c r="CA243" s="177">
        <v>8</v>
      </c>
      <c r="CB243" s="177">
        <v>0</v>
      </c>
      <c r="CZ243" s="146">
        <v>0</v>
      </c>
    </row>
    <row r="244" spans="1:104" x14ac:dyDescent="0.2">
      <c r="A244" s="171">
        <v>71</v>
      </c>
      <c r="B244" s="172" t="s">
        <v>363</v>
      </c>
      <c r="C244" s="173" t="s">
        <v>364</v>
      </c>
      <c r="D244" s="174" t="s">
        <v>186</v>
      </c>
      <c r="E244" s="175">
        <v>41.633963999999999</v>
      </c>
      <c r="F244" s="204">
        <v>0</v>
      </c>
      <c r="G244" s="176">
        <f t="shared" si="6"/>
        <v>0</v>
      </c>
      <c r="O244" s="170">
        <v>2</v>
      </c>
      <c r="AA244" s="146">
        <v>8</v>
      </c>
      <c r="AB244" s="146">
        <v>0</v>
      </c>
      <c r="AC244" s="146">
        <v>3</v>
      </c>
      <c r="AZ244" s="146">
        <v>1</v>
      </c>
      <c r="BA244" s="146">
        <f t="shared" si="7"/>
        <v>0</v>
      </c>
      <c r="BB244" s="146">
        <f t="shared" si="8"/>
        <v>0</v>
      </c>
      <c r="BC244" s="146">
        <f t="shared" si="9"/>
        <v>0</v>
      </c>
      <c r="BD244" s="146">
        <f t="shared" si="10"/>
        <v>0</v>
      </c>
      <c r="BE244" s="146">
        <f t="shared" si="11"/>
        <v>0</v>
      </c>
      <c r="CA244" s="177">
        <v>8</v>
      </c>
      <c r="CB244" s="177">
        <v>0</v>
      </c>
      <c r="CZ244" s="146">
        <v>0</v>
      </c>
    </row>
    <row r="245" spans="1:104" x14ac:dyDescent="0.2">
      <c r="A245" s="171">
        <v>72</v>
      </c>
      <c r="B245" s="172" t="s">
        <v>365</v>
      </c>
      <c r="C245" s="173" t="s">
        <v>366</v>
      </c>
      <c r="D245" s="174" t="s">
        <v>186</v>
      </c>
      <c r="E245" s="175">
        <v>20.816981999999999</v>
      </c>
      <c r="F245" s="204">
        <v>0</v>
      </c>
      <c r="G245" s="176">
        <f t="shared" si="6"/>
        <v>0</v>
      </c>
      <c r="O245" s="170">
        <v>2</v>
      </c>
      <c r="AA245" s="146">
        <v>8</v>
      </c>
      <c r="AB245" s="146">
        <v>0</v>
      </c>
      <c r="AC245" s="146">
        <v>3</v>
      </c>
      <c r="AZ245" s="146">
        <v>1</v>
      </c>
      <c r="BA245" s="146">
        <f t="shared" si="7"/>
        <v>0</v>
      </c>
      <c r="BB245" s="146">
        <f t="shared" si="8"/>
        <v>0</v>
      </c>
      <c r="BC245" s="146">
        <f t="shared" si="9"/>
        <v>0</v>
      </c>
      <c r="BD245" s="146">
        <f t="shared" si="10"/>
        <v>0</v>
      </c>
      <c r="BE245" s="146">
        <f t="shared" si="11"/>
        <v>0</v>
      </c>
      <c r="CA245" s="177">
        <v>8</v>
      </c>
      <c r="CB245" s="177">
        <v>0</v>
      </c>
      <c r="CZ245" s="146">
        <v>0</v>
      </c>
    </row>
    <row r="246" spans="1:104" x14ac:dyDescent="0.2">
      <c r="A246" s="171">
        <v>73</v>
      </c>
      <c r="B246" s="172" t="s">
        <v>367</v>
      </c>
      <c r="C246" s="173" t="s">
        <v>368</v>
      </c>
      <c r="D246" s="174" t="s">
        <v>186</v>
      </c>
      <c r="E246" s="175">
        <v>291.437748</v>
      </c>
      <c r="F246" s="204">
        <v>0</v>
      </c>
      <c r="G246" s="176">
        <f t="shared" si="6"/>
        <v>0</v>
      </c>
      <c r="O246" s="170">
        <v>2</v>
      </c>
      <c r="AA246" s="146">
        <v>8</v>
      </c>
      <c r="AB246" s="146">
        <v>0</v>
      </c>
      <c r="AC246" s="146">
        <v>3</v>
      </c>
      <c r="AZ246" s="146">
        <v>1</v>
      </c>
      <c r="BA246" s="146">
        <f t="shared" si="7"/>
        <v>0</v>
      </c>
      <c r="BB246" s="146">
        <f t="shared" si="8"/>
        <v>0</v>
      </c>
      <c r="BC246" s="146">
        <f t="shared" si="9"/>
        <v>0</v>
      </c>
      <c r="BD246" s="146">
        <f t="shared" si="10"/>
        <v>0</v>
      </c>
      <c r="BE246" s="146">
        <f t="shared" si="11"/>
        <v>0</v>
      </c>
      <c r="CA246" s="177">
        <v>8</v>
      </c>
      <c r="CB246" s="177">
        <v>0</v>
      </c>
      <c r="CZ246" s="146">
        <v>0</v>
      </c>
    </row>
    <row r="247" spans="1:104" x14ac:dyDescent="0.2">
      <c r="A247" s="171">
        <v>74</v>
      </c>
      <c r="B247" s="172" t="s">
        <v>369</v>
      </c>
      <c r="C247" s="173" t="s">
        <v>370</v>
      </c>
      <c r="D247" s="174" t="s">
        <v>186</v>
      </c>
      <c r="E247" s="175">
        <v>20.816981999999999</v>
      </c>
      <c r="F247" s="204">
        <v>0</v>
      </c>
      <c r="G247" s="176">
        <f t="shared" si="6"/>
        <v>0</v>
      </c>
      <c r="O247" s="170">
        <v>2</v>
      </c>
      <c r="AA247" s="146">
        <v>8</v>
      </c>
      <c r="AB247" s="146">
        <v>0</v>
      </c>
      <c r="AC247" s="146">
        <v>3</v>
      </c>
      <c r="AZ247" s="146">
        <v>1</v>
      </c>
      <c r="BA247" s="146">
        <f t="shared" si="7"/>
        <v>0</v>
      </c>
      <c r="BB247" s="146">
        <f t="shared" si="8"/>
        <v>0</v>
      </c>
      <c r="BC247" s="146">
        <f t="shared" si="9"/>
        <v>0</v>
      </c>
      <c r="BD247" s="146">
        <f t="shared" si="10"/>
        <v>0</v>
      </c>
      <c r="BE247" s="146">
        <f t="shared" si="11"/>
        <v>0</v>
      </c>
      <c r="CA247" s="177">
        <v>8</v>
      </c>
      <c r="CB247" s="177">
        <v>0</v>
      </c>
      <c r="CZ247" s="146">
        <v>0</v>
      </c>
    </row>
    <row r="248" spans="1:104" x14ac:dyDescent="0.2">
      <c r="A248" s="184"/>
      <c r="B248" s="185" t="s">
        <v>75</v>
      </c>
      <c r="C248" s="186" t="str">
        <f>CONCATENATE(B240," ",C240)</f>
        <v>D96 Přesuny suti a vybouraných hmot</v>
      </c>
      <c r="D248" s="187"/>
      <c r="E248" s="188"/>
      <c r="F248" s="189"/>
      <c r="G248" s="190">
        <f>SUM(G240:G247)</f>
        <v>0</v>
      </c>
      <c r="O248" s="170">
        <v>4</v>
      </c>
      <c r="BA248" s="191">
        <f>SUM(BA240:BA247)</f>
        <v>0</v>
      </c>
      <c r="BB248" s="191">
        <f>SUM(BB240:BB247)</f>
        <v>0</v>
      </c>
      <c r="BC248" s="191">
        <f>SUM(BC240:BC247)</f>
        <v>0</v>
      </c>
      <c r="BD248" s="191">
        <f>SUM(BD240:BD247)</f>
        <v>0</v>
      </c>
      <c r="BE248" s="191">
        <f>SUM(BE240:BE247)</f>
        <v>0</v>
      </c>
    </row>
    <row r="249" spans="1:104" x14ac:dyDescent="0.2">
      <c r="A249" s="163" t="s">
        <v>74</v>
      </c>
      <c r="B249" s="164" t="s">
        <v>376</v>
      </c>
      <c r="C249" s="165" t="s">
        <v>379</v>
      </c>
      <c r="D249" s="166"/>
      <c r="E249" s="167"/>
      <c r="F249" s="167"/>
      <c r="G249" s="168"/>
      <c r="H249" s="169"/>
      <c r="I249" s="169"/>
      <c r="O249" s="170">
        <v>1</v>
      </c>
    </row>
    <row r="250" spans="1:104" x14ac:dyDescent="0.2">
      <c r="A250" s="205">
        <v>75</v>
      </c>
      <c r="B250" s="206" t="s">
        <v>378</v>
      </c>
      <c r="C250" s="207" t="s">
        <v>377</v>
      </c>
      <c r="D250" s="208" t="s">
        <v>155</v>
      </c>
      <c r="E250" s="209">
        <v>1</v>
      </c>
      <c r="F250" s="210">
        <v>0</v>
      </c>
      <c r="G250" s="211">
        <f t="shared" ref="G250" si="12">E250*F250</f>
        <v>0</v>
      </c>
      <c r="O250" s="170">
        <v>2</v>
      </c>
      <c r="AA250" s="146">
        <v>8</v>
      </c>
      <c r="AB250" s="146">
        <v>0</v>
      </c>
      <c r="AC250" s="146">
        <v>3</v>
      </c>
      <c r="AZ250" s="146">
        <v>1</v>
      </c>
      <c r="BA250" s="146">
        <f t="shared" ref="BA250" si="13">IF(AZ250=1,G250,0)</f>
        <v>0</v>
      </c>
      <c r="BB250" s="146">
        <f t="shared" ref="BB250" si="14">IF(AZ250=2,G250,0)</f>
        <v>0</v>
      </c>
      <c r="BC250" s="146">
        <f t="shared" ref="BC250" si="15">IF(AZ250=3,G250,0)</f>
        <v>0</v>
      </c>
      <c r="BD250" s="146">
        <f t="shared" ref="BD250" si="16">IF(AZ250=4,G250,0)</f>
        <v>0</v>
      </c>
      <c r="BE250" s="146">
        <f t="shared" ref="BE250" si="17">IF(AZ250=5,G250,0)</f>
        <v>0</v>
      </c>
      <c r="CA250" s="177">
        <v>8</v>
      </c>
      <c r="CB250" s="177">
        <v>0</v>
      </c>
      <c r="CZ250" s="146">
        <v>0</v>
      </c>
    </row>
    <row r="251" spans="1:104" x14ac:dyDescent="0.2">
      <c r="A251" s="184"/>
      <c r="B251" s="185" t="s">
        <v>75</v>
      </c>
      <c r="C251" s="186" t="str">
        <f>CONCATENATE(B249," ",C249)</f>
        <v>100 Ostatní náklady</v>
      </c>
      <c r="D251" s="187"/>
      <c r="E251" s="188"/>
      <c r="F251" s="189"/>
      <c r="G251" s="190">
        <f>SUM(G249:G250)</f>
        <v>0</v>
      </c>
      <c r="O251" s="170">
        <v>4</v>
      </c>
      <c r="BA251" s="191">
        <f>SUM(BA249:BA250)</f>
        <v>0</v>
      </c>
      <c r="BB251" s="191">
        <f>SUM(BB249:BB250)</f>
        <v>0</v>
      </c>
      <c r="BC251" s="191">
        <f>SUM(BC249:BC250)</f>
        <v>0</v>
      </c>
      <c r="BD251" s="191">
        <f>SUM(BD249:BD250)</f>
        <v>0</v>
      </c>
      <c r="BE251" s="191">
        <f>SUM(BE249:BE250)</f>
        <v>0</v>
      </c>
    </row>
    <row r="252" spans="1:104" x14ac:dyDescent="0.2">
      <c r="E252" s="146"/>
    </row>
    <row r="253" spans="1:104" x14ac:dyDescent="0.2">
      <c r="E253" s="146"/>
    </row>
    <row r="254" spans="1:104" x14ac:dyDescent="0.2">
      <c r="E254" s="146"/>
    </row>
    <row r="255" spans="1:104" x14ac:dyDescent="0.2">
      <c r="E255" s="146"/>
    </row>
    <row r="256" spans="1:104" x14ac:dyDescent="0.2">
      <c r="E256" s="146"/>
    </row>
    <row r="257" spans="5:5" x14ac:dyDescent="0.2">
      <c r="E257" s="146"/>
    </row>
    <row r="258" spans="5:5" x14ac:dyDescent="0.2">
      <c r="E258" s="146"/>
    </row>
    <row r="259" spans="5:5" x14ac:dyDescent="0.2">
      <c r="E259" s="146"/>
    </row>
    <row r="260" spans="5:5" x14ac:dyDescent="0.2">
      <c r="E260" s="146"/>
    </row>
    <row r="261" spans="5:5" x14ac:dyDescent="0.2">
      <c r="E261" s="146"/>
    </row>
    <row r="262" spans="5:5" x14ac:dyDescent="0.2">
      <c r="E262" s="146"/>
    </row>
    <row r="263" spans="5:5" x14ac:dyDescent="0.2">
      <c r="E263" s="146"/>
    </row>
    <row r="264" spans="5:5" x14ac:dyDescent="0.2">
      <c r="E264" s="146"/>
    </row>
    <row r="265" spans="5:5" x14ac:dyDescent="0.2">
      <c r="E265" s="146"/>
    </row>
    <row r="266" spans="5:5" x14ac:dyDescent="0.2">
      <c r="E266" s="146"/>
    </row>
    <row r="267" spans="5:5" x14ac:dyDescent="0.2">
      <c r="E267" s="146"/>
    </row>
    <row r="268" spans="5:5" x14ac:dyDescent="0.2">
      <c r="E268" s="146"/>
    </row>
    <row r="269" spans="5:5" x14ac:dyDescent="0.2">
      <c r="E269" s="146"/>
    </row>
    <row r="270" spans="5:5" x14ac:dyDescent="0.2">
      <c r="E270" s="146"/>
    </row>
    <row r="271" spans="5:5" x14ac:dyDescent="0.2">
      <c r="E271" s="146"/>
    </row>
    <row r="272" spans="5:5" x14ac:dyDescent="0.2">
      <c r="E272" s="146"/>
    </row>
    <row r="273" spans="1:7" x14ac:dyDescent="0.2">
      <c r="E273" s="146"/>
    </row>
    <row r="274" spans="1:7" x14ac:dyDescent="0.2">
      <c r="E274" s="146"/>
    </row>
    <row r="275" spans="1:7" x14ac:dyDescent="0.2">
      <c r="A275" s="192"/>
      <c r="B275" s="192"/>
      <c r="C275" s="192"/>
      <c r="D275" s="192"/>
      <c r="E275" s="192"/>
      <c r="F275" s="192"/>
      <c r="G275" s="192"/>
    </row>
    <row r="276" spans="1:7" x14ac:dyDescent="0.2">
      <c r="A276" s="192"/>
      <c r="B276" s="192"/>
      <c r="C276" s="192"/>
      <c r="D276" s="192"/>
      <c r="E276" s="192"/>
      <c r="F276" s="192"/>
      <c r="G276" s="192"/>
    </row>
    <row r="277" spans="1:7" x14ac:dyDescent="0.2">
      <c r="A277" s="192"/>
      <c r="B277" s="192"/>
      <c r="C277" s="192"/>
      <c r="D277" s="192"/>
      <c r="E277" s="192"/>
      <c r="F277" s="192"/>
      <c r="G277" s="192"/>
    </row>
    <row r="278" spans="1:7" x14ac:dyDescent="0.2">
      <c r="A278" s="192"/>
      <c r="B278" s="192"/>
      <c r="C278" s="192"/>
      <c r="D278" s="192"/>
      <c r="E278" s="192"/>
      <c r="F278" s="192"/>
      <c r="G278" s="192"/>
    </row>
    <row r="279" spans="1:7" x14ac:dyDescent="0.2">
      <c r="E279" s="146"/>
    </row>
    <row r="280" spans="1:7" x14ac:dyDescent="0.2">
      <c r="E280" s="146"/>
    </row>
    <row r="281" spans="1:7" x14ac:dyDescent="0.2">
      <c r="E281" s="146"/>
    </row>
    <row r="282" spans="1:7" x14ac:dyDescent="0.2">
      <c r="E282" s="146"/>
    </row>
    <row r="283" spans="1:7" x14ac:dyDescent="0.2">
      <c r="E283" s="146"/>
    </row>
    <row r="284" spans="1:7" x14ac:dyDescent="0.2">
      <c r="E284" s="146"/>
    </row>
    <row r="285" spans="1:7" x14ac:dyDescent="0.2">
      <c r="E285" s="146"/>
    </row>
    <row r="286" spans="1:7" x14ac:dyDescent="0.2">
      <c r="E286" s="146"/>
    </row>
    <row r="287" spans="1:7" x14ac:dyDescent="0.2">
      <c r="E287" s="146"/>
    </row>
    <row r="288" spans="1:7" x14ac:dyDescent="0.2">
      <c r="E288" s="146"/>
    </row>
    <row r="289" spans="5:5" x14ac:dyDescent="0.2">
      <c r="E289" s="146"/>
    </row>
    <row r="290" spans="5:5" x14ac:dyDescent="0.2">
      <c r="E290" s="146"/>
    </row>
    <row r="291" spans="5:5" x14ac:dyDescent="0.2">
      <c r="E291" s="146"/>
    </row>
    <row r="292" spans="5:5" x14ac:dyDescent="0.2">
      <c r="E292" s="146"/>
    </row>
    <row r="293" spans="5:5" x14ac:dyDescent="0.2">
      <c r="E293" s="146"/>
    </row>
    <row r="294" spans="5:5" x14ac:dyDescent="0.2">
      <c r="E294" s="146"/>
    </row>
    <row r="295" spans="5:5" x14ac:dyDescent="0.2">
      <c r="E295" s="146"/>
    </row>
    <row r="296" spans="5:5" x14ac:dyDescent="0.2">
      <c r="E296" s="146"/>
    </row>
    <row r="297" spans="5:5" x14ac:dyDescent="0.2">
      <c r="E297" s="146"/>
    </row>
    <row r="298" spans="5:5" x14ac:dyDescent="0.2">
      <c r="E298" s="146"/>
    </row>
    <row r="299" spans="5:5" x14ac:dyDescent="0.2">
      <c r="E299" s="146"/>
    </row>
    <row r="300" spans="5:5" x14ac:dyDescent="0.2">
      <c r="E300" s="146"/>
    </row>
    <row r="301" spans="5:5" x14ac:dyDescent="0.2">
      <c r="E301" s="146"/>
    </row>
    <row r="302" spans="5:5" x14ac:dyDescent="0.2">
      <c r="E302" s="146"/>
    </row>
    <row r="303" spans="5:5" x14ac:dyDescent="0.2">
      <c r="E303" s="146"/>
    </row>
    <row r="304" spans="5:5" x14ac:dyDescent="0.2">
      <c r="E304" s="146"/>
    </row>
    <row r="305" spans="1:7" x14ac:dyDescent="0.2">
      <c r="E305" s="146"/>
    </row>
    <row r="306" spans="1:7" x14ac:dyDescent="0.2">
      <c r="E306" s="146"/>
    </row>
    <row r="307" spans="1:7" x14ac:dyDescent="0.2">
      <c r="E307" s="146"/>
    </row>
    <row r="308" spans="1:7" x14ac:dyDescent="0.2">
      <c r="E308" s="146"/>
    </row>
    <row r="309" spans="1:7" x14ac:dyDescent="0.2">
      <c r="E309" s="146"/>
    </row>
    <row r="310" spans="1:7" x14ac:dyDescent="0.2">
      <c r="A310" s="193"/>
      <c r="B310" s="193"/>
    </row>
    <row r="311" spans="1:7" x14ac:dyDescent="0.2">
      <c r="A311" s="192"/>
      <c r="B311" s="192"/>
      <c r="C311" s="195"/>
      <c r="D311" s="195"/>
      <c r="E311" s="196"/>
      <c r="F311" s="195"/>
      <c r="G311" s="197"/>
    </row>
    <row r="312" spans="1:7" x14ac:dyDescent="0.2">
      <c r="A312" s="198"/>
      <c r="B312" s="198"/>
      <c r="C312" s="192"/>
      <c r="D312" s="192"/>
      <c r="E312" s="199"/>
      <c r="F312" s="192"/>
      <c r="G312" s="192"/>
    </row>
    <row r="313" spans="1:7" x14ac:dyDescent="0.2">
      <c r="A313" s="192"/>
      <c r="B313" s="192"/>
      <c r="C313" s="192"/>
      <c r="D313" s="192"/>
      <c r="E313" s="199"/>
      <c r="F313" s="192"/>
      <c r="G313" s="192"/>
    </row>
    <row r="314" spans="1:7" x14ac:dyDescent="0.2">
      <c r="A314" s="192"/>
      <c r="B314" s="192"/>
      <c r="C314" s="192"/>
      <c r="D314" s="192"/>
      <c r="E314" s="199"/>
      <c r="F314" s="192"/>
      <c r="G314" s="192"/>
    </row>
    <row r="315" spans="1:7" x14ac:dyDescent="0.2">
      <c r="A315" s="192"/>
      <c r="B315" s="192"/>
      <c r="C315" s="192"/>
      <c r="D315" s="192"/>
      <c r="E315" s="199"/>
      <c r="F315" s="192"/>
      <c r="G315" s="192"/>
    </row>
    <row r="316" spans="1:7" x14ac:dyDescent="0.2">
      <c r="A316" s="192"/>
      <c r="B316" s="192"/>
      <c r="C316" s="192"/>
      <c r="D316" s="192"/>
      <c r="E316" s="199"/>
      <c r="F316" s="192"/>
      <c r="G316" s="192"/>
    </row>
    <row r="317" spans="1:7" x14ac:dyDescent="0.2">
      <c r="A317" s="192"/>
      <c r="B317" s="192"/>
      <c r="C317" s="192"/>
      <c r="D317" s="192"/>
      <c r="E317" s="199"/>
      <c r="F317" s="192"/>
      <c r="G317" s="192"/>
    </row>
    <row r="318" spans="1:7" x14ac:dyDescent="0.2">
      <c r="A318" s="192"/>
      <c r="B318" s="192"/>
      <c r="C318" s="192"/>
      <c r="D318" s="192"/>
      <c r="E318" s="199"/>
      <c r="F318" s="192"/>
      <c r="G318" s="192"/>
    </row>
    <row r="319" spans="1:7" x14ac:dyDescent="0.2">
      <c r="A319" s="192"/>
      <c r="B319" s="192"/>
      <c r="C319" s="192"/>
      <c r="D319" s="192"/>
      <c r="E319" s="199"/>
      <c r="F319" s="192"/>
      <c r="G319" s="192"/>
    </row>
    <row r="320" spans="1:7" x14ac:dyDescent="0.2">
      <c r="A320" s="192"/>
      <c r="B320" s="192"/>
      <c r="C320" s="192"/>
      <c r="D320" s="192"/>
      <c r="E320" s="199"/>
      <c r="F320" s="192"/>
      <c r="G320" s="192"/>
    </row>
    <row r="321" spans="1:7" x14ac:dyDescent="0.2">
      <c r="A321" s="192"/>
      <c r="B321" s="192"/>
      <c r="C321" s="192"/>
      <c r="D321" s="192"/>
      <c r="E321" s="199"/>
      <c r="F321" s="192"/>
      <c r="G321" s="192"/>
    </row>
    <row r="322" spans="1:7" x14ac:dyDescent="0.2">
      <c r="A322" s="192"/>
      <c r="B322" s="192"/>
      <c r="C322" s="192"/>
      <c r="D322" s="192"/>
      <c r="E322" s="199"/>
      <c r="F322" s="192"/>
      <c r="G322" s="192"/>
    </row>
    <row r="323" spans="1:7" x14ac:dyDescent="0.2">
      <c r="A323" s="192"/>
      <c r="B323" s="192"/>
      <c r="C323" s="192"/>
      <c r="D323" s="192"/>
      <c r="E323" s="199"/>
      <c r="F323" s="192"/>
      <c r="G323" s="192"/>
    </row>
    <row r="324" spans="1:7" x14ac:dyDescent="0.2">
      <c r="A324" s="192"/>
      <c r="B324" s="192"/>
      <c r="C324" s="192"/>
      <c r="D324" s="192"/>
      <c r="E324" s="199"/>
      <c r="F324" s="192"/>
      <c r="G324" s="192"/>
    </row>
  </sheetData>
  <mergeCells count="138">
    <mergeCell ref="A1:G1"/>
    <mergeCell ref="A3:B3"/>
    <mergeCell ref="A4:B4"/>
    <mergeCell ref="E4:G4"/>
    <mergeCell ref="C9:D9"/>
    <mergeCell ref="C11:D11"/>
    <mergeCell ref="C13:D13"/>
    <mergeCell ref="C14:D14"/>
    <mergeCell ref="C27:D27"/>
    <mergeCell ref="C28:D28"/>
    <mergeCell ref="C29:D29"/>
    <mergeCell ref="C30:D30"/>
    <mergeCell ref="C31:D31"/>
    <mergeCell ref="C15:D15"/>
    <mergeCell ref="C16:D16"/>
    <mergeCell ref="C18:D18"/>
    <mergeCell ref="C19:D19"/>
    <mergeCell ref="C20:D20"/>
    <mergeCell ref="C21:D21"/>
    <mergeCell ref="C44:D44"/>
    <mergeCell ref="C48:D48"/>
    <mergeCell ref="C49:D49"/>
    <mergeCell ref="C50:D50"/>
    <mergeCell ref="C51:D51"/>
    <mergeCell ref="C52:D52"/>
    <mergeCell ref="C35:D35"/>
    <mergeCell ref="C36:D36"/>
    <mergeCell ref="C37:D37"/>
    <mergeCell ref="C38:D38"/>
    <mergeCell ref="C40:D40"/>
    <mergeCell ref="C59:D59"/>
    <mergeCell ref="C60:D60"/>
    <mergeCell ref="C61:D61"/>
    <mergeCell ref="C63:D63"/>
    <mergeCell ref="C68:D68"/>
    <mergeCell ref="C70:D70"/>
    <mergeCell ref="C71:D71"/>
    <mergeCell ref="C72:D72"/>
    <mergeCell ref="C53:D53"/>
    <mergeCell ref="C54:D54"/>
    <mergeCell ref="C55:D55"/>
    <mergeCell ref="C56:D56"/>
    <mergeCell ref="C57:D57"/>
    <mergeCell ref="C58:D58"/>
    <mergeCell ref="C81:D81"/>
    <mergeCell ref="C82:D82"/>
    <mergeCell ref="C83:D83"/>
    <mergeCell ref="C87:D87"/>
    <mergeCell ref="C88:D88"/>
    <mergeCell ref="C89:D89"/>
    <mergeCell ref="C90:D90"/>
    <mergeCell ref="C73:D73"/>
    <mergeCell ref="C75:D75"/>
    <mergeCell ref="C76:D76"/>
    <mergeCell ref="C77:D77"/>
    <mergeCell ref="C78:D78"/>
    <mergeCell ref="C80:D80"/>
    <mergeCell ref="C103:D103"/>
    <mergeCell ref="C104:D104"/>
    <mergeCell ref="C105:D105"/>
    <mergeCell ref="C107:D107"/>
    <mergeCell ref="C108:D108"/>
    <mergeCell ref="C109:D109"/>
    <mergeCell ref="C97:D97"/>
    <mergeCell ref="C98:D98"/>
    <mergeCell ref="C99:D99"/>
    <mergeCell ref="C100:D100"/>
    <mergeCell ref="C101:D101"/>
    <mergeCell ref="C102:D102"/>
    <mergeCell ref="C117:D117"/>
    <mergeCell ref="C118:D118"/>
    <mergeCell ref="C119:D119"/>
    <mergeCell ref="C120:D120"/>
    <mergeCell ref="C125:D125"/>
    <mergeCell ref="C110:D110"/>
    <mergeCell ref="C111:D111"/>
    <mergeCell ref="C112:D112"/>
    <mergeCell ref="C113:D113"/>
    <mergeCell ref="C114:D114"/>
    <mergeCell ref="C115:D115"/>
    <mergeCell ref="C143:D143"/>
    <mergeCell ref="C144:D144"/>
    <mergeCell ref="C145:D145"/>
    <mergeCell ref="C146:D146"/>
    <mergeCell ref="C169:D169"/>
    <mergeCell ref="C170:D170"/>
    <mergeCell ref="C171:D171"/>
    <mergeCell ref="C172:D172"/>
    <mergeCell ref="C131:D131"/>
    <mergeCell ref="C132:D132"/>
    <mergeCell ref="C133:D133"/>
    <mergeCell ref="C134:D134"/>
    <mergeCell ref="C136:D136"/>
    <mergeCell ref="C137:D137"/>
    <mergeCell ref="C140:D140"/>
    <mergeCell ref="C141:D141"/>
    <mergeCell ref="C187:D187"/>
    <mergeCell ref="C189:D189"/>
    <mergeCell ref="C190:D190"/>
    <mergeCell ref="C191:D191"/>
    <mergeCell ref="C192:D192"/>
    <mergeCell ref="C194:D194"/>
    <mergeCell ref="C174:D174"/>
    <mergeCell ref="C180:D180"/>
    <mergeCell ref="C181:D181"/>
    <mergeCell ref="C182:D182"/>
    <mergeCell ref="C183:D183"/>
    <mergeCell ref="C184:D184"/>
    <mergeCell ref="C185:D185"/>
    <mergeCell ref="C186:D186"/>
    <mergeCell ref="C207:D207"/>
    <mergeCell ref="C218:D218"/>
    <mergeCell ref="C219:D219"/>
    <mergeCell ref="C220:D220"/>
    <mergeCell ref="C221:D221"/>
    <mergeCell ref="C222:D222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37:D237"/>
    <mergeCell ref="C238:D238"/>
    <mergeCell ref="C230:D230"/>
    <mergeCell ref="C231:D231"/>
    <mergeCell ref="C233:D233"/>
    <mergeCell ref="C234:D234"/>
    <mergeCell ref="C235:D235"/>
    <mergeCell ref="C236:D236"/>
    <mergeCell ref="C223:D223"/>
    <mergeCell ref="C224:D224"/>
    <mergeCell ref="C226:D226"/>
    <mergeCell ref="C227:D227"/>
    <mergeCell ref="C228:D228"/>
    <mergeCell ref="C229:D22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INTAR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Ivana Kopřivová</cp:lastModifiedBy>
  <cp:lastPrinted>2017-11-16T08:24:35Z</cp:lastPrinted>
  <dcterms:created xsi:type="dcterms:W3CDTF">2017-09-18T16:35:15Z</dcterms:created>
  <dcterms:modified xsi:type="dcterms:W3CDTF">2017-11-16T08:24:52Z</dcterms:modified>
</cp:coreProperties>
</file>