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okumenty\Investice 2018\Teiresiás OP VVV SIMU+\VZ SIMU+ Teiresiás\F_CELKOVÝ VÝKAZ VÝMĚR Jaselská 18\"/>
    </mc:Choice>
  </mc:AlternateContent>
  <bookViews>
    <workbookView xWindow="0" yWindow="0" windowWidth="25200" windowHeight="13140"/>
  </bookViews>
  <sheets>
    <sheet name="Krycí list" sheetId="1" r:id="rId1"/>
    <sheet name="Rekapitulace" sheetId="2" r:id="rId2"/>
    <sheet name="Položky" sheetId="3" r:id="rId3"/>
  </sheets>
  <definedNames>
    <definedName name="_xlnm._FilterDatabase" localSheetId="2" hidden="1">Položky!$F$1:$F$266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Rekapitulace!$G$29</definedName>
    <definedName name="Dodavka0">Položky!#REF!</definedName>
    <definedName name="HSV">Rekapitulace!$E$29</definedName>
    <definedName name="HSV0">Položky!#REF!</definedName>
    <definedName name="HZS">Rekapitulace!$I$29</definedName>
    <definedName name="HZS0">Položky!#REF!</definedName>
    <definedName name="JKSO">'Krycí list'!$G$2</definedName>
    <definedName name="MJ">'Krycí list'!$G$5</definedName>
    <definedName name="Mont">Rekapitulace!$H$29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Položky!$A$1:$G$193</definedName>
    <definedName name="_xlnm.Print_Area" localSheetId="1">Rekapitulace!$A$1:$I$37</definedName>
    <definedName name="PocetMJ">'Krycí list'!$G$6</definedName>
    <definedName name="Poznamka">'Krycí list'!$B$37</definedName>
    <definedName name="Projektant">'Krycí list'!$C$8</definedName>
    <definedName name="PSV">Rekapitulace!$F$29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</workbook>
</file>

<file path=xl/calcChain.xml><?xml version="1.0" encoding="utf-8"?>
<calcChain xmlns="http://schemas.openxmlformats.org/spreadsheetml/2006/main">
  <c r="C190" i="3" l="1"/>
  <c r="B28" i="2" l="1"/>
  <c r="I28" i="2"/>
  <c r="H28" i="2"/>
  <c r="G28" i="2"/>
  <c r="F28" i="2"/>
  <c r="C193" i="3"/>
  <c r="BE192" i="3"/>
  <c r="BE193" i="3" s="1"/>
  <c r="BC192" i="3"/>
  <c r="BC193" i="3" s="1"/>
  <c r="BB192" i="3"/>
  <c r="BB193" i="3" s="1"/>
  <c r="BA192" i="3"/>
  <c r="BA193" i="3" s="1"/>
  <c r="G192" i="3"/>
  <c r="G193" i="3" s="1"/>
  <c r="E28" i="2" s="1"/>
  <c r="BD192" i="3" l="1"/>
  <c r="BD193" i="3" s="1"/>
  <c r="D16" i="1" l="1"/>
  <c r="D15" i="1"/>
  <c r="BE189" i="3"/>
  <c r="BD189" i="3"/>
  <c r="BC189" i="3"/>
  <c r="BB189" i="3"/>
  <c r="G189" i="3"/>
  <c r="BA189" i="3" s="1"/>
  <c r="BE188" i="3"/>
  <c r="BD188" i="3"/>
  <c r="BC188" i="3"/>
  <c r="BB188" i="3"/>
  <c r="G188" i="3"/>
  <c r="BA188" i="3" s="1"/>
  <c r="BE187" i="3"/>
  <c r="BD187" i="3"/>
  <c r="BC187" i="3"/>
  <c r="BB187" i="3"/>
  <c r="G187" i="3"/>
  <c r="BA187" i="3" s="1"/>
  <c r="BE186" i="3"/>
  <c r="BD186" i="3"/>
  <c r="BC186" i="3"/>
  <c r="BB186" i="3"/>
  <c r="G186" i="3"/>
  <c r="BA186" i="3" s="1"/>
  <c r="BE185" i="3"/>
  <c r="BD185" i="3"/>
  <c r="BC185" i="3"/>
  <c r="BB185" i="3"/>
  <c r="G185" i="3"/>
  <c r="BA185" i="3" s="1"/>
  <c r="B27" i="2"/>
  <c r="A27" i="2"/>
  <c r="BE182" i="3"/>
  <c r="BC182" i="3"/>
  <c r="BB182" i="3"/>
  <c r="BA182" i="3"/>
  <c r="G182" i="3"/>
  <c r="BD182" i="3" s="1"/>
  <c r="BE181" i="3"/>
  <c r="BC181" i="3"/>
  <c r="BB181" i="3"/>
  <c r="BA181" i="3"/>
  <c r="G181" i="3"/>
  <c r="BD181" i="3" s="1"/>
  <c r="B26" i="2"/>
  <c r="A26" i="2"/>
  <c r="C183" i="3"/>
  <c r="BE178" i="3"/>
  <c r="BE179" i="3" s="1"/>
  <c r="I25" i="2" s="1"/>
  <c r="BD178" i="3"/>
  <c r="BD179" i="3" s="1"/>
  <c r="H25" i="2" s="1"/>
  <c r="BC178" i="3"/>
  <c r="BC179" i="3" s="1"/>
  <c r="G25" i="2" s="1"/>
  <c r="BA178" i="3"/>
  <c r="BA179" i="3" s="1"/>
  <c r="E25" i="2" s="1"/>
  <c r="G178" i="3"/>
  <c r="G179" i="3" s="1"/>
  <c r="B25" i="2"/>
  <c r="A25" i="2"/>
  <c r="C179" i="3"/>
  <c r="BE169" i="3"/>
  <c r="BE176" i="3" s="1"/>
  <c r="I24" i="2" s="1"/>
  <c r="BD169" i="3"/>
  <c r="BD176" i="3" s="1"/>
  <c r="H24" i="2" s="1"/>
  <c r="BC169" i="3"/>
  <c r="BC176" i="3" s="1"/>
  <c r="G24" i="2" s="1"/>
  <c r="BA169" i="3"/>
  <c r="BA176" i="3" s="1"/>
  <c r="E24" i="2" s="1"/>
  <c r="G169" i="3"/>
  <c r="G176" i="3" s="1"/>
  <c r="B24" i="2"/>
  <c r="A24" i="2"/>
  <c r="C176" i="3"/>
  <c r="BE165" i="3"/>
  <c r="BE167" i="3" s="1"/>
  <c r="I23" i="2" s="1"/>
  <c r="BD165" i="3"/>
  <c r="BD167" i="3" s="1"/>
  <c r="H23" i="2" s="1"/>
  <c r="BC165" i="3"/>
  <c r="BC167" i="3" s="1"/>
  <c r="G23" i="2" s="1"/>
  <c r="BA165" i="3"/>
  <c r="BA167" i="3" s="1"/>
  <c r="E23" i="2" s="1"/>
  <c r="G165" i="3"/>
  <c r="G167" i="3" s="1"/>
  <c r="B23" i="2"/>
  <c r="A23" i="2"/>
  <c r="C167" i="3"/>
  <c r="BE162" i="3"/>
  <c r="BD162" i="3"/>
  <c r="BC162" i="3"/>
  <c r="BA162" i="3"/>
  <c r="G162" i="3"/>
  <c r="BB162" i="3" s="1"/>
  <c r="BE161" i="3"/>
  <c r="BD161" i="3"/>
  <c r="BC161" i="3"/>
  <c r="BA161" i="3"/>
  <c r="G161" i="3"/>
  <c r="BB161" i="3" s="1"/>
  <c r="B22" i="2"/>
  <c r="A22" i="2"/>
  <c r="C163" i="3"/>
  <c r="BE158" i="3"/>
  <c r="BD158" i="3"/>
  <c r="BC158" i="3"/>
  <c r="BA158" i="3"/>
  <c r="BE156" i="3"/>
  <c r="BD156" i="3"/>
  <c r="BC156" i="3"/>
  <c r="BA156" i="3"/>
  <c r="G156" i="3"/>
  <c r="BB156" i="3" s="1"/>
  <c r="BE143" i="3"/>
  <c r="BD143" i="3"/>
  <c r="BC143" i="3"/>
  <c r="BA143" i="3"/>
  <c r="G143" i="3"/>
  <c r="BB143" i="3" s="1"/>
  <c r="BE136" i="3"/>
  <c r="BD136" i="3"/>
  <c r="BC136" i="3"/>
  <c r="BA136" i="3"/>
  <c r="G136" i="3"/>
  <c r="BB136" i="3" s="1"/>
  <c r="BE128" i="3"/>
  <c r="BD128" i="3"/>
  <c r="BC128" i="3"/>
  <c r="BA128" i="3"/>
  <c r="G128" i="3"/>
  <c r="BB128" i="3" s="1"/>
  <c r="BE127" i="3"/>
  <c r="BD127" i="3"/>
  <c r="BC127" i="3"/>
  <c r="BA127" i="3"/>
  <c r="G127" i="3"/>
  <c r="BB127" i="3" s="1"/>
  <c r="BE123" i="3"/>
  <c r="BD123" i="3"/>
  <c r="BC123" i="3"/>
  <c r="BA123" i="3"/>
  <c r="G123" i="3"/>
  <c r="BB123" i="3" s="1"/>
  <c r="BE120" i="3"/>
  <c r="BD120" i="3"/>
  <c r="BC120" i="3"/>
  <c r="BA120" i="3"/>
  <c r="G120" i="3"/>
  <c r="F158" i="3" s="1"/>
  <c r="G158" i="3" s="1"/>
  <c r="BB158" i="3" s="1"/>
  <c r="B21" i="2"/>
  <c r="A21" i="2"/>
  <c r="C159" i="3"/>
  <c r="BE117" i="3"/>
  <c r="BD117" i="3"/>
  <c r="BC117" i="3"/>
  <c r="BA117" i="3"/>
  <c r="BE116" i="3"/>
  <c r="BD116" i="3"/>
  <c r="BC116" i="3"/>
  <c r="BA116" i="3"/>
  <c r="G116" i="3"/>
  <c r="BB116" i="3" s="1"/>
  <c r="BE115" i="3"/>
  <c r="BD115" i="3"/>
  <c r="BC115" i="3"/>
  <c r="BA115" i="3"/>
  <c r="G115" i="3"/>
  <c r="BB115" i="3" s="1"/>
  <c r="BE113" i="3"/>
  <c r="BD113" i="3"/>
  <c r="BC113" i="3"/>
  <c r="BA113" i="3"/>
  <c r="G113" i="3"/>
  <c r="BB113" i="3" s="1"/>
  <c r="BE111" i="3"/>
  <c r="BD111" i="3"/>
  <c r="BC111" i="3"/>
  <c r="BA111" i="3"/>
  <c r="G111" i="3"/>
  <c r="F117" i="3" s="1"/>
  <c r="G117" i="3" s="1"/>
  <c r="BB117" i="3" s="1"/>
  <c r="B20" i="2"/>
  <c r="A20" i="2"/>
  <c r="C118" i="3"/>
  <c r="BE108" i="3"/>
  <c r="BD108" i="3"/>
  <c r="BC108" i="3"/>
  <c r="BA108" i="3"/>
  <c r="G108" i="3"/>
  <c r="BB108" i="3" s="1"/>
  <c r="BE106" i="3"/>
  <c r="BD106" i="3"/>
  <c r="BC106" i="3"/>
  <c r="BA106" i="3"/>
  <c r="G106" i="3"/>
  <c r="F108" i="3" s="1"/>
  <c r="B19" i="2"/>
  <c r="A19" i="2"/>
  <c r="C109" i="3"/>
  <c r="BE103" i="3"/>
  <c r="BD103" i="3"/>
  <c r="BC103" i="3"/>
  <c r="BA103" i="3"/>
  <c r="G103" i="3"/>
  <c r="BB103" i="3" s="1"/>
  <c r="BE101" i="3"/>
  <c r="BD101" i="3"/>
  <c r="BC101" i="3"/>
  <c r="BA101" i="3"/>
  <c r="G101" i="3"/>
  <c r="B18" i="2"/>
  <c r="A18" i="2"/>
  <c r="C104" i="3"/>
  <c r="BE98" i="3"/>
  <c r="BE99" i="3" s="1"/>
  <c r="I17" i="2" s="1"/>
  <c r="BD98" i="3"/>
  <c r="BD99" i="3" s="1"/>
  <c r="H17" i="2" s="1"/>
  <c r="BC98" i="3"/>
  <c r="BC99" i="3" s="1"/>
  <c r="G17" i="2" s="1"/>
  <c r="BB98" i="3"/>
  <c r="BB99" i="3" s="1"/>
  <c r="F17" i="2" s="1"/>
  <c r="G98" i="3"/>
  <c r="BA98" i="3" s="1"/>
  <c r="BA99" i="3" s="1"/>
  <c r="E17" i="2" s="1"/>
  <c r="B17" i="2"/>
  <c r="A17" i="2"/>
  <c r="C99" i="3"/>
  <c r="BE95" i="3"/>
  <c r="BD95" i="3"/>
  <c r="BC95" i="3"/>
  <c r="BB95" i="3"/>
  <c r="G95" i="3"/>
  <c r="BA95" i="3" s="1"/>
  <c r="BE93" i="3"/>
  <c r="BD93" i="3"/>
  <c r="BC93" i="3"/>
  <c r="BB93" i="3"/>
  <c r="G93" i="3"/>
  <c r="BA93" i="3" s="1"/>
  <c r="BE92" i="3"/>
  <c r="BD92" i="3"/>
  <c r="BC92" i="3"/>
  <c r="BB92" i="3"/>
  <c r="G92" i="3"/>
  <c r="BA92" i="3" s="1"/>
  <c r="B16" i="2"/>
  <c r="A16" i="2"/>
  <c r="C96" i="3"/>
  <c r="BE88" i="3"/>
  <c r="BD88" i="3"/>
  <c r="BC88" i="3"/>
  <c r="BB88" i="3"/>
  <c r="G88" i="3"/>
  <c r="BA88" i="3" s="1"/>
  <c r="BE83" i="3"/>
  <c r="BD83" i="3"/>
  <c r="BC83" i="3"/>
  <c r="BB83" i="3"/>
  <c r="G83" i="3"/>
  <c r="BA83" i="3" s="1"/>
  <c r="BE77" i="3"/>
  <c r="BD77" i="3"/>
  <c r="BC77" i="3"/>
  <c r="BB77" i="3"/>
  <c r="G77" i="3"/>
  <c r="BA77" i="3" s="1"/>
  <c r="BE76" i="3"/>
  <c r="BD76" i="3"/>
  <c r="BC76" i="3"/>
  <c r="BB76" i="3"/>
  <c r="G76" i="3"/>
  <c r="BA76" i="3" s="1"/>
  <c r="BE74" i="3"/>
  <c r="BD74" i="3"/>
  <c r="BC74" i="3"/>
  <c r="BB74" i="3"/>
  <c r="G74" i="3"/>
  <c r="B15" i="2"/>
  <c r="A15" i="2"/>
  <c r="C90" i="3"/>
  <c r="BE71" i="3"/>
  <c r="BD71" i="3"/>
  <c r="BC71" i="3"/>
  <c r="BB71" i="3"/>
  <c r="G71" i="3"/>
  <c r="BA71" i="3" s="1"/>
  <c r="BE69" i="3"/>
  <c r="BD69" i="3"/>
  <c r="BC69" i="3"/>
  <c r="BB69" i="3"/>
  <c r="G69" i="3"/>
  <c r="BA69" i="3" s="1"/>
  <c r="BE68" i="3"/>
  <c r="BD68" i="3"/>
  <c r="BC68" i="3"/>
  <c r="BB68" i="3"/>
  <c r="G68" i="3"/>
  <c r="BA68" i="3" s="1"/>
  <c r="B14" i="2"/>
  <c r="A14" i="2"/>
  <c r="C72" i="3"/>
  <c r="BE65" i="3"/>
  <c r="BE66" i="3" s="1"/>
  <c r="I13" i="2" s="1"/>
  <c r="BD65" i="3"/>
  <c r="BD66" i="3" s="1"/>
  <c r="H13" i="2" s="1"/>
  <c r="BC65" i="3"/>
  <c r="BC66" i="3" s="1"/>
  <c r="G13" i="2" s="1"/>
  <c r="BB65" i="3"/>
  <c r="BB66" i="3" s="1"/>
  <c r="F13" i="2" s="1"/>
  <c r="G65" i="3"/>
  <c r="BA65" i="3" s="1"/>
  <c r="BA66" i="3" s="1"/>
  <c r="E13" i="2" s="1"/>
  <c r="B13" i="2"/>
  <c r="A13" i="2"/>
  <c r="C66" i="3"/>
  <c r="BE61" i="3"/>
  <c r="BD61" i="3"/>
  <c r="BC61" i="3"/>
  <c r="BB61" i="3"/>
  <c r="G61" i="3"/>
  <c r="BA61" i="3" s="1"/>
  <c r="BE59" i="3"/>
  <c r="BD59" i="3"/>
  <c r="BC59" i="3"/>
  <c r="BB59" i="3"/>
  <c r="G59" i="3"/>
  <c r="BA59" i="3" s="1"/>
  <c r="BE57" i="3"/>
  <c r="BD57" i="3"/>
  <c r="BC57" i="3"/>
  <c r="BB57" i="3"/>
  <c r="G57" i="3"/>
  <c r="BA57" i="3" s="1"/>
  <c r="BE56" i="3"/>
  <c r="BD56" i="3"/>
  <c r="BC56" i="3"/>
  <c r="BB56" i="3"/>
  <c r="G56" i="3"/>
  <c r="BA56" i="3" s="1"/>
  <c r="BE51" i="3"/>
  <c r="BD51" i="3"/>
  <c r="BC51" i="3"/>
  <c r="BB51" i="3"/>
  <c r="G51" i="3"/>
  <c r="BA51" i="3" s="1"/>
  <c r="B12" i="2"/>
  <c r="A12" i="2"/>
  <c r="C63" i="3"/>
  <c r="BE48" i="3"/>
  <c r="BD48" i="3"/>
  <c r="BC48" i="3"/>
  <c r="BB48" i="3"/>
  <c r="G48" i="3"/>
  <c r="BA48" i="3" s="1"/>
  <c r="BE47" i="3"/>
  <c r="BD47" i="3"/>
  <c r="BC47" i="3"/>
  <c r="BB47" i="3"/>
  <c r="G47" i="3"/>
  <c r="BA47" i="3" s="1"/>
  <c r="B11" i="2"/>
  <c r="A11" i="2"/>
  <c r="C49" i="3"/>
  <c r="BE42" i="3"/>
  <c r="BD42" i="3"/>
  <c r="BC42" i="3"/>
  <c r="BB42" i="3"/>
  <c r="G42" i="3"/>
  <c r="BA42" i="3" s="1"/>
  <c r="BE40" i="3"/>
  <c r="BD40" i="3"/>
  <c r="BC40" i="3"/>
  <c r="BB40" i="3"/>
  <c r="G40" i="3"/>
  <c r="BA40" i="3" s="1"/>
  <c r="BE36" i="3"/>
  <c r="BD36" i="3"/>
  <c r="BC36" i="3"/>
  <c r="BB36" i="3"/>
  <c r="G36" i="3"/>
  <c r="BA36" i="3" s="1"/>
  <c r="B10" i="2"/>
  <c r="A10" i="2"/>
  <c r="C45" i="3"/>
  <c r="BE32" i="3"/>
  <c r="BE34" i="3" s="1"/>
  <c r="I9" i="2" s="1"/>
  <c r="BD32" i="3"/>
  <c r="BD34" i="3" s="1"/>
  <c r="H9" i="2" s="1"/>
  <c r="BC32" i="3"/>
  <c r="BC34" i="3" s="1"/>
  <c r="G9" i="2" s="1"/>
  <c r="BB32" i="3"/>
  <c r="BB34" i="3" s="1"/>
  <c r="F9" i="2" s="1"/>
  <c r="G32" i="3"/>
  <c r="G34" i="3" s="1"/>
  <c r="B9" i="2"/>
  <c r="A9" i="2"/>
  <c r="C34" i="3"/>
  <c r="BE28" i="3"/>
  <c r="BD28" i="3"/>
  <c r="BC28" i="3"/>
  <c r="BB28" i="3"/>
  <c r="G28" i="3"/>
  <c r="BA28" i="3" s="1"/>
  <c r="BE27" i="3"/>
  <c r="BD27" i="3"/>
  <c r="BC27" i="3"/>
  <c r="BB27" i="3"/>
  <c r="G27" i="3"/>
  <c r="BA27" i="3" s="1"/>
  <c r="BE25" i="3"/>
  <c r="BD25" i="3"/>
  <c r="BC25" i="3"/>
  <c r="BB25" i="3"/>
  <c r="G25" i="3"/>
  <c r="BA25" i="3" s="1"/>
  <c r="BE23" i="3"/>
  <c r="BD23" i="3"/>
  <c r="BC23" i="3"/>
  <c r="BB23" i="3"/>
  <c r="G23" i="3"/>
  <c r="BA23" i="3" s="1"/>
  <c r="BE21" i="3"/>
  <c r="BD21" i="3"/>
  <c r="BC21" i="3"/>
  <c r="BB21" i="3"/>
  <c r="G21" i="3"/>
  <c r="BA21" i="3" s="1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E13" i="3"/>
  <c r="BD13" i="3"/>
  <c r="BC13" i="3"/>
  <c r="BB13" i="3"/>
  <c r="G13" i="3"/>
  <c r="BA13" i="3" s="1"/>
  <c r="B8" i="2"/>
  <c r="A8" i="2"/>
  <c r="C30" i="3"/>
  <c r="BE10" i="3"/>
  <c r="BD10" i="3"/>
  <c r="BC10" i="3"/>
  <c r="BB10" i="3"/>
  <c r="G10" i="3"/>
  <c r="BA10" i="3" s="1"/>
  <c r="BE8" i="3"/>
  <c r="BD8" i="3"/>
  <c r="BC8" i="3"/>
  <c r="BB8" i="3"/>
  <c r="G8" i="3"/>
  <c r="B7" i="2"/>
  <c r="A7" i="2"/>
  <c r="C11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11" i="3" l="1"/>
  <c r="BC109" i="3"/>
  <c r="G19" i="2" s="1"/>
  <c r="BA109" i="3"/>
  <c r="E19" i="2" s="1"/>
  <c r="BC163" i="3"/>
  <c r="G22" i="2" s="1"/>
  <c r="BC183" i="3"/>
  <c r="G26" i="2" s="1"/>
  <c r="BE183" i="3"/>
  <c r="I26" i="2" s="1"/>
  <c r="BD45" i="3"/>
  <c r="H10" i="2" s="1"/>
  <c r="BE49" i="3"/>
  <c r="I11" i="2" s="1"/>
  <c r="BE63" i="3"/>
  <c r="I12" i="2" s="1"/>
  <c r="BC96" i="3"/>
  <c r="G16" i="2" s="1"/>
  <c r="BE104" i="3"/>
  <c r="I18" i="2" s="1"/>
  <c r="BD109" i="3"/>
  <c r="H19" i="2" s="1"/>
  <c r="BB183" i="3"/>
  <c r="F26" i="2" s="1"/>
  <c r="BA183" i="3"/>
  <c r="E26" i="2" s="1"/>
  <c r="BE90" i="3"/>
  <c r="I15" i="2" s="1"/>
  <c r="BE109" i="3"/>
  <c r="I19" i="2" s="1"/>
  <c r="BC11" i="3"/>
  <c r="G7" i="2" s="1"/>
  <c r="BA163" i="3"/>
  <c r="E22" i="2" s="1"/>
  <c r="BB96" i="3"/>
  <c r="F16" i="2" s="1"/>
  <c r="BC104" i="3"/>
  <c r="G18" i="2" s="1"/>
  <c r="BB11" i="3"/>
  <c r="F7" i="2" s="1"/>
  <c r="BB45" i="3"/>
  <c r="F10" i="2" s="1"/>
  <c r="BE45" i="3"/>
  <c r="I10" i="2" s="1"/>
  <c r="BE96" i="3"/>
  <c r="I16" i="2" s="1"/>
  <c r="BE163" i="3"/>
  <c r="I22" i="2" s="1"/>
  <c r="BE11" i="3"/>
  <c r="I7" i="2" s="1"/>
  <c r="BD118" i="3"/>
  <c r="H20" i="2" s="1"/>
  <c r="BA118" i="3"/>
  <c r="E20" i="2" s="1"/>
  <c r="BB72" i="3"/>
  <c r="F14" i="2" s="1"/>
  <c r="BE72" i="3"/>
  <c r="I14" i="2" s="1"/>
  <c r="BE118" i="3"/>
  <c r="I20" i="2" s="1"/>
  <c r="BE159" i="3"/>
  <c r="I21" i="2" s="1"/>
  <c r="G163" i="3"/>
  <c r="BD11" i="3"/>
  <c r="H7" i="2" s="1"/>
  <c r="BC45" i="3"/>
  <c r="G10" i="2" s="1"/>
  <c r="BA49" i="3"/>
  <c r="E11" i="2" s="1"/>
  <c r="BC72" i="3"/>
  <c r="G14" i="2" s="1"/>
  <c r="BD30" i="3"/>
  <c r="H8" i="2" s="1"/>
  <c r="BE30" i="3"/>
  <c r="I8" i="2" s="1"/>
  <c r="BD163" i="3"/>
  <c r="H22" i="2" s="1"/>
  <c r="BB49" i="3"/>
  <c r="F11" i="2" s="1"/>
  <c r="G45" i="3"/>
  <c r="BC49" i="3"/>
  <c r="G11" i="2" s="1"/>
  <c r="BD72" i="3"/>
  <c r="H14" i="2" s="1"/>
  <c r="G90" i="3"/>
  <c r="BA104" i="3"/>
  <c r="E18" i="2" s="1"/>
  <c r="G118" i="3"/>
  <c r="G159" i="3"/>
  <c r="BC159" i="3"/>
  <c r="G21" i="2" s="1"/>
  <c r="G183" i="3"/>
  <c r="BB190" i="3"/>
  <c r="F27" i="2" s="1"/>
  <c r="BB63" i="3"/>
  <c r="F12" i="2" s="1"/>
  <c r="BD63" i="3"/>
  <c r="H12" i="2" s="1"/>
  <c r="G104" i="3"/>
  <c r="BD49" i="3"/>
  <c r="H11" i="2" s="1"/>
  <c r="BB90" i="3"/>
  <c r="F15" i="2" s="1"/>
  <c r="BA159" i="3"/>
  <c r="E21" i="2" s="1"/>
  <c r="BC190" i="3"/>
  <c r="G27" i="2" s="1"/>
  <c r="BE190" i="3"/>
  <c r="I27" i="2" s="1"/>
  <c r="BD183" i="3"/>
  <c r="H26" i="2" s="1"/>
  <c r="BC90" i="3"/>
  <c r="G15" i="2" s="1"/>
  <c r="BB30" i="3"/>
  <c r="F8" i="2" s="1"/>
  <c r="BD104" i="3"/>
  <c r="H18" i="2" s="1"/>
  <c r="G109" i="3"/>
  <c r="BB111" i="3"/>
  <c r="BB118" i="3" s="1"/>
  <c r="F20" i="2" s="1"/>
  <c r="BB169" i="3"/>
  <c r="BB176" i="3" s="1"/>
  <c r="F24" i="2" s="1"/>
  <c r="BD190" i="3"/>
  <c r="H27" i="2" s="1"/>
  <c r="BB163" i="3"/>
  <c r="F22" i="2" s="1"/>
  <c r="BC30" i="3"/>
  <c r="G8" i="2" s="1"/>
  <c r="BA45" i="3"/>
  <c r="E10" i="2" s="1"/>
  <c r="G49" i="3"/>
  <c r="BC63" i="3"/>
  <c r="G12" i="2" s="1"/>
  <c r="BD90" i="3"/>
  <c r="H15" i="2" s="1"/>
  <c r="BD96" i="3"/>
  <c r="H16" i="2" s="1"/>
  <c r="BC118" i="3"/>
  <c r="G20" i="2" s="1"/>
  <c r="BD159" i="3"/>
  <c r="H21" i="2" s="1"/>
  <c r="BA63" i="3"/>
  <c r="E12" i="2" s="1"/>
  <c r="BA72" i="3"/>
  <c r="E14" i="2" s="1"/>
  <c r="BA190" i="3"/>
  <c r="E27" i="2" s="1"/>
  <c r="BA96" i="3"/>
  <c r="E16" i="2" s="1"/>
  <c r="BA30" i="3"/>
  <c r="E8" i="2" s="1"/>
  <c r="BA74" i="3"/>
  <c r="BA90" i="3" s="1"/>
  <c r="E15" i="2" s="1"/>
  <c r="G30" i="3"/>
  <c r="G66" i="3"/>
  <c r="G96" i="3"/>
  <c r="G99" i="3"/>
  <c r="G190" i="3"/>
  <c r="BB101" i="3"/>
  <c r="BB104" i="3" s="1"/>
  <c r="F18" i="2" s="1"/>
  <c r="BB120" i="3"/>
  <c r="BB159" i="3" s="1"/>
  <c r="F21" i="2" s="1"/>
  <c r="BB165" i="3"/>
  <c r="BB167" i="3" s="1"/>
  <c r="F23" i="2" s="1"/>
  <c r="BB178" i="3"/>
  <c r="BB179" i="3" s="1"/>
  <c r="F25" i="2" s="1"/>
  <c r="BA8" i="3"/>
  <c r="BA11" i="3" s="1"/>
  <c r="E7" i="2" s="1"/>
  <c r="BA32" i="3"/>
  <c r="BA34" i="3" s="1"/>
  <c r="E9" i="2" s="1"/>
  <c r="G63" i="3"/>
  <c r="G72" i="3"/>
  <c r="BB106" i="3"/>
  <c r="BB109" i="3" s="1"/>
  <c r="F19" i="2" s="1"/>
  <c r="E29" i="2" l="1"/>
  <c r="G29" i="2"/>
  <c r="C18" i="1" s="1"/>
  <c r="H29" i="2"/>
  <c r="C17" i="1" s="1"/>
  <c r="F29" i="2"/>
  <c r="C16" i="1" s="1"/>
  <c r="I29" i="2"/>
  <c r="C21" i="1" s="1"/>
  <c r="G35" i="2" l="1"/>
  <c r="I35" i="2" s="1"/>
  <c r="G16" i="1" s="1"/>
  <c r="G34" i="2"/>
  <c r="I34" i="2" s="1"/>
  <c r="C15" i="1"/>
  <c r="C19" i="1" s="1"/>
  <c r="C22" i="1" s="1"/>
  <c r="H36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<sst xmlns="http://schemas.openxmlformats.org/spreadsheetml/2006/main" count="545" uniqueCount="327">
  <si>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</si>
  <si>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</si>
  <si>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</si>
  <si>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</si>
  <si>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</si>
  <si>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</si>
  <si>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</si>
  <si>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</si>
  <si>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</si>
  <si>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</si>
  <si>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</si>
  <si>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</si>
  <si>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</si>
  <si>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</si>
  <si>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</si>
  <si>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</si>
  <si>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</si>
  <si>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</si>
  <si>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</si>
  <si>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</si>
  <si>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</si>
  <si>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</si>
  <si>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</si>
  <si>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</si>
  <si>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</si>
  <si>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</si>
  <si>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</si>
  <si>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</si>
  <si>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</si>
  <si>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</si>
  <si>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</si>
  <si>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</si>
  <si>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</si>
  <si>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</si>
  <si>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</si>
  <si>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</si>
  <si>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</si>
  <si>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</si>
  <si>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</si>
  <si>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</si>
  <si>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</si>
  <si>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</si>
  <si>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</si>
  <si>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</si>
  <si>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</si>
  <si>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</si>
  <si>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</si>
  <si>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</si>
  <si>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</si>
  <si>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</si>
  <si>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</si>
  <si>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</si>
  <si>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</si>
  <si>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</si>
  <si>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</si>
  <si>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</si>
  <si>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</si>
  <si>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</si>
  <si>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</si>
  <si>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</si>
  <si>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</si>
  <si>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</si>
  <si>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</si>
  <si>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</si>
  <si>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</si>
  <si>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</si>
  <si>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</si>
  <si>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</si>
  <si>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</si>
  <si>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</si>
  <si>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</si>
  <si>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</si>
  <si>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</si>
  <si>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</si>
  <si>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</si>
  <si>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</si>
  <si>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782R</t>
  </si>
  <si>
    <t>MU - Realizace SIMU+TEIRESIÁS</t>
  </si>
  <si>
    <t>Etapa I</t>
  </si>
  <si>
    <t>Filozofická fakulta, Jaselská 18, Brno</t>
  </si>
  <si>
    <t>D.1.1 Stavební část</t>
  </si>
  <si>
    <t>3</t>
  </si>
  <si>
    <t>Svislé konstrukce</t>
  </si>
  <si>
    <t>311271175RT6</t>
  </si>
  <si>
    <t>Zdivo z tvárnic Ytong hladkých tl. 20 cm tvárnice P 6 - 650, 499 x 249 x 200 mm</t>
  </si>
  <si>
    <t>m2</t>
  </si>
  <si>
    <t>1,10*1,60*5</t>
  </si>
  <si>
    <t>317145315R00</t>
  </si>
  <si>
    <t xml:space="preserve">Překlad porobet. plochý PSF III/1500  125x124x2000 </t>
  </si>
  <si>
    <t>kus</t>
  </si>
  <si>
    <t>4</t>
  </si>
  <si>
    <t>Vodorovné konstrukce</t>
  </si>
  <si>
    <t>411321315R00</t>
  </si>
  <si>
    <t xml:space="preserve">Stropy deskové ze železobetonu C 20/25 XC1 </t>
  </si>
  <si>
    <t>m3</t>
  </si>
  <si>
    <t>skořepina na klenbě:0,05*(3,10*3,80+0,50*1,80)</t>
  </si>
  <si>
    <t>horní podesta do trapézu:0,05*2,70*3,10</t>
  </si>
  <si>
    <t>0,04*2,70*3,10*2/3</t>
  </si>
  <si>
    <t>411354235R00</t>
  </si>
  <si>
    <t xml:space="preserve">Bednění stropů plech lesklý, vlna 40 mm tl. 0,75mm </t>
  </si>
  <si>
    <t>horní  podesta:2,70*3,10</t>
  </si>
  <si>
    <t>411361921RT5</t>
  </si>
  <si>
    <t>Výztuž stropů svařovanou sítí průměr drátu  6,0, oka 150/150 mm KH20</t>
  </si>
  <si>
    <t>t</t>
  </si>
  <si>
    <t>skořepina na klenbě:1,15*0,001*3,03*(3,10*3,80+0,50*1,80)</t>
  </si>
  <si>
    <t>Začátek provozního součtu</t>
  </si>
  <si>
    <t>Konec provozního součtu</t>
  </si>
  <si>
    <t>411361921RT9</t>
  </si>
  <si>
    <t>Výztuž stropů svařovanou sítí průměr drátu  8,0, oka 150/150 mm KY80</t>
  </si>
  <si>
    <t>horní podesta-na trapézu:1,15*0,001*5,40*2,70*3,10</t>
  </si>
  <si>
    <t>413941123R00</t>
  </si>
  <si>
    <t xml:space="preserve">Osazení válcovaných nosníků ve stropech č. 14 - 22 </t>
  </si>
  <si>
    <t>IPE140:3*3,40*12,90*0,001</t>
  </si>
  <si>
    <t>4-01</t>
  </si>
  <si>
    <t>D+M Trny do klenby dl. cca 150mm v rastru 0,5x0,5m</t>
  </si>
  <si>
    <t>3,10*3,80</t>
  </si>
  <si>
    <t>4-02</t>
  </si>
  <si>
    <t xml:space="preserve">D+M Schodišťový stupeň P4, 4-600 300x150x1800mm </t>
  </si>
  <si>
    <t>13383425</t>
  </si>
  <si>
    <t>Dod-Tyč průřezu IPE 140, střední, jak. oceli S235</t>
  </si>
  <si>
    <t>IPE140:3*3,40*12,90*0,001*1,08</t>
  </si>
  <si>
    <t>5</t>
  </si>
  <si>
    <t>Komunikace</t>
  </si>
  <si>
    <t>596215021xx</t>
  </si>
  <si>
    <t>Kladení zámkové dlažby tl. 6 cm do drtě tl. 4 cm oprava stávající po odbourání schodu u vstupu</t>
  </si>
  <si>
    <t>2,00*0,60</t>
  </si>
  <si>
    <t>61</t>
  </si>
  <si>
    <t>Úpravy povrchů vnitřní</t>
  </si>
  <si>
    <t>612421331RT2</t>
  </si>
  <si>
    <t>Oprava vápen.omítek stěn do 30 % pl. - štukových s použitím suché maltové směsi</t>
  </si>
  <si>
    <t>4,35*(2,80*2+3,06)-1,52*3,84</t>
  </si>
  <si>
    <t>(3,70+4,35)*2*1,50*2</t>
  </si>
  <si>
    <t>3,70*(2*2,30+3,06+1,40+2,50*2)-3,70*1,85-1,58*2,82*2</t>
  </si>
  <si>
    <t>612481211RT2</t>
  </si>
  <si>
    <t>Montáž výztužné sítě (perlinky) do stěrky-stěny včetně výztužné sítě a stěrkového tmelu</t>
  </si>
  <si>
    <t>116,40*0,30</t>
  </si>
  <si>
    <t>61-01</t>
  </si>
  <si>
    <t xml:space="preserve">Zakrytí a ochrana štuk. omítek před poškozením </t>
  </si>
  <si>
    <t>stěny :60,00</t>
  </si>
  <si>
    <t>strop:20,00</t>
  </si>
  <si>
    <t>62</t>
  </si>
  <si>
    <t>Úpravy povrchů vnější</t>
  </si>
  <si>
    <t>622432112R00</t>
  </si>
  <si>
    <t>Omítka stěn marmolit střednězrnná-oprava stávající omítky po repasi dveří a opravě schodku</t>
  </si>
  <si>
    <t>62-01</t>
  </si>
  <si>
    <t>Oprava stávající vnější omítky po odbourání schodu u vstupních dveří, vč. nátěru,barva dle stávající</t>
  </si>
  <si>
    <t>63</t>
  </si>
  <si>
    <t>Podlahové konstrukce</t>
  </si>
  <si>
    <t>631312621R00</t>
  </si>
  <si>
    <t xml:space="preserve">Mazanina betonová tl. 5 - 8 cm C 20/25 </t>
  </si>
  <si>
    <t>plocha podlahy:2,30*3,10+0,45*1,80+1,40*1,85+1,10*0,65</t>
  </si>
  <si>
    <t>0,07*11,30</t>
  </si>
  <si>
    <t>631319171R00</t>
  </si>
  <si>
    <t xml:space="preserve">Příplatek za stržení povrchu mazaniny tl. 8 cm </t>
  </si>
  <si>
    <t>631361921RT9</t>
  </si>
  <si>
    <t>Výztuž mazanin svařovanou sítí průměr drátu  8,0, oka 150/150 mm KY80</t>
  </si>
  <si>
    <t>1,15*0,001*5,40*11,30</t>
  </si>
  <si>
    <t>631571002R00</t>
  </si>
  <si>
    <t xml:space="preserve">Doplnění násypu z kameniva těženého fr. 4/8 mm </t>
  </si>
  <si>
    <t>0,10*3,10*2,30*2</t>
  </si>
  <si>
    <t>632411105R00</t>
  </si>
  <si>
    <t xml:space="preserve">Samonivelační stěrka, ruč.zpracování tl.5 mm </t>
  </si>
  <si>
    <t>pod čisticí zónu:1,60*1,30</t>
  </si>
  <si>
    <t>94</t>
  </si>
  <si>
    <t>Lešení a stavební výtahy</t>
  </si>
  <si>
    <t>941955003R00</t>
  </si>
  <si>
    <t xml:space="preserve">Lešení lehké pomocné, výška podlahy do 2,5 m </t>
  </si>
  <si>
    <t>95</t>
  </si>
  <si>
    <t>Dokončovací kce na pozemních stavbách</t>
  </si>
  <si>
    <t>952901111R00</t>
  </si>
  <si>
    <t xml:space="preserve">Vyčištění budov o výšce podlaží do 4 m </t>
  </si>
  <si>
    <t>952902110R00</t>
  </si>
  <si>
    <t xml:space="preserve">Čištění zametáním v místnostech a chodbách </t>
  </si>
  <si>
    <t>20,00*3</t>
  </si>
  <si>
    <t>952902611U00</t>
  </si>
  <si>
    <t xml:space="preserve">Vysátí prach ostatní plochy </t>
  </si>
  <si>
    <t>96</t>
  </si>
  <si>
    <t>Bourání konstrukcí</t>
  </si>
  <si>
    <t>962032231R00</t>
  </si>
  <si>
    <t xml:space="preserve">Bourání zdiva z cihel pálených na MVC </t>
  </si>
  <si>
    <t>schody:0,90*2,00*3,10</t>
  </si>
  <si>
    <t>963022819R00</t>
  </si>
  <si>
    <t xml:space="preserve">Bourání kamenných.schodišťových stupňů </t>
  </si>
  <si>
    <t>m</t>
  </si>
  <si>
    <t>965042141RT2</t>
  </si>
  <si>
    <t>Bourání mazanin betonových tl. 10 cm, nad 4 m2 ručně tl. mazaniny 8 - 10 cm</t>
  </si>
  <si>
    <t>chodba N01001:19,16</t>
  </si>
  <si>
    <t>část chodby :0,36*1,58+1,45*1,85+1,10*0,65</t>
  </si>
  <si>
    <t>23,15*0,11</t>
  </si>
  <si>
    <t>965081812RT2</t>
  </si>
  <si>
    <t>Bourání dlažeb terac.,čedič. tl.do 30 mm, pl. 1 m2 kamenná dlažba</t>
  </si>
  <si>
    <t>sokl:0,15*2*(6,55+3,10)-0,15*(1,50+1,58)</t>
  </si>
  <si>
    <t>sokl:0,15*(0,65*2+1,40+0,20*2+0,36*2)</t>
  </si>
  <si>
    <t>965082932RT2</t>
  </si>
  <si>
    <t>Odstranění násypu tl. do 20 cm, plocha do 2 m2 tl. násypu 15 - 20 cm, plocha do 2 m2</t>
  </si>
  <si>
    <t>0,21*2,10*3,10</t>
  </si>
  <si>
    <t>97</t>
  </si>
  <si>
    <t>Prorážení otvorů</t>
  </si>
  <si>
    <t>973031344R00</t>
  </si>
  <si>
    <t xml:space="preserve">Vysekání kapes zeď cih. MVC pl. 0,25 m2, hl. 15 cm </t>
  </si>
  <si>
    <t>974031664R00</t>
  </si>
  <si>
    <t xml:space="preserve">Vysekání rýh zeď cihelná-pro ulož.rubové skořepiny </t>
  </si>
  <si>
    <t>4,60*2+3,10*2</t>
  </si>
  <si>
    <t>978023411R00</t>
  </si>
  <si>
    <t xml:space="preserve">Vysekání a úprava spár zdiva cihelného-klenba </t>
  </si>
  <si>
    <t>99</t>
  </si>
  <si>
    <t>Staveništní přesun hmot</t>
  </si>
  <si>
    <t>999281105R00</t>
  </si>
  <si>
    <t xml:space="preserve">Přesun hmot pro opravy a údržbu do výšky 6 m </t>
  </si>
  <si>
    <t>713</t>
  </si>
  <si>
    <t>Izolace tepelné</t>
  </si>
  <si>
    <t>713121118RU1</t>
  </si>
  <si>
    <t>Montáž dilatačního pásku podél stěn včetně dodávky ISOVER N/PP 15x100x1000 mm</t>
  </si>
  <si>
    <t>2*(1,40+0,36+6,09+0,43+3,06+2,50)</t>
  </si>
  <si>
    <t>998713101R00</t>
  </si>
  <si>
    <t xml:space="preserve">Přesun hmot pro izolace tepelné, výšky do 6 m </t>
  </si>
  <si>
    <t>766</t>
  </si>
  <si>
    <t>Konstrukce truhlářské</t>
  </si>
  <si>
    <t>766-01</t>
  </si>
  <si>
    <t>Repase vstup. dřev. dveří kazetových OZN D/01 1500x2620mm s proskl.nadsv. s rám.zárubni</t>
  </si>
  <si>
    <t>repase dle výpisu dveří D/01, kus:1</t>
  </si>
  <si>
    <t>998766201R00</t>
  </si>
  <si>
    <t xml:space="preserve">Přesun hmot pro truhlářské konstr., výšky do 6 m </t>
  </si>
  <si>
    <t>767</t>
  </si>
  <si>
    <t>Konstrukce zámečnické</t>
  </si>
  <si>
    <t>767-01</t>
  </si>
  <si>
    <t>D+M Madlo pro vyrovnávací schodiště OZN Z/01 nerez kartáčovaná</t>
  </si>
  <si>
    <t>0,15+1,40+0,35</t>
  </si>
  <si>
    <t>767-02</t>
  </si>
  <si>
    <t>D+M Zábradlí pro vyrovnávací schodiště OZN Z/02 nerez kartáčovaná</t>
  </si>
  <si>
    <t>767-03</t>
  </si>
  <si>
    <t>D+M Čisticí zóna kobercová do osaz. rámu OZN Z/03 r. 1600x1300 mm, rám L 20x30x3mm nerez</t>
  </si>
  <si>
    <t>767-04</t>
  </si>
  <si>
    <t>D+M Podlahová dělicí lišta OZN Z/04 k dlažbě, h.10mm, nerez kartáčovaná</t>
  </si>
  <si>
    <t>998767201R00</t>
  </si>
  <si>
    <t xml:space="preserve">Přesun hmot pro zámečnické konstr., výšky do 6 m </t>
  </si>
  <si>
    <t>771</t>
  </si>
  <si>
    <t>Podlahy z dlaždic a obklady</t>
  </si>
  <si>
    <t>771275106RV4</t>
  </si>
  <si>
    <t>Obklad keram.schod.stupňů hladkých do tmele 20x20 lepidlo, spár.hmota</t>
  </si>
  <si>
    <t>stupnice:1,60*1,50</t>
  </si>
  <si>
    <t>podstupnice:1,60*0,17*5</t>
  </si>
  <si>
    <t>771475014RT1</t>
  </si>
  <si>
    <t>Obklad soklíků keram.rovných, tmel,výška 10 cm lepidlo+spár.hmota</t>
  </si>
  <si>
    <t>0,65*2+0,10*2+1,40+0,20*2+0,36*2</t>
  </si>
  <si>
    <t>6,09*2+3,06*2+0,43*2+1,50+0,17*10</t>
  </si>
  <si>
    <t>-1,58-1,75</t>
  </si>
  <si>
    <t>771479001R00</t>
  </si>
  <si>
    <t xml:space="preserve">Řezání dlaždic keramických pro soklíky </t>
  </si>
  <si>
    <t>771575107RV4</t>
  </si>
  <si>
    <t>Montáž podlah keram.,režné hladké, tmel, 20x20 cm lepidlo, spár.hmota</t>
  </si>
  <si>
    <t>podlaha:1,10*0,65+1,40*1,85+0,36*1,58</t>
  </si>
  <si>
    <t>3,06*6,09+0,43*1,75</t>
  </si>
  <si>
    <t>odečet schody:-1,60*1,50</t>
  </si>
  <si>
    <t>odečet čisticí zóna:-1,30*1,60</t>
  </si>
  <si>
    <t>18,80</t>
  </si>
  <si>
    <t>771-01</t>
  </si>
  <si>
    <t>Dod-Dlažba keramická 200x200 mm RAKO, Unistone béžová</t>
  </si>
  <si>
    <t>0,20*0,20*6*5</t>
  </si>
  <si>
    <t>0,20*0,20*12*9+0,20*0,20*8</t>
  </si>
  <si>
    <t>0,20*0,20*12*6+0,20*0,20*4*2</t>
  </si>
  <si>
    <t>béžová dlažba:9,10*1,05</t>
  </si>
  <si>
    <t>771-02</t>
  </si>
  <si>
    <t>Dod-Dlažba keramická 200x200 mm RAKO, Unistone hnědá</t>
  </si>
  <si>
    <t>odečet schodovky:-1,60*1,50</t>
  </si>
  <si>
    <t>odečet čist. zóna:-1,30*1,60</t>
  </si>
  <si>
    <t>podstupnice:0,17*1,60*5</t>
  </si>
  <si>
    <t>soklíky:23,05*0,10</t>
  </si>
  <si>
    <t>celá plocha:22,50</t>
  </si>
  <si>
    <t>odečet béžová barva:-9,10</t>
  </si>
  <si>
    <t>Mezisoučet</t>
  </si>
  <si>
    <t>ztratné:13,40*0,15</t>
  </si>
  <si>
    <t>771-03</t>
  </si>
  <si>
    <t>Dod-Dlažba keramická - schodovka RAKO 300x600 mm Unistone béžová</t>
  </si>
  <si>
    <t>3*5</t>
  </si>
  <si>
    <t>998771201R00</t>
  </si>
  <si>
    <t xml:space="preserve">Přesun hmot pro podlahy z dlaždic, výšky do 6 m </t>
  </si>
  <si>
    <t>772</t>
  </si>
  <si>
    <t>Kamenné  dlažby</t>
  </si>
  <si>
    <t>772-01</t>
  </si>
  <si>
    <t>Stupeň - kámen tvrdý - dle stávajícího u vstupních dveří</t>
  </si>
  <si>
    <t>998772101R00</t>
  </si>
  <si>
    <t xml:space="preserve">Přesun hmot pro dlažby z kamene, výšky do 6 m </t>
  </si>
  <si>
    <t>783</t>
  </si>
  <si>
    <t>Nátěry</t>
  </si>
  <si>
    <t>783226100R00</t>
  </si>
  <si>
    <t xml:space="preserve">Nátěr syntetický kovových konstrukcí základní </t>
  </si>
  <si>
    <t>IPE140:3*3,40*0,551</t>
  </si>
  <si>
    <t>784</t>
  </si>
  <si>
    <t>Malby</t>
  </si>
  <si>
    <t>784195112a</t>
  </si>
  <si>
    <t>Malba tekutá , bílá, 2 x vč.penetrace</t>
  </si>
  <si>
    <t>4,35*(2,80*2+3,06)</t>
  </si>
  <si>
    <t>3,70*(2*2,30+3,06+1,40+2,50*2)</t>
  </si>
  <si>
    <t>138,00</t>
  </si>
  <si>
    <t>788</t>
  </si>
  <si>
    <t>Požární zabezpečení stavby</t>
  </si>
  <si>
    <t>788-01</t>
  </si>
  <si>
    <t xml:space="preserve">D+M Tabulka únikový východ </t>
  </si>
  <si>
    <t>M33</t>
  </si>
  <si>
    <t>Montáže dopravních zařízení a vah</t>
  </si>
  <si>
    <t>M33-01</t>
  </si>
  <si>
    <t>Demontáž schodišťové plošiny vč. vodící dráhy madel, vč. odvozu a likvidace</t>
  </si>
  <si>
    <t>M33-02</t>
  </si>
  <si>
    <t>D+M Schodišťová plošina ZP5 zapuštění plné</t>
  </si>
  <si>
    <t>D96</t>
  </si>
  <si>
    <t>Přesuny suti a vybouraných hmot</t>
  </si>
  <si>
    <t>979082111R00</t>
  </si>
  <si>
    <t>Vnitrostaveništní doprava suti do 10 m celkem 20m</t>
  </si>
  <si>
    <t>979082121R00</t>
  </si>
  <si>
    <t xml:space="preserve">Příplatek k vnitrost. dopravě suti za dalších 5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</si>
  <si>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</si>
  <si>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</si>
  <si>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</si>
  <si>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</si>
  <si>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979999999R00</t>
  </si>
  <si>
    <t xml:space="preserve">Poplatek za skládku 10 % příměsí </t>
  </si>
  <si>
    <t>Zařízení staveniště</t>
  </si>
  <si>
    <t>Kompletační činnost (IČD)</t>
  </si>
  <si>
    <t>x</t>
  </si>
  <si>
    <t>Masarykova univerzita Brno</t>
  </si>
  <si>
    <t>INTAR a.s. Brno</t>
  </si>
  <si>
    <t>100</t>
  </si>
  <si>
    <t>100-01</t>
  </si>
  <si>
    <t>Ostatní náklady stavby</t>
  </si>
  <si>
    <t>Dokumentace skutečného provedení</t>
  </si>
  <si>
    <t>soubor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</si>
</sst>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3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20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1" fillId="3" borderId="62" xfId="1" applyNumberFormat="1" applyFont="1" applyFill="1" applyBorder="1" applyAlignment="1">
      <alignment horizontal="right" wrapText="1"/>
    </xf>
    <xf numFmtId="0" fontId="21" fillId="3" borderId="34" xfId="1" applyFont="1" applyFill="1" applyBorder="1" applyAlignment="1">
      <alignment horizontal="left" wrapText="1"/>
    </xf>
    <xf numFmtId="0" fontId="21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3" fillId="2" borderId="10" xfId="1" applyNumberFormat="1" applyFont="1" applyFill="1" applyBorder="1" applyAlignment="1">
      <alignment horizontal="left"/>
    </xf>
    <xf numFmtId="0" fontId="23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4" fillId="0" borderId="0" xfId="1" applyFont="1" applyAlignment="1"/>
    <xf numFmtId="0" fontId="10" fillId="0" borderId="0" xfId="1" applyAlignment="1">
      <alignment horizontal="right"/>
    </xf>
    <xf numFmtId="0" fontId="25" fillId="0" borderId="0" xfId="1" applyFont="1" applyBorder="1"/>
    <xf numFmtId="3" fontId="25" fillId="0" borderId="0" xfId="1" applyNumberFormat="1" applyFont="1" applyBorder="1" applyAlignment="1">
      <alignment horizontal="right"/>
    </xf>
    <xf numFmtId="4" fontId="25" fillId="0" borderId="0" xfId="1" applyNumberFormat="1" applyFont="1" applyBorder="1"/>
    <xf numFmtId="0" fontId="24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9" fillId="3" borderId="62" xfId="1" applyNumberFormat="1" applyFont="1" applyFill="1" applyBorder="1" applyAlignment="1">
      <alignment horizontal="right" wrapText="1"/>
    </xf>
    <xf numFmtId="4" fontId="26" fillId="3" borderId="62" xfId="1" applyNumberFormat="1" applyFont="1" applyFill="1" applyBorder="1" applyAlignment="1">
      <alignment horizontal="righ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19" fillId="3" borderId="60" xfId="1" applyNumberFormat="1" applyFont="1" applyFill="1" applyBorder="1" applyAlignment="1">
      <alignment horizontal="left" wrapText="1"/>
    </xf>
    <xf numFmtId="49" fontId="22" fillId="0" borderId="61" xfId="0" applyNumberFormat="1" applyFont="1" applyBorder="1" applyAlignment="1">
      <alignment horizontal="left" wrapText="1"/>
    </xf>
    <xf numFmtId="49" fontId="21" fillId="3" borderId="60" xfId="1" applyNumberFormat="1" applyFont="1" applyFill="1" applyBorder="1" applyAlignment="1">
      <alignment horizontal="left" wrapText="1"/>
    </xf>
    <xf numFmtId="49" fontId="26" fillId="3" borderId="60" xfId="1" applyNumberFormat="1" applyFont="1" applyFill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" fontId="17" fillId="4" borderId="59" xfId="1" applyNumberFormat="1" applyFont="1" applyFill="1" applyBorder="1" applyAlignment="1" applyProtection="1">
      <alignment horizontal="right"/>
      <protection locked="0"/>
    </xf>
    <xf numFmtId="4" fontId="17" fillId="0" borderId="59" xfId="1" applyNumberFormat="1" applyFont="1" applyBorder="1" applyAlignment="1" applyProtection="1">
      <alignment horizontal="right"/>
      <protection locked="0"/>
    </xf>
    <xf numFmtId="0" fontId="21" fillId="3" borderId="34" xfId="1" applyFont="1" applyFill="1" applyBorder="1" applyAlignment="1" applyProtection="1">
      <alignment horizontal="left" wrapText="1"/>
    </xf>
    <xf numFmtId="165" fontId="3" fillId="4" borderId="10" xfId="0" applyNumberFormat="1" applyFont="1" applyFill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28" sqref="C2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0</v>
      </c>
      <c r="D2" s="5" t="str">
        <f>Rekapitulace!G2</f>
        <v>D.1.1 Stavební část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78</v>
      </c>
      <c r="B5" s="18"/>
      <c r="C5" s="19" t="s">
        <v>79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 t="s">
        <v>76</v>
      </c>
      <c r="B7" s="25"/>
      <c r="C7" s="26" t="s">
        <v>77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207" t="s">
        <v>321</v>
      </c>
      <c r="D8" s="207"/>
      <c r="E8" s="208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07" t="str">
        <f>Projektant</f>
        <v>INTAR a.s. Brno</v>
      </c>
      <c r="D9" s="207"/>
      <c r="E9" s="208"/>
      <c r="F9" s="13"/>
      <c r="G9" s="34"/>
      <c r="H9" s="35"/>
    </row>
    <row r="10" spans="1:57" x14ac:dyDescent="0.2">
      <c r="A10" s="29" t="s">
        <v>15</v>
      </c>
      <c r="B10" s="13"/>
      <c r="C10" s="207" t="s">
        <v>320</v>
      </c>
      <c r="D10" s="207"/>
      <c r="E10" s="207"/>
      <c r="F10" s="36"/>
      <c r="G10" s="37"/>
      <c r="H10" s="38"/>
    </row>
    <row r="11" spans="1:57" ht="13.5" customHeight="1" x14ac:dyDescent="0.2">
      <c r="A11" s="29" t="s">
        <v>16</v>
      </c>
      <c r="B11" s="13"/>
      <c r="C11" s="207" t="s">
        <v>319</v>
      </c>
      <c r="D11" s="207"/>
      <c r="E11" s="207"/>
      <c r="F11" s="39" t="s">
        <v>17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09"/>
      <c r="D12" s="209"/>
      <c r="E12" s="209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Rekapitulace!A34</f>
        <v>Zařízení staveniště</v>
      </c>
      <c r="E15" s="58"/>
      <c r="F15" s="59"/>
      <c r="G15" s="56">
        <f>Rekapitulace!I34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Rekapitulace!A35</f>
        <v>Kompletační činnost (IČD)</v>
      </c>
      <c r="E16" s="60"/>
      <c r="F16" s="61"/>
      <c r="G16" s="56">
        <f>Rekapitulace!I35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30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31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10" t="s">
        <v>34</v>
      </c>
      <c r="B23" s="211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 x14ac:dyDescent="0.2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43</v>
      </c>
      <c r="B30" s="86"/>
      <c r="C30" s="87">
        <v>21</v>
      </c>
      <c r="D30" s="86" t="s">
        <v>44</v>
      </c>
      <c r="E30" s="88"/>
      <c r="F30" s="212">
        <f>C23-F32</f>
        <v>0</v>
      </c>
      <c r="G30" s="213"/>
    </row>
    <row r="31" spans="1:7" x14ac:dyDescent="0.2">
      <c r="A31" s="85" t="s">
        <v>45</v>
      </c>
      <c r="B31" s="86"/>
      <c r="C31" s="87">
        <f>SazbaDPH1</f>
        <v>21</v>
      </c>
      <c r="D31" s="86" t="s">
        <v>46</v>
      </c>
      <c r="E31" s="88"/>
      <c r="F31" s="212">
        <f>ROUND(PRODUCT(F30,C31/100),0)</f>
        <v>0</v>
      </c>
      <c r="G31" s="213"/>
    </row>
    <row r="32" spans="1:7" x14ac:dyDescent="0.2">
      <c r="A32" s="85" t="s">
        <v>43</v>
      </c>
      <c r="B32" s="86"/>
      <c r="C32" s="87">
        <v>0</v>
      </c>
      <c r="D32" s="86" t="s">
        <v>46</v>
      </c>
      <c r="E32" s="88"/>
      <c r="F32" s="212">
        <v>0</v>
      </c>
      <c r="G32" s="213"/>
    </row>
    <row r="33" spans="1:8" x14ac:dyDescent="0.2">
      <c r="A33" s="85" t="s">
        <v>45</v>
      </c>
      <c r="B33" s="89"/>
      <c r="C33" s="90">
        <f>SazbaDPH2</f>
        <v>0</v>
      </c>
      <c r="D33" s="86" t="s">
        <v>46</v>
      </c>
      <c r="E33" s="61"/>
      <c r="F33" s="212">
        <f>ROUND(PRODUCT(F32,C33/100),0)</f>
        <v>0</v>
      </c>
      <c r="G33" s="213"/>
    </row>
    <row r="34" spans="1:8" s="94" customFormat="1" ht="19.5" customHeight="1" thickBot="1" x14ac:dyDescent="0.3">
      <c r="A34" s="91" t="s">
        <v>47</v>
      </c>
      <c r="B34" s="92"/>
      <c r="C34" s="92"/>
      <c r="D34" s="92"/>
      <c r="E34" s="93"/>
      <c r="F34" s="214">
        <f>ROUND(SUM(F30:F33),0)</f>
        <v>0</v>
      </c>
      <c r="G34" s="215"/>
    </row>
    <row r="36" spans="1:8" x14ac:dyDescent="0.2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 x14ac:dyDescent="0.2">
      <c r="A37" s="95"/>
      <c r="B37" s="206"/>
      <c r="C37" s="206"/>
      <c r="D37" s="206"/>
      <c r="E37" s="206"/>
      <c r="F37" s="206"/>
      <c r="G37" s="206"/>
      <c r="H37" t="s">
        <v>6</v>
      </c>
    </row>
    <row r="38" spans="1:8" ht="12.75" customHeight="1" x14ac:dyDescent="0.2">
      <c r="A38" s="96"/>
      <c r="B38" s="206"/>
      <c r="C38" s="206"/>
      <c r="D38" s="206"/>
      <c r="E38" s="206"/>
      <c r="F38" s="206"/>
      <c r="G38" s="206"/>
      <c r="H38" t="s">
        <v>6</v>
      </c>
    </row>
    <row r="39" spans="1:8" x14ac:dyDescent="0.2">
      <c r="A39" s="96"/>
      <c r="B39" s="206"/>
      <c r="C39" s="206"/>
      <c r="D39" s="206"/>
      <c r="E39" s="206"/>
      <c r="F39" s="206"/>
      <c r="G39" s="206"/>
      <c r="H39" t="s">
        <v>6</v>
      </c>
    </row>
    <row r="40" spans="1:8" x14ac:dyDescent="0.2">
      <c r="A40" s="96"/>
      <c r="B40" s="206"/>
      <c r="C40" s="206"/>
      <c r="D40" s="206"/>
      <c r="E40" s="206"/>
      <c r="F40" s="206"/>
      <c r="G40" s="206"/>
      <c r="H40" t="s">
        <v>6</v>
      </c>
    </row>
    <row r="41" spans="1:8" x14ac:dyDescent="0.2">
      <c r="A41" s="96"/>
      <c r="B41" s="206"/>
      <c r="C41" s="206"/>
      <c r="D41" s="206"/>
      <c r="E41" s="206"/>
      <c r="F41" s="206"/>
      <c r="G41" s="206"/>
      <c r="H41" t="s">
        <v>6</v>
      </c>
    </row>
    <row r="42" spans="1:8" x14ac:dyDescent="0.2">
      <c r="A42" s="96"/>
      <c r="B42" s="206"/>
      <c r="C42" s="206"/>
      <c r="D42" s="206"/>
      <c r="E42" s="206"/>
      <c r="F42" s="206"/>
      <c r="G42" s="206"/>
      <c r="H42" t="s">
        <v>6</v>
      </c>
    </row>
    <row r="43" spans="1:8" x14ac:dyDescent="0.2">
      <c r="A43" s="96"/>
      <c r="B43" s="206"/>
      <c r="C43" s="206"/>
      <c r="D43" s="206"/>
      <c r="E43" s="206"/>
      <c r="F43" s="206"/>
      <c r="G43" s="206"/>
      <c r="H43" t="s">
        <v>6</v>
      </c>
    </row>
    <row r="44" spans="1:8" x14ac:dyDescent="0.2">
      <c r="A44" s="96"/>
      <c r="B44" s="206"/>
      <c r="C44" s="206"/>
      <c r="D44" s="206"/>
      <c r="E44" s="206"/>
      <c r="F44" s="206"/>
      <c r="G44" s="206"/>
      <c r="H44" t="s">
        <v>6</v>
      </c>
    </row>
    <row r="45" spans="1:8" ht="0.75" customHeight="1" x14ac:dyDescent="0.2">
      <c r="A45" s="96"/>
      <c r="B45" s="206"/>
      <c r="C45" s="206"/>
      <c r="D45" s="206"/>
      <c r="E45" s="206"/>
      <c r="F45" s="206"/>
      <c r="G45" s="206"/>
      <c r="H45" t="s">
        <v>6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  <row r="52" spans="2:7" x14ac:dyDescent="0.2">
      <c r="B52" s="205"/>
      <c r="C52" s="205"/>
      <c r="D52" s="205"/>
      <c r="E52" s="205"/>
      <c r="F52" s="205"/>
      <c r="G52" s="205"/>
    </row>
    <row r="53" spans="2:7" x14ac:dyDescent="0.2">
      <c r="B53" s="205"/>
      <c r="C53" s="205"/>
      <c r="D53" s="205"/>
      <c r="E53" s="205"/>
      <c r="F53" s="205"/>
      <c r="G53" s="205"/>
    </row>
    <row r="54" spans="2:7" x14ac:dyDescent="0.2">
      <c r="B54" s="205"/>
      <c r="C54" s="205"/>
      <c r="D54" s="205"/>
      <c r="E54" s="205"/>
      <c r="F54" s="205"/>
      <c r="G54" s="205"/>
    </row>
    <row r="55" spans="2:7" x14ac:dyDescent="0.2">
      <c r="B55" s="205"/>
      <c r="C55" s="205"/>
      <c r="D55" s="205"/>
      <c r="E55" s="205"/>
      <c r="F55" s="205"/>
      <c r="G55" s="205"/>
    </row>
  </sheetData>
  <sheetProtection algorithmName="SHA-512" hashValue="Ie55RmyrM77asTxcC2cWr/HWz/Kbgx36Ck6+Qrxq3sAYUQ+WJssepoqxafo1+VeoRnpKLKPhi6MM7zq6JxK/cA==" saltValue="L+k4vSe3sovHaY25O4mJhg==" spinCount="100000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7"/>
  <sheetViews>
    <sheetView workbookViewId="0">
      <selection activeCell="F46" sqref="F4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6" t="s">
        <v>49</v>
      </c>
      <c r="B1" s="217"/>
      <c r="C1" s="97" t="str">
        <f>CONCATENATE(cislostavby," ",nazevstavby)</f>
        <v>782R MU - Realizace SIMU+TEIRESIÁS</v>
      </c>
      <c r="D1" s="98"/>
      <c r="E1" s="99"/>
      <c r="F1" s="98"/>
      <c r="G1" s="100" t="s">
        <v>50</v>
      </c>
      <c r="H1" s="101"/>
      <c r="I1" s="102"/>
    </row>
    <row r="2" spans="1:9" ht="13.5" thickBot="1" x14ac:dyDescent="0.25">
      <c r="A2" s="218" t="s">
        <v>51</v>
      </c>
      <c r="B2" s="219"/>
      <c r="C2" s="103" t="str">
        <f>CONCATENATE(cisloobjektu," ",nazevobjektu)</f>
        <v>Etapa I Filozofická fakulta, Jaselská 18, Brno</v>
      </c>
      <c r="D2" s="104"/>
      <c r="E2" s="105"/>
      <c r="F2" s="104"/>
      <c r="G2" s="220" t="s">
        <v>80</v>
      </c>
      <c r="H2" s="221"/>
      <c r="I2" s="222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 x14ac:dyDescent="0.2">
      <c r="A7" s="199" t="str">
        <f>Položky!B7</f>
        <v>3</v>
      </c>
      <c r="B7" s="115" t="str">
        <f>Položky!C7</f>
        <v>Svislé konstrukce</v>
      </c>
      <c r="C7" s="66"/>
      <c r="D7" s="116"/>
      <c r="E7" s="200">
        <f>Položky!BA11</f>
        <v>0</v>
      </c>
      <c r="F7" s="201">
        <f>Položky!BB11</f>
        <v>0</v>
      </c>
      <c r="G7" s="201">
        <f>Položky!BC11</f>
        <v>0</v>
      </c>
      <c r="H7" s="201">
        <f>Položky!BD11</f>
        <v>0</v>
      </c>
      <c r="I7" s="202">
        <f>Položky!BE11</f>
        <v>0</v>
      </c>
    </row>
    <row r="8" spans="1:9" s="35" customFormat="1" x14ac:dyDescent="0.2">
      <c r="A8" s="199" t="str">
        <f>Položky!B12</f>
        <v>4</v>
      </c>
      <c r="B8" s="115" t="str">
        <f>Položky!C12</f>
        <v>Vodorovné konstrukce</v>
      </c>
      <c r="C8" s="66"/>
      <c r="D8" s="116"/>
      <c r="E8" s="200">
        <f>Položky!BA30</f>
        <v>0</v>
      </c>
      <c r="F8" s="201">
        <f>Položky!BB30</f>
        <v>0</v>
      </c>
      <c r="G8" s="201">
        <f>Položky!BC30</f>
        <v>0</v>
      </c>
      <c r="H8" s="201">
        <f>Položky!BD30</f>
        <v>0</v>
      </c>
      <c r="I8" s="202">
        <f>Položky!BE30</f>
        <v>0</v>
      </c>
    </row>
    <row r="9" spans="1:9" s="35" customFormat="1" x14ac:dyDescent="0.2">
      <c r="A9" s="199" t="str">
        <f>Položky!B31</f>
        <v>5</v>
      </c>
      <c r="B9" s="115" t="str">
        <f>Položky!C31</f>
        <v>Komunikace</v>
      </c>
      <c r="C9" s="66"/>
      <c r="D9" s="116"/>
      <c r="E9" s="200">
        <f>Položky!BA34</f>
        <v>0</v>
      </c>
      <c r="F9" s="201">
        <f>Položky!BB34</f>
        <v>0</v>
      </c>
      <c r="G9" s="201">
        <f>Položky!BC34</f>
        <v>0</v>
      </c>
      <c r="H9" s="201">
        <f>Položky!BD34</f>
        <v>0</v>
      </c>
      <c r="I9" s="202">
        <f>Položky!BE34</f>
        <v>0</v>
      </c>
    </row>
    <row r="10" spans="1:9" s="35" customFormat="1" x14ac:dyDescent="0.2">
      <c r="A10" s="199" t="str">
        <f>Položky!B35</f>
        <v>61</v>
      </c>
      <c r="B10" s="115" t="str">
        <f>Položky!C35</f>
        <v>Úpravy povrchů vnitřní</v>
      </c>
      <c r="C10" s="66"/>
      <c r="D10" s="116"/>
      <c r="E10" s="200">
        <f>Položky!BA45</f>
        <v>0</v>
      </c>
      <c r="F10" s="201">
        <f>Položky!BB45</f>
        <v>0</v>
      </c>
      <c r="G10" s="201">
        <f>Položky!BC45</f>
        <v>0</v>
      </c>
      <c r="H10" s="201">
        <f>Položky!BD45</f>
        <v>0</v>
      </c>
      <c r="I10" s="202">
        <f>Položky!BE45</f>
        <v>0</v>
      </c>
    </row>
    <row r="11" spans="1:9" s="35" customFormat="1" x14ac:dyDescent="0.2">
      <c r="A11" s="199" t="str">
        <f>Položky!B46</f>
        <v>62</v>
      </c>
      <c r="B11" s="115" t="str">
        <f>Položky!C46</f>
        <v>Úpravy povrchů vnější</v>
      </c>
      <c r="C11" s="66"/>
      <c r="D11" s="116"/>
      <c r="E11" s="200">
        <f>Položky!BA49</f>
        <v>0</v>
      </c>
      <c r="F11" s="201">
        <f>Položky!BB49</f>
        <v>0</v>
      </c>
      <c r="G11" s="201">
        <f>Položky!BC49</f>
        <v>0</v>
      </c>
      <c r="H11" s="201">
        <f>Položky!BD49</f>
        <v>0</v>
      </c>
      <c r="I11" s="202">
        <f>Položky!BE49</f>
        <v>0</v>
      </c>
    </row>
    <row r="12" spans="1:9" s="35" customFormat="1" x14ac:dyDescent="0.2">
      <c r="A12" s="199" t="str">
        <f>Položky!B50</f>
        <v>63</v>
      </c>
      <c r="B12" s="115" t="str">
        <f>Položky!C50</f>
        <v>Podlahové konstrukce</v>
      </c>
      <c r="C12" s="66"/>
      <c r="D12" s="116"/>
      <c r="E12" s="200">
        <f>Položky!BA63</f>
        <v>0</v>
      </c>
      <c r="F12" s="201">
        <f>Položky!BB63</f>
        <v>0</v>
      </c>
      <c r="G12" s="201">
        <f>Položky!BC63</f>
        <v>0</v>
      </c>
      <c r="H12" s="201">
        <f>Položky!BD63</f>
        <v>0</v>
      </c>
      <c r="I12" s="202">
        <f>Položky!BE63</f>
        <v>0</v>
      </c>
    </row>
    <row r="13" spans="1:9" s="35" customFormat="1" x14ac:dyDescent="0.2">
      <c r="A13" s="199" t="str">
        <f>Položky!B64</f>
        <v>94</v>
      </c>
      <c r="B13" s="115" t="str">
        <f>Položky!C64</f>
        <v>Lešení a stavební výtahy</v>
      </c>
      <c r="C13" s="66"/>
      <c r="D13" s="116"/>
      <c r="E13" s="200">
        <f>Položky!BA66</f>
        <v>0</v>
      </c>
      <c r="F13" s="201">
        <f>Položky!BB66</f>
        <v>0</v>
      </c>
      <c r="G13" s="201">
        <f>Položky!BC66</f>
        <v>0</v>
      </c>
      <c r="H13" s="201">
        <f>Položky!BD66</f>
        <v>0</v>
      </c>
      <c r="I13" s="202">
        <f>Položky!BE66</f>
        <v>0</v>
      </c>
    </row>
    <row r="14" spans="1:9" s="35" customFormat="1" x14ac:dyDescent="0.2">
      <c r="A14" s="199" t="str">
        <f>Položky!B67</f>
        <v>95</v>
      </c>
      <c r="B14" s="115" t="str">
        <f>Položky!C67</f>
        <v>Dokončovací kce na pozemních stavbách</v>
      </c>
      <c r="C14" s="66"/>
      <c r="D14" s="116"/>
      <c r="E14" s="200">
        <f>Položky!BA72</f>
        <v>0</v>
      </c>
      <c r="F14" s="201">
        <f>Položky!BB72</f>
        <v>0</v>
      </c>
      <c r="G14" s="201">
        <f>Položky!BC72</f>
        <v>0</v>
      </c>
      <c r="H14" s="201">
        <f>Položky!BD72</f>
        <v>0</v>
      </c>
      <c r="I14" s="202">
        <f>Položky!BE72</f>
        <v>0</v>
      </c>
    </row>
    <row r="15" spans="1:9" s="35" customFormat="1" x14ac:dyDescent="0.2">
      <c r="A15" s="199" t="str">
        <f>Položky!B73</f>
        <v>96</v>
      </c>
      <c r="B15" s="115" t="str">
        <f>Položky!C73</f>
        <v>Bourání konstrukcí</v>
      </c>
      <c r="C15" s="66"/>
      <c r="D15" s="116"/>
      <c r="E15" s="200">
        <f>Položky!BA90</f>
        <v>0</v>
      </c>
      <c r="F15" s="201">
        <f>Položky!BB90</f>
        <v>0</v>
      </c>
      <c r="G15" s="201">
        <f>Položky!BC90</f>
        <v>0</v>
      </c>
      <c r="H15" s="201">
        <f>Položky!BD90</f>
        <v>0</v>
      </c>
      <c r="I15" s="202">
        <f>Položky!BE90</f>
        <v>0</v>
      </c>
    </row>
    <row r="16" spans="1:9" s="35" customFormat="1" x14ac:dyDescent="0.2">
      <c r="A16" s="199" t="str">
        <f>Položky!B91</f>
        <v>97</v>
      </c>
      <c r="B16" s="115" t="str">
        <f>Položky!C91</f>
        <v>Prorážení otvorů</v>
      </c>
      <c r="C16" s="66"/>
      <c r="D16" s="116"/>
      <c r="E16" s="200">
        <f>Položky!BA96</f>
        <v>0</v>
      </c>
      <c r="F16" s="201">
        <f>Položky!BB96</f>
        <v>0</v>
      </c>
      <c r="G16" s="201">
        <f>Položky!BC96</f>
        <v>0</v>
      </c>
      <c r="H16" s="201">
        <f>Položky!BD96</f>
        <v>0</v>
      </c>
      <c r="I16" s="202">
        <f>Položky!BE96</f>
        <v>0</v>
      </c>
    </row>
    <row r="17" spans="1:57" s="35" customFormat="1" x14ac:dyDescent="0.2">
      <c r="A17" s="199" t="str">
        <f>Položky!B97</f>
        <v>99</v>
      </c>
      <c r="B17" s="115" t="str">
        <f>Položky!C97</f>
        <v>Staveništní přesun hmot</v>
      </c>
      <c r="C17" s="66"/>
      <c r="D17" s="116"/>
      <c r="E17" s="200">
        <f>Položky!BA99</f>
        <v>0</v>
      </c>
      <c r="F17" s="201">
        <f>Položky!BB99</f>
        <v>0</v>
      </c>
      <c r="G17" s="201">
        <f>Položky!BC99</f>
        <v>0</v>
      </c>
      <c r="H17" s="201">
        <f>Položky!BD99</f>
        <v>0</v>
      </c>
      <c r="I17" s="202">
        <f>Položky!BE99</f>
        <v>0</v>
      </c>
    </row>
    <row r="18" spans="1:57" s="35" customFormat="1" x14ac:dyDescent="0.2">
      <c r="A18" s="199" t="str">
        <f>Položky!B100</f>
        <v>713</v>
      </c>
      <c r="B18" s="115" t="str">
        <f>Položky!C100</f>
        <v>Izolace tepelné</v>
      </c>
      <c r="C18" s="66"/>
      <c r="D18" s="116"/>
      <c r="E18" s="200">
        <f>Položky!BA104</f>
        <v>0</v>
      </c>
      <c r="F18" s="201">
        <f>Položky!BB104</f>
        <v>0</v>
      </c>
      <c r="G18" s="201">
        <f>Položky!BC104</f>
        <v>0</v>
      </c>
      <c r="H18" s="201">
        <f>Položky!BD104</f>
        <v>0</v>
      </c>
      <c r="I18" s="202">
        <f>Položky!BE104</f>
        <v>0</v>
      </c>
    </row>
    <row r="19" spans="1:57" s="35" customFormat="1" x14ac:dyDescent="0.2">
      <c r="A19" s="199" t="str">
        <f>Položky!B105</f>
        <v>766</v>
      </c>
      <c r="B19" s="115" t="str">
        <f>Položky!C105</f>
        <v>Konstrukce truhlářské</v>
      </c>
      <c r="C19" s="66"/>
      <c r="D19" s="116"/>
      <c r="E19" s="200">
        <f>Položky!BA109</f>
        <v>0</v>
      </c>
      <c r="F19" s="201">
        <f>Položky!BB109</f>
        <v>0</v>
      </c>
      <c r="G19" s="201">
        <f>Položky!BC109</f>
        <v>0</v>
      </c>
      <c r="H19" s="201">
        <f>Položky!BD109</f>
        <v>0</v>
      </c>
      <c r="I19" s="202">
        <f>Položky!BE109</f>
        <v>0</v>
      </c>
    </row>
    <row r="20" spans="1:57" s="35" customFormat="1" x14ac:dyDescent="0.2">
      <c r="A20" s="199" t="str">
        <f>Položky!B110</f>
        <v>767</v>
      </c>
      <c r="B20" s="115" t="str">
        <f>Položky!C110</f>
        <v>Konstrukce zámečnické</v>
      </c>
      <c r="C20" s="66"/>
      <c r="D20" s="116"/>
      <c r="E20" s="200">
        <f>Položky!BA118</f>
        <v>0</v>
      </c>
      <c r="F20" s="201">
        <f>Položky!BB118</f>
        <v>0</v>
      </c>
      <c r="G20" s="201">
        <f>Položky!BC118</f>
        <v>0</v>
      </c>
      <c r="H20" s="201">
        <f>Položky!BD118</f>
        <v>0</v>
      </c>
      <c r="I20" s="202">
        <f>Položky!BE118</f>
        <v>0</v>
      </c>
    </row>
    <row r="21" spans="1:57" s="35" customFormat="1" x14ac:dyDescent="0.2">
      <c r="A21" s="199" t="str">
        <f>Položky!B119</f>
        <v>771</v>
      </c>
      <c r="B21" s="115" t="str">
        <f>Položky!C119</f>
        <v>Podlahy z dlaždic a obklady</v>
      </c>
      <c r="C21" s="66"/>
      <c r="D21" s="116"/>
      <c r="E21" s="200">
        <f>Položky!BA159</f>
        <v>0</v>
      </c>
      <c r="F21" s="201">
        <f>Položky!BB159</f>
        <v>0</v>
      </c>
      <c r="G21" s="201">
        <f>Položky!BC159</f>
        <v>0</v>
      </c>
      <c r="H21" s="201">
        <f>Položky!BD159</f>
        <v>0</v>
      </c>
      <c r="I21" s="202">
        <f>Položky!BE159</f>
        <v>0</v>
      </c>
    </row>
    <row r="22" spans="1:57" s="35" customFormat="1" x14ac:dyDescent="0.2">
      <c r="A22" s="199" t="str">
        <f>Položky!B160</f>
        <v>772</v>
      </c>
      <c r="B22" s="115" t="str">
        <f>Položky!C160</f>
        <v>Kamenné  dlažby</v>
      </c>
      <c r="C22" s="66"/>
      <c r="D22" s="116"/>
      <c r="E22" s="200">
        <f>Položky!BA163</f>
        <v>0</v>
      </c>
      <c r="F22" s="201">
        <f>Položky!BB163</f>
        <v>0</v>
      </c>
      <c r="G22" s="201">
        <f>Položky!BC163</f>
        <v>0</v>
      </c>
      <c r="H22" s="201">
        <f>Položky!BD163</f>
        <v>0</v>
      </c>
      <c r="I22" s="202">
        <f>Položky!BE163</f>
        <v>0</v>
      </c>
    </row>
    <row r="23" spans="1:57" s="35" customFormat="1" x14ac:dyDescent="0.2">
      <c r="A23" s="199" t="str">
        <f>Položky!B164</f>
        <v>783</v>
      </c>
      <c r="B23" s="115" t="str">
        <f>Položky!C164</f>
        <v>Nátěry</v>
      </c>
      <c r="C23" s="66"/>
      <c r="D23" s="116"/>
      <c r="E23" s="200">
        <f>Položky!BA167</f>
        <v>0</v>
      </c>
      <c r="F23" s="201">
        <f>Položky!BB167</f>
        <v>0</v>
      </c>
      <c r="G23" s="201">
        <f>Položky!BC167</f>
        <v>0</v>
      </c>
      <c r="H23" s="201">
        <f>Položky!BD167</f>
        <v>0</v>
      </c>
      <c r="I23" s="202">
        <f>Položky!BE167</f>
        <v>0</v>
      </c>
    </row>
    <row r="24" spans="1:57" s="35" customFormat="1" x14ac:dyDescent="0.2">
      <c r="A24" s="199" t="str">
        <f>Položky!B168</f>
        <v>784</v>
      </c>
      <c r="B24" s="115" t="str">
        <f>Položky!C168</f>
        <v>Malby</v>
      </c>
      <c r="C24" s="66"/>
      <c r="D24" s="116"/>
      <c r="E24" s="200">
        <f>Položky!BA176</f>
        <v>0</v>
      </c>
      <c r="F24" s="201">
        <f>Položky!BB176</f>
        <v>0</v>
      </c>
      <c r="G24" s="201">
        <f>Položky!BC176</f>
        <v>0</v>
      </c>
      <c r="H24" s="201">
        <f>Položky!BD176</f>
        <v>0</v>
      </c>
      <c r="I24" s="202">
        <f>Položky!BE176</f>
        <v>0</v>
      </c>
    </row>
    <row r="25" spans="1:57" s="35" customFormat="1" x14ac:dyDescent="0.2">
      <c r="A25" s="199" t="str">
        <f>Položky!B177</f>
        <v>788</v>
      </c>
      <c r="B25" s="115" t="str">
        <f>Položky!C177</f>
        <v>Požární zabezpečení stavby</v>
      </c>
      <c r="C25" s="66"/>
      <c r="D25" s="116"/>
      <c r="E25" s="200">
        <f>Položky!BA179</f>
        <v>0</v>
      </c>
      <c r="F25" s="201">
        <f>Položky!BB179</f>
        <v>0</v>
      </c>
      <c r="G25" s="201">
        <f>Položky!BC179</f>
        <v>0</v>
      </c>
      <c r="H25" s="201">
        <f>Položky!BD179</f>
        <v>0</v>
      </c>
      <c r="I25" s="202">
        <f>Položky!BE179</f>
        <v>0</v>
      </c>
    </row>
    <row r="26" spans="1:57" s="35" customFormat="1" x14ac:dyDescent="0.2">
      <c r="A26" s="199" t="str">
        <f>Položky!B180</f>
        <v>M33</v>
      </c>
      <c r="B26" s="115" t="str">
        <f>Položky!C180</f>
        <v>Montáže dopravních zařízení a vah</v>
      </c>
      <c r="C26" s="66"/>
      <c r="D26" s="116"/>
      <c r="E26" s="200">
        <f>Položky!BA183</f>
        <v>0</v>
      </c>
      <c r="F26" s="201">
        <f>Položky!BB183</f>
        <v>0</v>
      </c>
      <c r="G26" s="201">
        <f>Položky!BC183</f>
        <v>0</v>
      </c>
      <c r="H26" s="201">
        <f>Položky!BD183</f>
        <v>0</v>
      </c>
      <c r="I26" s="202">
        <f>Položky!BE183</f>
        <v>0</v>
      </c>
    </row>
    <row r="27" spans="1:57" s="35" customFormat="1" x14ac:dyDescent="0.2">
      <c r="A27" s="199" t="str">
        <f>Položky!B184</f>
        <v>D96</v>
      </c>
      <c r="B27" s="115" t="str">
        <f>Položky!C184</f>
        <v>Přesuny suti a vybouraných hmot</v>
      </c>
      <c r="C27" s="66"/>
      <c r="D27" s="116"/>
      <c r="E27" s="200">
        <f>Položky!BA190</f>
        <v>0</v>
      </c>
      <c r="F27" s="201">
        <f>Položky!BB190</f>
        <v>0</v>
      </c>
      <c r="G27" s="201">
        <f>Položky!BC190</f>
        <v>0</v>
      </c>
      <c r="H27" s="201">
        <f>Položky!BD190</f>
        <v>0</v>
      </c>
      <c r="I27" s="202">
        <f>Položky!BE190</f>
        <v>0</v>
      </c>
    </row>
    <row r="28" spans="1:57" s="35" customFormat="1" ht="13.5" thickBot="1" x14ac:dyDescent="0.25">
      <c r="A28" s="199" t="s">
        <v>322</v>
      </c>
      <c r="B28" s="115" t="str">
        <f>Položky!C191</f>
        <v>Ostatní náklady stavby</v>
      </c>
      <c r="C28" s="66"/>
      <c r="D28" s="116"/>
      <c r="E28" s="200">
        <f>Položky!G193</f>
        <v>0</v>
      </c>
      <c r="F28" s="201">
        <f>Položky!BB191</f>
        <v>0</v>
      </c>
      <c r="G28" s="201">
        <f>Položky!BC191</f>
        <v>0</v>
      </c>
      <c r="H28" s="201">
        <f>Položky!BD191</f>
        <v>0</v>
      </c>
      <c r="I28" s="202">
        <f>Položky!BE191</f>
        <v>0</v>
      </c>
    </row>
    <row r="29" spans="1:57" s="123" customFormat="1" ht="13.5" thickBot="1" x14ac:dyDescent="0.25">
      <c r="A29" s="117"/>
      <c r="B29" s="118" t="s">
        <v>58</v>
      </c>
      <c r="C29" s="118"/>
      <c r="D29" s="119"/>
      <c r="E29" s="120">
        <f>SUM(E7:E28)</f>
        <v>0</v>
      </c>
      <c r="F29" s="121">
        <f>SUM(F7:F27)</f>
        <v>0</v>
      </c>
      <c r="G29" s="121">
        <f>SUM(G7:G27)</f>
        <v>0</v>
      </c>
      <c r="H29" s="121">
        <f>SUM(H7:H27)</f>
        <v>0</v>
      </c>
      <c r="I29" s="122">
        <f>SUM(I7:I27)</f>
        <v>0</v>
      </c>
    </row>
    <row r="30" spans="1:57" x14ac:dyDescent="0.2">
      <c r="A30" s="66"/>
      <c r="B30" s="66"/>
      <c r="C30" s="66"/>
      <c r="D30" s="66"/>
      <c r="E30" s="66"/>
      <c r="F30" s="66"/>
      <c r="G30" s="66"/>
      <c r="H30" s="66"/>
      <c r="I30" s="66"/>
    </row>
    <row r="31" spans="1:57" ht="19.5" customHeight="1" x14ac:dyDescent="0.25">
      <c r="A31" s="107" t="s">
        <v>59</v>
      </c>
      <c r="B31" s="107"/>
      <c r="C31" s="107"/>
      <c r="D31" s="107"/>
      <c r="E31" s="107"/>
      <c r="F31" s="107"/>
      <c r="G31" s="124"/>
      <c r="H31" s="107"/>
      <c r="I31" s="107"/>
      <c r="BA31" s="41"/>
      <c r="BB31" s="41"/>
      <c r="BC31" s="41"/>
      <c r="BD31" s="41"/>
      <c r="BE31" s="41"/>
    </row>
    <row r="32" spans="1:57" ht="13.5" thickBot="1" x14ac:dyDescent="0.25">
      <c r="A32" s="77"/>
      <c r="B32" s="77"/>
      <c r="C32" s="77"/>
      <c r="D32" s="77"/>
      <c r="E32" s="77"/>
      <c r="F32" s="77"/>
      <c r="G32" s="77"/>
      <c r="H32" s="77"/>
      <c r="I32" s="77"/>
    </row>
    <row r="33" spans="1:53" x14ac:dyDescent="0.2">
      <c r="A33" s="71" t="s">
        <v>60</v>
      </c>
      <c r="B33" s="72"/>
      <c r="C33" s="72"/>
      <c r="D33" s="125"/>
      <c r="E33" s="126" t="s">
        <v>61</v>
      </c>
      <c r="F33" s="127" t="s">
        <v>62</v>
      </c>
      <c r="G33" s="128" t="s">
        <v>63</v>
      </c>
      <c r="H33" s="129"/>
      <c r="I33" s="130" t="s">
        <v>61</v>
      </c>
    </row>
    <row r="34" spans="1:53" x14ac:dyDescent="0.2">
      <c r="A34" s="64" t="s">
        <v>317</v>
      </c>
      <c r="B34" s="55"/>
      <c r="C34" s="55"/>
      <c r="D34" s="131"/>
      <c r="E34" s="132">
        <v>0</v>
      </c>
      <c r="F34" s="237"/>
      <c r="G34" s="133">
        <f>CHOOSE(BA34+1,HSV+PSV,HSV+PSV+Mont,HSV+PSV+Dodavka+Mont,HSV,PSV,Mont,Dodavka,Mont+Dodavka,0)</f>
        <v>0</v>
      </c>
      <c r="H34" s="134"/>
      <c r="I34" s="135">
        <f>E34+F34*G34/100</f>
        <v>0</v>
      </c>
      <c r="BA34">
        <v>1</v>
      </c>
    </row>
    <row r="35" spans="1:53" x14ac:dyDescent="0.2">
      <c r="A35" s="64" t="s">
        <v>318</v>
      </c>
      <c r="B35" s="55"/>
      <c r="C35" s="55"/>
      <c r="D35" s="131"/>
      <c r="E35" s="132">
        <v>0</v>
      </c>
      <c r="F35" s="237"/>
      <c r="G35" s="133">
        <f>CHOOSE(BA35+1,HSV+PSV,HSV+PSV+Mont,HSV+PSV+Dodavka+Mont,HSV,PSV,Mont,Dodavka,Mont+Dodavka,0)</f>
        <v>0</v>
      </c>
      <c r="H35" s="134"/>
      <c r="I35" s="135">
        <f>E35+F35*G35/100</f>
        <v>0</v>
      </c>
      <c r="BA35">
        <v>2</v>
      </c>
    </row>
    <row r="36" spans="1:53" ht="13.5" thickBot="1" x14ac:dyDescent="0.25">
      <c r="A36" s="136"/>
      <c r="B36" s="137" t="s">
        <v>64</v>
      </c>
      <c r="C36" s="138"/>
      <c r="D36" s="139"/>
      <c r="E36" s="140"/>
      <c r="F36" s="141"/>
      <c r="G36" s="141"/>
      <c r="H36" s="223">
        <f>SUM(I34:I35)</f>
        <v>0</v>
      </c>
      <c r="I36" s="224"/>
    </row>
    <row r="38" spans="1:53" x14ac:dyDescent="0.2">
      <c r="B38" s="123"/>
      <c r="F38" s="142"/>
      <c r="G38" s="143"/>
      <c r="H38" s="143"/>
      <c r="I38" s="144"/>
    </row>
    <row r="39" spans="1:53" x14ac:dyDescent="0.2">
      <c r="F39" s="142"/>
      <c r="G39" s="143"/>
      <c r="H39" s="143"/>
      <c r="I39" s="144"/>
    </row>
    <row r="40" spans="1:53" x14ac:dyDescent="0.2">
      <c r="F40" s="142"/>
      <c r="G40" s="143"/>
      <c r="H40" s="143"/>
      <c r="I40" s="144"/>
    </row>
    <row r="41" spans="1:53" x14ac:dyDescent="0.2">
      <c r="F41" s="142"/>
      <c r="G41" s="143"/>
      <c r="H41" s="143"/>
      <c r="I41" s="144"/>
    </row>
    <row r="42" spans="1:53" x14ac:dyDescent="0.2">
      <c r="F42" s="142"/>
      <c r="G42" s="143"/>
      <c r="H42" s="143"/>
      <c r="I42" s="144"/>
    </row>
    <row r="43" spans="1:53" x14ac:dyDescent="0.2">
      <c r="F43" s="142"/>
      <c r="G43" s="143"/>
      <c r="H43" s="143"/>
      <c r="I43" s="144"/>
    </row>
    <row r="44" spans="1:53" x14ac:dyDescent="0.2">
      <c r="F44" s="142"/>
      <c r="G44" s="143"/>
      <c r="H44" s="143"/>
      <c r="I44" s="144"/>
    </row>
    <row r="45" spans="1:53" x14ac:dyDescent="0.2">
      <c r="F45" s="142"/>
      <c r="G45" s="143"/>
      <c r="H45" s="143"/>
      <c r="I45" s="144"/>
    </row>
    <row r="46" spans="1:53" x14ac:dyDescent="0.2">
      <c r="F46" s="142"/>
      <c r="G46" s="143"/>
      <c r="H46" s="143"/>
      <c r="I46" s="144"/>
    </row>
    <row r="47" spans="1:53" x14ac:dyDescent="0.2">
      <c r="F47" s="142"/>
      <c r="G47" s="143"/>
      <c r="H47" s="143"/>
      <c r="I47" s="144"/>
    </row>
    <row r="48" spans="1:53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  <row r="78" spans="6:9" x14ac:dyDescent="0.2">
      <c r="F78" s="142"/>
      <c r="G78" s="143"/>
      <c r="H78" s="143"/>
      <c r="I78" s="144"/>
    </row>
    <row r="79" spans="6:9" x14ac:dyDescent="0.2">
      <c r="F79" s="142"/>
      <c r="G79" s="143"/>
      <c r="H79" s="143"/>
      <c r="I79" s="144"/>
    </row>
    <row r="80" spans="6:9" x14ac:dyDescent="0.2">
      <c r="F80" s="142"/>
      <c r="G80" s="143"/>
      <c r="H80" s="143"/>
      <c r="I80" s="144"/>
    </row>
    <row r="81" spans="6:9" x14ac:dyDescent="0.2">
      <c r="F81" s="142"/>
      <c r="G81" s="143"/>
      <c r="H81" s="143"/>
      <c r="I81" s="144"/>
    </row>
    <row r="82" spans="6:9" x14ac:dyDescent="0.2">
      <c r="F82" s="142"/>
      <c r="G82" s="143"/>
      <c r="H82" s="143"/>
      <c r="I82" s="144"/>
    </row>
    <row r="83" spans="6:9" x14ac:dyDescent="0.2">
      <c r="F83" s="142"/>
      <c r="G83" s="143"/>
      <c r="H83" s="143"/>
      <c r="I83" s="144"/>
    </row>
    <row r="84" spans="6:9" x14ac:dyDescent="0.2">
      <c r="F84" s="142"/>
      <c r="G84" s="143"/>
      <c r="H84" s="143"/>
      <c r="I84" s="144"/>
    </row>
    <row r="85" spans="6:9" x14ac:dyDescent="0.2">
      <c r="F85" s="142"/>
      <c r="G85" s="143"/>
      <c r="H85" s="143"/>
      <c r="I85" s="144"/>
    </row>
    <row r="86" spans="6:9" x14ac:dyDescent="0.2">
      <c r="F86" s="142"/>
      <c r="G86" s="143"/>
      <c r="H86" s="143"/>
      <c r="I86" s="144"/>
    </row>
    <row r="87" spans="6:9" x14ac:dyDescent="0.2">
      <c r="F87" s="142"/>
      <c r="G87" s="143"/>
      <c r="H87" s="143"/>
      <c r="I87" s="144"/>
    </row>
  </sheetData>
  <sheetProtection algorithmName="SHA-512" hashValue="NamPkEP6QWzjkfiBZoN4Vci8cFCtZmwWEYlHsM277keJh5gpFWSjGv7h5JoTtu7B4t/a+kX5FFpdoF9ednrd3g==" saltValue="uf4dxSEkpfHznyX9tKjmFw==" spinCount="100000" sheet="1" objects="1" scenarios="1"/>
  <mergeCells count="4">
    <mergeCell ref="A1:B1"/>
    <mergeCell ref="A2:B2"/>
    <mergeCell ref="G2:I2"/>
    <mergeCell ref="H36:I3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66"/>
  <sheetViews>
    <sheetView showGridLines="0" topLeftCell="A154" zoomScaleNormal="100" workbookViewId="0">
      <selection activeCell="F158" sqref="F158"/>
    </sheetView>
  </sheetViews>
  <sheetFormatPr defaultRowHeight="12.75" x14ac:dyDescent="0.2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3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 x14ac:dyDescent="0.25">
      <c r="A1" s="229" t="s">
        <v>65</v>
      </c>
      <c r="B1" s="229"/>
      <c r="C1" s="229"/>
      <c r="D1" s="229"/>
      <c r="E1" s="229"/>
      <c r="F1" s="229"/>
      <c r="G1" s="229"/>
    </row>
    <row r="2" spans="1:104" ht="14.25" customHeight="1" thickBot="1" x14ac:dyDescent="0.25">
      <c r="A2" s="146"/>
      <c r="B2" s="147"/>
      <c r="C2" s="148"/>
      <c r="D2" s="148"/>
      <c r="E2" s="149"/>
      <c r="F2" s="148"/>
      <c r="G2" s="148"/>
    </row>
    <row r="3" spans="1:104" ht="13.5" thickTop="1" x14ac:dyDescent="0.2">
      <c r="A3" s="216" t="s">
        <v>49</v>
      </c>
      <c r="B3" s="217"/>
      <c r="C3" s="97" t="str">
        <f>CONCATENATE(cislostavby," ",nazevstavby)</f>
        <v>782R MU - Realizace SIMU+TEIRESIÁS</v>
      </c>
      <c r="D3" s="150"/>
      <c r="E3" s="151" t="s">
        <v>66</v>
      </c>
      <c r="F3" s="152">
        <f>Rekapitulace!H1</f>
        <v>0</v>
      </c>
      <c r="G3" s="153"/>
    </row>
    <row r="4" spans="1:104" ht="13.5" thickBot="1" x14ac:dyDescent="0.25">
      <c r="A4" s="230" t="s">
        <v>51</v>
      </c>
      <c r="B4" s="219"/>
      <c r="C4" s="103" t="str">
        <f>CONCATENATE(cisloobjektu," ",nazevobjektu)</f>
        <v>Etapa I Filozofická fakulta, Jaselská 18, Brno</v>
      </c>
      <c r="D4" s="154"/>
      <c r="E4" s="231" t="str">
        <f>Rekapitulace!G2</f>
        <v>D.1.1 Stavební část</v>
      </c>
      <c r="F4" s="232"/>
      <c r="G4" s="233"/>
    </row>
    <row r="5" spans="1:104" ht="13.5" thickTop="1" x14ac:dyDescent="0.2">
      <c r="A5" s="155"/>
      <c r="B5" s="146"/>
      <c r="C5" s="146"/>
      <c r="D5" s="146"/>
      <c r="E5" s="156"/>
      <c r="F5" s="146"/>
      <c r="G5" s="157"/>
    </row>
    <row r="6" spans="1:104" x14ac:dyDescent="0.2">
      <c r="A6" s="158" t="s">
        <v>67</v>
      </c>
      <c r="B6" s="159" t="s">
        <v>68</v>
      </c>
      <c r="C6" s="159" t="s">
        <v>69</v>
      </c>
      <c r="D6" s="159" t="s">
        <v>70</v>
      </c>
      <c r="E6" s="160" t="s">
        <v>71</v>
      </c>
      <c r="F6" s="159" t="s">
        <v>72</v>
      </c>
      <c r="G6" s="161" t="s">
        <v>73</v>
      </c>
    </row>
    <row r="7" spans="1:104" x14ac:dyDescent="0.2">
      <c r="A7" s="162" t="s">
        <v>74</v>
      </c>
      <c r="B7" s="163" t="s">
        <v>81</v>
      </c>
      <c r="C7" s="164" t="s">
        <v>82</v>
      </c>
      <c r="D7" s="165"/>
      <c r="E7" s="166"/>
      <c r="F7" s="166"/>
      <c r="G7" s="167"/>
      <c r="H7" s="168"/>
      <c r="I7" s="168"/>
      <c r="O7" s="169">
        <v>1</v>
      </c>
    </row>
    <row r="8" spans="1:104" ht="22.5" x14ac:dyDescent="0.2">
      <c r="A8" s="170">
        <v>1</v>
      </c>
      <c r="B8" s="171" t="s">
        <v>83</v>
      </c>
      <c r="C8" s="172" t="s">
        <v>84</v>
      </c>
      <c r="D8" s="173" t="s">
        <v>85</v>
      </c>
      <c r="E8" s="174">
        <v>8.8000000000000007</v>
      </c>
      <c r="F8" s="234">
        <v>0</v>
      </c>
      <c r="G8" s="175">
        <f>E8*F8</f>
        <v>0</v>
      </c>
      <c r="O8" s="169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6">
        <v>1</v>
      </c>
      <c r="CB8" s="176">
        <v>1</v>
      </c>
      <c r="CZ8" s="145">
        <v>0.17788000000000001</v>
      </c>
    </row>
    <row r="9" spans="1:104" x14ac:dyDescent="0.2">
      <c r="A9" s="177"/>
      <c r="B9" s="179"/>
      <c r="C9" s="227" t="s">
        <v>86</v>
      </c>
      <c r="D9" s="226"/>
      <c r="E9" s="180">
        <v>8.8000000000000007</v>
      </c>
      <c r="F9" s="181"/>
      <c r="G9" s="182"/>
      <c r="M9" s="178" t="s">
        <v>86</v>
      </c>
      <c r="O9" s="169"/>
    </row>
    <row r="10" spans="1:104" x14ac:dyDescent="0.2">
      <c r="A10" s="170">
        <v>2</v>
      </c>
      <c r="B10" s="171" t="s">
        <v>87</v>
      </c>
      <c r="C10" s="172" t="s">
        <v>88</v>
      </c>
      <c r="D10" s="173" t="s">
        <v>89</v>
      </c>
      <c r="E10" s="174">
        <v>4</v>
      </c>
      <c r="F10" s="234">
        <v>0</v>
      </c>
      <c r="G10" s="175">
        <f>E10*F10</f>
        <v>0</v>
      </c>
      <c r="O10" s="169">
        <v>2</v>
      </c>
      <c r="AA10" s="145">
        <v>1</v>
      </c>
      <c r="AB10" s="145">
        <v>1</v>
      </c>
      <c r="AC10" s="145">
        <v>1</v>
      </c>
      <c r="AZ10" s="145">
        <v>1</v>
      </c>
      <c r="BA10" s="145">
        <f>IF(AZ10=1,G10,0)</f>
        <v>0</v>
      </c>
      <c r="BB10" s="145">
        <f>IF(AZ10=2,G10,0)</f>
        <v>0</v>
      </c>
      <c r="BC10" s="145">
        <f>IF(AZ10=3,G10,0)</f>
        <v>0</v>
      </c>
      <c r="BD10" s="145">
        <f>IF(AZ10=4,G10,0)</f>
        <v>0</v>
      </c>
      <c r="BE10" s="145">
        <f>IF(AZ10=5,G10,0)</f>
        <v>0</v>
      </c>
      <c r="CA10" s="176">
        <v>1</v>
      </c>
      <c r="CB10" s="176">
        <v>1</v>
      </c>
      <c r="CZ10" s="145">
        <v>2.818E-2</v>
      </c>
    </row>
    <row r="11" spans="1:104" x14ac:dyDescent="0.2">
      <c r="A11" s="183"/>
      <c r="B11" s="184" t="s">
        <v>75</v>
      </c>
      <c r="C11" s="185" t="str">
        <f>CONCATENATE(B7," ",C7)</f>
        <v>3 Svislé konstrukce</v>
      </c>
      <c r="D11" s="186"/>
      <c r="E11" s="187"/>
      <c r="F11" s="188"/>
      <c r="G11" s="189">
        <f>SUM(G7:G10)</f>
        <v>0</v>
      </c>
      <c r="O11" s="169">
        <v>4</v>
      </c>
      <c r="BA11" s="190">
        <f>SUM(BA7:BA10)</f>
        <v>0</v>
      </c>
      <c r="BB11" s="190">
        <f>SUM(BB7:BB10)</f>
        <v>0</v>
      </c>
      <c r="BC11" s="190">
        <f>SUM(BC7:BC10)</f>
        <v>0</v>
      </c>
      <c r="BD11" s="190">
        <f>SUM(BD7:BD10)</f>
        <v>0</v>
      </c>
      <c r="BE11" s="190">
        <f>SUM(BE7:BE10)</f>
        <v>0</v>
      </c>
    </row>
    <row r="12" spans="1:104" x14ac:dyDescent="0.2">
      <c r="A12" s="162" t="s">
        <v>74</v>
      </c>
      <c r="B12" s="163" t="s">
        <v>90</v>
      </c>
      <c r="C12" s="164" t="s">
        <v>91</v>
      </c>
      <c r="D12" s="165"/>
      <c r="E12" s="166"/>
      <c r="F12" s="166"/>
      <c r="G12" s="167"/>
      <c r="H12" s="168"/>
      <c r="I12" s="168"/>
      <c r="O12" s="169">
        <v>1</v>
      </c>
    </row>
    <row r="13" spans="1:104" x14ac:dyDescent="0.2">
      <c r="A13" s="170">
        <v>3</v>
      </c>
      <c r="B13" s="171" t="s">
        <v>92</v>
      </c>
      <c r="C13" s="172" t="s">
        <v>93</v>
      </c>
      <c r="D13" s="173" t="s">
        <v>94</v>
      </c>
      <c r="E13" s="174">
        <v>1.2757000000000001</v>
      </c>
      <c r="F13" s="234">
        <v>0</v>
      </c>
      <c r="G13" s="175">
        <f>E13*F13</f>
        <v>0</v>
      </c>
      <c r="O13" s="169">
        <v>2</v>
      </c>
      <c r="AA13" s="145">
        <v>1</v>
      </c>
      <c r="AB13" s="145">
        <v>1</v>
      </c>
      <c r="AC13" s="145">
        <v>1</v>
      </c>
      <c r="AZ13" s="145">
        <v>1</v>
      </c>
      <c r="BA13" s="145">
        <f>IF(AZ13=1,G13,0)</f>
        <v>0</v>
      </c>
      <c r="BB13" s="145">
        <f>IF(AZ13=2,G13,0)</f>
        <v>0</v>
      </c>
      <c r="BC13" s="145">
        <f>IF(AZ13=3,G13,0)</f>
        <v>0</v>
      </c>
      <c r="BD13" s="145">
        <f>IF(AZ13=4,G13,0)</f>
        <v>0</v>
      </c>
      <c r="BE13" s="145">
        <f>IF(AZ13=5,G13,0)</f>
        <v>0</v>
      </c>
      <c r="CA13" s="176">
        <v>1</v>
      </c>
      <c r="CB13" s="176">
        <v>1</v>
      </c>
      <c r="CZ13" s="145">
        <v>2.5251399999999999</v>
      </c>
    </row>
    <row r="14" spans="1:104" x14ac:dyDescent="0.2">
      <c r="A14" s="177"/>
      <c r="B14" s="179"/>
      <c r="C14" s="227" t="s">
        <v>95</v>
      </c>
      <c r="D14" s="226"/>
      <c r="E14" s="180">
        <v>0.63400000000000001</v>
      </c>
      <c r="F14" s="181"/>
      <c r="G14" s="182"/>
      <c r="M14" s="178" t="s">
        <v>95</v>
      </c>
      <c r="O14" s="169"/>
    </row>
    <row r="15" spans="1:104" x14ac:dyDescent="0.2">
      <c r="A15" s="177"/>
      <c r="B15" s="179"/>
      <c r="C15" s="227" t="s">
        <v>96</v>
      </c>
      <c r="D15" s="226"/>
      <c r="E15" s="180">
        <v>0.41849999999999998</v>
      </c>
      <c r="F15" s="181"/>
      <c r="G15" s="182"/>
      <c r="M15" s="178" t="s">
        <v>96</v>
      </c>
      <c r="O15" s="169"/>
    </row>
    <row r="16" spans="1:104" x14ac:dyDescent="0.2">
      <c r="A16" s="177"/>
      <c r="B16" s="179"/>
      <c r="C16" s="227" t="s">
        <v>97</v>
      </c>
      <c r="D16" s="226"/>
      <c r="E16" s="180">
        <v>0.22320000000000001</v>
      </c>
      <c r="F16" s="181"/>
      <c r="G16" s="182"/>
      <c r="M16" s="178" t="s">
        <v>97</v>
      </c>
      <c r="O16" s="169"/>
    </row>
    <row r="17" spans="1:104" x14ac:dyDescent="0.2">
      <c r="A17" s="170">
        <v>4</v>
      </c>
      <c r="B17" s="171" t="s">
        <v>98</v>
      </c>
      <c r="C17" s="172" t="s">
        <v>99</v>
      </c>
      <c r="D17" s="173" t="s">
        <v>85</v>
      </c>
      <c r="E17" s="174">
        <v>8.3699999999999992</v>
      </c>
      <c r="F17" s="234">
        <v>0</v>
      </c>
      <c r="G17" s="175">
        <f>E17*F17</f>
        <v>0</v>
      </c>
      <c r="O17" s="169">
        <v>2</v>
      </c>
      <c r="AA17" s="145">
        <v>1</v>
      </c>
      <c r="AB17" s="145">
        <v>1</v>
      </c>
      <c r="AC17" s="145">
        <v>1</v>
      </c>
      <c r="AZ17" s="145">
        <v>1</v>
      </c>
      <c r="BA17" s="145">
        <f>IF(AZ17=1,G17,0)</f>
        <v>0</v>
      </c>
      <c r="BB17" s="145">
        <f>IF(AZ17=2,G17,0)</f>
        <v>0</v>
      </c>
      <c r="BC17" s="145">
        <f>IF(AZ17=3,G17,0)</f>
        <v>0</v>
      </c>
      <c r="BD17" s="145">
        <f>IF(AZ17=4,G17,0)</f>
        <v>0</v>
      </c>
      <c r="BE17" s="145">
        <f>IF(AZ17=5,G17,0)</f>
        <v>0</v>
      </c>
      <c r="CA17" s="176">
        <v>1</v>
      </c>
      <c r="CB17" s="176">
        <v>1</v>
      </c>
      <c r="CZ17" s="145">
        <v>1.059E-2</v>
      </c>
    </row>
    <row r="18" spans="1:104" x14ac:dyDescent="0.2">
      <c r="A18" s="177"/>
      <c r="B18" s="179"/>
      <c r="C18" s="227" t="s">
        <v>100</v>
      </c>
      <c r="D18" s="226"/>
      <c r="E18" s="180">
        <v>8.3699999999999992</v>
      </c>
      <c r="F18" s="181"/>
      <c r="G18" s="182"/>
      <c r="M18" s="178" t="s">
        <v>100</v>
      </c>
      <c r="O18" s="169"/>
    </row>
    <row r="19" spans="1:104" ht="22.5" x14ac:dyDescent="0.2">
      <c r="A19" s="170">
        <v>5</v>
      </c>
      <c r="B19" s="171" t="s">
        <v>101</v>
      </c>
      <c r="C19" s="172" t="s">
        <v>102</v>
      </c>
      <c r="D19" s="173" t="s">
        <v>103</v>
      </c>
      <c r="E19" s="174">
        <v>4.4200000000000003E-2</v>
      </c>
      <c r="F19" s="234">
        <v>0</v>
      </c>
      <c r="G19" s="175">
        <f>E19*F19</f>
        <v>0</v>
      </c>
      <c r="O19" s="169">
        <v>2</v>
      </c>
      <c r="AA19" s="145">
        <v>1</v>
      </c>
      <c r="AB19" s="145">
        <v>1</v>
      </c>
      <c r="AC19" s="145">
        <v>1</v>
      </c>
      <c r="AZ19" s="145">
        <v>1</v>
      </c>
      <c r="BA19" s="145">
        <f>IF(AZ19=1,G19,0)</f>
        <v>0</v>
      </c>
      <c r="BB19" s="145">
        <f>IF(AZ19=2,G19,0)</f>
        <v>0</v>
      </c>
      <c r="BC19" s="145">
        <f>IF(AZ19=3,G19,0)</f>
        <v>0</v>
      </c>
      <c r="BD19" s="145">
        <f>IF(AZ19=4,G19,0)</f>
        <v>0</v>
      </c>
      <c r="BE19" s="145">
        <f>IF(AZ19=5,G19,0)</f>
        <v>0</v>
      </c>
      <c r="CA19" s="176">
        <v>1</v>
      </c>
      <c r="CB19" s="176">
        <v>1</v>
      </c>
      <c r="CZ19" s="145">
        <v>1.0554399999999999</v>
      </c>
    </row>
    <row r="20" spans="1:104" x14ac:dyDescent="0.2">
      <c r="A20" s="177"/>
      <c r="B20" s="179"/>
      <c r="C20" s="227" t="s">
        <v>104</v>
      </c>
      <c r="D20" s="226"/>
      <c r="E20" s="180">
        <v>4.4200000000000003E-2</v>
      </c>
      <c r="F20" s="181"/>
      <c r="G20" s="182"/>
      <c r="M20" s="178" t="s">
        <v>104</v>
      </c>
      <c r="O20" s="169"/>
    </row>
    <row r="21" spans="1:104" ht="22.5" x14ac:dyDescent="0.2">
      <c r="A21" s="170">
        <v>6</v>
      </c>
      <c r="B21" s="171" t="s">
        <v>107</v>
      </c>
      <c r="C21" s="172" t="s">
        <v>108</v>
      </c>
      <c r="D21" s="173" t="s">
        <v>103</v>
      </c>
      <c r="E21" s="174">
        <v>5.1999999999999998E-2</v>
      </c>
      <c r="F21" s="234">
        <v>0</v>
      </c>
      <c r="G21" s="175">
        <f>E21*F21</f>
        <v>0</v>
      </c>
      <c r="O21" s="169">
        <v>2</v>
      </c>
      <c r="AA21" s="145">
        <v>1</v>
      </c>
      <c r="AB21" s="145">
        <v>0</v>
      </c>
      <c r="AC21" s="145">
        <v>0</v>
      </c>
      <c r="AZ21" s="145">
        <v>1</v>
      </c>
      <c r="BA21" s="145">
        <f>IF(AZ21=1,G21,0)</f>
        <v>0</v>
      </c>
      <c r="BB21" s="145">
        <f>IF(AZ21=2,G21,0)</f>
        <v>0</v>
      </c>
      <c r="BC21" s="145">
        <f>IF(AZ21=3,G21,0)</f>
        <v>0</v>
      </c>
      <c r="BD21" s="145">
        <f>IF(AZ21=4,G21,0)</f>
        <v>0</v>
      </c>
      <c r="BE21" s="145">
        <f>IF(AZ21=5,G21,0)</f>
        <v>0</v>
      </c>
      <c r="CA21" s="176">
        <v>1</v>
      </c>
      <c r="CB21" s="176">
        <v>0</v>
      </c>
      <c r="CZ21" s="145">
        <v>1.0547200000000001</v>
      </c>
    </row>
    <row r="22" spans="1:104" x14ac:dyDescent="0.2">
      <c r="A22" s="177"/>
      <c r="B22" s="179"/>
      <c r="C22" s="227" t="s">
        <v>109</v>
      </c>
      <c r="D22" s="226"/>
      <c r="E22" s="180">
        <v>5.1999999999999998E-2</v>
      </c>
      <c r="F22" s="181"/>
      <c r="G22" s="182"/>
      <c r="M22" s="178" t="s">
        <v>109</v>
      </c>
      <c r="O22" s="169"/>
    </row>
    <row r="23" spans="1:104" x14ac:dyDescent="0.2">
      <c r="A23" s="170">
        <v>7</v>
      </c>
      <c r="B23" s="171" t="s">
        <v>110</v>
      </c>
      <c r="C23" s="172" t="s">
        <v>111</v>
      </c>
      <c r="D23" s="173" t="s">
        <v>103</v>
      </c>
      <c r="E23" s="174">
        <v>0.13159999999999999</v>
      </c>
      <c r="F23" s="234">
        <v>0</v>
      </c>
      <c r="G23" s="175">
        <f>E23*F23</f>
        <v>0</v>
      </c>
      <c r="O23" s="169">
        <v>2</v>
      </c>
      <c r="AA23" s="145">
        <v>1</v>
      </c>
      <c r="AB23" s="145">
        <v>1</v>
      </c>
      <c r="AC23" s="145">
        <v>1</v>
      </c>
      <c r="AZ23" s="145">
        <v>1</v>
      </c>
      <c r="BA23" s="145">
        <f>IF(AZ23=1,G23,0)</f>
        <v>0</v>
      </c>
      <c r="BB23" s="145">
        <f>IF(AZ23=2,G23,0)</f>
        <v>0</v>
      </c>
      <c r="BC23" s="145">
        <f>IF(AZ23=3,G23,0)</f>
        <v>0</v>
      </c>
      <c r="BD23" s="145">
        <f>IF(AZ23=4,G23,0)</f>
        <v>0</v>
      </c>
      <c r="BE23" s="145">
        <f>IF(AZ23=5,G23,0)</f>
        <v>0</v>
      </c>
      <c r="CA23" s="176">
        <v>1</v>
      </c>
      <c r="CB23" s="176">
        <v>1</v>
      </c>
      <c r="CZ23" s="145">
        <v>1.6629999999999999E-2</v>
      </c>
    </row>
    <row r="24" spans="1:104" x14ac:dyDescent="0.2">
      <c r="A24" s="177"/>
      <c r="B24" s="179"/>
      <c r="C24" s="227" t="s">
        <v>112</v>
      </c>
      <c r="D24" s="226"/>
      <c r="E24" s="180">
        <v>0.13159999999999999</v>
      </c>
      <c r="F24" s="181"/>
      <c r="G24" s="182"/>
      <c r="M24" s="178" t="s">
        <v>112</v>
      </c>
      <c r="O24" s="169"/>
    </row>
    <row r="25" spans="1:104" x14ac:dyDescent="0.2">
      <c r="A25" s="170">
        <v>8</v>
      </c>
      <c r="B25" s="171" t="s">
        <v>113</v>
      </c>
      <c r="C25" s="172" t="s">
        <v>114</v>
      </c>
      <c r="D25" s="173" t="s">
        <v>85</v>
      </c>
      <c r="E25" s="174">
        <v>11.78</v>
      </c>
      <c r="F25" s="234">
        <v>0</v>
      </c>
      <c r="G25" s="175">
        <f>E25*F25</f>
        <v>0</v>
      </c>
      <c r="O25" s="169">
        <v>2</v>
      </c>
      <c r="AA25" s="145">
        <v>12</v>
      </c>
      <c r="AB25" s="145">
        <v>0</v>
      </c>
      <c r="AC25" s="145">
        <v>51</v>
      </c>
      <c r="AZ25" s="145">
        <v>1</v>
      </c>
      <c r="BA25" s="145">
        <f>IF(AZ25=1,G25,0)</f>
        <v>0</v>
      </c>
      <c r="BB25" s="145">
        <f>IF(AZ25=2,G25,0)</f>
        <v>0</v>
      </c>
      <c r="BC25" s="145">
        <f>IF(AZ25=3,G25,0)</f>
        <v>0</v>
      </c>
      <c r="BD25" s="145">
        <f>IF(AZ25=4,G25,0)</f>
        <v>0</v>
      </c>
      <c r="BE25" s="145">
        <f>IF(AZ25=5,G25,0)</f>
        <v>0</v>
      </c>
      <c r="CA25" s="176">
        <v>12</v>
      </c>
      <c r="CB25" s="176">
        <v>0</v>
      </c>
      <c r="CZ25" s="145">
        <v>0</v>
      </c>
    </row>
    <row r="26" spans="1:104" x14ac:dyDescent="0.2">
      <c r="A26" s="177"/>
      <c r="B26" s="179"/>
      <c r="C26" s="227" t="s">
        <v>115</v>
      </c>
      <c r="D26" s="226"/>
      <c r="E26" s="180">
        <v>11.78</v>
      </c>
      <c r="F26" s="181"/>
      <c r="G26" s="182"/>
      <c r="M26" s="178" t="s">
        <v>115</v>
      </c>
      <c r="O26" s="169"/>
    </row>
    <row r="27" spans="1:104" x14ac:dyDescent="0.2">
      <c r="A27" s="170">
        <v>9</v>
      </c>
      <c r="B27" s="171" t="s">
        <v>116</v>
      </c>
      <c r="C27" s="172" t="s">
        <v>117</v>
      </c>
      <c r="D27" s="173" t="s">
        <v>89</v>
      </c>
      <c r="E27" s="174">
        <v>5</v>
      </c>
      <c r="F27" s="234">
        <v>0</v>
      </c>
      <c r="G27" s="175">
        <f>E27*F27</f>
        <v>0</v>
      </c>
      <c r="O27" s="169">
        <v>2</v>
      </c>
      <c r="AA27" s="145">
        <v>12</v>
      </c>
      <c r="AB27" s="145">
        <v>0</v>
      </c>
      <c r="AC27" s="145">
        <v>35</v>
      </c>
      <c r="AZ27" s="145">
        <v>1</v>
      </c>
      <c r="BA27" s="145">
        <f>IF(AZ27=1,G27,0)</f>
        <v>0</v>
      </c>
      <c r="BB27" s="145">
        <f>IF(AZ27=2,G27,0)</f>
        <v>0</v>
      </c>
      <c r="BC27" s="145">
        <f>IF(AZ27=3,G27,0)</f>
        <v>0</v>
      </c>
      <c r="BD27" s="145">
        <f>IF(AZ27=4,G27,0)</f>
        <v>0</v>
      </c>
      <c r="BE27" s="145">
        <f>IF(AZ27=5,G27,0)</f>
        <v>0</v>
      </c>
      <c r="CA27" s="176">
        <v>12</v>
      </c>
      <c r="CB27" s="176">
        <v>0</v>
      </c>
      <c r="CZ27" s="145">
        <v>8.4089999999999998E-2</v>
      </c>
    </row>
    <row r="28" spans="1:104" x14ac:dyDescent="0.2">
      <c r="A28" s="170">
        <v>10</v>
      </c>
      <c r="B28" s="171" t="s">
        <v>118</v>
      </c>
      <c r="C28" s="172" t="s">
        <v>119</v>
      </c>
      <c r="D28" s="173" t="s">
        <v>103</v>
      </c>
      <c r="E28" s="174">
        <v>0.1421</v>
      </c>
      <c r="F28" s="234">
        <v>0</v>
      </c>
      <c r="G28" s="175">
        <f>E28*F28</f>
        <v>0</v>
      </c>
      <c r="O28" s="169">
        <v>2</v>
      </c>
      <c r="AA28" s="145">
        <v>3</v>
      </c>
      <c r="AB28" s="145">
        <v>1</v>
      </c>
      <c r="AC28" s="145">
        <v>13383425</v>
      </c>
      <c r="AZ28" s="145">
        <v>1</v>
      </c>
      <c r="BA28" s="145">
        <f>IF(AZ28=1,G28,0)</f>
        <v>0</v>
      </c>
      <c r="BB28" s="145">
        <f>IF(AZ28=2,G28,0)</f>
        <v>0</v>
      </c>
      <c r="BC28" s="145">
        <f>IF(AZ28=3,G28,0)</f>
        <v>0</v>
      </c>
      <c r="BD28" s="145">
        <f>IF(AZ28=4,G28,0)</f>
        <v>0</v>
      </c>
      <c r="BE28" s="145">
        <f>IF(AZ28=5,G28,0)</f>
        <v>0</v>
      </c>
      <c r="CA28" s="176">
        <v>3</v>
      </c>
      <c r="CB28" s="176">
        <v>1</v>
      </c>
      <c r="CZ28" s="145">
        <v>1</v>
      </c>
    </row>
    <row r="29" spans="1:104" x14ac:dyDescent="0.2">
      <c r="A29" s="177"/>
      <c r="B29" s="179"/>
      <c r="C29" s="227" t="s">
        <v>120</v>
      </c>
      <c r="D29" s="226"/>
      <c r="E29" s="180">
        <v>0.1421</v>
      </c>
      <c r="F29" s="181"/>
      <c r="G29" s="182"/>
      <c r="M29" s="178" t="s">
        <v>120</v>
      </c>
      <c r="O29" s="169"/>
    </row>
    <row r="30" spans="1:104" x14ac:dyDescent="0.2">
      <c r="A30" s="183"/>
      <c r="B30" s="184" t="s">
        <v>75</v>
      </c>
      <c r="C30" s="185" t="str">
        <f>CONCATENATE(B12," ",C12)</f>
        <v>4 Vodorovné konstrukce</v>
      </c>
      <c r="D30" s="186"/>
      <c r="E30" s="187"/>
      <c r="F30" s="188"/>
      <c r="G30" s="189">
        <f>SUM(G12:G29)</f>
        <v>0</v>
      </c>
      <c r="O30" s="169">
        <v>4</v>
      </c>
      <c r="BA30" s="190">
        <f>SUM(BA12:BA29)</f>
        <v>0</v>
      </c>
      <c r="BB30" s="190">
        <f>SUM(BB12:BB29)</f>
        <v>0</v>
      </c>
      <c r="BC30" s="190">
        <f>SUM(BC12:BC29)</f>
        <v>0</v>
      </c>
      <c r="BD30" s="190">
        <f>SUM(BD12:BD29)</f>
        <v>0</v>
      </c>
      <c r="BE30" s="190">
        <f>SUM(BE12:BE29)</f>
        <v>0</v>
      </c>
    </row>
    <row r="31" spans="1:104" x14ac:dyDescent="0.2">
      <c r="A31" s="162" t="s">
        <v>74</v>
      </c>
      <c r="B31" s="163" t="s">
        <v>121</v>
      </c>
      <c r="C31" s="164" t="s">
        <v>122</v>
      </c>
      <c r="D31" s="165"/>
      <c r="E31" s="166"/>
      <c r="F31" s="166"/>
      <c r="G31" s="167"/>
      <c r="H31" s="168"/>
      <c r="I31" s="168"/>
      <c r="O31" s="169">
        <v>1</v>
      </c>
    </row>
    <row r="32" spans="1:104" ht="22.5" x14ac:dyDescent="0.2">
      <c r="A32" s="170">
        <v>11</v>
      </c>
      <c r="B32" s="171" t="s">
        <v>123</v>
      </c>
      <c r="C32" s="172" t="s">
        <v>124</v>
      </c>
      <c r="D32" s="173" t="s">
        <v>85</v>
      </c>
      <c r="E32" s="174">
        <v>1.2</v>
      </c>
      <c r="F32" s="234">
        <v>0</v>
      </c>
      <c r="G32" s="175">
        <f>E32*F32</f>
        <v>0</v>
      </c>
      <c r="O32" s="169">
        <v>2</v>
      </c>
      <c r="AA32" s="145">
        <v>1</v>
      </c>
      <c r="AB32" s="145">
        <v>1</v>
      </c>
      <c r="AC32" s="145">
        <v>1</v>
      </c>
      <c r="AZ32" s="145">
        <v>1</v>
      </c>
      <c r="BA32" s="145">
        <f>IF(AZ32=1,G32,0)</f>
        <v>0</v>
      </c>
      <c r="BB32" s="145">
        <f>IF(AZ32=2,G32,0)</f>
        <v>0</v>
      </c>
      <c r="BC32" s="145">
        <f>IF(AZ32=3,G32,0)</f>
        <v>0</v>
      </c>
      <c r="BD32" s="145">
        <f>IF(AZ32=4,G32,0)</f>
        <v>0</v>
      </c>
      <c r="BE32" s="145">
        <f>IF(AZ32=5,G32,0)</f>
        <v>0</v>
      </c>
      <c r="CA32" s="176">
        <v>1</v>
      </c>
      <c r="CB32" s="176">
        <v>1</v>
      </c>
      <c r="CZ32" s="145">
        <v>7.3899999999999993E-2</v>
      </c>
    </row>
    <row r="33" spans="1:104" x14ac:dyDescent="0.2">
      <c r="A33" s="177"/>
      <c r="B33" s="179"/>
      <c r="C33" s="227" t="s">
        <v>125</v>
      </c>
      <c r="D33" s="226"/>
      <c r="E33" s="180">
        <v>1.2</v>
      </c>
      <c r="F33" s="181"/>
      <c r="G33" s="182"/>
      <c r="M33" s="178" t="s">
        <v>125</v>
      </c>
      <c r="O33" s="169"/>
    </row>
    <row r="34" spans="1:104" x14ac:dyDescent="0.2">
      <c r="A34" s="183"/>
      <c r="B34" s="184" t="s">
        <v>75</v>
      </c>
      <c r="C34" s="185" t="str">
        <f>CONCATENATE(B31," ",C31)</f>
        <v>5 Komunikace</v>
      </c>
      <c r="D34" s="186"/>
      <c r="E34" s="187"/>
      <c r="F34" s="188"/>
      <c r="G34" s="189">
        <f>SUM(G31:G33)</f>
        <v>0</v>
      </c>
      <c r="O34" s="169">
        <v>4</v>
      </c>
      <c r="BA34" s="190">
        <f>SUM(BA31:BA33)</f>
        <v>0</v>
      </c>
      <c r="BB34" s="190">
        <f>SUM(BB31:BB33)</f>
        <v>0</v>
      </c>
      <c r="BC34" s="190">
        <f>SUM(BC31:BC33)</f>
        <v>0</v>
      </c>
      <c r="BD34" s="190">
        <f>SUM(BD31:BD33)</f>
        <v>0</v>
      </c>
      <c r="BE34" s="190">
        <f>SUM(BE31:BE33)</f>
        <v>0</v>
      </c>
    </row>
    <row r="35" spans="1:104" x14ac:dyDescent="0.2">
      <c r="A35" s="162" t="s">
        <v>74</v>
      </c>
      <c r="B35" s="163" t="s">
        <v>126</v>
      </c>
      <c r="C35" s="164" t="s">
        <v>127</v>
      </c>
      <c r="D35" s="165"/>
      <c r="E35" s="166"/>
      <c r="F35" s="166"/>
      <c r="G35" s="167"/>
      <c r="H35" s="168"/>
      <c r="I35" s="168"/>
      <c r="O35" s="169">
        <v>1</v>
      </c>
    </row>
    <row r="36" spans="1:104" ht="22.5" x14ac:dyDescent="0.2">
      <c r="A36" s="170">
        <v>12</v>
      </c>
      <c r="B36" s="171" t="s">
        <v>128</v>
      </c>
      <c r="C36" s="172" t="s">
        <v>129</v>
      </c>
      <c r="D36" s="173" t="s">
        <v>85</v>
      </c>
      <c r="E36" s="174">
        <v>116.4</v>
      </c>
      <c r="F36" s="234">
        <v>0</v>
      </c>
      <c r="G36" s="175">
        <f>E36*F36</f>
        <v>0</v>
      </c>
      <c r="O36" s="169">
        <v>2</v>
      </c>
      <c r="AA36" s="145">
        <v>1</v>
      </c>
      <c r="AB36" s="145">
        <v>1</v>
      </c>
      <c r="AC36" s="145">
        <v>1</v>
      </c>
      <c r="AZ36" s="145">
        <v>1</v>
      </c>
      <c r="BA36" s="145">
        <f>IF(AZ36=1,G36,0)</f>
        <v>0</v>
      </c>
      <c r="BB36" s="145">
        <f>IF(AZ36=2,G36,0)</f>
        <v>0</v>
      </c>
      <c r="BC36" s="145">
        <f>IF(AZ36=3,G36,0)</f>
        <v>0</v>
      </c>
      <c r="BD36" s="145">
        <f>IF(AZ36=4,G36,0)</f>
        <v>0</v>
      </c>
      <c r="BE36" s="145">
        <f>IF(AZ36=5,G36,0)</f>
        <v>0</v>
      </c>
      <c r="CA36" s="176">
        <v>1</v>
      </c>
      <c r="CB36" s="176">
        <v>1</v>
      </c>
      <c r="CZ36" s="145">
        <v>1.038E-2</v>
      </c>
    </row>
    <row r="37" spans="1:104" x14ac:dyDescent="0.2">
      <c r="A37" s="177"/>
      <c r="B37" s="179"/>
      <c r="C37" s="227" t="s">
        <v>130</v>
      </c>
      <c r="D37" s="226"/>
      <c r="E37" s="180">
        <v>31.834199999999999</v>
      </c>
      <c r="F37" s="181"/>
      <c r="G37" s="182"/>
      <c r="M37" s="178" t="s">
        <v>130</v>
      </c>
      <c r="O37" s="169"/>
    </row>
    <row r="38" spans="1:104" x14ac:dyDescent="0.2">
      <c r="A38" s="177"/>
      <c r="B38" s="179"/>
      <c r="C38" s="227" t="s">
        <v>131</v>
      </c>
      <c r="D38" s="226"/>
      <c r="E38" s="180">
        <v>48.3</v>
      </c>
      <c r="F38" s="181"/>
      <c r="G38" s="182"/>
      <c r="M38" s="178" t="s">
        <v>131</v>
      </c>
      <c r="O38" s="169"/>
    </row>
    <row r="39" spans="1:104" x14ac:dyDescent="0.2">
      <c r="A39" s="177"/>
      <c r="B39" s="179"/>
      <c r="C39" s="227" t="s">
        <v>132</v>
      </c>
      <c r="D39" s="226"/>
      <c r="E39" s="180">
        <v>36.265799999999999</v>
      </c>
      <c r="F39" s="181"/>
      <c r="G39" s="182"/>
      <c r="M39" s="178" t="s">
        <v>132</v>
      </c>
      <c r="O39" s="169"/>
    </row>
    <row r="40" spans="1:104" ht="22.5" x14ac:dyDescent="0.2">
      <c r="A40" s="170">
        <v>13</v>
      </c>
      <c r="B40" s="171" t="s">
        <v>133</v>
      </c>
      <c r="C40" s="172" t="s">
        <v>134</v>
      </c>
      <c r="D40" s="173" t="s">
        <v>85</v>
      </c>
      <c r="E40" s="174">
        <v>34.92</v>
      </c>
      <c r="F40" s="234">
        <v>0</v>
      </c>
      <c r="G40" s="175">
        <f>E40*F40</f>
        <v>0</v>
      </c>
      <c r="O40" s="169">
        <v>2</v>
      </c>
      <c r="AA40" s="145">
        <v>1</v>
      </c>
      <c r="AB40" s="145">
        <v>1</v>
      </c>
      <c r="AC40" s="145">
        <v>1</v>
      </c>
      <c r="AZ40" s="145">
        <v>1</v>
      </c>
      <c r="BA40" s="145">
        <f>IF(AZ40=1,G40,0)</f>
        <v>0</v>
      </c>
      <c r="BB40" s="145">
        <f>IF(AZ40=2,G40,0)</f>
        <v>0</v>
      </c>
      <c r="BC40" s="145">
        <f>IF(AZ40=3,G40,0)</f>
        <v>0</v>
      </c>
      <c r="BD40" s="145">
        <f>IF(AZ40=4,G40,0)</f>
        <v>0</v>
      </c>
      <c r="BE40" s="145">
        <f>IF(AZ40=5,G40,0)</f>
        <v>0</v>
      </c>
      <c r="CA40" s="176">
        <v>1</v>
      </c>
      <c r="CB40" s="176">
        <v>1</v>
      </c>
      <c r="CZ40" s="145">
        <v>3.6700000000000001E-3</v>
      </c>
    </row>
    <row r="41" spans="1:104" x14ac:dyDescent="0.2">
      <c r="A41" s="177"/>
      <c r="B41" s="179"/>
      <c r="C41" s="227" t="s">
        <v>135</v>
      </c>
      <c r="D41" s="226"/>
      <c r="E41" s="180">
        <v>34.92</v>
      </c>
      <c r="F41" s="181"/>
      <c r="G41" s="182"/>
      <c r="M41" s="178" t="s">
        <v>135</v>
      </c>
      <c r="O41" s="169"/>
    </row>
    <row r="42" spans="1:104" x14ac:dyDescent="0.2">
      <c r="A42" s="170">
        <v>14</v>
      </c>
      <c r="B42" s="171" t="s">
        <v>136</v>
      </c>
      <c r="C42" s="172" t="s">
        <v>137</v>
      </c>
      <c r="D42" s="173" t="s">
        <v>85</v>
      </c>
      <c r="E42" s="174">
        <v>80</v>
      </c>
      <c r="F42" s="234">
        <v>0</v>
      </c>
      <c r="G42" s="175">
        <f>E42*F42</f>
        <v>0</v>
      </c>
      <c r="O42" s="169">
        <v>2</v>
      </c>
      <c r="AA42" s="145">
        <v>12</v>
      </c>
      <c r="AB42" s="145">
        <v>0</v>
      </c>
      <c r="AC42" s="145">
        <v>23</v>
      </c>
      <c r="AZ42" s="145">
        <v>1</v>
      </c>
      <c r="BA42" s="145">
        <f>IF(AZ42=1,G42,0)</f>
        <v>0</v>
      </c>
      <c r="BB42" s="145">
        <f>IF(AZ42=2,G42,0)</f>
        <v>0</v>
      </c>
      <c r="BC42" s="145">
        <f>IF(AZ42=3,G42,0)</f>
        <v>0</v>
      </c>
      <c r="BD42" s="145">
        <f>IF(AZ42=4,G42,0)</f>
        <v>0</v>
      </c>
      <c r="BE42" s="145">
        <f>IF(AZ42=5,G42,0)</f>
        <v>0</v>
      </c>
      <c r="CA42" s="176">
        <v>12</v>
      </c>
      <c r="CB42" s="176">
        <v>0</v>
      </c>
      <c r="CZ42" s="145">
        <v>0</v>
      </c>
    </row>
    <row r="43" spans="1:104" x14ac:dyDescent="0.2">
      <c r="A43" s="177"/>
      <c r="B43" s="179"/>
      <c r="C43" s="227" t="s">
        <v>138</v>
      </c>
      <c r="D43" s="226"/>
      <c r="E43" s="180">
        <v>60</v>
      </c>
      <c r="F43" s="181"/>
      <c r="G43" s="182"/>
      <c r="M43" s="178" t="s">
        <v>138</v>
      </c>
      <c r="O43" s="169"/>
    </row>
    <row r="44" spans="1:104" x14ac:dyDescent="0.2">
      <c r="A44" s="177"/>
      <c r="B44" s="179"/>
      <c r="C44" s="227" t="s">
        <v>139</v>
      </c>
      <c r="D44" s="226"/>
      <c r="E44" s="180">
        <v>20</v>
      </c>
      <c r="F44" s="181"/>
      <c r="G44" s="182"/>
      <c r="M44" s="178" t="s">
        <v>139</v>
      </c>
      <c r="O44" s="169"/>
    </row>
    <row r="45" spans="1:104" x14ac:dyDescent="0.2">
      <c r="A45" s="183"/>
      <c r="B45" s="184" t="s">
        <v>75</v>
      </c>
      <c r="C45" s="185" t="str">
        <f>CONCATENATE(B35," ",C35)</f>
        <v>61 Úpravy povrchů vnitřní</v>
      </c>
      <c r="D45" s="186"/>
      <c r="E45" s="187"/>
      <c r="F45" s="188"/>
      <c r="G45" s="189">
        <f>SUM(G35:G44)</f>
        <v>0</v>
      </c>
      <c r="O45" s="169">
        <v>4</v>
      </c>
      <c r="BA45" s="190">
        <f>SUM(BA35:BA44)</f>
        <v>0</v>
      </c>
      <c r="BB45" s="190">
        <f>SUM(BB35:BB44)</f>
        <v>0</v>
      </c>
      <c r="BC45" s="190">
        <f>SUM(BC35:BC44)</f>
        <v>0</v>
      </c>
      <c r="BD45" s="190">
        <f>SUM(BD35:BD44)</f>
        <v>0</v>
      </c>
      <c r="BE45" s="190">
        <f>SUM(BE35:BE44)</f>
        <v>0</v>
      </c>
    </row>
    <row r="46" spans="1:104" x14ac:dyDescent="0.2">
      <c r="A46" s="162" t="s">
        <v>74</v>
      </c>
      <c r="B46" s="163" t="s">
        <v>140</v>
      </c>
      <c r="C46" s="164" t="s">
        <v>141</v>
      </c>
      <c r="D46" s="165"/>
      <c r="E46" s="166"/>
      <c r="F46" s="166"/>
      <c r="G46" s="167"/>
      <c r="H46" s="168"/>
      <c r="I46" s="168"/>
      <c r="O46" s="169">
        <v>1</v>
      </c>
    </row>
    <row r="47" spans="1:104" ht="22.5" x14ac:dyDescent="0.2">
      <c r="A47" s="170">
        <v>15</v>
      </c>
      <c r="B47" s="171" t="s">
        <v>142</v>
      </c>
      <c r="C47" s="172" t="s">
        <v>143</v>
      </c>
      <c r="D47" s="173" t="s">
        <v>85</v>
      </c>
      <c r="E47" s="174">
        <v>4</v>
      </c>
      <c r="F47" s="234">
        <v>0</v>
      </c>
      <c r="G47" s="175">
        <f>E47*F47</f>
        <v>0</v>
      </c>
      <c r="O47" s="169">
        <v>2</v>
      </c>
      <c r="AA47" s="145">
        <v>1</v>
      </c>
      <c r="AB47" s="145">
        <v>1</v>
      </c>
      <c r="AC47" s="145">
        <v>1</v>
      </c>
      <c r="AZ47" s="145">
        <v>1</v>
      </c>
      <c r="BA47" s="145">
        <f>IF(AZ47=1,G47,0)</f>
        <v>0</v>
      </c>
      <c r="BB47" s="145">
        <f>IF(AZ47=2,G47,0)</f>
        <v>0</v>
      </c>
      <c r="BC47" s="145">
        <f>IF(AZ47=3,G47,0)</f>
        <v>0</v>
      </c>
      <c r="BD47" s="145">
        <f>IF(AZ47=4,G47,0)</f>
        <v>0</v>
      </c>
      <c r="BE47" s="145">
        <f>IF(AZ47=5,G47,0)</f>
        <v>0</v>
      </c>
      <c r="CA47" s="176">
        <v>1</v>
      </c>
      <c r="CB47" s="176">
        <v>1</v>
      </c>
      <c r="CZ47" s="145">
        <v>6.1799999999999997E-3</v>
      </c>
    </row>
    <row r="48" spans="1:104" ht="22.5" x14ac:dyDescent="0.2">
      <c r="A48" s="170">
        <v>16</v>
      </c>
      <c r="B48" s="171" t="s">
        <v>144</v>
      </c>
      <c r="C48" s="172" t="s">
        <v>145</v>
      </c>
      <c r="D48" s="173" t="s">
        <v>85</v>
      </c>
      <c r="E48" s="174">
        <v>6</v>
      </c>
      <c r="F48" s="234">
        <v>0</v>
      </c>
      <c r="G48" s="175">
        <f>E48*F48</f>
        <v>0</v>
      </c>
      <c r="O48" s="169">
        <v>2</v>
      </c>
      <c r="AA48" s="145">
        <v>12</v>
      </c>
      <c r="AB48" s="145">
        <v>0</v>
      </c>
      <c r="AC48" s="145">
        <v>66</v>
      </c>
      <c r="AZ48" s="145">
        <v>1</v>
      </c>
      <c r="BA48" s="145">
        <f>IF(AZ48=1,G48,0)</f>
        <v>0</v>
      </c>
      <c r="BB48" s="145">
        <f>IF(AZ48=2,G48,0)</f>
        <v>0</v>
      </c>
      <c r="BC48" s="145">
        <f>IF(AZ48=3,G48,0)</f>
        <v>0</v>
      </c>
      <c r="BD48" s="145">
        <f>IF(AZ48=4,G48,0)</f>
        <v>0</v>
      </c>
      <c r="BE48" s="145">
        <f>IF(AZ48=5,G48,0)</f>
        <v>0</v>
      </c>
      <c r="CA48" s="176">
        <v>12</v>
      </c>
      <c r="CB48" s="176">
        <v>0</v>
      </c>
      <c r="CZ48" s="145">
        <v>0</v>
      </c>
    </row>
    <row r="49" spans="1:104" x14ac:dyDescent="0.2">
      <c r="A49" s="183"/>
      <c r="B49" s="184" t="s">
        <v>75</v>
      </c>
      <c r="C49" s="185" t="str">
        <f>CONCATENATE(B46," ",C46)</f>
        <v>62 Úpravy povrchů vnější</v>
      </c>
      <c r="D49" s="186"/>
      <c r="E49" s="187"/>
      <c r="F49" s="188"/>
      <c r="G49" s="189">
        <f>SUM(G46:G48)</f>
        <v>0</v>
      </c>
      <c r="O49" s="169">
        <v>4</v>
      </c>
      <c r="BA49" s="190">
        <f>SUM(BA46:BA48)</f>
        <v>0</v>
      </c>
      <c r="BB49" s="190">
        <f>SUM(BB46:BB48)</f>
        <v>0</v>
      </c>
      <c r="BC49" s="190">
        <f>SUM(BC46:BC48)</f>
        <v>0</v>
      </c>
      <c r="BD49" s="190">
        <f>SUM(BD46:BD48)</f>
        <v>0</v>
      </c>
      <c r="BE49" s="190">
        <f>SUM(BE46:BE48)</f>
        <v>0</v>
      </c>
    </row>
    <row r="50" spans="1:104" x14ac:dyDescent="0.2">
      <c r="A50" s="162" t="s">
        <v>74</v>
      </c>
      <c r="B50" s="163" t="s">
        <v>146</v>
      </c>
      <c r="C50" s="164" t="s">
        <v>147</v>
      </c>
      <c r="D50" s="165"/>
      <c r="E50" s="166"/>
      <c r="F50" s="166"/>
      <c r="G50" s="167"/>
      <c r="H50" s="168"/>
      <c r="I50" s="168"/>
      <c r="O50" s="169">
        <v>1</v>
      </c>
    </row>
    <row r="51" spans="1:104" x14ac:dyDescent="0.2">
      <c r="A51" s="170">
        <v>17</v>
      </c>
      <c r="B51" s="171" t="s">
        <v>148</v>
      </c>
      <c r="C51" s="172" t="s">
        <v>149</v>
      </c>
      <c r="D51" s="173" t="s">
        <v>94</v>
      </c>
      <c r="E51" s="174">
        <v>0.79100000000000004</v>
      </c>
      <c r="F51" s="234">
        <v>0</v>
      </c>
      <c r="G51" s="175">
        <f>E51*F51</f>
        <v>0</v>
      </c>
      <c r="O51" s="169">
        <v>2</v>
      </c>
      <c r="AA51" s="145">
        <v>1</v>
      </c>
      <c r="AB51" s="145">
        <v>1</v>
      </c>
      <c r="AC51" s="145">
        <v>1</v>
      </c>
      <c r="AZ51" s="145">
        <v>1</v>
      </c>
      <c r="BA51" s="145">
        <f>IF(AZ51=1,G51,0)</f>
        <v>0</v>
      </c>
      <c r="BB51" s="145">
        <f>IF(AZ51=2,G51,0)</f>
        <v>0</v>
      </c>
      <c r="BC51" s="145">
        <f>IF(AZ51=3,G51,0)</f>
        <v>0</v>
      </c>
      <c r="BD51" s="145">
        <f>IF(AZ51=4,G51,0)</f>
        <v>0</v>
      </c>
      <c r="BE51" s="145">
        <f>IF(AZ51=5,G51,0)</f>
        <v>0</v>
      </c>
      <c r="CA51" s="176">
        <v>1</v>
      </c>
      <c r="CB51" s="176">
        <v>1</v>
      </c>
      <c r="CZ51" s="145">
        <v>2.5249999999999999</v>
      </c>
    </row>
    <row r="52" spans="1:104" x14ac:dyDescent="0.2">
      <c r="A52" s="177"/>
      <c r="B52" s="179"/>
      <c r="C52" s="225" t="s">
        <v>105</v>
      </c>
      <c r="D52" s="226"/>
      <c r="E52" s="203">
        <v>0</v>
      </c>
      <c r="F52" s="181"/>
      <c r="G52" s="182"/>
      <c r="M52" s="178" t="s">
        <v>105</v>
      </c>
      <c r="O52" s="169"/>
    </row>
    <row r="53" spans="1:104" x14ac:dyDescent="0.2">
      <c r="A53" s="177"/>
      <c r="B53" s="179"/>
      <c r="C53" s="225" t="s">
        <v>150</v>
      </c>
      <c r="D53" s="226"/>
      <c r="E53" s="203">
        <v>11.244999999999999</v>
      </c>
      <c r="F53" s="181"/>
      <c r="G53" s="182"/>
      <c r="M53" s="178" t="s">
        <v>150</v>
      </c>
      <c r="O53" s="169"/>
    </row>
    <row r="54" spans="1:104" x14ac:dyDescent="0.2">
      <c r="A54" s="177"/>
      <c r="B54" s="179"/>
      <c r="C54" s="225" t="s">
        <v>106</v>
      </c>
      <c r="D54" s="226"/>
      <c r="E54" s="203">
        <v>11.244999999999999</v>
      </c>
      <c r="F54" s="181"/>
      <c r="G54" s="182"/>
      <c r="M54" s="178" t="s">
        <v>106</v>
      </c>
      <c r="O54" s="169"/>
    </row>
    <row r="55" spans="1:104" x14ac:dyDescent="0.2">
      <c r="A55" s="177"/>
      <c r="B55" s="179"/>
      <c r="C55" s="227" t="s">
        <v>151</v>
      </c>
      <c r="D55" s="226"/>
      <c r="E55" s="180">
        <v>0.79100000000000004</v>
      </c>
      <c r="F55" s="181"/>
      <c r="G55" s="182"/>
      <c r="M55" s="178" t="s">
        <v>151</v>
      </c>
      <c r="O55" s="169"/>
    </row>
    <row r="56" spans="1:104" x14ac:dyDescent="0.2">
      <c r="A56" s="170">
        <v>18</v>
      </c>
      <c r="B56" s="171" t="s">
        <v>152</v>
      </c>
      <c r="C56" s="172" t="s">
        <v>153</v>
      </c>
      <c r="D56" s="173" t="s">
        <v>94</v>
      </c>
      <c r="E56" s="174">
        <v>0.79100000000000004</v>
      </c>
      <c r="F56" s="234">
        <v>0</v>
      </c>
      <c r="G56" s="175">
        <f>E56*F56</f>
        <v>0</v>
      </c>
      <c r="O56" s="169">
        <v>2</v>
      </c>
      <c r="AA56" s="145">
        <v>1</v>
      </c>
      <c r="AB56" s="145">
        <v>1</v>
      </c>
      <c r="AC56" s="145">
        <v>1</v>
      </c>
      <c r="AZ56" s="145">
        <v>1</v>
      </c>
      <c r="BA56" s="145">
        <f>IF(AZ56=1,G56,0)</f>
        <v>0</v>
      </c>
      <c r="BB56" s="145">
        <f>IF(AZ56=2,G56,0)</f>
        <v>0</v>
      </c>
      <c r="BC56" s="145">
        <f>IF(AZ56=3,G56,0)</f>
        <v>0</v>
      </c>
      <c r="BD56" s="145">
        <f>IF(AZ56=4,G56,0)</f>
        <v>0</v>
      </c>
      <c r="BE56" s="145">
        <f>IF(AZ56=5,G56,0)</f>
        <v>0</v>
      </c>
      <c r="CA56" s="176">
        <v>1</v>
      </c>
      <c r="CB56" s="176">
        <v>1</v>
      </c>
      <c r="CZ56" s="145">
        <v>0</v>
      </c>
    </row>
    <row r="57" spans="1:104" ht="22.5" x14ac:dyDescent="0.2">
      <c r="A57" s="170">
        <v>19</v>
      </c>
      <c r="B57" s="171" t="s">
        <v>154</v>
      </c>
      <c r="C57" s="172" t="s">
        <v>155</v>
      </c>
      <c r="D57" s="173" t="s">
        <v>103</v>
      </c>
      <c r="E57" s="174">
        <v>7.0199999999999999E-2</v>
      </c>
      <c r="F57" s="234">
        <v>0</v>
      </c>
      <c r="G57" s="175">
        <f>E57*F57</f>
        <v>0</v>
      </c>
      <c r="O57" s="169">
        <v>2</v>
      </c>
      <c r="AA57" s="145">
        <v>1</v>
      </c>
      <c r="AB57" s="145">
        <v>1</v>
      </c>
      <c r="AC57" s="145">
        <v>1</v>
      </c>
      <c r="AZ57" s="145">
        <v>1</v>
      </c>
      <c r="BA57" s="145">
        <f>IF(AZ57=1,G57,0)</f>
        <v>0</v>
      </c>
      <c r="BB57" s="145">
        <f>IF(AZ57=2,G57,0)</f>
        <v>0</v>
      </c>
      <c r="BC57" s="145">
        <f>IF(AZ57=3,G57,0)</f>
        <v>0</v>
      </c>
      <c r="BD57" s="145">
        <f>IF(AZ57=4,G57,0)</f>
        <v>0</v>
      </c>
      <c r="BE57" s="145">
        <f>IF(AZ57=5,G57,0)</f>
        <v>0</v>
      </c>
      <c r="CA57" s="176">
        <v>1</v>
      </c>
      <c r="CB57" s="176">
        <v>1</v>
      </c>
      <c r="CZ57" s="145">
        <v>1.0662499999999999</v>
      </c>
    </row>
    <row r="58" spans="1:104" x14ac:dyDescent="0.2">
      <c r="A58" s="177"/>
      <c r="B58" s="179"/>
      <c r="C58" s="227" t="s">
        <v>156</v>
      </c>
      <c r="D58" s="226"/>
      <c r="E58" s="180">
        <v>7.0199999999999999E-2</v>
      </c>
      <c r="F58" s="181"/>
      <c r="G58" s="182"/>
      <c r="M58" s="178" t="s">
        <v>156</v>
      </c>
      <c r="O58" s="169"/>
    </row>
    <row r="59" spans="1:104" x14ac:dyDescent="0.2">
      <c r="A59" s="170">
        <v>20</v>
      </c>
      <c r="B59" s="171" t="s">
        <v>157</v>
      </c>
      <c r="C59" s="172" t="s">
        <v>158</v>
      </c>
      <c r="D59" s="173" t="s">
        <v>94</v>
      </c>
      <c r="E59" s="174">
        <v>1.4259999999999999</v>
      </c>
      <c r="F59" s="234">
        <v>0</v>
      </c>
      <c r="G59" s="175">
        <f>E59*F59</f>
        <v>0</v>
      </c>
      <c r="O59" s="169">
        <v>2</v>
      </c>
      <c r="AA59" s="145">
        <v>1</v>
      </c>
      <c r="AB59" s="145">
        <v>1</v>
      </c>
      <c r="AC59" s="145">
        <v>1</v>
      </c>
      <c r="AZ59" s="145">
        <v>1</v>
      </c>
      <c r="BA59" s="145">
        <f>IF(AZ59=1,G59,0)</f>
        <v>0</v>
      </c>
      <c r="BB59" s="145">
        <f>IF(AZ59=2,G59,0)</f>
        <v>0</v>
      </c>
      <c r="BC59" s="145">
        <f>IF(AZ59=3,G59,0)</f>
        <v>0</v>
      </c>
      <c r="BD59" s="145">
        <f>IF(AZ59=4,G59,0)</f>
        <v>0</v>
      </c>
      <c r="BE59" s="145">
        <f>IF(AZ59=5,G59,0)</f>
        <v>0</v>
      </c>
      <c r="CA59" s="176">
        <v>1</v>
      </c>
      <c r="CB59" s="176">
        <v>1</v>
      </c>
      <c r="CZ59" s="145">
        <v>1.837</v>
      </c>
    </row>
    <row r="60" spans="1:104" x14ac:dyDescent="0.2">
      <c r="A60" s="177"/>
      <c r="B60" s="179"/>
      <c r="C60" s="227" t="s">
        <v>159</v>
      </c>
      <c r="D60" s="226"/>
      <c r="E60" s="180">
        <v>1.4259999999999999</v>
      </c>
      <c r="F60" s="181"/>
      <c r="G60" s="182"/>
      <c r="M60" s="178" t="s">
        <v>159</v>
      </c>
      <c r="O60" s="169"/>
    </row>
    <row r="61" spans="1:104" x14ac:dyDescent="0.2">
      <c r="A61" s="170">
        <v>21</v>
      </c>
      <c r="B61" s="171" t="s">
        <v>160</v>
      </c>
      <c r="C61" s="172" t="s">
        <v>161</v>
      </c>
      <c r="D61" s="173" t="s">
        <v>85</v>
      </c>
      <c r="E61" s="174">
        <v>2.08</v>
      </c>
      <c r="F61" s="234">
        <v>0</v>
      </c>
      <c r="G61" s="175">
        <f>E61*F61</f>
        <v>0</v>
      </c>
      <c r="O61" s="169">
        <v>2</v>
      </c>
      <c r="AA61" s="145">
        <v>1</v>
      </c>
      <c r="AB61" s="145">
        <v>1</v>
      </c>
      <c r="AC61" s="145">
        <v>1</v>
      </c>
      <c r="AZ61" s="145">
        <v>1</v>
      </c>
      <c r="BA61" s="145">
        <f>IF(AZ61=1,G61,0)</f>
        <v>0</v>
      </c>
      <c r="BB61" s="145">
        <f>IF(AZ61=2,G61,0)</f>
        <v>0</v>
      </c>
      <c r="BC61" s="145">
        <f>IF(AZ61=3,G61,0)</f>
        <v>0</v>
      </c>
      <c r="BD61" s="145">
        <f>IF(AZ61=4,G61,0)</f>
        <v>0</v>
      </c>
      <c r="BE61" s="145">
        <f>IF(AZ61=5,G61,0)</f>
        <v>0</v>
      </c>
      <c r="CA61" s="176">
        <v>1</v>
      </c>
      <c r="CB61" s="176">
        <v>1</v>
      </c>
      <c r="CZ61" s="145">
        <v>8.9200000000000008E-3</v>
      </c>
    </row>
    <row r="62" spans="1:104" x14ac:dyDescent="0.2">
      <c r="A62" s="177"/>
      <c r="B62" s="179"/>
      <c r="C62" s="227" t="s">
        <v>162</v>
      </c>
      <c r="D62" s="226"/>
      <c r="E62" s="180">
        <v>2.08</v>
      </c>
      <c r="F62" s="181"/>
      <c r="G62" s="182"/>
      <c r="M62" s="178" t="s">
        <v>162</v>
      </c>
      <c r="O62" s="169"/>
    </row>
    <row r="63" spans="1:104" x14ac:dyDescent="0.2">
      <c r="A63" s="183"/>
      <c r="B63" s="184" t="s">
        <v>75</v>
      </c>
      <c r="C63" s="185" t="str">
        <f>CONCATENATE(B50," ",C50)</f>
        <v>63 Podlahové konstrukce</v>
      </c>
      <c r="D63" s="186"/>
      <c r="E63" s="187"/>
      <c r="F63" s="188"/>
      <c r="G63" s="189">
        <f>SUM(G50:G62)</f>
        <v>0</v>
      </c>
      <c r="O63" s="169">
        <v>4</v>
      </c>
      <c r="BA63" s="190">
        <f>SUM(BA50:BA62)</f>
        <v>0</v>
      </c>
      <c r="BB63" s="190">
        <f>SUM(BB50:BB62)</f>
        <v>0</v>
      </c>
      <c r="BC63" s="190">
        <f>SUM(BC50:BC62)</f>
        <v>0</v>
      </c>
      <c r="BD63" s="190">
        <f>SUM(BD50:BD62)</f>
        <v>0</v>
      </c>
      <c r="BE63" s="190">
        <f>SUM(BE50:BE62)</f>
        <v>0</v>
      </c>
    </row>
    <row r="64" spans="1:104" x14ac:dyDescent="0.2">
      <c r="A64" s="162" t="s">
        <v>74</v>
      </c>
      <c r="B64" s="163" t="s">
        <v>163</v>
      </c>
      <c r="C64" s="164" t="s">
        <v>164</v>
      </c>
      <c r="D64" s="165"/>
      <c r="E64" s="166"/>
      <c r="F64" s="166"/>
      <c r="G64" s="167"/>
      <c r="H64" s="168"/>
      <c r="I64" s="168"/>
      <c r="O64" s="169">
        <v>1</v>
      </c>
    </row>
    <row r="65" spans="1:104" x14ac:dyDescent="0.2">
      <c r="A65" s="170">
        <v>22</v>
      </c>
      <c r="B65" s="171" t="s">
        <v>165</v>
      </c>
      <c r="C65" s="172" t="s">
        <v>166</v>
      </c>
      <c r="D65" s="173" t="s">
        <v>85</v>
      </c>
      <c r="E65" s="174">
        <v>20</v>
      </c>
      <c r="F65" s="234">
        <v>0</v>
      </c>
      <c r="G65" s="175">
        <f>E65*F65</f>
        <v>0</v>
      </c>
      <c r="O65" s="169">
        <v>2</v>
      </c>
      <c r="AA65" s="145">
        <v>1</v>
      </c>
      <c r="AB65" s="145">
        <v>1</v>
      </c>
      <c r="AC65" s="145">
        <v>1</v>
      </c>
      <c r="AZ65" s="145">
        <v>1</v>
      </c>
      <c r="BA65" s="145">
        <f>IF(AZ65=1,G65,0)</f>
        <v>0</v>
      </c>
      <c r="BB65" s="145">
        <f>IF(AZ65=2,G65,0)</f>
        <v>0</v>
      </c>
      <c r="BC65" s="145">
        <f>IF(AZ65=3,G65,0)</f>
        <v>0</v>
      </c>
      <c r="BD65" s="145">
        <f>IF(AZ65=4,G65,0)</f>
        <v>0</v>
      </c>
      <c r="BE65" s="145">
        <f>IF(AZ65=5,G65,0)</f>
        <v>0</v>
      </c>
      <c r="CA65" s="176">
        <v>1</v>
      </c>
      <c r="CB65" s="176">
        <v>1</v>
      </c>
      <c r="CZ65" s="145">
        <v>5.9199999999999999E-3</v>
      </c>
    </row>
    <row r="66" spans="1:104" x14ac:dyDescent="0.2">
      <c r="A66" s="183"/>
      <c r="B66" s="184" t="s">
        <v>75</v>
      </c>
      <c r="C66" s="185" t="str">
        <f>CONCATENATE(B64," ",C64)</f>
        <v>94 Lešení a stavební výtahy</v>
      </c>
      <c r="D66" s="186"/>
      <c r="E66" s="187"/>
      <c r="F66" s="188"/>
      <c r="G66" s="189">
        <f>SUM(G64:G65)</f>
        <v>0</v>
      </c>
      <c r="O66" s="169">
        <v>4</v>
      </c>
      <c r="BA66" s="190">
        <f>SUM(BA64:BA65)</f>
        <v>0</v>
      </c>
      <c r="BB66" s="190">
        <f>SUM(BB64:BB65)</f>
        <v>0</v>
      </c>
      <c r="BC66" s="190">
        <f>SUM(BC64:BC65)</f>
        <v>0</v>
      </c>
      <c r="BD66" s="190">
        <f>SUM(BD64:BD65)</f>
        <v>0</v>
      </c>
      <c r="BE66" s="190">
        <f>SUM(BE64:BE65)</f>
        <v>0</v>
      </c>
    </row>
    <row r="67" spans="1:104" x14ac:dyDescent="0.2">
      <c r="A67" s="162" t="s">
        <v>74</v>
      </c>
      <c r="B67" s="163" t="s">
        <v>167</v>
      </c>
      <c r="C67" s="164" t="s">
        <v>168</v>
      </c>
      <c r="D67" s="165"/>
      <c r="E67" s="166"/>
      <c r="F67" s="166"/>
      <c r="G67" s="167"/>
      <c r="H67" s="168"/>
      <c r="I67" s="168"/>
      <c r="O67" s="169">
        <v>1</v>
      </c>
    </row>
    <row r="68" spans="1:104" x14ac:dyDescent="0.2">
      <c r="A68" s="170">
        <v>23</v>
      </c>
      <c r="B68" s="171" t="s">
        <v>169</v>
      </c>
      <c r="C68" s="172" t="s">
        <v>170</v>
      </c>
      <c r="D68" s="173" t="s">
        <v>85</v>
      </c>
      <c r="E68" s="174">
        <v>25</v>
      </c>
      <c r="F68" s="234">
        <v>0</v>
      </c>
      <c r="G68" s="175">
        <f>E68*F68</f>
        <v>0</v>
      </c>
      <c r="O68" s="169">
        <v>2</v>
      </c>
      <c r="AA68" s="145">
        <v>1</v>
      </c>
      <c r="AB68" s="145">
        <v>1</v>
      </c>
      <c r="AC68" s="145">
        <v>1</v>
      </c>
      <c r="AZ68" s="145">
        <v>1</v>
      </c>
      <c r="BA68" s="145">
        <f>IF(AZ68=1,G68,0)</f>
        <v>0</v>
      </c>
      <c r="BB68" s="145">
        <f>IF(AZ68=2,G68,0)</f>
        <v>0</v>
      </c>
      <c r="BC68" s="145">
        <f>IF(AZ68=3,G68,0)</f>
        <v>0</v>
      </c>
      <c r="BD68" s="145">
        <f>IF(AZ68=4,G68,0)</f>
        <v>0</v>
      </c>
      <c r="BE68" s="145">
        <f>IF(AZ68=5,G68,0)</f>
        <v>0</v>
      </c>
      <c r="CA68" s="176">
        <v>1</v>
      </c>
      <c r="CB68" s="176">
        <v>1</v>
      </c>
      <c r="CZ68" s="145">
        <v>4.0000000000000003E-5</v>
      </c>
    </row>
    <row r="69" spans="1:104" x14ac:dyDescent="0.2">
      <c r="A69" s="170">
        <v>24</v>
      </c>
      <c r="B69" s="171" t="s">
        <v>171</v>
      </c>
      <c r="C69" s="172" t="s">
        <v>172</v>
      </c>
      <c r="D69" s="173" t="s">
        <v>85</v>
      </c>
      <c r="E69" s="174">
        <v>60</v>
      </c>
      <c r="F69" s="234">
        <v>0</v>
      </c>
      <c r="G69" s="175">
        <f>E69*F69</f>
        <v>0</v>
      </c>
      <c r="O69" s="169">
        <v>2</v>
      </c>
      <c r="AA69" s="145">
        <v>1</v>
      </c>
      <c r="AB69" s="145">
        <v>1</v>
      </c>
      <c r="AC69" s="145">
        <v>1</v>
      </c>
      <c r="AZ69" s="145">
        <v>1</v>
      </c>
      <c r="BA69" s="145">
        <f>IF(AZ69=1,G69,0)</f>
        <v>0</v>
      </c>
      <c r="BB69" s="145">
        <f>IF(AZ69=2,G69,0)</f>
        <v>0</v>
      </c>
      <c r="BC69" s="145">
        <f>IF(AZ69=3,G69,0)</f>
        <v>0</v>
      </c>
      <c r="BD69" s="145">
        <f>IF(AZ69=4,G69,0)</f>
        <v>0</v>
      </c>
      <c r="BE69" s="145">
        <f>IF(AZ69=5,G69,0)</f>
        <v>0</v>
      </c>
      <c r="CA69" s="176">
        <v>1</v>
      </c>
      <c r="CB69" s="176">
        <v>1</v>
      </c>
      <c r="CZ69" s="145">
        <v>0</v>
      </c>
    </row>
    <row r="70" spans="1:104" x14ac:dyDescent="0.2">
      <c r="A70" s="177"/>
      <c r="B70" s="179"/>
      <c r="C70" s="227" t="s">
        <v>173</v>
      </c>
      <c r="D70" s="226"/>
      <c r="E70" s="180">
        <v>60</v>
      </c>
      <c r="F70" s="181"/>
      <c r="G70" s="182"/>
      <c r="M70" s="178" t="s">
        <v>173</v>
      </c>
      <c r="O70" s="169"/>
    </row>
    <row r="71" spans="1:104" x14ac:dyDescent="0.2">
      <c r="A71" s="170">
        <v>25</v>
      </c>
      <c r="B71" s="171" t="s">
        <v>174</v>
      </c>
      <c r="C71" s="172" t="s">
        <v>175</v>
      </c>
      <c r="D71" s="173" t="s">
        <v>85</v>
      </c>
      <c r="E71" s="174">
        <v>20</v>
      </c>
      <c r="F71" s="234">
        <v>0</v>
      </c>
      <c r="G71" s="175">
        <f>E71*F71</f>
        <v>0</v>
      </c>
      <c r="O71" s="169">
        <v>2</v>
      </c>
      <c r="AA71" s="145">
        <v>1</v>
      </c>
      <c r="AB71" s="145">
        <v>0</v>
      </c>
      <c r="AC71" s="145">
        <v>0</v>
      </c>
      <c r="AZ71" s="145">
        <v>1</v>
      </c>
      <c r="BA71" s="145">
        <f>IF(AZ71=1,G71,0)</f>
        <v>0</v>
      </c>
      <c r="BB71" s="145">
        <f>IF(AZ71=2,G71,0)</f>
        <v>0</v>
      </c>
      <c r="BC71" s="145">
        <f>IF(AZ71=3,G71,0)</f>
        <v>0</v>
      </c>
      <c r="BD71" s="145">
        <f>IF(AZ71=4,G71,0)</f>
        <v>0</v>
      </c>
      <c r="BE71" s="145">
        <f>IF(AZ71=5,G71,0)</f>
        <v>0</v>
      </c>
      <c r="CA71" s="176">
        <v>1</v>
      </c>
      <c r="CB71" s="176">
        <v>0</v>
      </c>
      <c r="CZ71" s="145">
        <v>0</v>
      </c>
    </row>
    <row r="72" spans="1:104" x14ac:dyDescent="0.2">
      <c r="A72" s="183"/>
      <c r="B72" s="184" t="s">
        <v>75</v>
      </c>
      <c r="C72" s="185" t="str">
        <f>CONCATENATE(B67," ",C67)</f>
        <v>95 Dokončovací kce na pozemních stavbách</v>
      </c>
      <c r="D72" s="186"/>
      <c r="E72" s="187"/>
      <c r="F72" s="188"/>
      <c r="G72" s="189">
        <f>SUM(G67:G71)</f>
        <v>0</v>
      </c>
      <c r="O72" s="169">
        <v>4</v>
      </c>
      <c r="BA72" s="190">
        <f>SUM(BA67:BA71)</f>
        <v>0</v>
      </c>
      <c r="BB72" s="190">
        <f>SUM(BB67:BB71)</f>
        <v>0</v>
      </c>
      <c r="BC72" s="190">
        <f>SUM(BC67:BC71)</f>
        <v>0</v>
      </c>
      <c r="BD72" s="190">
        <f>SUM(BD67:BD71)</f>
        <v>0</v>
      </c>
      <c r="BE72" s="190">
        <f>SUM(BE67:BE71)</f>
        <v>0</v>
      </c>
    </row>
    <row r="73" spans="1:104" x14ac:dyDescent="0.2">
      <c r="A73" s="162" t="s">
        <v>74</v>
      </c>
      <c r="B73" s="163" t="s">
        <v>176</v>
      </c>
      <c r="C73" s="164" t="s">
        <v>177</v>
      </c>
      <c r="D73" s="165"/>
      <c r="E73" s="166"/>
      <c r="F73" s="166"/>
      <c r="G73" s="167"/>
      <c r="H73" s="168"/>
      <c r="I73" s="168"/>
      <c r="O73" s="169">
        <v>1</v>
      </c>
    </row>
    <row r="74" spans="1:104" x14ac:dyDescent="0.2">
      <c r="A74" s="170">
        <v>26</v>
      </c>
      <c r="B74" s="171" t="s">
        <v>178</v>
      </c>
      <c r="C74" s="172" t="s">
        <v>179</v>
      </c>
      <c r="D74" s="173" t="s">
        <v>94</v>
      </c>
      <c r="E74" s="174">
        <v>5.58</v>
      </c>
      <c r="F74" s="234">
        <v>0</v>
      </c>
      <c r="G74" s="175">
        <f>E74*F74</f>
        <v>0</v>
      </c>
      <c r="O74" s="169">
        <v>2</v>
      </c>
      <c r="AA74" s="145">
        <v>1</v>
      </c>
      <c r="AB74" s="145">
        <v>1</v>
      </c>
      <c r="AC74" s="145">
        <v>1</v>
      </c>
      <c r="AZ74" s="145">
        <v>1</v>
      </c>
      <c r="BA74" s="145">
        <f>IF(AZ74=1,G74,0)</f>
        <v>0</v>
      </c>
      <c r="BB74" s="145">
        <f>IF(AZ74=2,G74,0)</f>
        <v>0</v>
      </c>
      <c r="BC74" s="145">
        <f>IF(AZ74=3,G74,0)</f>
        <v>0</v>
      </c>
      <c r="BD74" s="145">
        <f>IF(AZ74=4,G74,0)</f>
        <v>0</v>
      </c>
      <c r="BE74" s="145">
        <f>IF(AZ74=5,G74,0)</f>
        <v>0</v>
      </c>
      <c r="CA74" s="176">
        <v>1</v>
      </c>
      <c r="CB74" s="176">
        <v>1</v>
      </c>
      <c r="CZ74" s="145">
        <v>1.2800000000000001E-3</v>
      </c>
    </row>
    <row r="75" spans="1:104" x14ac:dyDescent="0.2">
      <c r="A75" s="177"/>
      <c r="B75" s="179"/>
      <c r="C75" s="227" t="s">
        <v>180</v>
      </c>
      <c r="D75" s="226"/>
      <c r="E75" s="180">
        <v>5.58</v>
      </c>
      <c r="F75" s="181"/>
      <c r="G75" s="182"/>
      <c r="M75" s="178" t="s">
        <v>180</v>
      </c>
      <c r="O75" s="169"/>
    </row>
    <row r="76" spans="1:104" x14ac:dyDescent="0.2">
      <c r="A76" s="170">
        <v>27</v>
      </c>
      <c r="B76" s="171" t="s">
        <v>181</v>
      </c>
      <c r="C76" s="172" t="s">
        <v>182</v>
      </c>
      <c r="D76" s="173" t="s">
        <v>183</v>
      </c>
      <c r="E76" s="174">
        <v>1.55</v>
      </c>
      <c r="F76" s="234">
        <v>0</v>
      </c>
      <c r="G76" s="175">
        <f>E76*F76</f>
        <v>0</v>
      </c>
      <c r="O76" s="169">
        <v>2</v>
      </c>
      <c r="AA76" s="145">
        <v>1</v>
      </c>
      <c r="AB76" s="145">
        <v>1</v>
      </c>
      <c r="AC76" s="145">
        <v>1</v>
      </c>
      <c r="AZ76" s="145">
        <v>1</v>
      </c>
      <c r="BA76" s="145">
        <f>IF(AZ76=1,G76,0)</f>
        <v>0</v>
      </c>
      <c r="BB76" s="145">
        <f>IF(AZ76=2,G76,0)</f>
        <v>0</v>
      </c>
      <c r="BC76" s="145">
        <f>IF(AZ76=3,G76,0)</f>
        <v>0</v>
      </c>
      <c r="BD76" s="145">
        <f>IF(AZ76=4,G76,0)</f>
        <v>0</v>
      </c>
      <c r="BE76" s="145">
        <f>IF(AZ76=5,G76,0)</f>
        <v>0</v>
      </c>
      <c r="CA76" s="176">
        <v>1</v>
      </c>
      <c r="CB76" s="176">
        <v>1</v>
      </c>
      <c r="CZ76" s="145">
        <v>0</v>
      </c>
    </row>
    <row r="77" spans="1:104" ht="22.5" x14ac:dyDescent="0.2">
      <c r="A77" s="170">
        <v>28</v>
      </c>
      <c r="B77" s="171" t="s">
        <v>184</v>
      </c>
      <c r="C77" s="172" t="s">
        <v>185</v>
      </c>
      <c r="D77" s="173" t="s">
        <v>94</v>
      </c>
      <c r="E77" s="174">
        <v>2.5465</v>
      </c>
      <c r="F77" s="234">
        <v>0</v>
      </c>
      <c r="G77" s="175">
        <f>E77*F77</f>
        <v>0</v>
      </c>
      <c r="O77" s="169">
        <v>2</v>
      </c>
      <c r="AA77" s="145">
        <v>1</v>
      </c>
      <c r="AB77" s="145">
        <v>1</v>
      </c>
      <c r="AC77" s="145">
        <v>1</v>
      </c>
      <c r="AZ77" s="145">
        <v>1</v>
      </c>
      <c r="BA77" s="145">
        <f>IF(AZ77=1,G77,0)</f>
        <v>0</v>
      </c>
      <c r="BB77" s="145">
        <f>IF(AZ77=2,G77,0)</f>
        <v>0</v>
      </c>
      <c r="BC77" s="145">
        <f>IF(AZ77=3,G77,0)</f>
        <v>0</v>
      </c>
      <c r="BD77" s="145">
        <f>IF(AZ77=4,G77,0)</f>
        <v>0</v>
      </c>
      <c r="BE77" s="145">
        <f>IF(AZ77=5,G77,0)</f>
        <v>0</v>
      </c>
      <c r="CA77" s="176">
        <v>1</v>
      </c>
      <c r="CB77" s="176">
        <v>1</v>
      </c>
      <c r="CZ77" s="145">
        <v>0</v>
      </c>
    </row>
    <row r="78" spans="1:104" x14ac:dyDescent="0.2">
      <c r="A78" s="177"/>
      <c r="B78" s="179"/>
      <c r="C78" s="225" t="s">
        <v>105</v>
      </c>
      <c r="D78" s="226"/>
      <c r="E78" s="203">
        <v>0</v>
      </c>
      <c r="F78" s="181"/>
      <c r="G78" s="182"/>
      <c r="M78" s="178" t="s">
        <v>105</v>
      </c>
      <c r="O78" s="169"/>
    </row>
    <row r="79" spans="1:104" x14ac:dyDescent="0.2">
      <c r="A79" s="177"/>
      <c r="B79" s="179"/>
      <c r="C79" s="225" t="s">
        <v>186</v>
      </c>
      <c r="D79" s="226"/>
      <c r="E79" s="203">
        <v>19.16</v>
      </c>
      <c r="F79" s="181"/>
      <c r="G79" s="182"/>
      <c r="M79" s="178" t="s">
        <v>186</v>
      </c>
      <c r="O79" s="169"/>
    </row>
    <row r="80" spans="1:104" x14ac:dyDescent="0.2">
      <c r="A80" s="177"/>
      <c r="B80" s="179"/>
      <c r="C80" s="225" t="s">
        <v>187</v>
      </c>
      <c r="D80" s="226"/>
      <c r="E80" s="203">
        <v>3.9662999999999999</v>
      </c>
      <c r="F80" s="181"/>
      <c r="G80" s="182"/>
      <c r="M80" s="178" t="s">
        <v>187</v>
      </c>
      <c r="O80" s="169"/>
    </row>
    <row r="81" spans="1:104" x14ac:dyDescent="0.2">
      <c r="A81" s="177"/>
      <c r="B81" s="179"/>
      <c r="C81" s="225" t="s">
        <v>106</v>
      </c>
      <c r="D81" s="226"/>
      <c r="E81" s="203">
        <v>23.126300000000001</v>
      </c>
      <c r="F81" s="181"/>
      <c r="G81" s="182"/>
      <c r="M81" s="178" t="s">
        <v>106</v>
      </c>
      <c r="O81" s="169"/>
    </row>
    <row r="82" spans="1:104" x14ac:dyDescent="0.2">
      <c r="A82" s="177"/>
      <c r="B82" s="179"/>
      <c r="C82" s="227" t="s">
        <v>188</v>
      </c>
      <c r="D82" s="226"/>
      <c r="E82" s="180">
        <v>2.5465</v>
      </c>
      <c r="F82" s="181"/>
      <c r="G82" s="182"/>
      <c r="M82" s="178" t="s">
        <v>188</v>
      </c>
      <c r="O82" s="169"/>
    </row>
    <row r="83" spans="1:104" ht="22.5" x14ac:dyDescent="0.2">
      <c r="A83" s="170">
        <v>29</v>
      </c>
      <c r="B83" s="171" t="s">
        <v>189</v>
      </c>
      <c r="C83" s="172" t="s">
        <v>190</v>
      </c>
      <c r="D83" s="173" t="s">
        <v>85</v>
      </c>
      <c r="E83" s="174">
        <v>26.132300000000001</v>
      </c>
      <c r="F83" s="234">
        <v>0</v>
      </c>
      <c r="G83" s="175">
        <f>E83*F83</f>
        <v>0</v>
      </c>
      <c r="O83" s="169">
        <v>2</v>
      </c>
      <c r="AA83" s="145">
        <v>1</v>
      </c>
      <c r="AB83" s="145">
        <v>1</v>
      </c>
      <c r="AC83" s="145">
        <v>1</v>
      </c>
      <c r="AZ83" s="145">
        <v>1</v>
      </c>
      <c r="BA83" s="145">
        <f>IF(AZ83=1,G83,0)</f>
        <v>0</v>
      </c>
      <c r="BB83" s="145">
        <f>IF(AZ83=2,G83,0)</f>
        <v>0</v>
      </c>
      <c r="BC83" s="145">
        <f>IF(AZ83=3,G83,0)</f>
        <v>0</v>
      </c>
      <c r="BD83" s="145">
        <f>IF(AZ83=4,G83,0)</f>
        <v>0</v>
      </c>
      <c r="BE83" s="145">
        <f>IF(AZ83=5,G83,0)</f>
        <v>0</v>
      </c>
      <c r="CA83" s="176">
        <v>1</v>
      </c>
      <c r="CB83" s="176">
        <v>1</v>
      </c>
      <c r="CZ83" s="145">
        <v>0</v>
      </c>
    </row>
    <row r="84" spans="1:104" x14ac:dyDescent="0.2">
      <c r="A84" s="177"/>
      <c r="B84" s="179"/>
      <c r="C84" s="227" t="s">
        <v>186</v>
      </c>
      <c r="D84" s="226"/>
      <c r="E84" s="180">
        <v>19.16</v>
      </c>
      <c r="F84" s="181"/>
      <c r="G84" s="182"/>
      <c r="M84" s="178" t="s">
        <v>186</v>
      </c>
      <c r="O84" s="169"/>
    </row>
    <row r="85" spans="1:104" x14ac:dyDescent="0.2">
      <c r="A85" s="177"/>
      <c r="B85" s="179"/>
      <c r="C85" s="227" t="s">
        <v>191</v>
      </c>
      <c r="D85" s="226"/>
      <c r="E85" s="180">
        <v>2.4329999999999998</v>
      </c>
      <c r="F85" s="181"/>
      <c r="G85" s="182"/>
      <c r="M85" s="178" t="s">
        <v>191</v>
      </c>
      <c r="O85" s="169"/>
    </row>
    <row r="86" spans="1:104" x14ac:dyDescent="0.2">
      <c r="A86" s="177"/>
      <c r="B86" s="179"/>
      <c r="C86" s="227" t="s">
        <v>187</v>
      </c>
      <c r="D86" s="226"/>
      <c r="E86" s="180">
        <v>3.9662999999999999</v>
      </c>
      <c r="F86" s="181"/>
      <c r="G86" s="182"/>
      <c r="M86" s="178" t="s">
        <v>187</v>
      </c>
      <c r="O86" s="169"/>
    </row>
    <row r="87" spans="1:104" x14ac:dyDescent="0.2">
      <c r="A87" s="177"/>
      <c r="B87" s="179"/>
      <c r="C87" s="227" t="s">
        <v>192</v>
      </c>
      <c r="D87" s="226"/>
      <c r="E87" s="180">
        <v>0.57299999999999995</v>
      </c>
      <c r="F87" s="181"/>
      <c r="G87" s="182"/>
      <c r="M87" s="178" t="s">
        <v>192</v>
      </c>
      <c r="O87" s="169"/>
    </row>
    <row r="88" spans="1:104" ht="22.5" x14ac:dyDescent="0.2">
      <c r="A88" s="170">
        <v>30</v>
      </c>
      <c r="B88" s="171" t="s">
        <v>193</v>
      </c>
      <c r="C88" s="172" t="s">
        <v>194</v>
      </c>
      <c r="D88" s="173" t="s">
        <v>94</v>
      </c>
      <c r="E88" s="174">
        <v>1.3671</v>
      </c>
      <c r="F88" s="234">
        <v>0</v>
      </c>
      <c r="G88" s="175">
        <f>E88*F88</f>
        <v>0</v>
      </c>
      <c r="O88" s="169">
        <v>2</v>
      </c>
      <c r="AA88" s="145">
        <v>1</v>
      </c>
      <c r="AB88" s="145">
        <v>1</v>
      </c>
      <c r="AC88" s="145">
        <v>1</v>
      </c>
      <c r="AZ88" s="145">
        <v>1</v>
      </c>
      <c r="BA88" s="145">
        <f>IF(AZ88=1,G88,0)</f>
        <v>0</v>
      </c>
      <c r="BB88" s="145">
        <f>IF(AZ88=2,G88,0)</f>
        <v>0</v>
      </c>
      <c r="BC88" s="145">
        <f>IF(AZ88=3,G88,0)</f>
        <v>0</v>
      </c>
      <c r="BD88" s="145">
        <f>IF(AZ88=4,G88,0)</f>
        <v>0</v>
      </c>
      <c r="BE88" s="145">
        <f>IF(AZ88=5,G88,0)</f>
        <v>0</v>
      </c>
      <c r="CA88" s="176">
        <v>1</v>
      </c>
      <c r="CB88" s="176">
        <v>1</v>
      </c>
      <c r="CZ88" s="145">
        <v>0</v>
      </c>
    </row>
    <row r="89" spans="1:104" x14ac:dyDescent="0.2">
      <c r="A89" s="177"/>
      <c r="B89" s="179"/>
      <c r="C89" s="227" t="s">
        <v>195</v>
      </c>
      <c r="D89" s="226"/>
      <c r="E89" s="180">
        <v>1.3671</v>
      </c>
      <c r="F89" s="181"/>
      <c r="G89" s="182"/>
      <c r="M89" s="178" t="s">
        <v>195</v>
      </c>
      <c r="O89" s="169"/>
    </row>
    <row r="90" spans="1:104" x14ac:dyDescent="0.2">
      <c r="A90" s="183"/>
      <c r="B90" s="184" t="s">
        <v>75</v>
      </c>
      <c r="C90" s="185" t="str">
        <f>CONCATENATE(B73," ",C73)</f>
        <v>96 Bourání konstrukcí</v>
      </c>
      <c r="D90" s="186"/>
      <c r="E90" s="187"/>
      <c r="F90" s="188"/>
      <c r="G90" s="189">
        <f>SUM(G73:G89)</f>
        <v>0</v>
      </c>
      <c r="O90" s="169">
        <v>4</v>
      </c>
      <c r="BA90" s="190">
        <f>SUM(BA73:BA89)</f>
        <v>0</v>
      </c>
      <c r="BB90" s="190">
        <f>SUM(BB73:BB89)</f>
        <v>0</v>
      </c>
      <c r="BC90" s="190">
        <f>SUM(BC73:BC89)</f>
        <v>0</v>
      </c>
      <c r="BD90" s="190">
        <f>SUM(BD73:BD89)</f>
        <v>0</v>
      </c>
      <c r="BE90" s="190">
        <f>SUM(BE73:BE89)</f>
        <v>0</v>
      </c>
    </row>
    <row r="91" spans="1:104" x14ac:dyDescent="0.2">
      <c r="A91" s="162" t="s">
        <v>74</v>
      </c>
      <c r="B91" s="163" t="s">
        <v>196</v>
      </c>
      <c r="C91" s="164" t="s">
        <v>197</v>
      </c>
      <c r="D91" s="165"/>
      <c r="E91" s="166"/>
      <c r="F91" s="166"/>
      <c r="G91" s="167"/>
      <c r="H91" s="168"/>
      <c r="I91" s="168"/>
      <c r="O91" s="169">
        <v>1</v>
      </c>
    </row>
    <row r="92" spans="1:104" x14ac:dyDescent="0.2">
      <c r="A92" s="170">
        <v>31</v>
      </c>
      <c r="B92" s="171" t="s">
        <v>198</v>
      </c>
      <c r="C92" s="172" t="s">
        <v>199</v>
      </c>
      <c r="D92" s="173" t="s">
        <v>89</v>
      </c>
      <c r="E92" s="174">
        <v>6</v>
      </c>
      <c r="F92" s="234">
        <v>0</v>
      </c>
      <c r="G92" s="175">
        <f>E92*F92</f>
        <v>0</v>
      </c>
      <c r="O92" s="169">
        <v>2</v>
      </c>
      <c r="AA92" s="145">
        <v>1</v>
      </c>
      <c r="AB92" s="145">
        <v>1</v>
      </c>
      <c r="AC92" s="145">
        <v>1</v>
      </c>
      <c r="AZ92" s="145">
        <v>1</v>
      </c>
      <c r="BA92" s="145">
        <f>IF(AZ92=1,G92,0)</f>
        <v>0</v>
      </c>
      <c r="BB92" s="145">
        <f>IF(AZ92=2,G92,0)</f>
        <v>0</v>
      </c>
      <c r="BC92" s="145">
        <f>IF(AZ92=3,G92,0)</f>
        <v>0</v>
      </c>
      <c r="BD92" s="145">
        <f>IF(AZ92=4,G92,0)</f>
        <v>0</v>
      </c>
      <c r="BE92" s="145">
        <f>IF(AZ92=5,G92,0)</f>
        <v>0</v>
      </c>
      <c r="CA92" s="176">
        <v>1</v>
      </c>
      <c r="CB92" s="176">
        <v>1</v>
      </c>
      <c r="CZ92" s="145">
        <v>9.1E-4</v>
      </c>
    </row>
    <row r="93" spans="1:104" x14ac:dyDescent="0.2">
      <c r="A93" s="170">
        <v>32</v>
      </c>
      <c r="B93" s="171" t="s">
        <v>200</v>
      </c>
      <c r="C93" s="172" t="s">
        <v>201</v>
      </c>
      <c r="D93" s="173" t="s">
        <v>183</v>
      </c>
      <c r="E93" s="174">
        <v>15.4</v>
      </c>
      <c r="F93" s="234">
        <v>0</v>
      </c>
      <c r="G93" s="175">
        <f>E93*F93</f>
        <v>0</v>
      </c>
      <c r="O93" s="169">
        <v>2</v>
      </c>
      <c r="AA93" s="145">
        <v>1</v>
      </c>
      <c r="AB93" s="145">
        <v>1</v>
      </c>
      <c r="AC93" s="145">
        <v>1</v>
      </c>
      <c r="AZ93" s="145">
        <v>1</v>
      </c>
      <c r="BA93" s="145">
        <f>IF(AZ93=1,G93,0)</f>
        <v>0</v>
      </c>
      <c r="BB93" s="145">
        <f>IF(AZ93=2,G93,0)</f>
        <v>0</v>
      </c>
      <c r="BC93" s="145">
        <f>IF(AZ93=3,G93,0)</f>
        <v>0</v>
      </c>
      <c r="BD93" s="145">
        <f>IF(AZ93=4,G93,0)</f>
        <v>0</v>
      </c>
      <c r="BE93" s="145">
        <f>IF(AZ93=5,G93,0)</f>
        <v>0</v>
      </c>
      <c r="CA93" s="176">
        <v>1</v>
      </c>
      <c r="CB93" s="176">
        <v>1</v>
      </c>
      <c r="CZ93" s="145">
        <v>0</v>
      </c>
    </row>
    <row r="94" spans="1:104" x14ac:dyDescent="0.2">
      <c r="A94" s="177"/>
      <c r="B94" s="179"/>
      <c r="C94" s="227" t="s">
        <v>202</v>
      </c>
      <c r="D94" s="226"/>
      <c r="E94" s="180">
        <v>15.4</v>
      </c>
      <c r="F94" s="181"/>
      <c r="G94" s="182"/>
      <c r="M94" s="178" t="s">
        <v>202</v>
      </c>
      <c r="O94" s="169"/>
    </row>
    <row r="95" spans="1:104" x14ac:dyDescent="0.2">
      <c r="A95" s="170">
        <v>33</v>
      </c>
      <c r="B95" s="171" t="s">
        <v>203</v>
      </c>
      <c r="C95" s="172" t="s">
        <v>204</v>
      </c>
      <c r="D95" s="173" t="s">
        <v>85</v>
      </c>
      <c r="E95" s="174">
        <v>20</v>
      </c>
      <c r="F95" s="234">
        <v>0</v>
      </c>
      <c r="G95" s="175">
        <f>E95*F95</f>
        <v>0</v>
      </c>
      <c r="O95" s="169">
        <v>2</v>
      </c>
      <c r="AA95" s="145">
        <v>1</v>
      </c>
      <c r="AB95" s="145">
        <v>1</v>
      </c>
      <c r="AC95" s="145">
        <v>1</v>
      </c>
      <c r="AZ95" s="145">
        <v>1</v>
      </c>
      <c r="BA95" s="145">
        <f>IF(AZ95=1,G95,0)</f>
        <v>0</v>
      </c>
      <c r="BB95" s="145">
        <f>IF(AZ95=2,G95,0)</f>
        <v>0</v>
      </c>
      <c r="BC95" s="145">
        <f>IF(AZ95=3,G95,0)</f>
        <v>0</v>
      </c>
      <c r="BD95" s="145">
        <f>IF(AZ95=4,G95,0)</f>
        <v>0</v>
      </c>
      <c r="BE95" s="145">
        <f>IF(AZ95=5,G95,0)</f>
        <v>0</v>
      </c>
      <c r="CA95" s="176">
        <v>1</v>
      </c>
      <c r="CB95" s="176">
        <v>1</v>
      </c>
      <c r="CZ95" s="145">
        <v>0</v>
      </c>
    </row>
    <row r="96" spans="1:104" x14ac:dyDescent="0.2">
      <c r="A96" s="183"/>
      <c r="B96" s="184" t="s">
        <v>75</v>
      </c>
      <c r="C96" s="185" t="str">
        <f>CONCATENATE(B91," ",C91)</f>
        <v>97 Prorážení otvorů</v>
      </c>
      <c r="D96" s="186"/>
      <c r="E96" s="187"/>
      <c r="F96" s="188"/>
      <c r="G96" s="189">
        <f>SUM(G91:G95)</f>
        <v>0</v>
      </c>
      <c r="O96" s="169">
        <v>4</v>
      </c>
      <c r="BA96" s="190">
        <f>SUM(BA91:BA95)</f>
        <v>0</v>
      </c>
      <c r="BB96" s="190">
        <f>SUM(BB91:BB95)</f>
        <v>0</v>
      </c>
      <c r="BC96" s="190">
        <f>SUM(BC91:BC95)</f>
        <v>0</v>
      </c>
      <c r="BD96" s="190">
        <f>SUM(BD91:BD95)</f>
        <v>0</v>
      </c>
      <c r="BE96" s="190">
        <f>SUM(BE91:BE95)</f>
        <v>0</v>
      </c>
    </row>
    <row r="97" spans="1:104" x14ac:dyDescent="0.2">
      <c r="A97" s="162" t="s">
        <v>74</v>
      </c>
      <c r="B97" s="163" t="s">
        <v>205</v>
      </c>
      <c r="C97" s="164" t="s">
        <v>206</v>
      </c>
      <c r="D97" s="165"/>
      <c r="E97" s="166"/>
      <c r="F97" s="166"/>
      <c r="G97" s="167"/>
      <c r="H97" s="168"/>
      <c r="I97" s="168"/>
      <c r="O97" s="169">
        <v>1</v>
      </c>
    </row>
    <row r="98" spans="1:104" x14ac:dyDescent="0.2">
      <c r="A98" s="170">
        <v>34</v>
      </c>
      <c r="B98" s="171" t="s">
        <v>207</v>
      </c>
      <c r="C98" s="172" t="s">
        <v>208</v>
      </c>
      <c r="D98" s="173" t="s">
        <v>103</v>
      </c>
      <c r="E98" s="174">
        <v>11.946289944</v>
      </c>
      <c r="F98" s="234">
        <v>0</v>
      </c>
      <c r="G98" s="175">
        <f>E98*F98</f>
        <v>0</v>
      </c>
      <c r="O98" s="169">
        <v>2</v>
      </c>
      <c r="AA98" s="145">
        <v>7</v>
      </c>
      <c r="AB98" s="145">
        <v>1</v>
      </c>
      <c r="AC98" s="145">
        <v>2</v>
      </c>
      <c r="AZ98" s="145">
        <v>1</v>
      </c>
      <c r="BA98" s="145">
        <f>IF(AZ98=1,G98,0)</f>
        <v>0</v>
      </c>
      <c r="BB98" s="145">
        <f>IF(AZ98=2,G98,0)</f>
        <v>0</v>
      </c>
      <c r="BC98" s="145">
        <f>IF(AZ98=3,G98,0)</f>
        <v>0</v>
      </c>
      <c r="BD98" s="145">
        <f>IF(AZ98=4,G98,0)</f>
        <v>0</v>
      </c>
      <c r="BE98" s="145">
        <f>IF(AZ98=5,G98,0)</f>
        <v>0</v>
      </c>
      <c r="CA98" s="176">
        <v>7</v>
      </c>
      <c r="CB98" s="176">
        <v>1</v>
      </c>
      <c r="CZ98" s="145">
        <v>0</v>
      </c>
    </row>
    <row r="99" spans="1:104" x14ac:dyDescent="0.2">
      <c r="A99" s="183"/>
      <c r="B99" s="184" t="s">
        <v>75</v>
      </c>
      <c r="C99" s="185" t="str">
        <f>CONCATENATE(B97," ",C97)</f>
        <v>99 Staveništní přesun hmot</v>
      </c>
      <c r="D99" s="186"/>
      <c r="E99" s="187"/>
      <c r="F99" s="188"/>
      <c r="G99" s="189">
        <f>SUM(G97:G98)</f>
        <v>0</v>
      </c>
      <c r="O99" s="169">
        <v>4</v>
      </c>
      <c r="BA99" s="190">
        <f>SUM(BA97:BA98)</f>
        <v>0</v>
      </c>
      <c r="BB99" s="190">
        <f>SUM(BB97:BB98)</f>
        <v>0</v>
      </c>
      <c r="BC99" s="190">
        <f>SUM(BC97:BC98)</f>
        <v>0</v>
      </c>
      <c r="BD99" s="190">
        <f>SUM(BD97:BD98)</f>
        <v>0</v>
      </c>
      <c r="BE99" s="190">
        <f>SUM(BE97:BE98)</f>
        <v>0</v>
      </c>
    </row>
    <row r="100" spans="1:104" x14ac:dyDescent="0.2">
      <c r="A100" s="162" t="s">
        <v>74</v>
      </c>
      <c r="B100" s="163" t="s">
        <v>209</v>
      </c>
      <c r="C100" s="164" t="s">
        <v>210</v>
      </c>
      <c r="D100" s="165"/>
      <c r="E100" s="166"/>
      <c r="F100" s="166"/>
      <c r="G100" s="167"/>
      <c r="H100" s="168"/>
      <c r="I100" s="168"/>
      <c r="O100" s="169">
        <v>1</v>
      </c>
    </row>
    <row r="101" spans="1:104" ht="22.5" x14ac:dyDescent="0.2">
      <c r="A101" s="170">
        <v>35</v>
      </c>
      <c r="B101" s="171" t="s">
        <v>211</v>
      </c>
      <c r="C101" s="172" t="s">
        <v>212</v>
      </c>
      <c r="D101" s="173" t="s">
        <v>183</v>
      </c>
      <c r="E101" s="174">
        <v>27.68</v>
      </c>
      <c r="F101" s="234">
        <v>0</v>
      </c>
      <c r="G101" s="175">
        <f>E101*F101</f>
        <v>0</v>
      </c>
      <c r="O101" s="169">
        <v>2</v>
      </c>
      <c r="AA101" s="145">
        <v>1</v>
      </c>
      <c r="AB101" s="145">
        <v>7</v>
      </c>
      <c r="AC101" s="145">
        <v>7</v>
      </c>
      <c r="AZ101" s="145">
        <v>2</v>
      </c>
      <c r="BA101" s="145">
        <f>IF(AZ101=1,G101,0)</f>
        <v>0</v>
      </c>
      <c r="BB101" s="145">
        <f>IF(AZ101=2,G101,0)</f>
        <v>0</v>
      </c>
      <c r="BC101" s="145">
        <f>IF(AZ101=3,G101,0)</f>
        <v>0</v>
      </c>
      <c r="BD101" s="145">
        <f>IF(AZ101=4,G101,0)</f>
        <v>0</v>
      </c>
      <c r="BE101" s="145">
        <f>IF(AZ101=5,G101,0)</f>
        <v>0</v>
      </c>
      <c r="CA101" s="176">
        <v>1</v>
      </c>
      <c r="CB101" s="176">
        <v>7</v>
      </c>
      <c r="CZ101" s="145">
        <v>3.2000000000000003E-4</v>
      </c>
    </row>
    <row r="102" spans="1:104" x14ac:dyDescent="0.2">
      <c r="A102" s="177"/>
      <c r="B102" s="179"/>
      <c r="C102" s="227" t="s">
        <v>213</v>
      </c>
      <c r="D102" s="226"/>
      <c r="E102" s="180">
        <v>27.68</v>
      </c>
      <c r="F102" s="181"/>
      <c r="G102" s="182"/>
      <c r="M102" s="178" t="s">
        <v>213</v>
      </c>
      <c r="O102" s="169"/>
    </row>
    <row r="103" spans="1:104" x14ac:dyDescent="0.2">
      <c r="A103" s="170">
        <v>36</v>
      </c>
      <c r="B103" s="171" t="s">
        <v>214</v>
      </c>
      <c r="C103" s="172" t="s">
        <v>215</v>
      </c>
      <c r="D103" s="173" t="s">
        <v>103</v>
      </c>
      <c r="E103" s="174">
        <v>8.8576000000000002E-3</v>
      </c>
      <c r="F103" s="234">
        <v>0</v>
      </c>
      <c r="G103" s="175">
        <f>E103*F103</f>
        <v>0</v>
      </c>
      <c r="O103" s="169">
        <v>2</v>
      </c>
      <c r="AA103" s="145">
        <v>7</v>
      </c>
      <c r="AB103" s="145">
        <v>1001</v>
      </c>
      <c r="AC103" s="145">
        <v>5</v>
      </c>
      <c r="AZ103" s="145">
        <v>2</v>
      </c>
      <c r="BA103" s="145">
        <f>IF(AZ103=1,G103,0)</f>
        <v>0</v>
      </c>
      <c r="BB103" s="145">
        <f>IF(AZ103=2,G103,0)</f>
        <v>0</v>
      </c>
      <c r="BC103" s="145">
        <f>IF(AZ103=3,G103,0)</f>
        <v>0</v>
      </c>
      <c r="BD103" s="145">
        <f>IF(AZ103=4,G103,0)</f>
        <v>0</v>
      </c>
      <c r="BE103" s="145">
        <f>IF(AZ103=5,G103,0)</f>
        <v>0</v>
      </c>
      <c r="CA103" s="176">
        <v>7</v>
      </c>
      <c r="CB103" s="176">
        <v>1001</v>
      </c>
      <c r="CZ103" s="145">
        <v>0</v>
      </c>
    </row>
    <row r="104" spans="1:104" x14ac:dyDescent="0.2">
      <c r="A104" s="183"/>
      <c r="B104" s="184" t="s">
        <v>75</v>
      </c>
      <c r="C104" s="185" t="str">
        <f>CONCATENATE(B100," ",C100)</f>
        <v>713 Izolace tepelné</v>
      </c>
      <c r="D104" s="186"/>
      <c r="E104" s="187"/>
      <c r="F104" s="188"/>
      <c r="G104" s="189">
        <f>SUM(G100:G103)</f>
        <v>0</v>
      </c>
      <c r="O104" s="169">
        <v>4</v>
      </c>
      <c r="BA104" s="190">
        <f>SUM(BA100:BA103)</f>
        <v>0</v>
      </c>
      <c r="BB104" s="190">
        <f>SUM(BB100:BB103)</f>
        <v>0</v>
      </c>
      <c r="BC104" s="190">
        <f>SUM(BC100:BC103)</f>
        <v>0</v>
      </c>
      <c r="BD104" s="190">
        <f>SUM(BD100:BD103)</f>
        <v>0</v>
      </c>
      <c r="BE104" s="190">
        <f>SUM(BE100:BE103)</f>
        <v>0</v>
      </c>
    </row>
    <row r="105" spans="1:104" x14ac:dyDescent="0.2">
      <c r="A105" s="162" t="s">
        <v>74</v>
      </c>
      <c r="B105" s="163" t="s">
        <v>216</v>
      </c>
      <c r="C105" s="164" t="s">
        <v>217</v>
      </c>
      <c r="D105" s="165"/>
      <c r="E105" s="166"/>
      <c r="F105" s="166"/>
      <c r="G105" s="167"/>
      <c r="H105" s="168"/>
      <c r="I105" s="168"/>
      <c r="O105" s="169">
        <v>1</v>
      </c>
    </row>
    <row r="106" spans="1:104" ht="22.5" x14ac:dyDescent="0.2">
      <c r="A106" s="170">
        <v>37</v>
      </c>
      <c r="B106" s="171" t="s">
        <v>218</v>
      </c>
      <c r="C106" s="172" t="s">
        <v>219</v>
      </c>
      <c r="D106" s="173" t="s">
        <v>89</v>
      </c>
      <c r="E106" s="174">
        <v>1</v>
      </c>
      <c r="F106" s="234">
        <v>0</v>
      </c>
      <c r="G106" s="175">
        <f>E106*F106</f>
        <v>0</v>
      </c>
      <c r="O106" s="169">
        <v>2</v>
      </c>
      <c r="AA106" s="145">
        <v>12</v>
      </c>
      <c r="AB106" s="145">
        <v>0</v>
      </c>
      <c r="AC106" s="145">
        <v>17</v>
      </c>
      <c r="AZ106" s="145">
        <v>2</v>
      </c>
      <c r="BA106" s="145">
        <f>IF(AZ106=1,G106,0)</f>
        <v>0</v>
      </c>
      <c r="BB106" s="145">
        <f>IF(AZ106=2,G106,0)</f>
        <v>0</v>
      </c>
      <c r="BC106" s="145">
        <f>IF(AZ106=3,G106,0)</f>
        <v>0</v>
      </c>
      <c r="BD106" s="145">
        <f>IF(AZ106=4,G106,0)</f>
        <v>0</v>
      </c>
      <c r="BE106" s="145">
        <f>IF(AZ106=5,G106,0)</f>
        <v>0</v>
      </c>
      <c r="CA106" s="176">
        <v>12</v>
      </c>
      <c r="CB106" s="176">
        <v>0</v>
      </c>
      <c r="CZ106" s="145">
        <v>0</v>
      </c>
    </row>
    <row r="107" spans="1:104" x14ac:dyDescent="0.2">
      <c r="A107" s="177"/>
      <c r="B107" s="179"/>
      <c r="C107" s="227" t="s">
        <v>220</v>
      </c>
      <c r="D107" s="226"/>
      <c r="E107" s="180">
        <v>1</v>
      </c>
      <c r="F107" s="181"/>
      <c r="G107" s="182"/>
      <c r="M107" s="178" t="s">
        <v>220</v>
      </c>
      <c r="O107" s="169"/>
    </row>
    <row r="108" spans="1:104" x14ac:dyDescent="0.2">
      <c r="A108" s="170">
        <v>38</v>
      </c>
      <c r="B108" s="171" t="s">
        <v>221</v>
      </c>
      <c r="C108" s="172" t="s">
        <v>222</v>
      </c>
      <c r="D108" s="173" t="s">
        <v>62</v>
      </c>
      <c r="E108" s="174">
        <v>1</v>
      </c>
      <c r="F108" s="234">
        <f>SUM(G106)*0.01</f>
        <v>0</v>
      </c>
      <c r="G108" s="175">
        <f>E108*F108</f>
        <v>0</v>
      </c>
      <c r="O108" s="169">
        <v>2</v>
      </c>
      <c r="AA108" s="145">
        <v>7</v>
      </c>
      <c r="AB108" s="145">
        <v>1002</v>
      </c>
      <c r="AC108" s="145">
        <v>5</v>
      </c>
      <c r="AZ108" s="145">
        <v>2</v>
      </c>
      <c r="BA108" s="145">
        <f>IF(AZ108=1,G108,0)</f>
        <v>0</v>
      </c>
      <c r="BB108" s="145">
        <f>IF(AZ108=2,G108,0)</f>
        <v>0</v>
      </c>
      <c r="BC108" s="145">
        <f>IF(AZ108=3,G108,0)</f>
        <v>0</v>
      </c>
      <c r="BD108" s="145">
        <f>IF(AZ108=4,G108,0)</f>
        <v>0</v>
      </c>
      <c r="BE108" s="145">
        <f>IF(AZ108=5,G108,0)</f>
        <v>0</v>
      </c>
      <c r="CA108" s="176">
        <v>7</v>
      </c>
      <c r="CB108" s="176">
        <v>1002</v>
      </c>
      <c r="CZ108" s="145">
        <v>0</v>
      </c>
    </row>
    <row r="109" spans="1:104" x14ac:dyDescent="0.2">
      <c r="A109" s="183"/>
      <c r="B109" s="184" t="s">
        <v>75</v>
      </c>
      <c r="C109" s="185" t="str">
        <f>CONCATENATE(B105," ",C105)</f>
        <v>766 Konstrukce truhlářské</v>
      </c>
      <c r="D109" s="186"/>
      <c r="E109" s="187"/>
      <c r="F109" s="188"/>
      <c r="G109" s="189">
        <f>SUM(G105:G108)</f>
        <v>0</v>
      </c>
      <c r="O109" s="169">
        <v>4</v>
      </c>
      <c r="BA109" s="190">
        <f>SUM(BA105:BA108)</f>
        <v>0</v>
      </c>
      <c r="BB109" s="190">
        <f>SUM(BB105:BB108)</f>
        <v>0</v>
      </c>
      <c r="BC109" s="190">
        <f>SUM(BC105:BC108)</f>
        <v>0</v>
      </c>
      <c r="BD109" s="190">
        <f>SUM(BD105:BD108)</f>
        <v>0</v>
      </c>
      <c r="BE109" s="190">
        <f>SUM(BE105:BE108)</f>
        <v>0</v>
      </c>
    </row>
    <row r="110" spans="1:104" x14ac:dyDescent="0.2">
      <c r="A110" s="162" t="s">
        <v>74</v>
      </c>
      <c r="B110" s="163" t="s">
        <v>223</v>
      </c>
      <c r="C110" s="164" t="s">
        <v>224</v>
      </c>
      <c r="D110" s="165"/>
      <c r="E110" s="166"/>
      <c r="F110" s="166"/>
      <c r="G110" s="167"/>
      <c r="H110" s="168"/>
      <c r="I110" s="168"/>
      <c r="O110" s="169">
        <v>1</v>
      </c>
    </row>
    <row r="111" spans="1:104" ht="22.5" x14ac:dyDescent="0.2">
      <c r="A111" s="170">
        <v>39</v>
      </c>
      <c r="B111" s="171" t="s">
        <v>225</v>
      </c>
      <c r="C111" s="172" t="s">
        <v>226</v>
      </c>
      <c r="D111" s="173" t="s">
        <v>183</v>
      </c>
      <c r="E111" s="174">
        <v>1.9</v>
      </c>
      <c r="F111" s="234">
        <v>0</v>
      </c>
      <c r="G111" s="175">
        <f>E111*F111</f>
        <v>0</v>
      </c>
      <c r="O111" s="169">
        <v>2</v>
      </c>
      <c r="AA111" s="145">
        <v>12</v>
      </c>
      <c r="AB111" s="145">
        <v>0</v>
      </c>
      <c r="AC111" s="145">
        <v>60</v>
      </c>
      <c r="AZ111" s="145">
        <v>2</v>
      </c>
      <c r="BA111" s="145">
        <f>IF(AZ111=1,G111,0)</f>
        <v>0</v>
      </c>
      <c r="BB111" s="145">
        <f>IF(AZ111=2,G111,0)</f>
        <v>0</v>
      </c>
      <c r="BC111" s="145">
        <f>IF(AZ111=3,G111,0)</f>
        <v>0</v>
      </c>
      <c r="BD111" s="145">
        <f>IF(AZ111=4,G111,0)</f>
        <v>0</v>
      </c>
      <c r="BE111" s="145">
        <f>IF(AZ111=5,G111,0)</f>
        <v>0</v>
      </c>
      <c r="CA111" s="176">
        <v>12</v>
      </c>
      <c r="CB111" s="176">
        <v>0</v>
      </c>
      <c r="CZ111" s="145">
        <v>0</v>
      </c>
    </row>
    <row r="112" spans="1:104" x14ac:dyDescent="0.2">
      <c r="A112" s="177"/>
      <c r="B112" s="179"/>
      <c r="C112" s="227" t="s">
        <v>227</v>
      </c>
      <c r="D112" s="226"/>
      <c r="E112" s="180">
        <v>1.9</v>
      </c>
      <c r="F112" s="181"/>
      <c r="G112" s="182"/>
      <c r="M112" s="178" t="s">
        <v>227</v>
      </c>
      <c r="O112" s="169"/>
    </row>
    <row r="113" spans="1:104" ht="22.5" x14ac:dyDescent="0.2">
      <c r="A113" s="170">
        <v>40</v>
      </c>
      <c r="B113" s="171" t="s">
        <v>228</v>
      </c>
      <c r="C113" s="172" t="s">
        <v>229</v>
      </c>
      <c r="D113" s="173" t="s">
        <v>183</v>
      </c>
      <c r="E113" s="174">
        <v>1.9</v>
      </c>
      <c r="F113" s="234">
        <v>0</v>
      </c>
      <c r="G113" s="175">
        <f>E113*F113</f>
        <v>0</v>
      </c>
      <c r="O113" s="169">
        <v>2</v>
      </c>
      <c r="AA113" s="145">
        <v>12</v>
      </c>
      <c r="AB113" s="145">
        <v>0</v>
      </c>
      <c r="AC113" s="145">
        <v>48</v>
      </c>
      <c r="AZ113" s="145">
        <v>2</v>
      </c>
      <c r="BA113" s="145">
        <f>IF(AZ113=1,G113,0)</f>
        <v>0</v>
      </c>
      <c r="BB113" s="145">
        <f>IF(AZ113=2,G113,0)</f>
        <v>0</v>
      </c>
      <c r="BC113" s="145">
        <f>IF(AZ113=3,G113,0)</f>
        <v>0</v>
      </c>
      <c r="BD113" s="145">
        <f>IF(AZ113=4,G113,0)</f>
        <v>0</v>
      </c>
      <c r="BE113" s="145">
        <f>IF(AZ113=5,G113,0)</f>
        <v>0</v>
      </c>
      <c r="CA113" s="176">
        <v>12</v>
      </c>
      <c r="CB113" s="176">
        <v>0</v>
      </c>
      <c r="CZ113" s="145">
        <v>0</v>
      </c>
    </row>
    <row r="114" spans="1:104" x14ac:dyDescent="0.2">
      <c r="A114" s="177"/>
      <c r="B114" s="179"/>
      <c r="C114" s="227" t="s">
        <v>227</v>
      </c>
      <c r="D114" s="226"/>
      <c r="E114" s="180">
        <v>1.9</v>
      </c>
      <c r="F114" s="181"/>
      <c r="G114" s="182"/>
      <c r="M114" s="178" t="s">
        <v>227</v>
      </c>
      <c r="O114" s="169"/>
    </row>
    <row r="115" spans="1:104" ht="22.5" x14ac:dyDescent="0.2">
      <c r="A115" s="170">
        <v>41</v>
      </c>
      <c r="B115" s="171" t="s">
        <v>230</v>
      </c>
      <c r="C115" s="172" t="s">
        <v>231</v>
      </c>
      <c r="D115" s="173" t="s">
        <v>89</v>
      </c>
      <c r="E115" s="174">
        <v>1</v>
      </c>
      <c r="F115" s="234">
        <v>0</v>
      </c>
      <c r="G115" s="175">
        <f>E115*F115</f>
        <v>0</v>
      </c>
      <c r="O115" s="169">
        <v>2</v>
      </c>
      <c r="AA115" s="145">
        <v>12</v>
      </c>
      <c r="AB115" s="145">
        <v>0</v>
      </c>
      <c r="AC115" s="145">
        <v>61</v>
      </c>
      <c r="AZ115" s="145">
        <v>2</v>
      </c>
      <c r="BA115" s="145">
        <f>IF(AZ115=1,G115,0)</f>
        <v>0</v>
      </c>
      <c r="BB115" s="145">
        <f>IF(AZ115=2,G115,0)</f>
        <v>0</v>
      </c>
      <c r="BC115" s="145">
        <f>IF(AZ115=3,G115,0)</f>
        <v>0</v>
      </c>
      <c r="BD115" s="145">
        <f>IF(AZ115=4,G115,0)</f>
        <v>0</v>
      </c>
      <c r="BE115" s="145">
        <f>IF(AZ115=5,G115,0)</f>
        <v>0</v>
      </c>
      <c r="CA115" s="176">
        <v>12</v>
      </c>
      <c r="CB115" s="176">
        <v>0</v>
      </c>
      <c r="CZ115" s="145">
        <v>0</v>
      </c>
    </row>
    <row r="116" spans="1:104" ht="22.5" x14ac:dyDescent="0.2">
      <c r="A116" s="170">
        <v>42</v>
      </c>
      <c r="B116" s="171" t="s">
        <v>232</v>
      </c>
      <c r="C116" s="172" t="s">
        <v>233</v>
      </c>
      <c r="D116" s="173" t="s">
        <v>183</v>
      </c>
      <c r="E116" s="174">
        <v>8.5</v>
      </c>
      <c r="F116" s="234">
        <v>0</v>
      </c>
      <c r="G116" s="175">
        <f>E116*F116</f>
        <v>0</v>
      </c>
      <c r="O116" s="169">
        <v>2</v>
      </c>
      <c r="AA116" s="145">
        <v>12</v>
      </c>
      <c r="AB116" s="145">
        <v>0</v>
      </c>
      <c r="AC116" s="145">
        <v>62</v>
      </c>
      <c r="AZ116" s="145">
        <v>2</v>
      </c>
      <c r="BA116" s="145">
        <f>IF(AZ116=1,G116,0)</f>
        <v>0</v>
      </c>
      <c r="BB116" s="145">
        <f>IF(AZ116=2,G116,0)</f>
        <v>0</v>
      </c>
      <c r="BC116" s="145">
        <f>IF(AZ116=3,G116,0)</f>
        <v>0</v>
      </c>
      <c r="BD116" s="145">
        <f>IF(AZ116=4,G116,0)</f>
        <v>0</v>
      </c>
      <c r="BE116" s="145">
        <f>IF(AZ116=5,G116,0)</f>
        <v>0</v>
      </c>
      <c r="CA116" s="176">
        <v>12</v>
      </c>
      <c r="CB116" s="176">
        <v>0</v>
      </c>
      <c r="CZ116" s="145">
        <v>0</v>
      </c>
    </row>
    <row r="117" spans="1:104" x14ac:dyDescent="0.2">
      <c r="A117" s="170">
        <v>43</v>
      </c>
      <c r="B117" s="171" t="s">
        <v>234</v>
      </c>
      <c r="C117" s="172" t="s">
        <v>235</v>
      </c>
      <c r="D117" s="173" t="s">
        <v>62</v>
      </c>
      <c r="E117" s="174">
        <v>1.75</v>
      </c>
      <c r="F117" s="234">
        <f>SUM(G111:G116)*0.01</f>
        <v>0</v>
      </c>
      <c r="G117" s="175">
        <f>E117*F117</f>
        <v>0</v>
      </c>
      <c r="O117" s="169">
        <v>2</v>
      </c>
      <c r="AA117" s="145">
        <v>7</v>
      </c>
      <c r="AB117" s="145">
        <v>1002</v>
      </c>
      <c r="AC117" s="145">
        <v>5</v>
      </c>
      <c r="AZ117" s="145">
        <v>2</v>
      </c>
      <c r="BA117" s="145">
        <f>IF(AZ117=1,G117,0)</f>
        <v>0</v>
      </c>
      <c r="BB117" s="145">
        <f>IF(AZ117=2,G117,0)</f>
        <v>0</v>
      </c>
      <c r="BC117" s="145">
        <f>IF(AZ117=3,G117,0)</f>
        <v>0</v>
      </c>
      <c r="BD117" s="145">
        <f>IF(AZ117=4,G117,0)</f>
        <v>0</v>
      </c>
      <c r="BE117" s="145">
        <f>IF(AZ117=5,G117,0)</f>
        <v>0</v>
      </c>
      <c r="CA117" s="176">
        <v>7</v>
      </c>
      <c r="CB117" s="176">
        <v>1002</v>
      </c>
      <c r="CZ117" s="145">
        <v>0</v>
      </c>
    </row>
    <row r="118" spans="1:104" x14ac:dyDescent="0.2">
      <c r="A118" s="183"/>
      <c r="B118" s="184" t="s">
        <v>75</v>
      </c>
      <c r="C118" s="185" t="str">
        <f>CONCATENATE(B110," ",C110)</f>
        <v>767 Konstrukce zámečnické</v>
      </c>
      <c r="D118" s="186"/>
      <c r="E118" s="187"/>
      <c r="F118" s="188"/>
      <c r="G118" s="189">
        <f>SUM(G110:G117)</f>
        <v>0</v>
      </c>
      <c r="O118" s="169">
        <v>4</v>
      </c>
      <c r="BA118" s="190">
        <f>SUM(BA110:BA117)</f>
        <v>0</v>
      </c>
      <c r="BB118" s="190">
        <f>SUM(BB110:BB117)</f>
        <v>0</v>
      </c>
      <c r="BC118" s="190">
        <f>SUM(BC110:BC117)</f>
        <v>0</v>
      </c>
      <c r="BD118" s="190">
        <f>SUM(BD110:BD117)</f>
        <v>0</v>
      </c>
      <c r="BE118" s="190">
        <f>SUM(BE110:BE117)</f>
        <v>0</v>
      </c>
    </row>
    <row r="119" spans="1:104" x14ac:dyDescent="0.2">
      <c r="A119" s="162" t="s">
        <v>74</v>
      </c>
      <c r="B119" s="163" t="s">
        <v>236</v>
      </c>
      <c r="C119" s="164" t="s">
        <v>237</v>
      </c>
      <c r="D119" s="165"/>
      <c r="E119" s="166"/>
      <c r="F119" s="166"/>
      <c r="G119" s="167"/>
      <c r="H119" s="168"/>
      <c r="I119" s="168"/>
      <c r="O119" s="169">
        <v>1</v>
      </c>
    </row>
    <row r="120" spans="1:104" ht="22.5" x14ac:dyDescent="0.2">
      <c r="A120" s="170">
        <v>44</v>
      </c>
      <c r="B120" s="171" t="s">
        <v>238</v>
      </c>
      <c r="C120" s="172" t="s">
        <v>239</v>
      </c>
      <c r="D120" s="173" t="s">
        <v>85</v>
      </c>
      <c r="E120" s="174">
        <v>3.76</v>
      </c>
      <c r="F120" s="234">
        <v>0</v>
      </c>
      <c r="G120" s="175">
        <f>E120*F120</f>
        <v>0</v>
      </c>
      <c r="O120" s="169">
        <v>2</v>
      </c>
      <c r="AA120" s="145">
        <v>1</v>
      </c>
      <c r="AB120" s="145">
        <v>7</v>
      </c>
      <c r="AC120" s="145">
        <v>7</v>
      </c>
      <c r="AZ120" s="145">
        <v>2</v>
      </c>
      <c r="BA120" s="145">
        <f>IF(AZ120=1,G120,0)</f>
        <v>0</v>
      </c>
      <c r="BB120" s="145">
        <f>IF(AZ120=2,G120,0)</f>
        <v>0</v>
      </c>
      <c r="BC120" s="145">
        <f>IF(AZ120=3,G120,0)</f>
        <v>0</v>
      </c>
      <c r="BD120" s="145">
        <f>IF(AZ120=4,G120,0)</f>
        <v>0</v>
      </c>
      <c r="BE120" s="145">
        <f>IF(AZ120=5,G120,0)</f>
        <v>0</v>
      </c>
      <c r="CA120" s="176">
        <v>1</v>
      </c>
      <c r="CB120" s="176">
        <v>7</v>
      </c>
      <c r="CZ120" s="145">
        <v>3.9899999999999996E-3</v>
      </c>
    </row>
    <row r="121" spans="1:104" x14ac:dyDescent="0.2">
      <c r="A121" s="177"/>
      <c r="B121" s="179"/>
      <c r="C121" s="227" t="s">
        <v>240</v>
      </c>
      <c r="D121" s="226"/>
      <c r="E121" s="180">
        <v>2.4</v>
      </c>
      <c r="F121" s="181"/>
      <c r="G121" s="182"/>
      <c r="M121" s="178" t="s">
        <v>240</v>
      </c>
      <c r="O121" s="169"/>
    </row>
    <row r="122" spans="1:104" x14ac:dyDescent="0.2">
      <c r="A122" s="177"/>
      <c r="B122" s="179"/>
      <c r="C122" s="227" t="s">
        <v>241</v>
      </c>
      <c r="D122" s="226"/>
      <c r="E122" s="180">
        <v>1.36</v>
      </c>
      <c r="F122" s="181"/>
      <c r="G122" s="182"/>
      <c r="M122" s="178" t="s">
        <v>241</v>
      </c>
      <c r="O122" s="169"/>
    </row>
    <row r="123" spans="1:104" ht="22.5" x14ac:dyDescent="0.2">
      <c r="A123" s="170">
        <v>45</v>
      </c>
      <c r="B123" s="171" t="s">
        <v>242</v>
      </c>
      <c r="C123" s="172" t="s">
        <v>243</v>
      </c>
      <c r="D123" s="173" t="s">
        <v>183</v>
      </c>
      <c r="E123" s="174">
        <v>23.05</v>
      </c>
      <c r="F123" s="234">
        <v>0</v>
      </c>
      <c r="G123" s="175">
        <f>E123*F123</f>
        <v>0</v>
      </c>
      <c r="O123" s="169">
        <v>2</v>
      </c>
      <c r="AA123" s="145">
        <v>1</v>
      </c>
      <c r="AB123" s="145">
        <v>7</v>
      </c>
      <c r="AC123" s="145">
        <v>7</v>
      </c>
      <c r="AZ123" s="145">
        <v>2</v>
      </c>
      <c r="BA123" s="145">
        <f>IF(AZ123=1,G123,0)</f>
        <v>0</v>
      </c>
      <c r="BB123" s="145">
        <f>IF(AZ123=2,G123,0)</f>
        <v>0</v>
      </c>
      <c r="BC123" s="145">
        <f>IF(AZ123=3,G123,0)</f>
        <v>0</v>
      </c>
      <c r="BD123" s="145">
        <f>IF(AZ123=4,G123,0)</f>
        <v>0</v>
      </c>
      <c r="BE123" s="145">
        <f>IF(AZ123=5,G123,0)</f>
        <v>0</v>
      </c>
      <c r="CA123" s="176">
        <v>1</v>
      </c>
      <c r="CB123" s="176">
        <v>7</v>
      </c>
      <c r="CZ123" s="145">
        <v>3.2000000000000003E-4</v>
      </c>
    </row>
    <row r="124" spans="1:104" x14ac:dyDescent="0.2">
      <c r="A124" s="177"/>
      <c r="B124" s="179"/>
      <c r="C124" s="227" t="s">
        <v>244</v>
      </c>
      <c r="D124" s="226"/>
      <c r="E124" s="180">
        <v>4.0199999999999996</v>
      </c>
      <c r="F124" s="181"/>
      <c r="G124" s="182"/>
      <c r="M124" s="178" t="s">
        <v>244</v>
      </c>
      <c r="O124" s="169"/>
    </row>
    <row r="125" spans="1:104" x14ac:dyDescent="0.2">
      <c r="A125" s="177"/>
      <c r="B125" s="179"/>
      <c r="C125" s="227" t="s">
        <v>245</v>
      </c>
      <c r="D125" s="226"/>
      <c r="E125" s="180">
        <v>22.36</v>
      </c>
      <c r="F125" s="181"/>
      <c r="G125" s="182"/>
      <c r="M125" s="178" t="s">
        <v>245</v>
      </c>
      <c r="O125" s="169"/>
    </row>
    <row r="126" spans="1:104" x14ac:dyDescent="0.2">
      <c r="A126" s="177"/>
      <c r="B126" s="179"/>
      <c r="C126" s="227" t="s">
        <v>246</v>
      </c>
      <c r="D126" s="226"/>
      <c r="E126" s="180">
        <v>-3.33</v>
      </c>
      <c r="F126" s="181"/>
      <c r="G126" s="182"/>
      <c r="M126" s="178" t="s">
        <v>246</v>
      </c>
      <c r="O126" s="169"/>
    </row>
    <row r="127" spans="1:104" x14ac:dyDescent="0.2">
      <c r="A127" s="170">
        <v>46</v>
      </c>
      <c r="B127" s="171" t="s">
        <v>247</v>
      </c>
      <c r="C127" s="172" t="s">
        <v>248</v>
      </c>
      <c r="D127" s="173" t="s">
        <v>183</v>
      </c>
      <c r="E127" s="174">
        <v>23.05</v>
      </c>
      <c r="F127" s="234">
        <v>0</v>
      </c>
      <c r="G127" s="175">
        <f>E127*F127</f>
        <v>0</v>
      </c>
      <c r="O127" s="169">
        <v>2</v>
      </c>
      <c r="AA127" s="145">
        <v>1</v>
      </c>
      <c r="AB127" s="145">
        <v>7</v>
      </c>
      <c r="AC127" s="145">
        <v>7</v>
      </c>
      <c r="AZ127" s="145">
        <v>2</v>
      </c>
      <c r="BA127" s="145">
        <f>IF(AZ127=1,G127,0)</f>
        <v>0</v>
      </c>
      <c r="BB127" s="145">
        <f>IF(AZ127=2,G127,0)</f>
        <v>0</v>
      </c>
      <c r="BC127" s="145">
        <f>IF(AZ127=3,G127,0)</f>
        <v>0</v>
      </c>
      <c r="BD127" s="145">
        <f>IF(AZ127=4,G127,0)</f>
        <v>0</v>
      </c>
      <c r="BE127" s="145">
        <f>IF(AZ127=5,G127,0)</f>
        <v>0</v>
      </c>
      <c r="CA127" s="176">
        <v>1</v>
      </c>
      <c r="CB127" s="176">
        <v>7</v>
      </c>
      <c r="CZ127" s="145">
        <v>0</v>
      </c>
    </row>
    <row r="128" spans="1:104" ht="22.5" x14ac:dyDescent="0.2">
      <c r="A128" s="170">
        <v>47</v>
      </c>
      <c r="B128" s="171" t="s">
        <v>249</v>
      </c>
      <c r="C128" s="172" t="s">
        <v>250</v>
      </c>
      <c r="D128" s="173" t="s">
        <v>85</v>
      </c>
      <c r="E128" s="174">
        <v>18.8</v>
      </c>
      <c r="F128" s="234">
        <v>0</v>
      </c>
      <c r="G128" s="175">
        <f>E128*F128</f>
        <v>0</v>
      </c>
      <c r="O128" s="169">
        <v>2</v>
      </c>
      <c r="AA128" s="145">
        <v>1</v>
      </c>
      <c r="AB128" s="145">
        <v>7</v>
      </c>
      <c r="AC128" s="145">
        <v>7</v>
      </c>
      <c r="AZ128" s="145">
        <v>2</v>
      </c>
      <c r="BA128" s="145">
        <f>IF(AZ128=1,G128,0)</f>
        <v>0</v>
      </c>
      <c r="BB128" s="145">
        <f>IF(AZ128=2,G128,0)</f>
        <v>0</v>
      </c>
      <c r="BC128" s="145">
        <f>IF(AZ128=3,G128,0)</f>
        <v>0</v>
      </c>
      <c r="BD128" s="145">
        <f>IF(AZ128=4,G128,0)</f>
        <v>0</v>
      </c>
      <c r="BE128" s="145">
        <f>IF(AZ128=5,G128,0)</f>
        <v>0</v>
      </c>
      <c r="CA128" s="176">
        <v>1</v>
      </c>
      <c r="CB128" s="176">
        <v>7</v>
      </c>
      <c r="CZ128" s="145">
        <v>3.0500000000000002E-3</v>
      </c>
    </row>
    <row r="129" spans="1:104" x14ac:dyDescent="0.2">
      <c r="A129" s="177"/>
      <c r="B129" s="179"/>
      <c r="C129" s="225" t="s">
        <v>105</v>
      </c>
      <c r="D129" s="226"/>
      <c r="E129" s="203">
        <v>0</v>
      </c>
      <c r="F129" s="181"/>
      <c r="G129" s="182"/>
      <c r="M129" s="178" t="s">
        <v>105</v>
      </c>
      <c r="O129" s="169"/>
    </row>
    <row r="130" spans="1:104" x14ac:dyDescent="0.2">
      <c r="A130" s="177"/>
      <c r="B130" s="179"/>
      <c r="C130" s="225" t="s">
        <v>251</v>
      </c>
      <c r="D130" s="226"/>
      <c r="E130" s="203">
        <v>3.8738000000000001</v>
      </c>
      <c r="F130" s="181"/>
      <c r="G130" s="182"/>
      <c r="M130" s="178" t="s">
        <v>251</v>
      </c>
      <c r="O130" s="169"/>
    </row>
    <row r="131" spans="1:104" x14ac:dyDescent="0.2">
      <c r="A131" s="177"/>
      <c r="B131" s="179"/>
      <c r="C131" s="225" t="s">
        <v>252</v>
      </c>
      <c r="D131" s="226"/>
      <c r="E131" s="203">
        <v>19.387899999999998</v>
      </c>
      <c r="F131" s="181"/>
      <c r="G131" s="182"/>
      <c r="M131" s="178" t="s">
        <v>252</v>
      </c>
      <c r="O131" s="169"/>
    </row>
    <row r="132" spans="1:104" x14ac:dyDescent="0.2">
      <c r="A132" s="177"/>
      <c r="B132" s="179"/>
      <c r="C132" s="225" t="s">
        <v>253</v>
      </c>
      <c r="D132" s="226"/>
      <c r="E132" s="203">
        <v>-2.4</v>
      </c>
      <c r="F132" s="181"/>
      <c r="G132" s="182"/>
      <c r="M132" s="178" t="s">
        <v>253</v>
      </c>
      <c r="O132" s="169"/>
    </row>
    <row r="133" spans="1:104" x14ac:dyDescent="0.2">
      <c r="A133" s="177"/>
      <c r="B133" s="179"/>
      <c r="C133" s="225" t="s">
        <v>254</v>
      </c>
      <c r="D133" s="226"/>
      <c r="E133" s="203">
        <v>-2.08</v>
      </c>
      <c r="F133" s="181"/>
      <c r="G133" s="182"/>
      <c r="M133" s="178" t="s">
        <v>254</v>
      </c>
      <c r="O133" s="169"/>
    </row>
    <row r="134" spans="1:104" x14ac:dyDescent="0.2">
      <c r="A134" s="177"/>
      <c r="B134" s="179"/>
      <c r="C134" s="225" t="s">
        <v>106</v>
      </c>
      <c r="D134" s="226"/>
      <c r="E134" s="203">
        <v>18.781700000000001</v>
      </c>
      <c r="F134" s="181"/>
      <c r="G134" s="182"/>
      <c r="M134" s="178" t="s">
        <v>106</v>
      </c>
      <c r="O134" s="169"/>
    </row>
    <row r="135" spans="1:104" x14ac:dyDescent="0.2">
      <c r="A135" s="177"/>
      <c r="B135" s="179"/>
      <c r="C135" s="227" t="s">
        <v>255</v>
      </c>
      <c r="D135" s="226"/>
      <c r="E135" s="180">
        <v>18.8</v>
      </c>
      <c r="F135" s="181"/>
      <c r="G135" s="182"/>
      <c r="M135" s="178" t="s">
        <v>255</v>
      </c>
      <c r="O135" s="169"/>
    </row>
    <row r="136" spans="1:104" ht="22.5" x14ac:dyDescent="0.2">
      <c r="A136" s="170">
        <v>48</v>
      </c>
      <c r="B136" s="171" t="s">
        <v>256</v>
      </c>
      <c r="C136" s="172" t="s">
        <v>257</v>
      </c>
      <c r="D136" s="173" t="s">
        <v>85</v>
      </c>
      <c r="E136" s="174">
        <v>9.5549999999999997</v>
      </c>
      <c r="F136" s="234">
        <v>0</v>
      </c>
      <c r="G136" s="175">
        <f>E136*F136</f>
        <v>0</v>
      </c>
      <c r="O136" s="169">
        <v>2</v>
      </c>
      <c r="AA136" s="145">
        <v>12</v>
      </c>
      <c r="AB136" s="145">
        <v>0</v>
      </c>
      <c r="AC136" s="145">
        <v>40</v>
      </c>
      <c r="AZ136" s="145">
        <v>2</v>
      </c>
      <c r="BA136" s="145">
        <f>IF(AZ136=1,G136,0)</f>
        <v>0</v>
      </c>
      <c r="BB136" s="145">
        <f>IF(AZ136=2,G136,0)</f>
        <v>0</v>
      </c>
      <c r="BC136" s="145">
        <f>IF(AZ136=3,G136,0)</f>
        <v>0</v>
      </c>
      <c r="BD136" s="145">
        <f>IF(AZ136=4,G136,0)</f>
        <v>0</v>
      </c>
      <c r="BE136" s="145">
        <f>IF(AZ136=5,G136,0)</f>
        <v>0</v>
      </c>
      <c r="CA136" s="176">
        <v>12</v>
      </c>
      <c r="CB136" s="176">
        <v>0</v>
      </c>
      <c r="CZ136" s="145">
        <v>1.9E-2</v>
      </c>
    </row>
    <row r="137" spans="1:104" x14ac:dyDescent="0.2">
      <c r="A137" s="177"/>
      <c r="B137" s="179"/>
      <c r="C137" s="225" t="s">
        <v>105</v>
      </c>
      <c r="D137" s="226"/>
      <c r="E137" s="203">
        <v>0</v>
      </c>
      <c r="F137" s="236"/>
      <c r="G137" s="182"/>
      <c r="M137" s="178" t="s">
        <v>105</v>
      </c>
      <c r="O137" s="169"/>
    </row>
    <row r="138" spans="1:104" x14ac:dyDescent="0.2">
      <c r="A138" s="177"/>
      <c r="B138" s="179"/>
      <c r="C138" s="225" t="s">
        <v>258</v>
      </c>
      <c r="D138" s="226"/>
      <c r="E138" s="203">
        <v>1.2</v>
      </c>
      <c r="F138" s="181"/>
      <c r="G138" s="182"/>
      <c r="M138" s="178" t="s">
        <v>258</v>
      </c>
      <c r="O138" s="169"/>
    </row>
    <row r="139" spans="1:104" x14ac:dyDescent="0.2">
      <c r="A139" s="177"/>
      <c r="B139" s="179"/>
      <c r="C139" s="225" t="s">
        <v>259</v>
      </c>
      <c r="D139" s="226"/>
      <c r="E139" s="203">
        <v>4.6399999999999997</v>
      </c>
      <c r="F139" s="181"/>
      <c r="G139" s="182"/>
      <c r="M139" s="178" t="s">
        <v>259</v>
      </c>
      <c r="O139" s="169"/>
    </row>
    <row r="140" spans="1:104" x14ac:dyDescent="0.2">
      <c r="A140" s="177"/>
      <c r="B140" s="179"/>
      <c r="C140" s="225" t="s">
        <v>260</v>
      </c>
      <c r="D140" s="226"/>
      <c r="E140" s="203">
        <v>3.2</v>
      </c>
      <c r="F140" s="181"/>
      <c r="G140" s="182"/>
      <c r="M140" s="178" t="s">
        <v>260</v>
      </c>
      <c r="O140" s="169"/>
    </row>
    <row r="141" spans="1:104" x14ac:dyDescent="0.2">
      <c r="A141" s="177"/>
      <c r="B141" s="179"/>
      <c r="C141" s="225" t="s">
        <v>106</v>
      </c>
      <c r="D141" s="226"/>
      <c r="E141" s="203">
        <v>9.0399999999999991</v>
      </c>
      <c r="F141" s="181"/>
      <c r="G141" s="182"/>
      <c r="M141" s="178" t="s">
        <v>106</v>
      </c>
      <c r="O141" s="169"/>
    </row>
    <row r="142" spans="1:104" x14ac:dyDescent="0.2">
      <c r="A142" s="177"/>
      <c r="B142" s="179"/>
      <c r="C142" s="227" t="s">
        <v>261</v>
      </c>
      <c r="D142" s="226"/>
      <c r="E142" s="180">
        <v>9.5549999999999997</v>
      </c>
      <c r="F142" s="181"/>
      <c r="G142" s="182"/>
      <c r="M142" s="178" t="s">
        <v>261</v>
      </c>
      <c r="O142" s="169"/>
    </row>
    <row r="143" spans="1:104" ht="22.5" x14ac:dyDescent="0.2">
      <c r="A143" s="170">
        <v>49</v>
      </c>
      <c r="B143" s="171" t="s">
        <v>262</v>
      </c>
      <c r="C143" s="172" t="s">
        <v>263</v>
      </c>
      <c r="D143" s="173" t="s">
        <v>85</v>
      </c>
      <c r="E143" s="174">
        <v>15.41</v>
      </c>
      <c r="F143" s="234">
        <v>0</v>
      </c>
      <c r="G143" s="175">
        <f>E143*F143</f>
        <v>0</v>
      </c>
      <c r="O143" s="169">
        <v>2</v>
      </c>
      <c r="AA143" s="145">
        <v>12</v>
      </c>
      <c r="AB143" s="145">
        <v>0</v>
      </c>
      <c r="AC143" s="145">
        <v>58</v>
      </c>
      <c r="AZ143" s="145">
        <v>2</v>
      </c>
      <c r="BA143" s="145">
        <f>IF(AZ143=1,G143,0)</f>
        <v>0</v>
      </c>
      <c r="BB143" s="145">
        <f>IF(AZ143=2,G143,0)</f>
        <v>0</v>
      </c>
      <c r="BC143" s="145">
        <f>IF(AZ143=3,G143,0)</f>
        <v>0</v>
      </c>
      <c r="BD143" s="145">
        <f>IF(AZ143=4,G143,0)</f>
        <v>0</v>
      </c>
      <c r="BE143" s="145">
        <f>IF(AZ143=5,G143,0)</f>
        <v>0</v>
      </c>
      <c r="CA143" s="176">
        <v>12</v>
      </c>
      <c r="CB143" s="176">
        <v>0</v>
      </c>
      <c r="CZ143" s="145">
        <v>1.9E-2</v>
      </c>
    </row>
    <row r="144" spans="1:104" x14ac:dyDescent="0.2">
      <c r="A144" s="177"/>
      <c r="B144" s="179"/>
      <c r="C144" s="225" t="s">
        <v>105</v>
      </c>
      <c r="D144" s="226"/>
      <c r="E144" s="203">
        <v>0</v>
      </c>
      <c r="F144" s="181"/>
      <c r="G144" s="182"/>
      <c r="M144" s="178" t="s">
        <v>105</v>
      </c>
      <c r="O144" s="169"/>
    </row>
    <row r="145" spans="1:104" x14ac:dyDescent="0.2">
      <c r="A145" s="177"/>
      <c r="B145" s="179"/>
      <c r="C145" s="225" t="s">
        <v>251</v>
      </c>
      <c r="D145" s="226"/>
      <c r="E145" s="203">
        <v>3.8738000000000001</v>
      </c>
      <c r="F145" s="181"/>
      <c r="G145" s="182"/>
      <c r="M145" s="178" t="s">
        <v>251</v>
      </c>
      <c r="O145" s="169"/>
    </row>
    <row r="146" spans="1:104" x14ac:dyDescent="0.2">
      <c r="A146" s="177"/>
      <c r="B146" s="179"/>
      <c r="C146" s="225" t="s">
        <v>252</v>
      </c>
      <c r="D146" s="226"/>
      <c r="E146" s="203">
        <v>19.387899999999998</v>
      </c>
      <c r="F146" s="181"/>
      <c r="G146" s="182"/>
      <c r="M146" s="178" t="s">
        <v>252</v>
      </c>
      <c r="O146" s="169"/>
    </row>
    <row r="147" spans="1:104" x14ac:dyDescent="0.2">
      <c r="A147" s="177"/>
      <c r="B147" s="179"/>
      <c r="C147" s="225" t="s">
        <v>264</v>
      </c>
      <c r="D147" s="226"/>
      <c r="E147" s="203">
        <v>-2.4</v>
      </c>
      <c r="F147" s="181"/>
      <c r="G147" s="182"/>
      <c r="M147" s="178" t="s">
        <v>264</v>
      </c>
      <c r="O147" s="169"/>
    </row>
    <row r="148" spans="1:104" x14ac:dyDescent="0.2">
      <c r="A148" s="177"/>
      <c r="B148" s="179"/>
      <c r="C148" s="225" t="s">
        <v>265</v>
      </c>
      <c r="D148" s="226"/>
      <c r="E148" s="203">
        <v>-2.08</v>
      </c>
      <c r="F148" s="181"/>
      <c r="G148" s="182"/>
      <c r="M148" s="178" t="s">
        <v>265</v>
      </c>
      <c r="O148" s="169"/>
    </row>
    <row r="149" spans="1:104" x14ac:dyDescent="0.2">
      <c r="A149" s="177"/>
      <c r="B149" s="179"/>
      <c r="C149" s="225" t="s">
        <v>266</v>
      </c>
      <c r="D149" s="226"/>
      <c r="E149" s="203">
        <v>1.36</v>
      </c>
      <c r="F149" s="181"/>
      <c r="G149" s="182"/>
      <c r="M149" s="178" t="s">
        <v>266</v>
      </c>
      <c r="O149" s="169"/>
    </row>
    <row r="150" spans="1:104" x14ac:dyDescent="0.2">
      <c r="A150" s="177"/>
      <c r="B150" s="179"/>
      <c r="C150" s="225" t="s">
        <v>267</v>
      </c>
      <c r="D150" s="226"/>
      <c r="E150" s="203">
        <v>2.3050000000000002</v>
      </c>
      <c r="F150" s="181"/>
      <c r="G150" s="182"/>
      <c r="M150" s="178" t="s">
        <v>267</v>
      </c>
      <c r="O150" s="169"/>
    </row>
    <row r="151" spans="1:104" x14ac:dyDescent="0.2">
      <c r="A151" s="177"/>
      <c r="B151" s="179"/>
      <c r="C151" s="225" t="s">
        <v>106</v>
      </c>
      <c r="D151" s="226"/>
      <c r="E151" s="203">
        <v>22.4467</v>
      </c>
      <c r="F151" s="181"/>
      <c r="G151" s="182"/>
      <c r="M151" s="178" t="s">
        <v>106</v>
      </c>
      <c r="O151" s="169"/>
    </row>
    <row r="152" spans="1:104" x14ac:dyDescent="0.2">
      <c r="A152" s="177"/>
      <c r="B152" s="179"/>
      <c r="C152" s="227" t="s">
        <v>268</v>
      </c>
      <c r="D152" s="226"/>
      <c r="E152" s="180">
        <v>22.5</v>
      </c>
      <c r="F152" s="181"/>
      <c r="G152" s="182"/>
      <c r="M152" s="178" t="s">
        <v>268</v>
      </c>
      <c r="O152" s="169"/>
    </row>
    <row r="153" spans="1:104" x14ac:dyDescent="0.2">
      <c r="A153" s="177"/>
      <c r="B153" s="179"/>
      <c r="C153" s="227" t="s">
        <v>269</v>
      </c>
      <c r="D153" s="226"/>
      <c r="E153" s="180">
        <v>-9.1</v>
      </c>
      <c r="F153" s="181"/>
      <c r="G153" s="182"/>
      <c r="M153" s="178" t="s">
        <v>269</v>
      </c>
      <c r="O153" s="169"/>
    </row>
    <row r="154" spans="1:104" x14ac:dyDescent="0.2">
      <c r="A154" s="177"/>
      <c r="B154" s="179"/>
      <c r="C154" s="228" t="s">
        <v>270</v>
      </c>
      <c r="D154" s="226"/>
      <c r="E154" s="204">
        <v>13.4</v>
      </c>
      <c r="F154" s="181"/>
      <c r="G154" s="182"/>
      <c r="M154" s="178" t="s">
        <v>270</v>
      </c>
      <c r="O154" s="169"/>
    </row>
    <row r="155" spans="1:104" x14ac:dyDescent="0.2">
      <c r="A155" s="177"/>
      <c r="B155" s="179"/>
      <c r="C155" s="227" t="s">
        <v>271</v>
      </c>
      <c r="D155" s="226"/>
      <c r="E155" s="180">
        <v>2.0099999999999998</v>
      </c>
      <c r="F155" s="181"/>
      <c r="G155" s="182"/>
      <c r="M155" s="178" t="s">
        <v>271</v>
      </c>
      <c r="O155" s="169"/>
    </row>
    <row r="156" spans="1:104" ht="22.5" x14ac:dyDescent="0.2">
      <c r="A156" s="170">
        <v>50</v>
      </c>
      <c r="B156" s="171" t="s">
        <v>272</v>
      </c>
      <c r="C156" s="172" t="s">
        <v>273</v>
      </c>
      <c r="D156" s="173" t="s">
        <v>89</v>
      </c>
      <c r="E156" s="174">
        <v>15</v>
      </c>
      <c r="F156" s="234">
        <v>0</v>
      </c>
      <c r="G156" s="175">
        <f>E156*F156</f>
        <v>0</v>
      </c>
      <c r="O156" s="169">
        <v>2</v>
      </c>
      <c r="AA156" s="145">
        <v>12</v>
      </c>
      <c r="AB156" s="145">
        <v>0</v>
      </c>
      <c r="AC156" s="145">
        <v>47</v>
      </c>
      <c r="AZ156" s="145">
        <v>2</v>
      </c>
      <c r="BA156" s="145">
        <f>IF(AZ156=1,G156,0)</f>
        <v>0</v>
      </c>
      <c r="BB156" s="145">
        <f>IF(AZ156=2,G156,0)</f>
        <v>0</v>
      </c>
      <c r="BC156" s="145">
        <f>IF(AZ156=3,G156,0)</f>
        <v>0</v>
      </c>
      <c r="BD156" s="145">
        <f>IF(AZ156=4,G156,0)</f>
        <v>0</v>
      </c>
      <c r="BE156" s="145">
        <f>IF(AZ156=5,G156,0)</f>
        <v>0</v>
      </c>
      <c r="CA156" s="176">
        <v>12</v>
      </c>
      <c r="CB156" s="176">
        <v>0</v>
      </c>
      <c r="CZ156" s="145">
        <v>4.4999999999999999E-4</v>
      </c>
    </row>
    <row r="157" spans="1:104" x14ac:dyDescent="0.2">
      <c r="A157" s="177"/>
      <c r="B157" s="179"/>
      <c r="C157" s="227" t="s">
        <v>274</v>
      </c>
      <c r="D157" s="226"/>
      <c r="E157" s="180">
        <v>15</v>
      </c>
      <c r="F157" s="181"/>
      <c r="G157" s="182"/>
      <c r="M157" s="178" t="s">
        <v>274</v>
      </c>
      <c r="O157" s="169"/>
    </row>
    <row r="158" spans="1:104" x14ac:dyDescent="0.2">
      <c r="A158" s="170">
        <v>51</v>
      </c>
      <c r="B158" s="171" t="s">
        <v>275</v>
      </c>
      <c r="C158" s="172" t="s">
        <v>276</v>
      </c>
      <c r="D158" s="173" t="s">
        <v>62</v>
      </c>
      <c r="E158" s="174">
        <v>6.1</v>
      </c>
      <c r="F158" s="235">
        <f>SUM(G120:G156)*0.01</f>
        <v>0</v>
      </c>
      <c r="G158" s="175">
        <f>E158*F158</f>
        <v>0</v>
      </c>
      <c r="O158" s="169">
        <v>2</v>
      </c>
      <c r="AA158" s="145">
        <v>7</v>
      </c>
      <c r="AB158" s="145">
        <v>1002</v>
      </c>
      <c r="AC158" s="145">
        <v>5</v>
      </c>
      <c r="AZ158" s="145">
        <v>2</v>
      </c>
      <c r="BA158" s="145">
        <f>IF(AZ158=1,G158,0)</f>
        <v>0</v>
      </c>
      <c r="BB158" s="145">
        <f>IF(AZ158=2,G158,0)</f>
        <v>0</v>
      </c>
      <c r="BC158" s="145">
        <f>IF(AZ158=3,G158,0)</f>
        <v>0</v>
      </c>
      <c r="BD158" s="145">
        <f>IF(AZ158=4,G158,0)</f>
        <v>0</v>
      </c>
      <c r="BE158" s="145">
        <f>IF(AZ158=5,G158,0)</f>
        <v>0</v>
      </c>
      <c r="CA158" s="176">
        <v>7</v>
      </c>
      <c r="CB158" s="176">
        <v>1002</v>
      </c>
      <c r="CZ158" s="145">
        <v>0</v>
      </c>
    </row>
    <row r="159" spans="1:104" x14ac:dyDescent="0.2">
      <c r="A159" s="183"/>
      <c r="B159" s="184" t="s">
        <v>75</v>
      </c>
      <c r="C159" s="185" t="str">
        <f>CONCATENATE(B119," ",C119)</f>
        <v>771 Podlahy z dlaždic a obklady</v>
      </c>
      <c r="D159" s="186"/>
      <c r="E159" s="187"/>
      <c r="F159" s="188"/>
      <c r="G159" s="189">
        <f>SUM(G119:G158)</f>
        <v>0</v>
      </c>
      <c r="O159" s="169">
        <v>4</v>
      </c>
      <c r="BA159" s="190">
        <f>SUM(BA119:BA158)</f>
        <v>0</v>
      </c>
      <c r="BB159" s="190">
        <f>SUM(BB119:BB158)</f>
        <v>0</v>
      </c>
      <c r="BC159" s="190">
        <f>SUM(BC119:BC158)</f>
        <v>0</v>
      </c>
      <c r="BD159" s="190">
        <f>SUM(BD119:BD158)</f>
        <v>0</v>
      </c>
      <c r="BE159" s="190">
        <f>SUM(BE119:BE158)</f>
        <v>0</v>
      </c>
    </row>
    <row r="160" spans="1:104" x14ac:dyDescent="0.2">
      <c r="A160" s="162" t="s">
        <v>74</v>
      </c>
      <c r="B160" s="163" t="s">
        <v>277</v>
      </c>
      <c r="C160" s="164" t="s">
        <v>278</v>
      </c>
      <c r="D160" s="165"/>
      <c r="E160" s="166"/>
      <c r="F160" s="166"/>
      <c r="G160" s="167"/>
      <c r="H160" s="168"/>
      <c r="I160" s="168"/>
      <c r="O160" s="169">
        <v>1</v>
      </c>
    </row>
    <row r="161" spans="1:104" x14ac:dyDescent="0.2">
      <c r="A161" s="170">
        <v>52</v>
      </c>
      <c r="B161" s="171" t="s">
        <v>279</v>
      </c>
      <c r="C161" s="172" t="s">
        <v>280</v>
      </c>
      <c r="D161" s="173" t="s">
        <v>183</v>
      </c>
      <c r="E161" s="174">
        <v>1.6</v>
      </c>
      <c r="F161" s="234">
        <v>0</v>
      </c>
      <c r="G161" s="175">
        <f>E161*F161</f>
        <v>0</v>
      </c>
      <c r="O161" s="169">
        <v>2</v>
      </c>
      <c r="AA161" s="145">
        <v>12</v>
      </c>
      <c r="AB161" s="145">
        <v>0</v>
      </c>
      <c r="AC161" s="145">
        <v>19</v>
      </c>
      <c r="AZ161" s="145">
        <v>2</v>
      </c>
      <c r="BA161" s="145">
        <f>IF(AZ161=1,G161,0)</f>
        <v>0</v>
      </c>
      <c r="BB161" s="145">
        <f>IF(AZ161=2,G161,0)</f>
        <v>0</v>
      </c>
      <c r="BC161" s="145">
        <f>IF(AZ161=3,G161,0)</f>
        <v>0</v>
      </c>
      <c r="BD161" s="145">
        <f>IF(AZ161=4,G161,0)</f>
        <v>0</v>
      </c>
      <c r="BE161" s="145">
        <f>IF(AZ161=5,G161,0)</f>
        <v>0</v>
      </c>
      <c r="CA161" s="176">
        <v>12</v>
      </c>
      <c r="CB161" s="176">
        <v>0</v>
      </c>
      <c r="CZ161" s="145">
        <v>5.1029999999999999E-2</v>
      </c>
    </row>
    <row r="162" spans="1:104" x14ac:dyDescent="0.2">
      <c r="A162" s="170">
        <v>53</v>
      </c>
      <c r="B162" s="171" t="s">
        <v>281</v>
      </c>
      <c r="C162" s="172" t="s">
        <v>282</v>
      </c>
      <c r="D162" s="173" t="s">
        <v>103</v>
      </c>
      <c r="E162" s="174">
        <v>8.1647999999999998E-2</v>
      </c>
      <c r="F162" s="234">
        <v>0</v>
      </c>
      <c r="G162" s="175">
        <f>E162*F162</f>
        <v>0</v>
      </c>
      <c r="O162" s="169">
        <v>2</v>
      </c>
      <c r="AA162" s="145">
        <v>7</v>
      </c>
      <c r="AB162" s="145">
        <v>1001</v>
      </c>
      <c r="AC162" s="145">
        <v>5</v>
      </c>
      <c r="AZ162" s="145">
        <v>2</v>
      </c>
      <c r="BA162" s="145">
        <f>IF(AZ162=1,G162,0)</f>
        <v>0</v>
      </c>
      <c r="BB162" s="145">
        <f>IF(AZ162=2,G162,0)</f>
        <v>0</v>
      </c>
      <c r="BC162" s="145">
        <f>IF(AZ162=3,G162,0)</f>
        <v>0</v>
      </c>
      <c r="BD162" s="145">
        <f>IF(AZ162=4,G162,0)</f>
        <v>0</v>
      </c>
      <c r="BE162" s="145">
        <f>IF(AZ162=5,G162,0)</f>
        <v>0</v>
      </c>
      <c r="CA162" s="176">
        <v>7</v>
      </c>
      <c r="CB162" s="176">
        <v>1001</v>
      </c>
      <c r="CZ162" s="145">
        <v>0</v>
      </c>
    </row>
    <row r="163" spans="1:104" x14ac:dyDescent="0.2">
      <c r="A163" s="183"/>
      <c r="B163" s="184" t="s">
        <v>75</v>
      </c>
      <c r="C163" s="185" t="str">
        <f>CONCATENATE(B160," ",C160)</f>
        <v>772 Kamenné  dlažby</v>
      </c>
      <c r="D163" s="186"/>
      <c r="E163" s="187"/>
      <c r="F163" s="188"/>
      <c r="G163" s="189">
        <f>SUM(G160:G162)</f>
        <v>0</v>
      </c>
      <c r="O163" s="169">
        <v>4</v>
      </c>
      <c r="BA163" s="190">
        <f>SUM(BA160:BA162)</f>
        <v>0</v>
      </c>
      <c r="BB163" s="190">
        <f>SUM(BB160:BB162)</f>
        <v>0</v>
      </c>
      <c r="BC163" s="190">
        <f>SUM(BC160:BC162)</f>
        <v>0</v>
      </c>
      <c r="BD163" s="190">
        <f>SUM(BD160:BD162)</f>
        <v>0</v>
      </c>
      <c r="BE163" s="190">
        <f>SUM(BE160:BE162)</f>
        <v>0</v>
      </c>
    </row>
    <row r="164" spans="1:104" x14ac:dyDescent="0.2">
      <c r="A164" s="162" t="s">
        <v>74</v>
      </c>
      <c r="B164" s="163" t="s">
        <v>283</v>
      </c>
      <c r="C164" s="164" t="s">
        <v>284</v>
      </c>
      <c r="D164" s="165"/>
      <c r="E164" s="166"/>
      <c r="F164" s="166"/>
      <c r="G164" s="167"/>
      <c r="H164" s="168"/>
      <c r="I164" s="168"/>
      <c r="O164" s="169">
        <v>1</v>
      </c>
    </row>
    <row r="165" spans="1:104" x14ac:dyDescent="0.2">
      <c r="A165" s="170">
        <v>54</v>
      </c>
      <c r="B165" s="171" t="s">
        <v>285</v>
      </c>
      <c r="C165" s="172" t="s">
        <v>286</v>
      </c>
      <c r="D165" s="173" t="s">
        <v>85</v>
      </c>
      <c r="E165" s="174">
        <v>5.6201999999999996</v>
      </c>
      <c r="F165" s="234">
        <v>0</v>
      </c>
      <c r="G165" s="175">
        <f>E165*F165</f>
        <v>0</v>
      </c>
      <c r="O165" s="169">
        <v>2</v>
      </c>
      <c r="AA165" s="145">
        <v>1</v>
      </c>
      <c r="AB165" s="145">
        <v>0</v>
      </c>
      <c r="AC165" s="145">
        <v>0</v>
      </c>
      <c r="AZ165" s="145">
        <v>2</v>
      </c>
      <c r="BA165" s="145">
        <f>IF(AZ165=1,G165,0)</f>
        <v>0</v>
      </c>
      <c r="BB165" s="145">
        <f>IF(AZ165=2,G165,0)</f>
        <v>0</v>
      </c>
      <c r="BC165" s="145">
        <f>IF(AZ165=3,G165,0)</f>
        <v>0</v>
      </c>
      <c r="BD165" s="145">
        <f>IF(AZ165=4,G165,0)</f>
        <v>0</v>
      </c>
      <c r="BE165" s="145">
        <f>IF(AZ165=5,G165,0)</f>
        <v>0</v>
      </c>
      <c r="CA165" s="176">
        <v>1</v>
      </c>
      <c r="CB165" s="176">
        <v>0</v>
      </c>
      <c r="CZ165" s="145">
        <v>8.0000000000000007E-5</v>
      </c>
    </row>
    <row r="166" spans="1:104" x14ac:dyDescent="0.2">
      <c r="A166" s="177"/>
      <c r="B166" s="179"/>
      <c r="C166" s="227" t="s">
        <v>287</v>
      </c>
      <c r="D166" s="226"/>
      <c r="E166" s="180">
        <v>5.6201999999999996</v>
      </c>
      <c r="F166" s="181"/>
      <c r="G166" s="182"/>
      <c r="M166" s="178" t="s">
        <v>287</v>
      </c>
      <c r="O166" s="169"/>
    </row>
    <row r="167" spans="1:104" x14ac:dyDescent="0.2">
      <c r="A167" s="183"/>
      <c r="B167" s="184" t="s">
        <v>75</v>
      </c>
      <c r="C167" s="185" t="str">
        <f>CONCATENATE(B164," ",C164)</f>
        <v>783 Nátěry</v>
      </c>
      <c r="D167" s="186"/>
      <c r="E167" s="187"/>
      <c r="F167" s="188"/>
      <c r="G167" s="189">
        <f>SUM(G164:G166)</f>
        <v>0</v>
      </c>
      <c r="O167" s="169">
        <v>4</v>
      </c>
      <c r="BA167" s="190">
        <f>SUM(BA164:BA166)</f>
        <v>0</v>
      </c>
      <c r="BB167" s="190">
        <f>SUM(BB164:BB166)</f>
        <v>0</v>
      </c>
      <c r="BC167" s="190">
        <f>SUM(BC164:BC166)</f>
        <v>0</v>
      </c>
      <c r="BD167" s="190">
        <f>SUM(BD164:BD166)</f>
        <v>0</v>
      </c>
      <c r="BE167" s="190">
        <f>SUM(BE164:BE166)</f>
        <v>0</v>
      </c>
    </row>
    <row r="168" spans="1:104" x14ac:dyDescent="0.2">
      <c r="A168" s="162" t="s">
        <v>74</v>
      </c>
      <c r="B168" s="163" t="s">
        <v>288</v>
      </c>
      <c r="C168" s="164" t="s">
        <v>289</v>
      </c>
      <c r="D168" s="165"/>
      <c r="E168" s="166"/>
      <c r="F168" s="166"/>
      <c r="G168" s="167"/>
      <c r="H168" s="168"/>
      <c r="I168" s="168"/>
      <c r="O168" s="169">
        <v>1</v>
      </c>
    </row>
    <row r="169" spans="1:104" x14ac:dyDescent="0.2">
      <c r="A169" s="170">
        <v>55</v>
      </c>
      <c r="B169" s="171" t="s">
        <v>290</v>
      </c>
      <c r="C169" s="172" t="s">
        <v>291</v>
      </c>
      <c r="D169" s="173" t="s">
        <v>85</v>
      </c>
      <c r="E169" s="174">
        <v>138</v>
      </c>
      <c r="F169" s="234">
        <v>0</v>
      </c>
      <c r="G169" s="175">
        <f>E169*F169</f>
        <v>0</v>
      </c>
      <c r="O169" s="169">
        <v>2</v>
      </c>
      <c r="AA169" s="145">
        <v>1</v>
      </c>
      <c r="AB169" s="145">
        <v>7</v>
      </c>
      <c r="AC169" s="145">
        <v>7</v>
      </c>
      <c r="AZ169" s="145">
        <v>2</v>
      </c>
      <c r="BA169" s="145">
        <f>IF(AZ169=1,G169,0)</f>
        <v>0</v>
      </c>
      <c r="BB169" s="145">
        <f>IF(AZ169=2,G169,0)</f>
        <v>0</v>
      </c>
      <c r="BC169" s="145">
        <f>IF(AZ169=3,G169,0)</f>
        <v>0</v>
      </c>
      <c r="BD169" s="145">
        <f>IF(AZ169=4,G169,0)</f>
        <v>0</v>
      </c>
      <c r="BE169" s="145">
        <f>IF(AZ169=5,G169,0)</f>
        <v>0</v>
      </c>
      <c r="CA169" s="176">
        <v>1</v>
      </c>
      <c r="CB169" s="176">
        <v>7</v>
      </c>
      <c r="CZ169" s="145">
        <v>1.3999999999999999E-4</v>
      </c>
    </row>
    <row r="170" spans="1:104" x14ac:dyDescent="0.2">
      <c r="A170" s="177"/>
      <c r="B170" s="179"/>
      <c r="C170" s="225" t="s">
        <v>105</v>
      </c>
      <c r="D170" s="226"/>
      <c r="E170" s="203">
        <v>0</v>
      </c>
      <c r="F170" s="181"/>
      <c r="G170" s="182"/>
      <c r="M170" s="178" t="s">
        <v>105</v>
      </c>
      <c r="O170" s="169"/>
    </row>
    <row r="171" spans="1:104" x14ac:dyDescent="0.2">
      <c r="A171" s="177"/>
      <c r="B171" s="179"/>
      <c r="C171" s="225" t="s">
        <v>292</v>
      </c>
      <c r="D171" s="226"/>
      <c r="E171" s="203">
        <v>37.670999999999999</v>
      </c>
      <c r="F171" s="181"/>
      <c r="G171" s="182"/>
      <c r="M171" s="178" t="s">
        <v>292</v>
      </c>
      <c r="O171" s="169"/>
    </row>
    <row r="172" spans="1:104" x14ac:dyDescent="0.2">
      <c r="A172" s="177"/>
      <c r="B172" s="179"/>
      <c r="C172" s="225" t="s">
        <v>131</v>
      </c>
      <c r="D172" s="226"/>
      <c r="E172" s="203">
        <v>48.3</v>
      </c>
      <c r="F172" s="181"/>
      <c r="G172" s="182"/>
      <c r="M172" s="178" t="s">
        <v>131</v>
      </c>
      <c r="O172" s="169"/>
    </row>
    <row r="173" spans="1:104" x14ac:dyDescent="0.2">
      <c r="A173" s="177"/>
      <c r="B173" s="179"/>
      <c r="C173" s="225" t="s">
        <v>293</v>
      </c>
      <c r="D173" s="226"/>
      <c r="E173" s="203">
        <v>52.021999999999998</v>
      </c>
      <c r="F173" s="181"/>
      <c r="G173" s="182"/>
      <c r="M173" s="178" t="s">
        <v>293</v>
      </c>
      <c r="O173" s="169"/>
    </row>
    <row r="174" spans="1:104" x14ac:dyDescent="0.2">
      <c r="A174" s="177"/>
      <c r="B174" s="179"/>
      <c r="C174" s="225" t="s">
        <v>106</v>
      </c>
      <c r="D174" s="226"/>
      <c r="E174" s="203">
        <v>137.99299999999999</v>
      </c>
      <c r="F174" s="181"/>
      <c r="G174" s="182"/>
      <c r="M174" s="178" t="s">
        <v>106</v>
      </c>
      <c r="O174" s="169"/>
    </row>
    <row r="175" spans="1:104" x14ac:dyDescent="0.2">
      <c r="A175" s="177"/>
      <c r="B175" s="179"/>
      <c r="C175" s="227" t="s">
        <v>294</v>
      </c>
      <c r="D175" s="226"/>
      <c r="E175" s="180">
        <v>138</v>
      </c>
      <c r="F175" s="181"/>
      <c r="G175" s="182"/>
      <c r="M175" s="178" t="s">
        <v>294</v>
      </c>
      <c r="O175" s="169"/>
    </row>
    <row r="176" spans="1:104" x14ac:dyDescent="0.2">
      <c r="A176" s="183"/>
      <c r="B176" s="184" t="s">
        <v>75</v>
      </c>
      <c r="C176" s="185" t="str">
        <f>CONCATENATE(B168," ",C168)</f>
        <v>784 Malby</v>
      </c>
      <c r="D176" s="186"/>
      <c r="E176" s="187"/>
      <c r="F176" s="188"/>
      <c r="G176" s="189">
        <f>SUM(G168:G175)</f>
        <v>0</v>
      </c>
      <c r="O176" s="169">
        <v>4</v>
      </c>
      <c r="BA176" s="190">
        <f>SUM(BA168:BA175)</f>
        <v>0</v>
      </c>
      <c r="BB176" s="190">
        <f>SUM(BB168:BB175)</f>
        <v>0</v>
      </c>
      <c r="BC176" s="190">
        <f>SUM(BC168:BC175)</f>
        <v>0</v>
      </c>
      <c r="BD176" s="190">
        <f>SUM(BD168:BD175)</f>
        <v>0</v>
      </c>
      <c r="BE176" s="190">
        <f>SUM(BE168:BE175)</f>
        <v>0</v>
      </c>
    </row>
    <row r="177" spans="1:104" x14ac:dyDescent="0.2">
      <c r="A177" s="162" t="s">
        <v>74</v>
      </c>
      <c r="B177" s="163" t="s">
        <v>295</v>
      </c>
      <c r="C177" s="164" t="s">
        <v>296</v>
      </c>
      <c r="D177" s="165"/>
      <c r="E177" s="166"/>
      <c r="F177" s="166"/>
      <c r="G177" s="167"/>
      <c r="H177" s="168"/>
      <c r="I177" s="168"/>
      <c r="O177" s="169">
        <v>1</v>
      </c>
    </row>
    <row r="178" spans="1:104" x14ac:dyDescent="0.2">
      <c r="A178" s="170">
        <v>56</v>
      </c>
      <c r="B178" s="171" t="s">
        <v>297</v>
      </c>
      <c r="C178" s="172" t="s">
        <v>298</v>
      </c>
      <c r="D178" s="173" t="s">
        <v>89</v>
      </c>
      <c r="E178" s="174">
        <v>2</v>
      </c>
      <c r="F178" s="234">
        <v>0</v>
      </c>
      <c r="G178" s="175">
        <f>E178*F178</f>
        <v>0</v>
      </c>
      <c r="O178" s="169">
        <v>2</v>
      </c>
      <c r="AA178" s="145">
        <v>12</v>
      </c>
      <c r="AB178" s="145">
        <v>0</v>
      </c>
      <c r="AC178" s="145">
        <v>50</v>
      </c>
      <c r="AZ178" s="145">
        <v>2</v>
      </c>
      <c r="BA178" s="145">
        <f>IF(AZ178=1,G178,0)</f>
        <v>0</v>
      </c>
      <c r="BB178" s="145">
        <f>IF(AZ178=2,G178,0)</f>
        <v>0</v>
      </c>
      <c r="BC178" s="145">
        <f>IF(AZ178=3,G178,0)</f>
        <v>0</v>
      </c>
      <c r="BD178" s="145">
        <f>IF(AZ178=4,G178,0)</f>
        <v>0</v>
      </c>
      <c r="BE178" s="145">
        <f>IF(AZ178=5,G178,0)</f>
        <v>0</v>
      </c>
      <c r="CA178" s="176">
        <v>12</v>
      </c>
      <c r="CB178" s="176">
        <v>0</v>
      </c>
      <c r="CZ178" s="145">
        <v>0</v>
      </c>
    </row>
    <row r="179" spans="1:104" x14ac:dyDescent="0.2">
      <c r="A179" s="183"/>
      <c r="B179" s="184" t="s">
        <v>75</v>
      </c>
      <c r="C179" s="185" t="str">
        <f>CONCATENATE(B177," ",C177)</f>
        <v>788 Požární zabezpečení stavby</v>
      </c>
      <c r="D179" s="186"/>
      <c r="E179" s="187"/>
      <c r="F179" s="188"/>
      <c r="G179" s="189">
        <f>SUM(G177:G178)</f>
        <v>0</v>
      </c>
      <c r="O179" s="169">
        <v>4</v>
      </c>
      <c r="BA179" s="190">
        <f>SUM(BA177:BA178)</f>
        <v>0</v>
      </c>
      <c r="BB179" s="190">
        <f>SUM(BB177:BB178)</f>
        <v>0</v>
      </c>
      <c r="BC179" s="190">
        <f>SUM(BC177:BC178)</f>
        <v>0</v>
      </c>
      <c r="BD179" s="190">
        <f>SUM(BD177:BD178)</f>
        <v>0</v>
      </c>
      <c r="BE179" s="190">
        <f>SUM(BE177:BE178)</f>
        <v>0</v>
      </c>
    </row>
    <row r="180" spans="1:104" x14ac:dyDescent="0.2">
      <c r="A180" s="162" t="s">
        <v>74</v>
      </c>
      <c r="B180" s="163" t="s">
        <v>299</v>
      </c>
      <c r="C180" s="164" t="s">
        <v>300</v>
      </c>
      <c r="D180" s="165"/>
      <c r="E180" s="166"/>
      <c r="F180" s="166"/>
      <c r="G180" s="167"/>
      <c r="H180" s="168"/>
      <c r="I180" s="168"/>
      <c r="O180" s="169">
        <v>1</v>
      </c>
    </row>
    <row r="181" spans="1:104" ht="22.5" x14ac:dyDescent="0.2">
      <c r="A181" s="170">
        <v>57</v>
      </c>
      <c r="B181" s="171" t="s">
        <v>301</v>
      </c>
      <c r="C181" s="172" t="s">
        <v>302</v>
      </c>
      <c r="D181" s="173" t="s">
        <v>89</v>
      </c>
      <c r="E181" s="174">
        <v>1</v>
      </c>
      <c r="F181" s="234">
        <v>0</v>
      </c>
      <c r="G181" s="175">
        <f>E181*F181</f>
        <v>0</v>
      </c>
      <c r="O181" s="169">
        <v>2</v>
      </c>
      <c r="AA181" s="145">
        <v>12</v>
      </c>
      <c r="AB181" s="145">
        <v>0</v>
      </c>
      <c r="AC181" s="145">
        <v>12</v>
      </c>
      <c r="AZ181" s="145">
        <v>4</v>
      </c>
      <c r="BA181" s="145">
        <f>IF(AZ181=1,G181,0)</f>
        <v>0</v>
      </c>
      <c r="BB181" s="145">
        <f>IF(AZ181=2,G181,0)</f>
        <v>0</v>
      </c>
      <c r="BC181" s="145">
        <f>IF(AZ181=3,G181,0)</f>
        <v>0</v>
      </c>
      <c r="BD181" s="145">
        <f>IF(AZ181=4,G181,0)</f>
        <v>0</v>
      </c>
      <c r="BE181" s="145">
        <f>IF(AZ181=5,G181,0)</f>
        <v>0</v>
      </c>
      <c r="CA181" s="176">
        <v>12</v>
      </c>
      <c r="CB181" s="176">
        <v>0</v>
      </c>
      <c r="CZ181" s="145">
        <v>0</v>
      </c>
    </row>
    <row r="182" spans="1:104" x14ac:dyDescent="0.2">
      <c r="A182" s="170">
        <v>58</v>
      </c>
      <c r="B182" s="171" t="s">
        <v>303</v>
      </c>
      <c r="C182" s="172" t="s">
        <v>304</v>
      </c>
      <c r="D182" s="173" t="s">
        <v>89</v>
      </c>
      <c r="E182" s="174">
        <v>1</v>
      </c>
      <c r="F182" s="234">
        <v>0</v>
      </c>
      <c r="G182" s="175">
        <f>E182*F182</f>
        <v>0</v>
      </c>
      <c r="O182" s="169">
        <v>2</v>
      </c>
      <c r="AA182" s="145">
        <v>12</v>
      </c>
      <c r="AB182" s="145">
        <v>0</v>
      </c>
      <c r="AC182" s="145">
        <v>13</v>
      </c>
      <c r="AZ182" s="145">
        <v>4</v>
      </c>
      <c r="BA182" s="145">
        <f>IF(AZ182=1,G182,0)</f>
        <v>0</v>
      </c>
      <c r="BB182" s="145">
        <f>IF(AZ182=2,G182,0)</f>
        <v>0</v>
      </c>
      <c r="BC182" s="145">
        <f>IF(AZ182=3,G182,0)</f>
        <v>0</v>
      </c>
      <c r="BD182" s="145">
        <f>IF(AZ182=4,G182,0)</f>
        <v>0</v>
      </c>
      <c r="BE182" s="145">
        <f>IF(AZ182=5,G182,0)</f>
        <v>0</v>
      </c>
      <c r="CA182" s="176">
        <v>12</v>
      </c>
      <c r="CB182" s="176">
        <v>0</v>
      </c>
      <c r="CZ182" s="145">
        <v>0</v>
      </c>
    </row>
    <row r="183" spans="1:104" x14ac:dyDescent="0.2">
      <c r="A183" s="183"/>
      <c r="B183" s="184" t="s">
        <v>75</v>
      </c>
      <c r="C183" s="185" t="str">
        <f>CONCATENATE(B180," ",C180)</f>
        <v>M33 Montáže dopravních zařízení a vah</v>
      </c>
      <c r="D183" s="186"/>
      <c r="E183" s="187"/>
      <c r="F183" s="188"/>
      <c r="G183" s="189">
        <f>SUM(G180:G182)</f>
        <v>0</v>
      </c>
      <c r="O183" s="169">
        <v>4</v>
      </c>
      <c r="BA183" s="190">
        <f>SUM(BA180:BA182)</f>
        <v>0</v>
      </c>
      <c r="BB183" s="190">
        <f>SUM(BB180:BB182)</f>
        <v>0</v>
      </c>
      <c r="BC183" s="190">
        <f>SUM(BC180:BC182)</f>
        <v>0</v>
      </c>
      <c r="BD183" s="190">
        <f>SUM(BD180:BD182)</f>
        <v>0</v>
      </c>
      <c r="BE183" s="190">
        <f>SUM(BE180:BE182)</f>
        <v>0</v>
      </c>
    </row>
    <row r="184" spans="1:104" x14ac:dyDescent="0.2">
      <c r="A184" s="162" t="s">
        <v>74</v>
      </c>
      <c r="B184" s="163" t="s">
        <v>305</v>
      </c>
      <c r="C184" s="164" t="s">
        <v>306</v>
      </c>
      <c r="D184" s="165"/>
      <c r="E184" s="166"/>
      <c r="F184" s="166"/>
      <c r="G184" s="167"/>
      <c r="H184" s="168"/>
      <c r="I184" s="168"/>
      <c r="O184" s="169">
        <v>1</v>
      </c>
    </row>
    <row r="185" spans="1:104" x14ac:dyDescent="0.2">
      <c r="A185" s="170">
        <v>59</v>
      </c>
      <c r="B185" s="171" t="s">
        <v>307</v>
      </c>
      <c r="C185" s="172" t="s">
        <v>308</v>
      </c>
      <c r="D185" s="173" t="s">
        <v>103</v>
      </c>
      <c r="E185" s="174">
        <v>21.149753199999999</v>
      </c>
      <c r="F185" s="234">
        <v>0</v>
      </c>
      <c r="G185" s="175">
        <f>E185*F185</f>
        <v>0</v>
      </c>
      <c r="O185" s="169">
        <v>2</v>
      </c>
      <c r="AA185" s="145">
        <v>8</v>
      </c>
      <c r="AB185" s="145">
        <v>0</v>
      </c>
      <c r="AC185" s="145">
        <v>3</v>
      </c>
      <c r="AZ185" s="145">
        <v>1</v>
      </c>
      <c r="BA185" s="145">
        <f>IF(AZ185=1,G185,0)</f>
        <v>0</v>
      </c>
      <c r="BB185" s="145">
        <f>IF(AZ185=2,G185,0)</f>
        <v>0</v>
      </c>
      <c r="BC185" s="145">
        <f>IF(AZ185=3,G185,0)</f>
        <v>0</v>
      </c>
      <c r="BD185" s="145">
        <f>IF(AZ185=4,G185,0)</f>
        <v>0</v>
      </c>
      <c r="BE185" s="145">
        <f>IF(AZ185=5,G185,0)</f>
        <v>0</v>
      </c>
      <c r="CA185" s="176">
        <v>8</v>
      </c>
      <c r="CB185" s="176">
        <v>0</v>
      </c>
      <c r="CZ185" s="145">
        <v>0</v>
      </c>
    </row>
    <row r="186" spans="1:104" x14ac:dyDescent="0.2">
      <c r="A186" s="170">
        <v>60</v>
      </c>
      <c r="B186" s="171" t="s">
        <v>309</v>
      </c>
      <c r="C186" s="172" t="s">
        <v>310</v>
      </c>
      <c r="D186" s="173" t="s">
        <v>103</v>
      </c>
      <c r="E186" s="174">
        <v>42.299506399999999</v>
      </c>
      <c r="F186" s="234">
        <v>0</v>
      </c>
      <c r="G186" s="175">
        <f>E186*F186</f>
        <v>0</v>
      </c>
      <c r="O186" s="169">
        <v>2</v>
      </c>
      <c r="AA186" s="145">
        <v>8</v>
      </c>
      <c r="AB186" s="145">
        <v>0</v>
      </c>
      <c r="AC186" s="145">
        <v>3</v>
      </c>
      <c r="AZ186" s="145">
        <v>1</v>
      </c>
      <c r="BA186" s="145">
        <f>IF(AZ186=1,G186,0)</f>
        <v>0</v>
      </c>
      <c r="BB186" s="145">
        <f>IF(AZ186=2,G186,0)</f>
        <v>0</v>
      </c>
      <c r="BC186" s="145">
        <f>IF(AZ186=3,G186,0)</f>
        <v>0</v>
      </c>
      <c r="BD186" s="145">
        <f>IF(AZ186=4,G186,0)</f>
        <v>0</v>
      </c>
      <c r="BE186" s="145">
        <f>IF(AZ186=5,G186,0)</f>
        <v>0</v>
      </c>
      <c r="CA186" s="176">
        <v>8</v>
      </c>
      <c r="CB186" s="176">
        <v>0</v>
      </c>
      <c r="CZ186" s="145">
        <v>0</v>
      </c>
    </row>
    <row r="187" spans="1:104" x14ac:dyDescent="0.2">
      <c r="A187" s="170">
        <v>61</v>
      </c>
      <c r="B187" s="171" t="s">
        <v>311</v>
      </c>
      <c r="C187" s="172" t="s">
        <v>312</v>
      </c>
      <c r="D187" s="173" t="s">
        <v>103</v>
      </c>
      <c r="E187" s="174">
        <v>21.149753199999999</v>
      </c>
      <c r="F187" s="234">
        <v>0</v>
      </c>
      <c r="G187" s="175">
        <f>E187*F187</f>
        <v>0</v>
      </c>
      <c r="O187" s="169">
        <v>2</v>
      </c>
      <c r="AA187" s="145">
        <v>8</v>
      </c>
      <c r="AB187" s="145">
        <v>0</v>
      </c>
      <c r="AC187" s="145">
        <v>3</v>
      </c>
      <c r="AZ187" s="145">
        <v>1</v>
      </c>
      <c r="BA187" s="145">
        <f>IF(AZ187=1,G187,0)</f>
        <v>0</v>
      </c>
      <c r="BB187" s="145">
        <f>IF(AZ187=2,G187,0)</f>
        <v>0</v>
      </c>
      <c r="BC187" s="145">
        <f>IF(AZ187=3,G187,0)</f>
        <v>0</v>
      </c>
      <c r="BD187" s="145">
        <f>IF(AZ187=4,G187,0)</f>
        <v>0</v>
      </c>
      <c r="BE187" s="145">
        <f>IF(AZ187=5,G187,0)</f>
        <v>0</v>
      </c>
      <c r="CA187" s="176">
        <v>8</v>
      </c>
      <c r="CB187" s="176">
        <v>0</v>
      </c>
      <c r="CZ187" s="145">
        <v>0</v>
      </c>
    </row>
    <row r="188" spans="1:104" x14ac:dyDescent="0.2">
      <c r="A188" s="170">
        <v>62</v>
      </c>
      <c r="B188" s="171" t="s">
        <v>313</v>
      </c>
      <c r="C188" s="172" t="s">
        <v>314</v>
      </c>
      <c r="D188" s="173" t="s">
        <v>103</v>
      </c>
      <c r="E188" s="174">
        <v>296.0965448</v>
      </c>
      <c r="F188" s="234">
        <v>0</v>
      </c>
      <c r="G188" s="175">
        <f>E188*F188</f>
        <v>0</v>
      </c>
      <c r="O188" s="169">
        <v>2</v>
      </c>
      <c r="AA188" s="145">
        <v>8</v>
      </c>
      <c r="AB188" s="145">
        <v>0</v>
      </c>
      <c r="AC188" s="145">
        <v>3</v>
      </c>
      <c r="AZ188" s="145">
        <v>1</v>
      </c>
      <c r="BA188" s="145">
        <f>IF(AZ188=1,G188,0)</f>
        <v>0</v>
      </c>
      <c r="BB188" s="145">
        <f>IF(AZ188=2,G188,0)</f>
        <v>0</v>
      </c>
      <c r="BC188" s="145">
        <f>IF(AZ188=3,G188,0)</f>
        <v>0</v>
      </c>
      <c r="BD188" s="145">
        <f>IF(AZ188=4,G188,0)</f>
        <v>0</v>
      </c>
      <c r="BE188" s="145">
        <f>IF(AZ188=5,G188,0)</f>
        <v>0</v>
      </c>
      <c r="CA188" s="176">
        <v>8</v>
      </c>
      <c r="CB188" s="176">
        <v>0</v>
      </c>
      <c r="CZ188" s="145">
        <v>0</v>
      </c>
    </row>
    <row r="189" spans="1:104" x14ac:dyDescent="0.2">
      <c r="A189" s="170">
        <v>63</v>
      </c>
      <c r="B189" s="171" t="s">
        <v>315</v>
      </c>
      <c r="C189" s="172" t="s">
        <v>316</v>
      </c>
      <c r="D189" s="173" t="s">
        <v>103</v>
      </c>
      <c r="E189" s="174">
        <v>21.149753199999999</v>
      </c>
      <c r="F189" s="234">
        <v>0</v>
      </c>
      <c r="G189" s="175">
        <f>E189*F189</f>
        <v>0</v>
      </c>
      <c r="O189" s="169">
        <v>2</v>
      </c>
      <c r="AA189" s="145">
        <v>8</v>
      </c>
      <c r="AB189" s="145">
        <v>0</v>
      </c>
      <c r="AC189" s="145">
        <v>3</v>
      </c>
      <c r="AZ189" s="145">
        <v>1</v>
      </c>
      <c r="BA189" s="145">
        <f>IF(AZ189=1,G189,0)</f>
        <v>0</v>
      </c>
      <c r="BB189" s="145">
        <f>IF(AZ189=2,G189,0)</f>
        <v>0</v>
      </c>
      <c r="BC189" s="145">
        <f>IF(AZ189=3,G189,0)</f>
        <v>0</v>
      </c>
      <c r="BD189" s="145">
        <f>IF(AZ189=4,G189,0)</f>
        <v>0</v>
      </c>
      <c r="BE189" s="145">
        <f>IF(AZ189=5,G189,0)</f>
        <v>0</v>
      </c>
      <c r="CA189" s="176">
        <v>8</v>
      </c>
      <c r="CB189" s="176">
        <v>0</v>
      </c>
      <c r="CZ189" s="145">
        <v>0</v>
      </c>
    </row>
    <row r="190" spans="1:104" x14ac:dyDescent="0.2">
      <c r="A190" s="183"/>
      <c r="B190" s="184" t="s">
        <v>75</v>
      </c>
      <c r="C190" s="185" t="str">
        <f>CONCATENATE(B184," ",C184)</f>
        <v>D96 Přesuny suti a vybouraných hmot</v>
      </c>
      <c r="D190" s="186"/>
      <c r="E190" s="187"/>
      <c r="F190" s="188"/>
      <c r="G190" s="189">
        <f>SUM(G184:G189)</f>
        <v>0</v>
      </c>
      <c r="O190" s="169">
        <v>4</v>
      </c>
      <c r="BA190" s="190">
        <f>SUM(BA184:BA189)</f>
        <v>0</v>
      </c>
      <c r="BB190" s="190">
        <f>SUM(BB184:BB189)</f>
        <v>0</v>
      </c>
      <c r="BC190" s="190">
        <f>SUM(BC184:BC189)</f>
        <v>0</v>
      </c>
      <c r="BD190" s="190">
        <f>SUM(BD184:BD189)</f>
        <v>0</v>
      </c>
      <c r="BE190" s="190">
        <f>SUM(BE184:BE189)</f>
        <v>0</v>
      </c>
    </row>
    <row r="191" spans="1:104" x14ac:dyDescent="0.2">
      <c r="A191" s="162" t="s">
        <v>74</v>
      </c>
      <c r="B191" s="163" t="s">
        <v>322</v>
      </c>
      <c r="C191" s="164" t="s">
        <v>324</v>
      </c>
      <c r="D191" s="165"/>
      <c r="E191" s="166"/>
      <c r="F191" s="166"/>
      <c r="G191" s="167"/>
      <c r="H191" s="168"/>
      <c r="I191" s="168"/>
      <c r="O191" s="169">
        <v>1</v>
      </c>
    </row>
    <row r="192" spans="1:104" x14ac:dyDescent="0.2">
      <c r="A192" s="170">
        <v>64</v>
      </c>
      <c r="B192" s="171" t="s">
        <v>323</v>
      </c>
      <c r="C192" s="172" t="s">
        <v>325</v>
      </c>
      <c r="D192" s="173" t="s">
        <v>326</v>
      </c>
      <c r="E192" s="174">
        <v>1</v>
      </c>
      <c r="F192" s="234">
        <v>0</v>
      </c>
      <c r="G192" s="175">
        <f>E192*F192</f>
        <v>0</v>
      </c>
      <c r="O192" s="169">
        <v>2</v>
      </c>
      <c r="AA192" s="145">
        <v>12</v>
      </c>
      <c r="AB192" s="145">
        <v>0</v>
      </c>
      <c r="AC192" s="145">
        <v>12</v>
      </c>
      <c r="AZ192" s="145">
        <v>4</v>
      </c>
      <c r="BA192" s="145">
        <f>IF(AZ192=1,G192,0)</f>
        <v>0</v>
      </c>
      <c r="BB192" s="145">
        <f>IF(AZ192=2,G192,0)</f>
        <v>0</v>
      </c>
      <c r="BC192" s="145">
        <f>IF(AZ192=3,G192,0)</f>
        <v>0</v>
      </c>
      <c r="BD192" s="145">
        <f>IF(AZ192=4,G192,0)</f>
        <v>0</v>
      </c>
      <c r="BE192" s="145">
        <f>IF(AZ192=5,G192,0)</f>
        <v>0</v>
      </c>
      <c r="CA192" s="176">
        <v>12</v>
      </c>
      <c r="CB192" s="176">
        <v>0</v>
      </c>
      <c r="CZ192" s="145">
        <v>0</v>
      </c>
    </row>
    <row r="193" spans="1:57" x14ac:dyDescent="0.2">
      <c r="A193" s="183"/>
      <c r="B193" s="184" t="s">
        <v>75</v>
      </c>
      <c r="C193" s="185" t="str">
        <f>CONCATENATE(B191," ",C191)</f>
        <v>100 Ostatní náklady stavby</v>
      </c>
      <c r="D193" s="186"/>
      <c r="E193" s="187"/>
      <c r="F193" s="188"/>
      <c r="G193" s="189">
        <f>SUM(G191:G192)</f>
        <v>0</v>
      </c>
      <c r="O193" s="169">
        <v>4</v>
      </c>
      <c r="BA193" s="190">
        <f>SUM(BA191:BA192)</f>
        <v>0</v>
      </c>
      <c r="BB193" s="190">
        <f>SUM(BB191:BB192)</f>
        <v>0</v>
      </c>
      <c r="BC193" s="190">
        <f>SUM(BC191:BC192)</f>
        <v>0</v>
      </c>
      <c r="BD193" s="190">
        <f>SUM(BD191:BD192)</f>
        <v>0</v>
      </c>
      <c r="BE193" s="190">
        <f>SUM(BE191:BE192)</f>
        <v>0</v>
      </c>
    </row>
    <row r="194" spans="1:57" x14ac:dyDescent="0.2">
      <c r="E194" s="145"/>
    </row>
    <row r="195" spans="1:57" x14ac:dyDescent="0.2">
      <c r="E195" s="145"/>
    </row>
    <row r="196" spans="1:57" x14ac:dyDescent="0.2">
      <c r="E196" s="145"/>
    </row>
    <row r="197" spans="1:57" x14ac:dyDescent="0.2">
      <c r="E197" s="145"/>
    </row>
    <row r="198" spans="1:57" x14ac:dyDescent="0.2">
      <c r="E198" s="145"/>
    </row>
    <row r="199" spans="1:57" x14ac:dyDescent="0.2">
      <c r="E199" s="145"/>
    </row>
    <row r="200" spans="1:57" x14ac:dyDescent="0.2">
      <c r="E200" s="145"/>
    </row>
    <row r="201" spans="1:57" x14ac:dyDescent="0.2">
      <c r="E201" s="145"/>
    </row>
    <row r="202" spans="1:57" x14ac:dyDescent="0.2">
      <c r="E202" s="145"/>
    </row>
    <row r="203" spans="1:57" x14ac:dyDescent="0.2">
      <c r="E203" s="145"/>
    </row>
    <row r="204" spans="1:57" x14ac:dyDescent="0.2">
      <c r="E204" s="145"/>
    </row>
    <row r="205" spans="1:57" x14ac:dyDescent="0.2">
      <c r="E205" s="145"/>
    </row>
    <row r="206" spans="1:57" x14ac:dyDescent="0.2">
      <c r="E206" s="145"/>
    </row>
    <row r="207" spans="1:57" x14ac:dyDescent="0.2">
      <c r="E207" s="145"/>
    </row>
    <row r="208" spans="1:57" x14ac:dyDescent="0.2">
      <c r="E208" s="145"/>
    </row>
    <row r="209" spans="1:7" x14ac:dyDescent="0.2">
      <c r="E209" s="145"/>
    </row>
    <row r="210" spans="1:7" x14ac:dyDescent="0.2">
      <c r="E210" s="145"/>
    </row>
    <row r="211" spans="1:7" x14ac:dyDescent="0.2">
      <c r="E211" s="145"/>
    </row>
    <row r="212" spans="1:7" x14ac:dyDescent="0.2">
      <c r="E212" s="145"/>
    </row>
    <row r="213" spans="1:7" x14ac:dyDescent="0.2">
      <c r="E213" s="145"/>
    </row>
    <row r="214" spans="1:7" x14ac:dyDescent="0.2">
      <c r="E214" s="145"/>
    </row>
    <row r="215" spans="1:7" x14ac:dyDescent="0.2">
      <c r="E215" s="145"/>
    </row>
    <row r="216" spans="1:7" x14ac:dyDescent="0.2">
      <c r="E216" s="145"/>
    </row>
    <row r="217" spans="1:7" x14ac:dyDescent="0.2">
      <c r="A217" s="191"/>
      <c r="B217" s="191"/>
      <c r="C217" s="191"/>
      <c r="D217" s="191"/>
      <c r="E217" s="191"/>
      <c r="F217" s="191"/>
      <c r="G217" s="191"/>
    </row>
    <row r="218" spans="1:7" x14ac:dyDescent="0.2">
      <c r="A218" s="191"/>
      <c r="B218" s="191"/>
      <c r="C218" s="191"/>
      <c r="D218" s="191"/>
      <c r="E218" s="191"/>
      <c r="F218" s="191"/>
      <c r="G218" s="191"/>
    </row>
    <row r="219" spans="1:7" x14ac:dyDescent="0.2">
      <c r="A219" s="191"/>
      <c r="B219" s="191"/>
      <c r="C219" s="191"/>
      <c r="D219" s="191"/>
      <c r="E219" s="191"/>
      <c r="F219" s="191"/>
      <c r="G219" s="191"/>
    </row>
    <row r="220" spans="1:7" x14ac:dyDescent="0.2">
      <c r="A220" s="191"/>
      <c r="B220" s="191"/>
      <c r="C220" s="191"/>
      <c r="D220" s="191"/>
      <c r="E220" s="191"/>
      <c r="F220" s="191"/>
      <c r="G220" s="191"/>
    </row>
    <row r="221" spans="1:7" x14ac:dyDescent="0.2">
      <c r="E221" s="145"/>
    </row>
    <row r="222" spans="1:7" x14ac:dyDescent="0.2">
      <c r="E222" s="145"/>
    </row>
    <row r="223" spans="1:7" x14ac:dyDescent="0.2">
      <c r="E223" s="145"/>
    </row>
    <row r="224" spans="1:7" x14ac:dyDescent="0.2">
      <c r="E224" s="145"/>
    </row>
    <row r="225" spans="5:5" x14ac:dyDescent="0.2">
      <c r="E225" s="145"/>
    </row>
    <row r="226" spans="5:5" x14ac:dyDescent="0.2">
      <c r="E226" s="145"/>
    </row>
    <row r="227" spans="5:5" x14ac:dyDescent="0.2">
      <c r="E227" s="145"/>
    </row>
    <row r="228" spans="5:5" x14ac:dyDescent="0.2">
      <c r="E228" s="145"/>
    </row>
    <row r="229" spans="5:5" x14ac:dyDescent="0.2">
      <c r="E229" s="145"/>
    </row>
    <row r="230" spans="5:5" x14ac:dyDescent="0.2">
      <c r="E230" s="145"/>
    </row>
    <row r="231" spans="5:5" x14ac:dyDescent="0.2">
      <c r="E231" s="145"/>
    </row>
    <row r="232" spans="5:5" x14ac:dyDescent="0.2">
      <c r="E232" s="145"/>
    </row>
    <row r="233" spans="5:5" x14ac:dyDescent="0.2">
      <c r="E233" s="145"/>
    </row>
    <row r="234" spans="5:5" x14ac:dyDescent="0.2">
      <c r="E234" s="145"/>
    </row>
    <row r="235" spans="5:5" x14ac:dyDescent="0.2">
      <c r="E235" s="145"/>
    </row>
    <row r="236" spans="5:5" x14ac:dyDescent="0.2">
      <c r="E236" s="145"/>
    </row>
    <row r="237" spans="5:5" x14ac:dyDescent="0.2">
      <c r="E237" s="145"/>
    </row>
    <row r="238" spans="5:5" x14ac:dyDescent="0.2">
      <c r="E238" s="145"/>
    </row>
    <row r="239" spans="5:5" x14ac:dyDescent="0.2">
      <c r="E239" s="145"/>
    </row>
    <row r="240" spans="5:5" x14ac:dyDescent="0.2">
      <c r="E240" s="145"/>
    </row>
    <row r="241" spans="1:7" x14ac:dyDescent="0.2">
      <c r="E241" s="145"/>
    </row>
    <row r="242" spans="1:7" x14ac:dyDescent="0.2">
      <c r="E242" s="145"/>
    </row>
    <row r="243" spans="1:7" x14ac:dyDescent="0.2">
      <c r="E243" s="145"/>
    </row>
    <row r="244" spans="1:7" x14ac:dyDescent="0.2">
      <c r="E244" s="145"/>
    </row>
    <row r="245" spans="1:7" x14ac:dyDescent="0.2">
      <c r="E245" s="145"/>
    </row>
    <row r="246" spans="1:7" x14ac:dyDescent="0.2">
      <c r="E246" s="145"/>
    </row>
    <row r="247" spans="1:7" x14ac:dyDescent="0.2">
      <c r="E247" s="145"/>
    </row>
    <row r="248" spans="1:7" x14ac:dyDescent="0.2">
      <c r="E248" s="145"/>
    </row>
    <row r="249" spans="1:7" x14ac:dyDescent="0.2">
      <c r="E249" s="145"/>
    </row>
    <row r="250" spans="1:7" x14ac:dyDescent="0.2">
      <c r="E250" s="145"/>
    </row>
    <row r="251" spans="1:7" x14ac:dyDescent="0.2">
      <c r="E251" s="145"/>
    </row>
    <row r="252" spans="1:7" x14ac:dyDescent="0.2">
      <c r="A252" s="192"/>
      <c r="B252" s="192"/>
    </row>
    <row r="253" spans="1:7" x14ac:dyDescent="0.2">
      <c r="A253" s="191"/>
      <c r="B253" s="191"/>
      <c r="C253" s="194"/>
      <c r="D253" s="194"/>
      <c r="E253" s="195"/>
      <c r="F253" s="194"/>
      <c r="G253" s="196"/>
    </row>
    <row r="254" spans="1:7" x14ac:dyDescent="0.2">
      <c r="A254" s="197"/>
      <c r="B254" s="197"/>
      <c r="C254" s="191"/>
      <c r="D254" s="191"/>
      <c r="E254" s="198"/>
      <c r="F254" s="191"/>
      <c r="G254" s="191"/>
    </row>
    <row r="255" spans="1:7" x14ac:dyDescent="0.2">
      <c r="A255" s="191"/>
      <c r="B255" s="191"/>
      <c r="C255" s="191"/>
      <c r="D255" s="191"/>
      <c r="E255" s="198"/>
      <c r="F255" s="191"/>
      <c r="G255" s="191"/>
    </row>
    <row r="256" spans="1:7" x14ac:dyDescent="0.2">
      <c r="A256" s="191"/>
      <c r="B256" s="191"/>
      <c r="C256" s="191"/>
      <c r="D256" s="191"/>
      <c r="E256" s="198"/>
      <c r="F256" s="191"/>
      <c r="G256" s="191"/>
    </row>
    <row r="257" spans="1:7" x14ac:dyDescent="0.2">
      <c r="A257" s="191"/>
      <c r="B257" s="191"/>
      <c r="C257" s="191"/>
      <c r="D257" s="191"/>
      <c r="E257" s="198"/>
      <c r="F257" s="191"/>
      <c r="G257" s="191"/>
    </row>
    <row r="258" spans="1:7" x14ac:dyDescent="0.2">
      <c r="A258" s="191"/>
      <c r="B258" s="191"/>
      <c r="C258" s="191"/>
      <c r="D258" s="191"/>
      <c r="E258" s="198"/>
      <c r="F258" s="191"/>
      <c r="G258" s="191"/>
    </row>
    <row r="259" spans="1:7" x14ac:dyDescent="0.2">
      <c r="A259" s="191"/>
      <c r="B259" s="191"/>
      <c r="C259" s="191"/>
      <c r="D259" s="191"/>
      <c r="E259" s="198"/>
      <c r="F259" s="191"/>
      <c r="G259" s="191"/>
    </row>
    <row r="260" spans="1:7" x14ac:dyDescent="0.2">
      <c r="A260" s="191"/>
      <c r="B260" s="191"/>
      <c r="C260" s="191"/>
      <c r="D260" s="191"/>
      <c r="E260" s="198"/>
      <c r="F260" s="191"/>
      <c r="G260" s="191"/>
    </row>
    <row r="261" spans="1:7" x14ac:dyDescent="0.2">
      <c r="A261" s="191"/>
      <c r="B261" s="191"/>
      <c r="C261" s="191"/>
      <c r="D261" s="191"/>
      <c r="E261" s="198"/>
      <c r="F261" s="191"/>
      <c r="G261" s="191"/>
    </row>
    <row r="262" spans="1:7" x14ac:dyDescent="0.2">
      <c r="A262" s="191"/>
      <c r="B262" s="191"/>
      <c r="C262" s="191"/>
      <c r="D262" s="191"/>
      <c r="E262" s="198"/>
      <c r="F262" s="191"/>
      <c r="G262" s="191"/>
    </row>
    <row r="263" spans="1:7" x14ac:dyDescent="0.2">
      <c r="A263" s="191"/>
      <c r="B263" s="191"/>
      <c r="C263" s="191"/>
      <c r="D263" s="191"/>
      <c r="E263" s="198"/>
      <c r="F263" s="191"/>
      <c r="G263" s="191"/>
    </row>
    <row r="264" spans="1:7" x14ac:dyDescent="0.2">
      <c r="A264" s="191"/>
      <c r="B264" s="191"/>
      <c r="C264" s="191"/>
      <c r="D264" s="191"/>
      <c r="E264" s="198"/>
      <c r="F264" s="191"/>
      <c r="G264" s="191"/>
    </row>
    <row r="265" spans="1:7" x14ac:dyDescent="0.2">
      <c r="A265" s="191"/>
      <c r="B265" s="191"/>
      <c r="C265" s="191"/>
      <c r="D265" s="191"/>
      <c r="E265" s="198"/>
      <c r="F265" s="191"/>
      <c r="G265" s="191"/>
    </row>
    <row r="266" spans="1:7" x14ac:dyDescent="0.2">
      <c r="A266" s="191"/>
      <c r="B266" s="191"/>
      <c r="C266" s="191"/>
      <c r="D266" s="191"/>
      <c r="E266" s="198"/>
      <c r="F266" s="191"/>
      <c r="G266" s="191"/>
    </row>
  </sheetData>
  <sheetProtection algorithmName="SHA-512" hashValue="uDO+ANfzFPfdoOFtSX2bMhXtmPa840tb38XcDm8j+zcZYihsyfabqTYsdnfpBn3+Y/axYgYBzGOvlof1EYQqRQ==" saltValue="M8kZEQ8UgujJ+j9R6/sz6Q==" spinCount="100000" sheet="1" objects="1" scenarios="1"/>
  <mergeCells count="83">
    <mergeCell ref="A1:G1"/>
    <mergeCell ref="A3:B3"/>
    <mergeCell ref="A4:B4"/>
    <mergeCell ref="E4:G4"/>
    <mergeCell ref="C9:D9"/>
    <mergeCell ref="C26:D26"/>
    <mergeCell ref="C14:D14"/>
    <mergeCell ref="C15:D15"/>
    <mergeCell ref="C16:D16"/>
    <mergeCell ref="C18:D18"/>
    <mergeCell ref="C20:D20"/>
    <mergeCell ref="C22:D22"/>
    <mergeCell ref="C24:D24"/>
    <mergeCell ref="C55:D55"/>
    <mergeCell ref="C29:D29"/>
    <mergeCell ref="C33:D33"/>
    <mergeCell ref="C37:D37"/>
    <mergeCell ref="C38:D38"/>
    <mergeCell ref="C39:D39"/>
    <mergeCell ref="C41:D41"/>
    <mergeCell ref="C43:D43"/>
    <mergeCell ref="C44:D44"/>
    <mergeCell ref="C52:D52"/>
    <mergeCell ref="C53:D53"/>
    <mergeCell ref="C54:D54"/>
    <mergeCell ref="C81:D81"/>
    <mergeCell ref="C82:D82"/>
    <mergeCell ref="C58:D58"/>
    <mergeCell ref="C60:D60"/>
    <mergeCell ref="C62:D62"/>
    <mergeCell ref="C70:D70"/>
    <mergeCell ref="C75:D75"/>
    <mergeCell ref="C78:D78"/>
    <mergeCell ref="C79:D79"/>
    <mergeCell ref="C80:D80"/>
    <mergeCell ref="C84:D84"/>
    <mergeCell ref="C85:D85"/>
    <mergeCell ref="C86:D86"/>
    <mergeCell ref="C87:D87"/>
    <mergeCell ref="C89:D89"/>
    <mergeCell ref="C107:D107"/>
    <mergeCell ref="C112:D112"/>
    <mergeCell ref="C114:D114"/>
    <mergeCell ref="C94:D94"/>
    <mergeCell ref="C102:D102"/>
    <mergeCell ref="C138:D138"/>
    <mergeCell ref="C121:D121"/>
    <mergeCell ref="C122:D122"/>
    <mergeCell ref="C124:D124"/>
    <mergeCell ref="C125:D125"/>
    <mergeCell ref="C126:D126"/>
    <mergeCell ref="C129:D129"/>
    <mergeCell ref="C130:D130"/>
    <mergeCell ref="C131:D131"/>
    <mergeCell ref="C132:D132"/>
    <mergeCell ref="C133:D133"/>
    <mergeCell ref="C134:D134"/>
    <mergeCell ref="C135:D135"/>
    <mergeCell ref="C137:D137"/>
    <mergeCell ref="C151:D151"/>
    <mergeCell ref="C139:D139"/>
    <mergeCell ref="C140:D140"/>
    <mergeCell ref="C141:D141"/>
    <mergeCell ref="C142:D142"/>
    <mergeCell ref="C144:D144"/>
    <mergeCell ref="C145:D145"/>
    <mergeCell ref="C146:D146"/>
    <mergeCell ref="C147:D147"/>
    <mergeCell ref="C148:D148"/>
    <mergeCell ref="C149:D149"/>
    <mergeCell ref="C150:D150"/>
    <mergeCell ref="C152:D152"/>
    <mergeCell ref="C153:D153"/>
    <mergeCell ref="C154:D154"/>
    <mergeCell ref="C155:D155"/>
    <mergeCell ref="C157:D157"/>
    <mergeCell ref="C174:D174"/>
    <mergeCell ref="C175:D175"/>
    <mergeCell ref="C166:D166"/>
    <mergeCell ref="C170:D170"/>
    <mergeCell ref="C171:D171"/>
    <mergeCell ref="C172:D172"/>
    <mergeCell ref="C173:D17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INTAR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Ličková</dc:creator>
  <cp:lastModifiedBy>Krcma</cp:lastModifiedBy>
  <dcterms:created xsi:type="dcterms:W3CDTF">2017-09-16T18:47:59Z</dcterms:created>
  <dcterms:modified xsi:type="dcterms:W3CDTF">2018-01-10T15:41:25Z</dcterms:modified>
</cp:coreProperties>
</file>