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180" windowWidth="15600" windowHeight="8010" tabRatio="212" activeTab="1"/>
  </bookViews>
  <sheets>
    <sheet name="REKAP" sheetId="4" r:id="rId1"/>
    <sheet name="POLOZKY" sheetId="1" r:id="rId2"/>
  </sheets>
  <definedNames>
    <definedName name="_xlnm.Print_Titles" localSheetId="1">POLOZKY!$1:$5</definedName>
    <definedName name="_xlnm.Print_Titles" localSheetId="0">REKAP!$1:$6</definedName>
  </definedNames>
  <calcPr calcId="145621"/>
</workbook>
</file>

<file path=xl/calcChain.xml><?xml version="1.0" encoding="utf-8"?>
<calcChain xmlns="http://schemas.openxmlformats.org/spreadsheetml/2006/main">
  <c r="I1" i="4" l="1"/>
  <c r="G147" i="1" l="1"/>
  <c r="G146" i="1"/>
  <c r="K108" i="1" l="1"/>
  <c r="I108" i="1"/>
  <c r="G77" i="1" l="1"/>
  <c r="K131" i="1" l="1"/>
  <c r="I131" i="1"/>
  <c r="I144" i="1" l="1"/>
  <c r="K107" i="1" l="1"/>
  <c r="I107" i="1"/>
  <c r="G247" i="1" l="1"/>
  <c r="I180" i="1"/>
  <c r="I32" i="1"/>
  <c r="K19" i="1"/>
  <c r="K18" i="1"/>
  <c r="I19" i="1"/>
  <c r="I18" i="1"/>
  <c r="K237" i="1"/>
  <c r="I237" i="1"/>
  <c r="K325" i="1"/>
  <c r="I325" i="1"/>
  <c r="K244" i="1"/>
  <c r="I244" i="1"/>
  <c r="K234" i="1"/>
  <c r="I234" i="1"/>
  <c r="K235" i="1"/>
  <c r="I235" i="1"/>
  <c r="G239" i="1"/>
  <c r="K239" i="1" s="1"/>
  <c r="G97" i="1"/>
  <c r="I97" i="1" s="1"/>
  <c r="K158" i="1"/>
  <c r="I158" i="1"/>
  <c r="K157" i="1"/>
  <c r="I157" i="1"/>
  <c r="K156" i="1"/>
  <c r="I156" i="1"/>
  <c r="I155" i="1"/>
  <c r="K331" i="1"/>
  <c r="I331" i="1"/>
  <c r="K227" i="1"/>
  <c r="I227" i="1"/>
  <c r="K225" i="1"/>
  <c r="I225" i="1"/>
  <c r="K223" i="1"/>
  <c r="I223" i="1"/>
  <c r="K222" i="1"/>
  <c r="I222" i="1"/>
  <c r="K221" i="1"/>
  <c r="I221" i="1"/>
  <c r="K191" i="1"/>
  <c r="I191" i="1"/>
  <c r="I192" i="1"/>
  <c r="K192" i="1"/>
  <c r="I143" i="1"/>
  <c r="I142" i="1"/>
  <c r="K143" i="1"/>
  <c r="K142" i="1"/>
  <c r="K200" i="1"/>
  <c r="I200" i="1"/>
  <c r="K168" i="1"/>
  <c r="I168" i="1"/>
  <c r="K323" i="1"/>
  <c r="I323" i="1"/>
  <c r="K322" i="1"/>
  <c r="I322" i="1"/>
  <c r="K321" i="1"/>
  <c r="I321" i="1"/>
  <c r="G311" i="1"/>
  <c r="I311" i="1" s="1"/>
  <c r="D270" i="1"/>
  <c r="C24" i="4" s="1"/>
  <c r="K305" i="1"/>
  <c r="I305" i="1"/>
  <c r="G303" i="1"/>
  <c r="K303" i="1" s="1"/>
  <c r="K302" i="1"/>
  <c r="I302" i="1"/>
  <c r="I300" i="1"/>
  <c r="G63" i="1"/>
  <c r="G65" i="1"/>
  <c r="K65" i="1" s="1"/>
  <c r="I293" i="1"/>
  <c r="I292" i="1"/>
  <c r="I291" i="1"/>
  <c r="K293" i="1"/>
  <c r="K292" i="1"/>
  <c r="K291" i="1"/>
  <c r="I290" i="1"/>
  <c r="K290" i="1"/>
  <c r="K268" i="1"/>
  <c r="I268" i="1"/>
  <c r="K269" i="1"/>
  <c r="K267" i="1"/>
  <c r="I267" i="1"/>
  <c r="D259" i="1"/>
  <c r="C20" i="4" s="1"/>
  <c r="K258" i="1"/>
  <c r="K257" i="1"/>
  <c r="I257" i="1"/>
  <c r="K256" i="1"/>
  <c r="I256" i="1"/>
  <c r="K255" i="1"/>
  <c r="I255" i="1"/>
  <c r="K254" i="1"/>
  <c r="I254" i="1"/>
  <c r="K253" i="1"/>
  <c r="I253" i="1"/>
  <c r="K252" i="1"/>
  <c r="I252" i="1"/>
  <c r="D265" i="1"/>
  <c r="C22" i="4" s="1"/>
  <c r="K264" i="1"/>
  <c r="K263" i="1"/>
  <c r="K262" i="1"/>
  <c r="K261" i="1"/>
  <c r="I261" i="1"/>
  <c r="I265" i="1" s="1"/>
  <c r="G22" i="4" s="1"/>
  <c r="K300" i="1"/>
  <c r="K236" i="1"/>
  <c r="I236" i="1"/>
  <c r="G219" i="1"/>
  <c r="K219" i="1" s="1"/>
  <c r="G218" i="1"/>
  <c r="K218" i="1" s="1"/>
  <c r="K197" i="1"/>
  <c r="I197" i="1"/>
  <c r="K196" i="1"/>
  <c r="I196" i="1"/>
  <c r="K195" i="1"/>
  <c r="I195" i="1"/>
  <c r="I186" i="1"/>
  <c r="I203" i="1"/>
  <c r="I202" i="1"/>
  <c r="I185" i="1"/>
  <c r="I184" i="1"/>
  <c r="K186" i="1"/>
  <c r="K203" i="1"/>
  <c r="K202" i="1"/>
  <c r="K185" i="1"/>
  <c r="K184" i="1"/>
  <c r="K180" i="1"/>
  <c r="K169" i="1"/>
  <c r="K167" i="1"/>
  <c r="K166" i="1"/>
  <c r="K165" i="1"/>
  <c r="K162" i="1"/>
  <c r="I169" i="1"/>
  <c r="I167" i="1"/>
  <c r="I166" i="1"/>
  <c r="I165" i="1"/>
  <c r="I162" i="1"/>
  <c r="I161" i="1"/>
  <c r="K77" i="1"/>
  <c r="K75" i="1"/>
  <c r="I75" i="1"/>
  <c r="G149" i="1"/>
  <c r="K146" i="1"/>
  <c r="K127" i="1"/>
  <c r="I127" i="1"/>
  <c r="K106" i="1"/>
  <c r="I106" i="1"/>
  <c r="K123" i="1"/>
  <c r="K122" i="1"/>
  <c r="K121" i="1"/>
  <c r="K120" i="1"/>
  <c r="K117" i="1"/>
  <c r="K116" i="1"/>
  <c r="K115" i="1"/>
  <c r="K113" i="1"/>
  <c r="K112" i="1"/>
  <c r="K105" i="1"/>
  <c r="K104" i="1"/>
  <c r="K101" i="1"/>
  <c r="K100" i="1"/>
  <c r="K99" i="1"/>
  <c r="K98" i="1"/>
  <c r="K96" i="1"/>
  <c r="K88" i="1"/>
  <c r="K81" i="1"/>
  <c r="K80" i="1"/>
  <c r="I80" i="1"/>
  <c r="I81" i="1"/>
  <c r="I82" i="1"/>
  <c r="I83" i="1"/>
  <c r="I84" i="1"/>
  <c r="I85" i="1"/>
  <c r="I86" i="1"/>
  <c r="K87" i="1"/>
  <c r="I88" i="1"/>
  <c r="K89" i="1"/>
  <c r="I90" i="1"/>
  <c r="I91" i="1"/>
  <c r="I92" i="1"/>
  <c r="I93" i="1"/>
  <c r="K94" i="1"/>
  <c r="K95" i="1"/>
  <c r="I96" i="1"/>
  <c r="I98" i="1"/>
  <c r="I99" i="1"/>
  <c r="I100" i="1"/>
  <c r="I101" i="1"/>
  <c r="I102" i="1"/>
  <c r="I103" i="1"/>
  <c r="I104" i="1"/>
  <c r="I105" i="1"/>
  <c r="I112" i="1"/>
  <c r="I113" i="1"/>
  <c r="I114" i="1"/>
  <c r="I115" i="1"/>
  <c r="I116" i="1"/>
  <c r="I117" i="1"/>
  <c r="I118" i="1"/>
  <c r="I119" i="1"/>
  <c r="I120" i="1"/>
  <c r="I121" i="1"/>
  <c r="I122" i="1"/>
  <c r="I123" i="1"/>
  <c r="I95" i="1"/>
  <c r="I87" i="1"/>
  <c r="K92" i="1"/>
  <c r="I89" i="1"/>
  <c r="K93" i="1"/>
  <c r="K82" i="1"/>
  <c r="I94" i="1"/>
  <c r="K84" i="1"/>
  <c r="K129" i="1"/>
  <c r="I129" i="1"/>
  <c r="K149" i="1"/>
  <c r="K148" i="1"/>
  <c r="K128" i="1"/>
  <c r="I128" i="1"/>
  <c r="K140" i="1"/>
  <c r="I140" i="1"/>
  <c r="K139" i="1"/>
  <c r="I139" i="1"/>
  <c r="K138" i="1"/>
  <c r="I138" i="1"/>
  <c r="K135" i="1"/>
  <c r="I135" i="1"/>
  <c r="K76" i="1"/>
  <c r="I76" i="1"/>
  <c r="K71" i="1"/>
  <c r="I71" i="1"/>
  <c r="K72" i="1"/>
  <c r="I72" i="1"/>
  <c r="K73" i="1"/>
  <c r="I73" i="1"/>
  <c r="G59" i="1"/>
  <c r="K59" i="1" s="1"/>
  <c r="K40" i="1"/>
  <c r="I40" i="1"/>
  <c r="K32" i="1"/>
  <c r="K31" i="1"/>
  <c r="I31" i="1"/>
  <c r="K30" i="1"/>
  <c r="I30" i="1"/>
  <c r="K29" i="1"/>
  <c r="I29" i="1"/>
  <c r="K28" i="1"/>
  <c r="I28" i="1"/>
  <c r="K27" i="1"/>
  <c r="I27" i="1"/>
  <c r="I26" i="1"/>
  <c r="K25" i="1"/>
  <c r="I25" i="1"/>
  <c r="K23" i="1"/>
  <c r="I23" i="1"/>
  <c r="K50" i="1"/>
  <c r="K49" i="1"/>
  <c r="K48" i="1"/>
  <c r="K17" i="1"/>
  <c r="K16" i="1"/>
  <c r="K24" i="1"/>
  <c r="K47" i="1"/>
  <c r="K46" i="1"/>
  <c r="K45" i="1"/>
  <c r="K44" i="1"/>
  <c r="K43" i="1"/>
  <c r="K42" i="1"/>
  <c r="K41" i="1"/>
  <c r="K39" i="1"/>
  <c r="K38" i="1"/>
  <c r="K37" i="1"/>
  <c r="K36" i="1"/>
  <c r="K35" i="1"/>
  <c r="K34" i="1"/>
  <c r="K22" i="1"/>
  <c r="K21" i="1"/>
  <c r="K15" i="1"/>
  <c r="K14" i="1"/>
  <c r="K13" i="1"/>
  <c r="K12" i="1"/>
  <c r="K11" i="1"/>
  <c r="K10" i="1"/>
  <c r="I50" i="1"/>
  <c r="I49" i="1"/>
  <c r="I48" i="1"/>
  <c r="I17" i="1"/>
  <c r="I16" i="1"/>
  <c r="I24" i="1"/>
  <c r="I47" i="1"/>
  <c r="I46" i="1"/>
  <c r="I45" i="1"/>
  <c r="I44" i="1"/>
  <c r="I43" i="1"/>
  <c r="I42" i="1"/>
  <c r="I41" i="1"/>
  <c r="I39" i="1"/>
  <c r="I38" i="1"/>
  <c r="I37" i="1"/>
  <c r="I36" i="1"/>
  <c r="I35" i="1"/>
  <c r="I34" i="1"/>
  <c r="I22" i="1"/>
  <c r="I21" i="1"/>
  <c r="I15" i="1"/>
  <c r="I14" i="1"/>
  <c r="I13" i="1"/>
  <c r="I12" i="1"/>
  <c r="I11" i="1"/>
  <c r="I10" i="1"/>
  <c r="I74" i="1"/>
  <c r="I70" i="1"/>
  <c r="I126" i="1"/>
  <c r="I125" i="1"/>
  <c r="I133" i="1"/>
  <c r="I137" i="1"/>
  <c r="K137" i="1"/>
  <c r="K133" i="1"/>
  <c r="K126" i="1"/>
  <c r="K125" i="1"/>
  <c r="K74" i="1"/>
  <c r="I77" i="1"/>
  <c r="K66" i="1"/>
  <c r="K62" i="1"/>
  <c r="K61" i="1"/>
  <c r="K60" i="1"/>
  <c r="K57" i="1"/>
  <c r="K56" i="1"/>
  <c r="K55" i="1"/>
  <c r="K54" i="1"/>
  <c r="K53" i="1"/>
  <c r="K52" i="1"/>
  <c r="K63" i="1"/>
  <c r="K193" i="1"/>
  <c r="I193" i="1"/>
  <c r="K341" i="1"/>
  <c r="I341" i="1"/>
  <c r="I56" i="1"/>
  <c r="I52" i="1"/>
  <c r="K311" i="1"/>
  <c r="K358" i="1"/>
  <c r="K351" i="1"/>
  <c r="K356" i="1"/>
  <c r="K316" i="1"/>
  <c r="K315" i="1"/>
  <c r="K355" i="1"/>
  <c r="K354" i="1"/>
  <c r="K353" i="1"/>
  <c r="K352" i="1"/>
  <c r="K314" i="1"/>
  <c r="K313" i="1"/>
  <c r="K317" i="1"/>
  <c r="K248" i="1"/>
  <c r="I248" i="1"/>
  <c r="K210" i="1"/>
  <c r="K329" i="1"/>
  <c r="I329" i="1"/>
  <c r="I53" i="1"/>
  <c r="I57" i="1"/>
  <c r="K347" i="1"/>
  <c r="I296" i="1"/>
  <c r="K307" i="1"/>
  <c r="K299" i="1"/>
  <c r="K295" i="1"/>
  <c r="I307" i="1"/>
  <c r="I299" i="1"/>
  <c r="I295" i="1"/>
  <c r="I274" i="1"/>
  <c r="K274" i="1"/>
  <c r="I275" i="1"/>
  <c r="K275" i="1"/>
  <c r="I276" i="1"/>
  <c r="K276" i="1"/>
  <c r="I277" i="1"/>
  <c r="K277" i="1"/>
  <c r="I278" i="1"/>
  <c r="K278" i="1"/>
  <c r="I279" i="1"/>
  <c r="I281" i="1"/>
  <c r="K281" i="1"/>
  <c r="I282" i="1"/>
  <c r="K282" i="1"/>
  <c r="K309" i="1"/>
  <c r="I309" i="1"/>
  <c r="K289" i="1"/>
  <c r="I289" i="1"/>
  <c r="K288" i="1"/>
  <c r="I288" i="1"/>
  <c r="K287" i="1"/>
  <c r="I287" i="1"/>
  <c r="K286" i="1"/>
  <c r="I286" i="1"/>
  <c r="K285" i="1"/>
  <c r="I285" i="1"/>
  <c r="K284" i="1"/>
  <c r="I284" i="1"/>
  <c r="K283" i="1"/>
  <c r="I283" i="1"/>
  <c r="K182" i="1"/>
  <c r="K243" i="1"/>
  <c r="I243" i="1"/>
  <c r="K242" i="1"/>
  <c r="I242" i="1"/>
  <c r="K241" i="1"/>
  <c r="I241" i="1"/>
  <c r="K240" i="1"/>
  <c r="I240" i="1"/>
  <c r="K238" i="1"/>
  <c r="I238" i="1"/>
  <c r="K233" i="1"/>
  <c r="I233" i="1"/>
  <c r="K226" i="1"/>
  <c r="I226" i="1"/>
  <c r="I218" i="1"/>
  <c r="K217" i="1"/>
  <c r="I217" i="1"/>
  <c r="K216" i="1"/>
  <c r="I216" i="1"/>
  <c r="K215" i="1"/>
  <c r="I215" i="1"/>
  <c r="K208" i="1"/>
  <c r="I208" i="1"/>
  <c r="K204" i="1"/>
  <c r="I204" i="1"/>
  <c r="K181" i="1"/>
  <c r="I181" i="1"/>
  <c r="K199" i="1"/>
  <c r="I199" i="1"/>
  <c r="K198" i="1"/>
  <c r="I198" i="1"/>
  <c r="K194" i="1"/>
  <c r="I194" i="1"/>
  <c r="K190" i="1"/>
  <c r="I190" i="1"/>
  <c r="I189" i="1"/>
  <c r="K188" i="1"/>
  <c r="I188" i="1"/>
  <c r="K187" i="1"/>
  <c r="I187" i="1"/>
  <c r="K179" i="1"/>
  <c r="I179" i="1"/>
  <c r="K163" i="1"/>
  <c r="I163" i="1"/>
  <c r="K160" i="1"/>
  <c r="I160" i="1"/>
  <c r="I54" i="1"/>
  <c r="K9" i="1"/>
  <c r="I9" i="1"/>
  <c r="D360" i="1"/>
  <c r="C30" i="4" s="1"/>
  <c r="D344" i="1"/>
  <c r="C28" i="4" s="1"/>
  <c r="K334" i="1"/>
  <c r="K335" i="1"/>
  <c r="K336" i="1"/>
  <c r="K337" i="1"/>
  <c r="K338" i="1"/>
  <c r="K339" i="1"/>
  <c r="K340" i="1"/>
  <c r="K342" i="1"/>
  <c r="I334" i="1"/>
  <c r="I335" i="1"/>
  <c r="I336" i="1"/>
  <c r="I337" i="1"/>
  <c r="I338" i="1"/>
  <c r="I339" i="1"/>
  <c r="I340" i="1"/>
  <c r="I342" i="1"/>
  <c r="I343" i="1"/>
  <c r="K328" i="1"/>
  <c r="K330" i="1"/>
  <c r="I328" i="1"/>
  <c r="I330" i="1"/>
  <c r="K320" i="1"/>
  <c r="K324" i="1"/>
  <c r="I320" i="1"/>
  <c r="I324" i="1"/>
  <c r="D318" i="1"/>
  <c r="C26" i="4" s="1"/>
  <c r="K310" i="1"/>
  <c r="I310" i="1"/>
  <c r="K206" i="1"/>
  <c r="K207" i="1"/>
  <c r="I206" i="1"/>
  <c r="I207" i="1"/>
  <c r="K171" i="1"/>
  <c r="K173" i="1"/>
  <c r="I171" i="1"/>
  <c r="I173" i="1"/>
  <c r="I55" i="1"/>
  <c r="I64" i="1"/>
  <c r="K246" i="1"/>
  <c r="K247" i="1"/>
  <c r="I246" i="1"/>
  <c r="I247" i="1"/>
  <c r="D229" i="1"/>
  <c r="C16" i="4" s="1"/>
  <c r="D212" i="1"/>
  <c r="C14" i="4" s="1"/>
  <c r="D175" i="1"/>
  <c r="C12" i="4" s="1"/>
  <c r="D151" i="1"/>
  <c r="C10" i="4" s="1"/>
  <c r="D67" i="1"/>
  <c r="C8" i="4" s="1"/>
  <c r="D250" i="1"/>
  <c r="C18" i="4" s="1"/>
  <c r="K359" i="1"/>
  <c r="K350" i="1"/>
  <c r="K349" i="1"/>
  <c r="K348" i="1"/>
  <c r="K346" i="1"/>
  <c r="K333" i="1"/>
  <c r="K327" i="1"/>
  <c r="I333" i="1"/>
  <c r="I327" i="1"/>
  <c r="K70" i="1"/>
  <c r="J270" i="1" l="1"/>
  <c r="I24" i="4" s="1"/>
  <c r="I270" i="1"/>
  <c r="G24" i="4" s="1"/>
  <c r="I344" i="1"/>
  <c r="G28" i="4" s="1"/>
  <c r="I175" i="1"/>
  <c r="G12" i="4" s="1"/>
  <c r="I212" i="1"/>
  <c r="G14" i="4" s="1"/>
  <c r="I219" i="1"/>
  <c r="I229" i="1" s="1"/>
  <c r="G16" i="4" s="1"/>
  <c r="J259" i="1"/>
  <c r="I20" i="4" s="1"/>
  <c r="I259" i="1"/>
  <c r="G20" i="4" s="1"/>
  <c r="J250" i="1"/>
  <c r="I18" i="4" s="1"/>
  <c r="J229" i="1"/>
  <c r="I16" i="4" s="1"/>
  <c r="J318" i="1"/>
  <c r="I26" i="4" s="1"/>
  <c r="J67" i="1"/>
  <c r="I8" i="4" s="1"/>
  <c r="J360" i="1"/>
  <c r="I30" i="4" s="1"/>
  <c r="J344" i="1"/>
  <c r="I28" i="4" s="1"/>
  <c r="I67" i="1"/>
  <c r="G8" i="4" s="1"/>
  <c r="J175" i="1"/>
  <c r="I12" i="4" s="1"/>
  <c r="J212" i="1"/>
  <c r="I14" i="4" s="1"/>
  <c r="J265" i="1"/>
  <c r="I22" i="4" s="1"/>
  <c r="I239" i="1"/>
  <c r="I250" i="1" s="1"/>
  <c r="G18" i="4" s="1"/>
  <c r="I303" i="1"/>
  <c r="I318" i="1" s="1"/>
  <c r="G26" i="4" s="1"/>
  <c r="G134" i="1" l="1"/>
  <c r="K147" i="1"/>
  <c r="I134" i="1" l="1"/>
  <c r="I151" i="1" s="1"/>
  <c r="K134" i="1"/>
  <c r="J151" i="1" s="1"/>
  <c r="I10" i="4" l="1"/>
  <c r="G32" i="4" s="1"/>
  <c r="I362" i="1"/>
  <c r="G10" i="4"/>
  <c r="G33" i="4" s="1"/>
  <c r="I363" i="1"/>
  <c r="I365" i="1" l="1"/>
  <c r="G35" i="4"/>
  <c r="G37" i="4" s="1"/>
</calcChain>
</file>

<file path=xl/sharedStrings.xml><?xml version="1.0" encoding="utf-8"?>
<sst xmlns="http://schemas.openxmlformats.org/spreadsheetml/2006/main" count="962" uniqueCount="348">
  <si>
    <t>m</t>
  </si>
  <si>
    <t>nastavení kamery, odzkoušení</t>
  </si>
  <si>
    <t>kpl</t>
  </si>
  <si>
    <t>klíč pro tlačítkový hlásič</t>
  </si>
  <si>
    <t>plechová rozvodnice pro svodič přepětí, min. IP30, 200x250x60</t>
  </si>
  <si>
    <t>Měření kontinuity smyčky</t>
  </si>
  <si>
    <t>ks</t>
  </si>
  <si>
    <t>Uvedení PÚ do trvalého provozu</t>
  </si>
  <si>
    <t>Zapojení ovládacího kabelu ke svorkám ovládaného zařízení</t>
  </si>
  <si>
    <t>Uvedení hlásiče do trvalého provozu</t>
  </si>
  <si>
    <t>zkušební přípravky</t>
  </si>
  <si>
    <t>Revize opticko-kouřového hlásiče</t>
  </si>
  <si>
    <t>Výchozí revize EPS</t>
  </si>
  <si>
    <t>vyvazovací panel, 1U</t>
  </si>
  <si>
    <t>Měření metalických datových segmentů</t>
  </si>
  <si>
    <t>NF kabel 3x2x0,5mm2, měděné jádro, stíněný, izolace PVC v trubce nebo žlabu</t>
  </si>
  <si>
    <t>Společné trasy - zařízení k protipožárnímu zásahu</t>
  </si>
  <si>
    <t>Ostatní</t>
  </si>
  <si>
    <t>ohebná elektroinstalační trubka pr. 16mm</t>
  </si>
  <si>
    <t>ohebná elektroinstalační trubka pr. 25mm</t>
  </si>
  <si>
    <t>ohebná elektroinstalační trubka pr. 32mm</t>
  </si>
  <si>
    <t>tuhá elektroinstalační trubka pr. 16mm vč. úchytek</t>
  </si>
  <si>
    <t>tuhá elektroinstalační trubka pr. 25mm vč. úchytek</t>
  </si>
  <si>
    <t>hmoždina s páskou pro uchycení kabelů nebo trubek</t>
  </si>
  <si>
    <t>krabicová rozvodka z izolantu, IP44, vč. vývodek a svorkovnic</t>
  </si>
  <si>
    <t>protipožární ucpávky, max. EI-60, spěňovací hmoty a minerální deksy s protipožárním povlakem, označovací štítky. Systémové řešení</t>
  </si>
  <si>
    <t>HZS</t>
  </si>
  <si>
    <t>koordinace prací s ostatními profesemi</t>
  </si>
  <si>
    <t>hod</t>
  </si>
  <si>
    <t>dokumentace skutečného provedení</t>
  </si>
  <si>
    <t>Programování ústředny</t>
  </si>
  <si>
    <t>Rozvody součástí strukturované kabeláže.</t>
  </si>
  <si>
    <t>přepěťová ochrana napájecího vstupu 230V do ústředny, typ 3, In=10A, vč. filtru pro jemné odrušení</t>
  </si>
  <si>
    <t>plechový žlab 100x60mm, spolu s kabely musí být zajištěna certifikace podle ZP27/2008 na P30-R (30 minut), vč. závěsů, tvarovek, spojovacího a úchytového materiálu</t>
  </si>
  <si>
    <t>Kabelová příchytka pro 1 až 2 kabely. Spolu s kabely musí být zajištěna certifikace podle ZP27/2008 na P30-R (30 minut)</t>
  </si>
  <si>
    <t>P.č.</t>
  </si>
  <si>
    <t>Název položky</t>
  </si>
  <si>
    <t>MJ</t>
  </si>
  <si>
    <t>množství</t>
  </si>
  <si>
    <t xml:space="preserve">
dodávka
celkem (Kč)</t>
  </si>
  <si>
    <t>dodávka
cena / MJ</t>
  </si>
  <si>
    <t>montáž
cena / MJ</t>
  </si>
  <si>
    <t xml:space="preserve">
montáž
celkem (Kč)</t>
  </si>
  <si>
    <t>Díl:</t>
  </si>
  <si>
    <t>1</t>
  </si>
  <si>
    <t>Celkem za</t>
  </si>
  <si>
    <t>2</t>
  </si>
  <si>
    <t>3</t>
  </si>
  <si>
    <t>4</t>
  </si>
  <si>
    <t>Kamerový systém (CCTV)</t>
  </si>
  <si>
    <t>Elektrická požární signalizace (EPS)</t>
  </si>
  <si>
    <t>Universální kabelážní systém, telefon (SK,TEL)</t>
  </si>
  <si>
    <t>Dorozumívací zařízení (DZ)</t>
  </si>
  <si>
    <t>Elektronická kontrola vstupu - přístupový systém (EKV)</t>
  </si>
  <si>
    <t>6</t>
  </si>
  <si>
    <t>7</t>
  </si>
  <si>
    <t>8</t>
  </si>
  <si>
    <t>9</t>
  </si>
  <si>
    <t>10</t>
  </si>
  <si>
    <t>Celkem</t>
  </si>
  <si>
    <t>montáž</t>
  </si>
  <si>
    <t>dodávku</t>
  </si>
  <si>
    <t>cenová soustava</t>
  </si>
  <si>
    <t>REKAPITULACE</t>
  </si>
  <si>
    <t>Název ODDÍLU</t>
  </si>
  <si>
    <t>bez DPH</t>
  </si>
  <si>
    <t>včetně DPH 21%</t>
  </si>
  <si>
    <t>Poplachový zabezpečovací a tísňový systém (PZTS)</t>
  </si>
  <si>
    <t>Nouzový zvukový systém (NZS)</t>
  </si>
  <si>
    <t>vlastní</t>
  </si>
  <si>
    <t>MAP výměnné popisné pole na ovládací panel  česky</t>
  </si>
  <si>
    <t>maják V4 červený</t>
  </si>
  <si>
    <t>Akku 12 V / 17 Ah</t>
  </si>
  <si>
    <t>SD- karta 1GB</t>
  </si>
  <si>
    <t>záslepka PG 16</t>
  </si>
  <si>
    <t>krabice pro moduly IP66 / rozměry: 130 x 94 x 57 mm</t>
  </si>
  <si>
    <t>Ústředna</t>
  </si>
  <si>
    <t>provozní kniha EPS</t>
  </si>
  <si>
    <t>Spínaný zálohovaný zdroj v krytu 27,6V/3A, s tepelnou a nadproudovou ochranou v kovovém krytu s prostorem pro 2ks akumulátorů max. 24Ah. CPD certifikát</t>
  </si>
  <si>
    <t>přepěťová ochrana napájecího vstupu 230V do zdroje, typ 3, In=10A, vč. filtru pro jemné odrušení</t>
  </si>
  <si>
    <t>Ústředna, tabla</t>
  </si>
  <si>
    <t>Kabel 2x2x0,8 mm2. Funkční schopnost při požáru podle ČSN EN 60331. Spolu s trasou musí vytvořit integrovaný kabelový systém s certifikací podle ZP27/2008 na min. P-30-R. Měděné jádro, stínění. Barva izolace hnědá. Pevně uložený do příchytek / ve zdivu.</t>
  </si>
  <si>
    <t>Kabel JYSTY 1x2x0,8 mm2. Měděné jádro, stínění. Barva izolace červená. Pevně uložený do příchytek / ve zdivu.</t>
  </si>
  <si>
    <t>SS měření na telekomunikačním kabelu</t>
  </si>
  <si>
    <t>pár</t>
  </si>
  <si>
    <t>Flexibilní kabel 2x2x0,8mm2 - bezhalogenová izolace, B2ca,s1,d0</t>
  </si>
  <si>
    <t>Zdroj pro vrátník 12V/2A</t>
  </si>
  <si>
    <t xml:space="preserve">Switch 8 portů 100/1000 PoE+ max. 180W, 4x SFP 1000 Mbps
Funkce  
PoE (Power over Ethernet), QoS (Quality of Service), Spravovatelnost smart switch, web manageable), VLAN (virtual local area network), L2, L3 (směrovač)
Přepínací kapacita 20 Gb/s     
Max. přenosová rychlost  1 Gbit     
Paketová kapacita (64B pakety, v milionech paketů/s) 14,8 × </t>
  </si>
  <si>
    <t>Detektory, klávesnice, moduly</t>
  </si>
  <si>
    <t>Instalační krabice povrchová, 8 dvojitých pájecích pinů</t>
  </si>
  <si>
    <t>Závrtný magnetický kontakt, 5,8x19 mm, NBÚ-D, stupeň 2, kabel 3m, 4 vodiče</t>
  </si>
  <si>
    <t>Napájecí kabel 2x1.5 H05VV-F</t>
  </si>
  <si>
    <t>Dělený čtyřhran osazený 8x9x9x8, délka 160mm</t>
  </si>
  <si>
    <t>EA219 - 10m kabel pro zámky EL420,520,460,560,260,360</t>
  </si>
  <si>
    <t>Zařízení (integrováno do ústředny PZTS)</t>
  </si>
  <si>
    <t>Ostatní kabeláže součástí PZTS.</t>
  </si>
  <si>
    <t>Zařízení</t>
  </si>
  <si>
    <t>Konfigurace, zprovoznění, import uživatelů, nastavení podsystémů, veškeré práce nutné k zprovoznění PZTS a EKV</t>
  </si>
  <si>
    <t>Společné trasy</t>
  </si>
  <si>
    <t>Kabel 2x1,5 mm2. Funkční schopnost při požáru podle ČSN EN 60331. Spolu s trasou musí vytvořit integrovaný kabelový systém s certifikací podle ZP27/2008 na min. P30-R. Měděné jádro, stínění. Barva izolace oranžová. Pevně uložený do příchytek / ve zdivu</t>
  </si>
  <si>
    <t>Vyvazovací panel horizontální 1U</t>
  </si>
  <si>
    <t>Montážní sada M5 pro 19" komponenty</t>
  </si>
  <si>
    <t>19" rozvaděč v. 27U, š. 600mm, h. 600mm, prosklené dveře</t>
  </si>
  <si>
    <t>Ventilační jednotka do stropu rozvaděče, 4 ventilátory, termostat</t>
  </si>
  <si>
    <t>přepěťová ochrana na vstupu do nabíječe, typ 3, In=16A, vč. filtru pro jemné odrušení</t>
  </si>
  <si>
    <t>Reproduktory</t>
  </si>
  <si>
    <t>Kabeláže</t>
  </si>
  <si>
    <t>provozní kniha NZS</t>
  </si>
  <si>
    <t>ohebná elektroinstalační trubka pr. 25mm - vysoká mechanická odolnost 750N / 5cm</t>
  </si>
  <si>
    <t>krabicová rozvodka pro zachování funkční schopnosti kabelových rozvodů. 4x vývodka, svorkovnice</t>
  </si>
  <si>
    <t>klíčový trezor FAB provedení vč.klíčové vložky</t>
  </si>
  <si>
    <t>svodič bleskových proudů pro koaxiální vedení s impedancí 50ohmů  včetně krabice pro uložení</t>
  </si>
  <si>
    <t>Kabel koaxiální 50ohm RG58PE</t>
  </si>
  <si>
    <t>stavební přípomoce, zahrnuje průrazy, vysekání drážek včetně hrubého zapravení</t>
  </si>
  <si>
    <t>pomocný instalační materiál</t>
  </si>
  <si>
    <t>Kabelová příchytka třmenová 1 až 3 kabely. Spolu s kabely musí být zajištěna certifikace podle ZP27/2008 na P30-R (30 minut)</t>
  </si>
  <si>
    <t>Výchozí revize CCTV</t>
  </si>
  <si>
    <t>Výchozí revize NZS</t>
  </si>
  <si>
    <t>výchozí revize NN</t>
  </si>
  <si>
    <t>Programování a konfigurace systému
Kompletní práce spojené s programováním a konfigurací systému</t>
  </si>
  <si>
    <t>Kompletace systému
Osazení prvků ústředny do rozváděče(-ů), propojení, HW / SW konfigurace systému, česká lokalizace FW, oživení</t>
  </si>
  <si>
    <t>Individuální zkoušky
Položka obsahuje povinné individuální zkoušky nutné k prokázání bezchybné funkčnosti díla; provádění  a výsledek zkoušek bude denně zachycován v zápisech; denní zápisy budou obsahovat popis zkoušené technologie, včetně fyzické kontroly prvků; o ukončení zkoušky bude sepsán závěrečný protokol</t>
  </si>
  <si>
    <t>Vzorkování
Položka zahrnuje veškeré náklady na přípravu vzorkování, náklady spojené s odsouhlasením nabízeného systému uživatelem, doložení atestů a certifikátů a veškeré další práce nutné k zajištění plné funkčnosti systému a řádného předání objednateli, včetně počítání hladiny akustického tlaku</t>
  </si>
  <si>
    <t xml:space="preserve">Zkušební provoz
Položka zahrnuje náklady na přítomnost technika během zkušebního provozu systému, včetně odstraňování závad a nedodělků, které zkušební provoz prokáže </t>
  </si>
  <si>
    <t>Komplexní zkoušky
Položka obsahuje povinné komplexní zkoušky celého díla za účelem prokázání kvality a funkčnosti díla v rámci vzájemně propojených a na sebe navazujících systémů</t>
  </si>
  <si>
    <t>Měření hlasitosti instalovaného systému
Povinná náležitost dle ČSN EN 60849: Odborné měření skutečné impedance 100V linek vč. měřicího protokolu s přepočtem hodnot na výkon repro @ 100V. Měření musí být provedeno specializovaným měřicím přístrojem určeným pro tento účel a používajícím střídavý sinusový testovací signál o frekvenci na spodním okraji řečového pásma - např. cca 300Hz. Měření univerzálními multimetry určenými pro měření činného odporu nebo impedance na frekvenci 50/60Hz poskytuje irelevantní hodnoty a proto není přípustné.</t>
  </si>
  <si>
    <t>Zaškolení obsluhy
Položka zahrnuje veškeré náklady spojené se zaškolením obsluhy a údržby systému</t>
  </si>
  <si>
    <t>dopravné</t>
  </si>
  <si>
    <t>přesuny hmot</t>
  </si>
  <si>
    <t>ubytování</t>
  </si>
  <si>
    <t>PPV</t>
  </si>
  <si>
    <t>Oživení a nastavení celého systému CCTV</t>
  </si>
  <si>
    <t>Ostatní práce a kabeláže součástí UKS.</t>
  </si>
  <si>
    <t>Kabel 10x2x0,8 mm2. Funkční schopnost při požáru podle ČSN EN 60331. Spolu s trasou musí vytvořit integrovaný kabelový systém s certifikací podle ZP27/2008 na min. P30-R. Měděné jádro, stínění. Barva izolace hnědá. Pevně uložený do příchytek / ve zdivu.</t>
  </si>
  <si>
    <t>Kabel 5x2x0,8 mm2. Funkční schopnost při požáru podle ČSN EN 60331. Spolu s trasou musí vytvořit integrovaný kabelový systém s certifikací podle ZP27/2008 na min. P30-R. Měděné jádro, stínění. Barva izolace hnědá. Pevně uložený do příchytek / ve zdivu.</t>
  </si>
  <si>
    <t>plastová vkládací lišta 40x20</t>
  </si>
  <si>
    <t>Drobný montážní a instalační materiál k RACKu celkem</t>
  </si>
  <si>
    <t>19" napájecí panel 3x230V včetně ochrany proti přepětí</t>
  </si>
  <si>
    <t>Resetovací tlačítko na WC pro invalidy</t>
  </si>
  <si>
    <t>Flexibilní kabel 4x2x0,8mm2 - bezhalogenová izolace, B2ca,s1,d0</t>
  </si>
  <si>
    <t>Konektor s převlečnou krytkou (kamery, vrátníky)</t>
  </si>
  <si>
    <t>celoplechový žlab 250x100mm, vč. stropních závěsů, tvarovek, spojovací a úchytový materiál</t>
  </si>
  <si>
    <t>Tísňové tlačítko 1 kanál, 868 MHz</t>
  </si>
  <si>
    <t>Táhlo a tlačítko nouzového volání určeno pro montáž do koupelen a WC</t>
  </si>
  <si>
    <t>Bezdrátový přijímač systému, 868 MHz,obousměrná komunikace</t>
  </si>
  <si>
    <t>SIMULAČNÍ CENTRUM MU</t>
  </si>
  <si>
    <t>12 - SLABOPROUDÉ ROZVODY</t>
  </si>
  <si>
    <t>typové označení</t>
  </si>
  <si>
    <t>B5 obslužný panel MAP interní bez výměnného popisného pole na ovládacím panelu</t>
  </si>
  <si>
    <t>B5-BAF ovládací karta</t>
  </si>
  <si>
    <t xml:space="preserve">B5-DXI2 karta kruhových analogových linek X-LINE </t>
  </si>
  <si>
    <t xml:space="preserve">B3-USI4 Univ.sériové rozhraní </t>
  </si>
  <si>
    <t xml:space="preserve">čelní zaslepovací deska Integral </t>
  </si>
  <si>
    <t>B5 OPPO CZ-EPI dle DIN 14661, vč. skříně</t>
  </si>
  <si>
    <t>B5 obslužný panel MAP MMI-BUS bez výměnného popisného pole na ovládacím panelu</t>
  </si>
  <si>
    <t>sokl USB 502-6 bez loop kontaktu</t>
  </si>
  <si>
    <t>sokl USB 502-3 do vlhkého prostředí, IP54</t>
  </si>
  <si>
    <t xml:space="preserve">gumové těsnění pro MCP 535X </t>
  </si>
  <si>
    <t xml:space="preserve">popiska se symblolem "ruky" pro  MCP535 </t>
  </si>
  <si>
    <t>BX-AIM vstupní modul</t>
  </si>
  <si>
    <t>BX-O2I4 vstupně/výstupní modul 2 reléové výstupy, 4 vstupy</t>
  </si>
  <si>
    <t>BX-O1 výstupní modul 1 reléový výstup</t>
  </si>
  <si>
    <t>BX-OI3 vstupně/výstupní modul</t>
  </si>
  <si>
    <t>Akku 12 V / 44 Ah</t>
  </si>
  <si>
    <t>krabice pro moduly IP66 / rozměry: 94 x 94 x 57 mm</t>
  </si>
  <si>
    <t>Hlásiče, V/V moduly</t>
  </si>
  <si>
    <t>Kabely</t>
  </si>
  <si>
    <t>datová dvojzásuvka 2x RJ45 - zapuštěná pod omítku nebo SDK, vč. instalační krabice 68mm (kompletní vč.masky nosné, krytu, rámečku a třmenu)</t>
  </si>
  <si>
    <t>datová zásuvka 1x RJ45 - zapuštěná pod omítku nebo SDK, vč. instalační krabice 68mm (kompletní vč.masky nosné, krytu, rámečku a třmenu)</t>
  </si>
  <si>
    <t>datová zásuvka 1x RJ45 - v provedení na povrch, vč. instalační krabice na povrch (kompletní vč.masky nosné, krytu, rámečku a třmenu)</t>
  </si>
  <si>
    <t>datová zásuvka 1x RJ45 - v provedení do podlahové krabice typ 45x45 (kompletní)</t>
  </si>
  <si>
    <t>datová dvojzásuvka 2x RJ45 - v provedení na povrch, vč. instalační krabice na povrch (kompletní vč.masky nosné, krytu, rámečku a třmenu)</t>
  </si>
  <si>
    <t>Zásuvky cat.6A- stíněné</t>
  </si>
  <si>
    <t>RACKY</t>
  </si>
  <si>
    <t>SYKFY 100x2x0,5 ve žlabu nebo roštu</t>
  </si>
  <si>
    <t>Svár optického vlákna</t>
  </si>
  <si>
    <t>Měření optického vlákna včetně vyhotovení protokolu</t>
  </si>
  <si>
    <t>Optická vana pro vyvaření 24 vláken LC, duplex, plně vybavená</t>
  </si>
  <si>
    <t>Optická vana pro vyvaření 12 vláken LC, duplex, plně vybavená</t>
  </si>
  <si>
    <t>Datový rozváděč 42U(2000)x800x1000 mm (vxšxh), IP 55, přední dveře prosklené jednovrstvé bezpečnostní sklo 3mm se čtyřbodovým zamykáním s možnosti osazení bezpečnostními vložkami FAB,  s komfortní rukojetí pro profilovou půlválcovou vložku a s bezpečnostním zámkem 3524 E, zadní dveře plechové, rám rozvaděčě je svařovaný s montážním rastrem pro snadné uchycení příslušenství pro kabelový management, barevné provedení RAL 7035, vnitřní barevné provedení v RAL 9005, upevňovací rovina 482,6 mm (19˝) montážní rámy vpředu a vzadu četně čelně odečitatelného popisu U vpředu a vzadu,  střešní plech, odnímatelný, součástí dodávky jsou potřebné montážní sady a uzemnění, statická zatížitelnost 1000kg, balení datového rozváděče pro servery 1ks</t>
  </si>
  <si>
    <t>Datový rozváděč 42U(2000)x800x1000 mm (vxšxh), IP 55, přední dveře prosklené jednovrstvé bezpečnostní sklo 3mm se čtyřbodovým zamykáním s možnosti osazení bezpečnostními vložkami FAB,  s komfortní rukojetí pro profilovou půlválcovou vložku a s bezpečnostním zámkem 3524 E, zadní dveře plechové, rám rozvaděčě je svařovaný s montážním rastrem pro snadné uchycení příslušenství pro kabelový management, barevné provedení RAL 7035, vnitřní barevné provedení v RAL 9005, upevňovací rovina 482,6 mm (19˝) montážní rámy vpředu a vzadu četně čelně odečitatelného popisu U vpředu a vzadu,  střešní plech, odnímatelný, součástí dodávky jsou potřebné montážní sady a uzemnění, včetně výřezu pro chladící jednotku, statická zatížitelnost 1000kg, balení datového rozváděče pro servery 1ks</t>
  </si>
  <si>
    <t>Bočnice, šroubované, IP 55, 2000x1000 RAL7035, balení 2ks</t>
  </si>
  <si>
    <t>Sada pro vnější spojení  datových rozváděčů pro servery, pro montáž na vertikálních profilech skříně, povrchová úprava pozinkovaný,  balení 6ks</t>
  </si>
  <si>
    <t>Plech pro vedení kab. š 800, 8 výřezů, balení 2ks</t>
  </si>
  <si>
    <t>Vložky pro vstup 8 kabelů, Ø13mm, balení25ks</t>
  </si>
  <si>
    <t>Pružný svěrný profil, L=3m, samolepící</t>
  </si>
  <si>
    <t xml:space="preserve">Vertikální kabelový kanál pro datový rozváděč pro servery, pro výšku rozváděče 2000mm, 36U, vysoká hustota uložení komponent díky vedení kabelů vztaženému na počet U rozvaděče, jednoduchá montáž pomocí rychlého upevnění bez použití nářadí, odnímatelný kryt kanálu s oboustrannými závěsy, barva RAL9005, materiál ocelový plech, balení 1ks </t>
  </si>
  <si>
    <t>Ranžírovací panel 19" s oky 105x43, 1U, RAL9005, balení 1ks</t>
  </si>
  <si>
    <t>Napájecí sběrnice 2x3x16A pro napájení modulů, max. 7 modulů, modulární systém umožňuje základní vybavení rozváděče vertikální nosnou lištou s třífázovým přívodem, do nosné lišty lze nasunutím a zaklapnutím upevnit různé zásuvkové moduly pro napájení aktivních součástí a to vše i za běžného provozu, protože konstrukce nosného profilu poskytuje ochranu před nebezpečným dotykem, každý zásuvkový modul na nosné liště odebírá napětí z jedné fáze v závislosti na směru zasunutí, tedy z napájecího okruhu A neboz redundantního napájecího okruhu B,  balení 1ks</t>
  </si>
  <si>
    <t>PSM Připojovací kabel  3m, 1-fázový</t>
  </si>
  <si>
    <t>Sada na upevnění napájecí sběrnice do datového rozváděče, pevná, montáž bez použití nářadí, materiál ocelový plech, pozinkovaný, balení 2ks</t>
  </si>
  <si>
    <t>Zásuvky zasun.modul 4 zás. F/B-ČSN, nejištěno</t>
  </si>
  <si>
    <t>Zásuvky zasun.modul 6 zás. IEC320 C13 poč.ploch,nejištěno</t>
  </si>
  <si>
    <t>Aktivní modul pro napájecí sběrnici 8 zás. IEC320 C13, individuální odpínání, meření, CAN, měření spotřeby energie u každého modulu, jednotlivé a skupinové spínání zásuvek přes procesorovou jednotku monitoringu, stavové LED pro komunikaci se sběrnicí CAN pro každý modul Matrix-Display LC s vícebarevným podsvícením pro lokální zobrazení, poziční senzor pro správné zobrazení na  displeji a webové zobrazení v krocích po 90°, nastavitelné limitní hodnoty napětí, proudu a činného výkonu, konfigurovatelná detekce přetížení pro každý modul, vysoká přesnost měření, signalizace alarmu přes displej, balení 1ks</t>
  </si>
  <si>
    <t>Procesorová jednotka monitoringu vnitřního prostředí,centrální řídicí jednotka  je základem monitorovacího systému, přes rozhraní pro čidla lze k těmto jednotkám napojit externí senzory a připojovací jednotky CAN-bus, řídicí jednotka lze prostřednictvím ethernetu připojit k datové síti, konfigurovat přes web/USB, odesílat alarmy z poštovního serveru a pomocí SNMP napojit na systém správy sítě, stupeň krytí IP dle normy IEC 60 529 IP30,  jednotlivé a skupinové spínání zásuvek aktivních modulů pro napájecí sběrnice,max. počet čidel 32, šířka: 138 mm, výška: 40 mm, hloubka: 132 mm, provozní teplota: +0°C...+45°C, Integrované infračervené přístupové čidlo (max. vzdálenost sepnutí 100 mm), protokoly: TCP/IPv4, TCP/IPv6, SNMPv1, SNMPv2c, SNMPv3, Telnet, SSH, FTP, SFTP se SSL, HTTP, HTTPS se SSL, NTP, DHCP, DNS, SMTP, Syslog, LDAP, Radius, OPC-UA, Modbus/TCP, RS-232, rozhraní/přípojky: mini USB, 1 x USB, slot na SD paměťové karty (max. 32 GB), Ethernet dle normy IEEE 802.3 přes 10/100BaseT Fullduplex 10/100 Mbit/s, PoE, RJ12,  2 x RJ45 sběrnice CAN-Bus (délka max. 50m), mobilní internetová stránka: Pro telefony s OS Android a Windows,  balení 1ks</t>
  </si>
  <si>
    <t>CMC III zdroj 24V, vstup 100-230 V AC, 50Hz</t>
  </si>
  <si>
    <t>Napájecí kabel k CMC II / III a 7200400,411,511, prov. D</t>
  </si>
  <si>
    <t>CMC III montážní jednotka 1U, 19", RAL9005</t>
  </si>
  <si>
    <t>CMC III třmen pro uchycení kabelů pro 7030088</t>
  </si>
  <si>
    <t>CMC III teplotní / vlhkostní čidlo</t>
  </si>
  <si>
    <t>CMC III čidlo úniku kapaliny</t>
  </si>
  <si>
    <t>CAN-Bus propojovací kabel 2m</t>
  </si>
  <si>
    <t>CAN-Bus propojovací kabel 5m</t>
  </si>
  <si>
    <t>Chladicí jednotka pro IT racky, vnitřní jednotka střešní provedení, odvod tepla mimo prostory, ve kterých jsou rozváděče umístěny, invertorová technologie chlazení zajišťuje změnu chladicího výkonu dle aktuální potřeby, tiché provedení vnitřní jednotky umožňuje umístění v kancelářských prostorách, propojení mezi vnitřní a vnější jednotkou chladivovým potrubím, komunikačním a napájecím kabelem, řízení na základě požadované teploty vzduchu před servery, jmenovitý chladící výkon L22 L35 2,23 kW, jmenovitý elektrický příkon 0,65 kW, energetická účinnost EER 3,34, rozsah nastavení teploty v racku 17°C - 33°C, rozsah provozních teplot vnější jednotky -20°C až + 46°C, množství vzduchu 8,7 m3/min, hladina akustického tlaku vnitřní jednotky 1m 35 dB(A), rozměry vnitřní jednotky  760 × 910 × 220 (šxhxv)mm, hmotnost vnitřní jednotky 29 kg, rozměry venkovní jednotky  765 × 285 × 550 (šxhxv)mm, hmotnost venkovní jednotky 37 kg, napájení 230 V, 5O Hz, maximální provozní proud 10A, chladivo R410 A, náplň 1kg, vzdálenost mezi vnitřní a vnější jednotkou max. 20 m, maximální převýšení mezi vnější a vnitřní jednotkou 15 m, balení 1sada</t>
  </si>
  <si>
    <t>Kabelový adaptér pro externí řízení a monitoring jedné jednotky</t>
  </si>
  <si>
    <t>Datový rozváděč pro servery 47U(2200)x800x1000 mm (vxšxh), ventilované přední a zadní dveře se stupněm perforace minimálně 85% a čtyřbodovým zamykáním s možnosti osazení bezpečnostními vložkami FAB, přední dveře jednokřídlé, zadní dveře vertikálně dělené s komfortní rukojetí pro profilovou půlválcovou vložku a s bezpečnostním zámkem 3524 E, rám rozvaděčě je svařovaný s montážním rastrem pro snadné uchycení příslušenství pro kabelový management, barevné provedení RAL 7035, vnitřní barevné provedení v RAL 9005, upevňovací rovina 482,6 mm (19˝) vpředu a vzadu na hloubkových vzpěrách s rychloupínačem včetně čelně odečitatelného popisu U vpředu a vzadu, s přestavitelnou hloubkou bez použití nářadí, střešní plech, vícedílný, odnímatelný, s bočním zavedením kabelů na hloubku po obou stranách rozváděče, součástí dodávky jsou potřebné montážní sady a uzemnění, statická zatížitelnost 1500kg, balení datového rozváděče pro servery 1ks</t>
  </si>
  <si>
    <t>Bočnice k datovým rozváděčům pro servery 2200x1000 nasouv., horizontálně dělená, RAL7035, ocelový plech,  rychlouzávěr včetně bezpečnostního zámku č. 3524 E, jednoduchá manipulace a montáž bez použití nářadí, vnitřní zajištění (není možné otevřít klíčem), balení 1ks</t>
  </si>
  <si>
    <t xml:space="preserve">Vertikální kabelový kanál pro datový rozváděč pro servery, pro výšku rozváděče 2200mm, 42U, vysoká hustota uložení komponent díky vedení kabelů vztaženému na počet U rozvaděče, jednoduchá montáž pomocí rychlého upevnění bez použití nářadí, odnímatelný kryt kanálu s oboustrannými závěsy, barva RAL9005, materiál ocelový plech, balení 1ks </t>
  </si>
  <si>
    <t>DK Kabelová trasa výškově stavitelná 2000-2200mm, pro uchycení a vedení kabelů u síťových datových a serverových aplikací,  montáž na rám datových rozváděčů bez použití nářadí, multifunkční děrování pro uspořádání kabelů příslušenství, montáž při šířce 800 mm přes celou hloubku,  materiál ocelový plech, barva RAL9005, balení 1ks</t>
  </si>
  <si>
    <t>Napájecí sběrnice 2x3x16A pro napájení modulů, max. 8 modulů, modulární systém umožňuje základní vybavení rozváděče vertikální nosnou lištou s třífázovým přívodem, do nosné lišty lze nasunutím a zaklapnutím upevnit různé zásuvkové moduly pro napájení aktivních součástí a to vše i za běžného provozu, protože konstrukce nosného profilu poskytuje ochranu před nebezpečným dotykem, každý zásuvkový modul na nosné liště odebírá napětí z jedné fáze v závislosti na směru zasunutí, tedy z napájecího okruhu A neboz redundantního napájecího okruhu B,  balení 1ks</t>
  </si>
  <si>
    <t>Zásuvky zasun.modul 4 zás. F/B-ČSN, nejištěno, balení 1ks</t>
  </si>
  <si>
    <t>Zásuvky zasun.modul 6 zás. IEC320 C13 poč.ploch,nejištěno, balení 1ks</t>
  </si>
  <si>
    <t>Zásuvky zasun.modul 4 zás. IEC320 C19, nejištěno, balení 1ks</t>
  </si>
  <si>
    <t>Cu potrubí, chadivo R410a, komunikační kabel součástí progese CHL</t>
  </si>
  <si>
    <t>3x Rack do rozvoden SLP 47U 800x1000mm včetně příslušenství, v řadě spojený</t>
  </si>
  <si>
    <t>Telefonní panel 50xRJ45</t>
  </si>
  <si>
    <t>datová zásuvka 1x RJ45 - v průmyslovém provedení na DIN lištu (kompletní)</t>
  </si>
  <si>
    <t>El.vrátný, infopanel bez tlačítek</t>
  </si>
  <si>
    <t>El.vrátný, stříška a záp.krab. pro 2 moduly</t>
  </si>
  <si>
    <t>VoIP licence 1x uživatel</t>
  </si>
  <si>
    <t>Autonomní telefonní ústředna pro simulace</t>
  </si>
  <si>
    <t>El.vrátníky</t>
  </si>
  <si>
    <t>Ústředna PZTS, řídící jednotka se zdrojem (min.4A) v kovovém krytu se zámkem s prostorem pro AKU 40Ah (kapacitu aku zvolit vzhledem k minimální době zálohy dle metodiky MU), 12 x RS485, 1 x LML-8V5, 1 x RELIN-4, 2 x ETHERNET pro GW bacnet (GW dle metodiky MU)</t>
  </si>
  <si>
    <t>Akumulátor 38 Ah</t>
  </si>
  <si>
    <t>Linkový modul, 8 vstupů, možnost až 8 výstupů</t>
  </si>
  <si>
    <t>Modul 8 relé pro připojení k LML-8</t>
  </si>
  <si>
    <t>Napájecí zdroj 12V/4A v kovové bedně, místo pro aku max 40 Ah</t>
  </si>
  <si>
    <t>FTP kabel cat.5E, 4x2x0,5mm, izolace LSOH, uložení ve žlabu nebo trubce</t>
  </si>
  <si>
    <t>Řadič pro připojení snímačů karet, 2 kanály, obsahuje 4 nevyvážené vstupy a 3 výstupy, kompatibilní se čtecí hlavou TWN4</t>
  </si>
  <si>
    <t>1000BASE-LX/LH SFP transceiver module, MMF/SMF, 1310nm, DOM</t>
  </si>
  <si>
    <t>Signalizace pro nevidomé (ZPN)</t>
  </si>
  <si>
    <t>Orientační hlasový majáček digitální DHM</t>
  </si>
  <si>
    <t>Oživení a zprovoznění systému</t>
  </si>
  <si>
    <t>vyhledání vývodu nebo krabice</t>
  </si>
  <si>
    <t>odvíkování zavíkování krabice na 4 závity</t>
  </si>
  <si>
    <t>11</t>
  </si>
  <si>
    <t>Jednotný čas (JČ)</t>
  </si>
  <si>
    <t>Kabel 2x1.5, bezhalogenová izolace B2ca,d0,s1</t>
  </si>
  <si>
    <t>Rozvodka</t>
  </si>
  <si>
    <t>Kabel 2x2x0,8mm</t>
  </si>
  <si>
    <t>Přijímač satelitního signálu GPS včetně antény
- pro venkovní montáž, krytí IP 54
- výstup DCF 77
- minimální úhel viditelnosti 90°, optimální 180
- GPS -&gt; koncové zařízení - UV odolný kabel 4 x 0,25
- standardní délka kabelu 10 m, maximálně 200 m</t>
  </si>
  <si>
    <t>Čtyřmístné digitální hodiny, dvoustranné
- zobrazení datum a čas.
- ethernet verze, synchronizace protokolem NTP
- barva číslic dle výběru architekta v rámci vzorkování, výška číslic 100mm
- možnost střídavého zobrazení údajů
- po připojení teplotního čidla možnost zobrazení teploty
- montáž stropním závěsem nebo boční konzolou
- barvu rámu - hliníková
- způsob motáže - stropním závěsem</t>
  </si>
  <si>
    <t>Signalizace pro sluchově postižené (ZPS)</t>
  </si>
  <si>
    <t>Kabel CYKY 5x1,5</t>
  </si>
  <si>
    <t>Krabice KT250</t>
  </si>
  <si>
    <t>Akumulátor 12V/150Ah, M6</t>
  </si>
  <si>
    <t>Podhledové:</t>
  </si>
  <si>
    <t>Protipožární kryt</t>
  </si>
  <si>
    <t>Podhledové pro WC:</t>
  </si>
  <si>
    <t>Zadní kryt reproduktoru LC5-WC06E4</t>
  </si>
  <si>
    <t>Skříňkové:</t>
  </si>
  <si>
    <t>Tlakové:</t>
  </si>
  <si>
    <t>Kabel FTP Cat.5E. Funkční schopnost při požáru podle ČSN EN 60331. Spolu s trasou musí vytvořit integrovaný kabelový systém s certifikací podle ZP27/2008 na min. P30-R. Měděné jádro, stínění. Barva izolace hnědá. Pevně uložený do příchytek / ve zdivu</t>
  </si>
  <si>
    <t>Měření srozumitelnosti instalovaného systému
Povinná náležitost dle ČSN EN 60849: Odborné měření srozumitelnosti vč. měřicího protokolu s přepočtem hodnot na stupnici CIS. Měření bude provedeno metodou indexu přenosu řeči, tzv. STI. Měření jinou metodou lze použít pouze tehdy, pokud zvolená metoda poskytuje výsledky stejně nebo více relevantní jako metoda STI. Měření zjednodušenými metodami, které mohou dávat zkreslené výsledky (RASTI aj.), není přípustné. Výsledkem měření bude protokol obsahující přesnou specifikaci použitého měřicího vybavení a metody, a pro každý prostor přesnou specifikaci měřicích bodů, naměřených hodnot STI, jejich přepočet na CIS a následně výpočet výsledné hodnoty pro daný prostor jako rozdílu průměrné naměřené hodnoty STI a směrodatné odchylky - viz ČSN EN 60849, B.3.</t>
  </si>
  <si>
    <t>12</t>
  </si>
  <si>
    <t>13</t>
  </si>
  <si>
    <t>celoplechový žlab 50x50mm, vč. stropních závěsů, tvarovek, spojovací a úchytový materiál</t>
  </si>
  <si>
    <t>celoplechový žlab 100x100mm, vč. stropních závěsů, tvarovek, spojovací a úchytový materiál</t>
  </si>
  <si>
    <t>El.vrátný, záp.krab. pro 1 modul</t>
  </si>
  <si>
    <t>celoplechový žlab 400x100mm, vč. stropních závěsů, tvarovek, spojovací a úchytový materiál</t>
  </si>
  <si>
    <t>drátěný žlab pro stoupací vedení, 500x100mm, přisazený na stěnu, vč. spojovacího a úchytového materiálu</t>
  </si>
  <si>
    <t>kabelový žebřík š=400mm, spolu s kabely musí být zajištěna certifikace podle ZP27/2008 na P30-R (30 minut), vč. spojovacího a úchytového materiálu a včetně odlehčení v tahu po 3,5m</t>
  </si>
  <si>
    <t>ZAŘÍZENÍ MUSÍ BÝT KOMPATIBILNÍ SE STÁV.SYSTÉMEM V UKB - SCHRACK SECONET</t>
  </si>
  <si>
    <t>Aktivní prvky</t>
  </si>
  <si>
    <t>Aktivní prvek pro připojení prvků na technologickou síť, L2,  24x 10/100 RJ45 metalických portů, 2x RJ45 metalické porty 10/100/1000
a 2 porty pro osazení SFP (případně jen 4x SFP porty), musí splňovat požadavky v Metodice "Nasazování a úpravy komponent BMS MU, kap.4.1.2"</t>
  </si>
  <si>
    <t>1000Base-LX Mini GBIC w/LC connector</t>
  </si>
  <si>
    <r>
      <t xml:space="preserve">Lokální IP telefonní ústředna, základní modul 32 VoIP kanálů, v provedení RACK,
</t>
    </r>
    <r>
      <rPr>
        <sz val="7"/>
        <color indexed="8"/>
        <rFont val="Gotham Book"/>
        <charset val="238"/>
      </rPr>
      <t>Počet jednotlivých portů 
Max. počet analogových portů: 424 
Max. počet portů BRI/PRI: 72/13 
Max. počet VoIP kanálů/uživatelů: 96/500 
Max. počet GSM/UMTS kanálů: 128/128 
Napájecí napětí: 230 V nebo 115V 
Tolerance napájecího napětí: +/- 10 % 
Jmenovitá frekvence: 50 Hz 
Pojistka: 10A 
Rozměry základní jednotky: 482 x 133 x 310 mm (84HPx3U) 
Váha základní jednotky: 13,0 kg 
Rozměry rozšiřující jednotky: 482 x 133 x 310 mm (84HPx3U) 
Váha rozšiřující jednotky: 12,5 kg 
Komunikační rozhraní LAN 
Přenosová rychlost: 10/100 Mb/s 
Typ rozhraní: Eth T-Base 10/100 
Komunikační rozhraní RS232 
Přenosová rychlost: 115200 Bd 
Typ rozhraní: RS 232C / 115200Bd 
Provozní podmínky 
Rozsah teplot: +5 °C až +45 °C 
Relativní vlhkost vzduchu: max. 85 % (40 °C) bez kondenzace</t>
    </r>
  </si>
  <si>
    <t>IP telefon, PoE s velkým barevným LCD displejem, 16 SIP účtů, 27 programovatelných tlačítek, duální 1 Gb/s, ethernetový port, PoE napájení 4,3" barevný LCD displej</t>
  </si>
  <si>
    <t>El.vrátný, základní modul, 3x1 tlačítko
Počet tlačítek 3
Spojení s PBX FXS – (vnitřní) analogová telefonní linka
dle normy CCITT
Napájení z telefonní linky
Úbytek SS napětí
(ve vyvěšeném stavu)
&lt; 8 V (l=25 mA)
&lt; 16 V (l=50 mA)
Volba impulsní/tónová
Osvětlení tlačítek 12 V</t>
  </si>
  <si>
    <t>El.vrátný, základní modul, 3x1 tlačítko + klávesnice
Počet tlačítek 3 + klávesnice (s funkcí kód.zámku)
Spojení s PBX FXS – (vnitřní) analogová telefonní linka
dle normy CCITT
Napájení z telefonní linky
Úbytek SS napětí
(ve vyvěšeném stavu)
&lt; 8 V (l=25 mA)
&lt; 16 V (l=50 mA)
Volba impulsní/tónová
Osvětlení tlačítek 12 V</t>
  </si>
  <si>
    <t>ZAŘÍZENÍ MUSÍ BÝT KOMPATIBILNÍ SE STÁV.SYSTÉMEM V UKB - BOSCH PRAESIDIO</t>
  </si>
  <si>
    <t>ZAŘÍZENÍ MUSÍ BÝT KOMPATIBILNÍ SE STÁV.SYSTÉMEM V UKB - AVIGILON</t>
  </si>
  <si>
    <t>ZAŘÍZENÍ MUSÍ BÝT KOMPATIBILNÍ SE STÁV.SYSTÉMEM V UKB - ASSET</t>
  </si>
  <si>
    <t xml:space="preserve">Elektromechanický samozamykací zámek (rozteč dle dveří)
prostup fail secure, úzký profil
Napájecí napětí  12 a 24Vss 
Odběr - nominální  130 mA 
Odběr - max.  400 mA 
Pracovní teplota  -20 - 60 °C 
Signalizace  závora zatažená, závora vysunutá, klíč odemyká/volný, klika stisknutá/volná, dveře otevřené/zavřené 
Výsuv závory  20 mm 
Backset  volitelný 30, 35, 40, 45mm 
Rozměry přiložené lišty  300x24mm </t>
  </si>
  <si>
    <t>Tablo se 40 LED diodami v hliník.krytu</t>
  </si>
  <si>
    <r>
      <t xml:space="preserve">TRIO LED, Optická a akustická signalizace, vícebarevná LED dioda, piezoměnič
</t>
    </r>
    <r>
      <rPr>
        <sz val="7"/>
        <rFont val="Gotham Book"/>
        <charset val="238"/>
      </rPr>
      <t>Trio LED je jednoduché signalizační tablo, které dovoluje jednou diodou zobrazovat více stavů hlídaného prvku.
Integrovaná LED dioda může signalizovat například klidový, poplachový a poruchový stav pomocí zelené, žluté a
červené optické signalizace. Doplňková akustická signalizace může v případě vybrané události upozornit na tuto událost i
akusticky. Optická i akustická signalizace může být trvalá nebo přerušovaná.
Vícebarevná dioda je umístěna v rámečku ABB Tango, který se instaluje do zápustné krabice KU68.
Proudový odběr u LED diody je 30mA, u akustické signalizace 10mA</t>
    </r>
  </si>
  <si>
    <r>
      <t xml:space="preserve">Prostorový detektor stropní
</t>
    </r>
    <r>
      <rPr>
        <sz val="7"/>
        <rFont val="Gotham Book"/>
        <charset val="238"/>
      </rPr>
      <t>Prostředí: vnitřní
Detekce: pohyb osob
Detekční prvek: pir
Úhel záběru: 360°
Dosah detektoru: 9-18m průměr při výšce 2,4-4,8m
Instalační výška: 2,4 až 5m, Stupeň zabezpečení  2</t>
    </r>
  </si>
  <si>
    <r>
      <t xml:space="preserve">Digital PIR detektor,kulová čočka 85°/15m,EOL rez.,stojánek
</t>
    </r>
    <r>
      <rPr>
        <sz val="7"/>
        <rFont val="Gotham Book"/>
        <charset val="238"/>
      </rPr>
      <t>Typ čočky vějíř, Napájecí napětí 9-16V DC, Stupeň zabezpečení  2, proud při poplachu 12 mA, Proudový odběr 11 mA</t>
    </r>
  </si>
  <si>
    <r>
      <rPr>
        <sz val="8"/>
        <rFont val="Gotham Book"/>
        <charset val="238"/>
      </rPr>
      <t>Detektor tř.skla</t>
    </r>
    <r>
      <rPr>
        <sz val="7"/>
        <rFont val="Gotham Book"/>
        <charset val="238"/>
      </rPr>
      <t xml:space="preserve">
Typ detektoru duální detektor tříštění skla
Barva bílá
Napájení 6 - 18 Vss
Proudový odběr (klid / max) 13/22mA
Dosah 7,6m max.
Minimální rozměr skla 28 cm2
Typy skel tabulové a tvrzené sklo tlouštky 3 - 10 mm, vrstveně lepené sklo tloušťky 3 - 14 mm, drátové sklo tloušťky 6 mm, vakuované a skla s bezp. fólií tloušťky 3 - 6 mm
Nastavitelná citlivost ano
Paměť poplachu ano
Pracovní teplota -10 až 50°C
Rozměry (š×v×h) 62 x 98 x 22mm
Atest - stupeň stupeň 2</t>
    </r>
  </si>
  <si>
    <r>
      <t xml:space="preserve">Prostorový duální detektor PIR+MW
</t>
    </r>
    <r>
      <rPr>
        <sz val="7"/>
        <rFont val="Gotham Book"/>
        <charset val="238"/>
      </rPr>
      <t>Typ  PIR + MW
Dosah PIR vějíř - délka  15 m
Dosah MW - délka  15 m
Doporučená montážní výška  2,5 m
Odběr - nominální  6,6 mA
Odběr - max.  11 mA
Paměť poplachu  ano
Poplachový výstup  NC, 15 Vss / 100 mA
Sabotážní výstup  NC, 15 Vss / 100 mA
Citlivost  normální / vysoká
Indikace poplachu  LED dioda
Třída prostředí  II - vnitřní všeobecné
Pracovní teplota  -10 - 55 °C
Barva  bílá
Rozměry - výška  158 mm
Rozměry - šířka  64 mm
Rozměry - hloubka  48 mm
Pracovní ferkvence  9,35 GHz</t>
    </r>
  </si>
  <si>
    <t>Zálohovaná leštěná kovová siréna venkovní 118dB/1m s majákem a akumulátorem</t>
  </si>
  <si>
    <t>Čtecí hlava duál s modulem TWN4, provedení TANGO
Napájení 12V DC Odběr cca 120mA Rozměry 80 x 135 x 25 mm – bez klávesnice 145 x 135 x 25 mm – s klávesnicí Akustická signalizace bzučák Krytí IP30</t>
  </si>
  <si>
    <r>
      <t xml:space="preserve">Stropní reproduktor 6 W
EVAC_EN_54_24
</t>
    </r>
    <r>
      <rPr>
        <sz val="7"/>
        <rFont val="Gotham Book"/>
        <charset val="238"/>
      </rPr>
      <t>barva bílá
Maximální výkon 9 W
Jmenovitý výkon 6 W (6 / 3 / 1,5 / 0,75 W)
Úroveň akustického tlaku
při výkonu 6 W / 1 W
(1 kHz, 1 m)
90 dB / 82 dB (SPL)
Vyzařovací úhel
při 1 kHz / 4 kHz (-6 dB)
180° / 180°
Efektivní kmitočtový rozsah
(-10 dB)
85 Hz až 20 kHz
Jmenovité napájecí napětí 6,93 / 70 / 100 V
Jmenovitá impedance 8 / 835 / 1 667 ohmů
Elektrické připojení 2× svorkovnice se šrouby pro
2 vodiče
Přípustný průřez vodičů 0,5 až 2 mm</t>
    </r>
  </si>
  <si>
    <r>
      <t xml:space="preserve">Skříňkový reproduktor 9/6W, kovový, bílá skříňka, montáž na zeď (EN54)
</t>
    </r>
    <r>
      <rPr>
        <sz val="7"/>
        <rFont val="Gotham Book"/>
        <charset val="238"/>
      </rPr>
      <t>Maximální výkon 9 W
Jmenovitý výkon (PHC) 6 W
Výkonové odbočky 6 / 3 / 1,5 / 0,75 W
Úroveň akustického tlaku
při 6 W / 1 W (1 kHz, 1 m)
102 dB / 94 dB (SPL)
Efektivní kmitočtový rozsah
(-10 dB)
150 Hz až 20 kHz
Vyzařovací úhel
při 1 kHz / 4 kHz (–6 dB)
120° / 55°
Jmenovité napájecí napětí 70 / 100 V
Jmenovitá impedance 835 / 1 667 ohmů
Konektor 3pólová svorkovnice se šrouby</t>
    </r>
  </si>
  <si>
    <r>
      <t xml:space="preserve">Stropní reproduktor 6 W, kovový
EVAC_EN_54_24
</t>
    </r>
    <r>
      <rPr>
        <sz val="7"/>
        <rFont val="Gotham Book"/>
        <charset val="238"/>
      </rPr>
      <t>barva bílá, s vyzařovacím úhlem až 180°(1kHz) resp. 128°(4kHz)
Maximální výkon 9 W 9 W
Jmenovitý výkon 6 W (6 / 3 / 1,5 /0,75 W)
Úroveň akustického tlaku při jmenovitém
výkonu / 1 W (1 kHz,1 m)
96 dB / 88 dB 
Vyzařovací úhel při1 kHz / 4 kHz (–6 dB)
180° / 128°
Efektivní kmitočtový rozsah (-10 dB)
85 Hz až 20 kHz
Jmenovité napájecínapětí
70 V / 100 V
Jmenovitá impedance 835 / 1 667 ohmů
Konektor Svorkovnice se šrouby s 3 vývody</t>
    </r>
  </si>
  <si>
    <r>
      <t xml:space="preserve">Tlakový reproduktor 10 W, venkovní provedení, kovový, EVAC
</t>
    </r>
    <r>
      <rPr>
        <sz val="7"/>
        <rFont val="Gotham Book"/>
        <charset val="238"/>
      </rPr>
      <t>Teplota provozní minus 25 až +55 °C
Teplota skladování minus 40 až +70 °C
Stupeň krytí IP 65
Skříň/kryt hliník/ABS
Certifikace EN 54
Další vlastnosti 15W max./100V
Šířka 213 mm
Výška 186 mm
Hmotnost 3,6 kg</t>
    </r>
  </si>
  <si>
    <t>Zařízení dálk.přenosu pro PCO HZS dle podmínek HZS Jihomoravského kraje vč. zámku, antény, stožáru a výložníku, včetně zpracování PD</t>
  </si>
  <si>
    <t>BX-REL4 reléový modul 4 výstupy</t>
  </si>
  <si>
    <t>BX-IM4 vstupní modul 4 vstupy</t>
  </si>
  <si>
    <r>
      <t xml:space="preserve">multisenzorový hlásič. MTD 533X
</t>
    </r>
    <r>
      <rPr>
        <sz val="7"/>
        <color indexed="8"/>
        <rFont val="Gotham Book"/>
        <charset val="238"/>
      </rPr>
      <t>Permanentní detekční zabezpečení díky neustálé kontrole funkcí
Požární hlásič s integrovaným izolátorem
Nastavitelný teplotní sensor
Nastavitelný poplachový výstup
Možnost připojení paralelního indikátoru
Možnost nastavení předpoplachu na 30% nebo 70% s následným zasláním stavu na ústřednu EPS
Zkoušeno und schváleno podle EN 54-5, EN 54-7, EN 54-17 a směrnic pro stavebnictví (CPD)
Automatický funkční test také při odpojeném hlásiči 1x za vteřinu
Sériové číslo pro rychlou identifikaci
Virtuální kruh – požární úseky jsou libovolně definovány (SW skupiny hlásičů)
Ovládání vyhlášení požáru, aniž by byl poplach předáván dále a také při odpojeném hlásiči</t>
    </r>
  </si>
  <si>
    <r>
      <t xml:space="preserve">tlačítkový hlásič MCP 535X-1 RAL 3001
</t>
    </r>
    <r>
      <rPr>
        <sz val="7"/>
        <color indexed="8"/>
        <rFont val="Gotham Book"/>
        <charset val="238"/>
      </rPr>
      <t>optická LED signalizace
požáru · signalizace chyby pri poruše prvku · možnost jednotlivého
vypnutí prvku · integrovaný zkratový izolátor · schválení
v souladu s EN 54-11 a EN 54-17</t>
    </r>
  </si>
  <si>
    <r>
      <t>B5 Integral MX základní verze, skříň s výřezem &amp; tiskárnou
Ú</t>
    </r>
    <r>
      <rPr>
        <sz val="7"/>
        <color indexed="8"/>
        <rFont val="Gotham Book"/>
        <charset val="238"/>
      </rPr>
      <t>středna elektrické požární signalizace propojená do sítě SUBnetu stávajících ústředen EPS v areálu UKB (Schrack seconet INTEGRAL). Adresný systém, modulární koncepce výstavby, min. 11 kruhových dvouvodičových sběrnic hlásičů a systémových komponentů s min 128 adr. na kruh.  Kruhové sběrnice odolné na zkrat a přerušení s vysokou odolností sběrnice proti průmyslovým a VF rušení, připojené  prvky s decentralizovanou inteligencí na kruhu, možnost realizovat odbočky na kruhu,  možnost vytváření až 127 hlásičových skupin na jednom kruhovém vedení, volné sdružování adresných prvků kruhového vedení do skupin, automatické rozpoznání topologie a automatická adresace prvků kruhového vedení, síťové provedení, obslužný panel není potřeba, komunikace v češtině, s dálkovou diagnostikou až na úroveň jednotlivých hlásičů, s dálkovou obsluhou, vč. vypracování uživatelského programu, včetně záložních akumulátorů, přepěťových ochran linek. Soulad s ČSN EN 54, k ústředně bude připojeno OPPO, KTPO a externí ovládací tablo</t>
    </r>
  </si>
  <si>
    <t>Tlačítko nouzového volání určeno pro montáž do koupelen a WC</t>
  </si>
  <si>
    <t>Výchozí revize PZTS, EKV</t>
  </si>
  <si>
    <t>protipožárně uzavřený a protipožárně uchycený kabelový kanál 300x100mm, vč. závěsů a úchytového materiálu, vč. těsnění</t>
  </si>
  <si>
    <t>Switch 24 Ethernet 10/100/1000 PoE 370W, 4x 1G SFP, L2 ,PoE (802.3af), případně PoE+ (802.3at), multicast IGMP snooping a
prioritizace (QoS)
musí odpovídat parametrům v Metodice "Nasazování a úpravy komponent BMS MU, kap.4.1.2"</t>
  </si>
  <si>
    <t>PRS-CSR Praesideo - dálková stanice hlasatele</t>
  </si>
  <si>
    <t>LBB4432/00 Praesideo - klávesnice stanice hlasatele</t>
  </si>
  <si>
    <t>PRS-FINNA Rozhraní pro optické vedení, bez síťové adresy</t>
  </si>
  <si>
    <t>PRS-CSI Praesideo - interface dálkové stanice hlasatele</t>
  </si>
  <si>
    <t>PRS-4AEX4 Analog audio expander</t>
  </si>
  <si>
    <t>PRS-16MCI Multikanálový interface pro připojení základních zesilovačů
Rozhraní pro základní zesilovače systému Praesideo. Redundantní připojení k optické síti, připojit je možné až 14 provozních
a 2 záložní zesilovače (kanály) řady PRS-xx, které jsou připojeny lokálně přes RJ45 cat.5. Obsahuje 32 řídících vstupů a 16
řídících výsupů, veškerá konfigurace se provádí pomocí sw. přes síť, výška 2U, součástí je sada držáků pro montáž do 19“skříně</t>
  </si>
  <si>
    <t>PRS-2B250 Základní zesilovač 2x250W
Pro připojení k síti systému Praesideo je nutné použít interface PRS-16MCI. Oproti
standartnímu zesilovači neobsahuje graf. ekvalizér, funkce zpoždění a automatické řízení hlasitosti. Veškerá konfigurace se
provádí pomocí sw. přes síť, 2x lokální audio vstup, výška 2U, součástí je sada držáků pro montáž do 19“ skříně a propojovací kabely CAT-5</t>
  </si>
  <si>
    <t>LBB 4443/00 Deska dohledu nad linkami
deska dohledu nad linkami - pro celkovou kontrolu vedení i v rozvětveném systému - montuje se na konec linky
nebo větve - max 8ks na jednu jednotku zesilovače</t>
  </si>
  <si>
    <t>PRS-48CH12 Nabíječ baterií evakuačního rozhlasu 48V
Nabíječ baterií, který je navržen pro ozvučovací a evakuační rozhlasy k zajištění trvalého nabití záložních baterií. Nabíječ je v
19“ provedení pro montáž do datových rozvaděčů a nabíjejí olověné baterie, poskytující napětí 24V, resp. 48V. Tento nabíječ
je plně kompatibilní a certifikovaný podle EN 54-4 a jedná se o vysoce kvalitní, inteligentní, mikroprocesorem řízené zařízení.</t>
  </si>
  <si>
    <t>LBB 4416/01 Systémový kabel Praesideo včetně konektorů - 50 cm</t>
  </si>
  <si>
    <t>LBB 4416/02 Systémový kabel Praesideo včetně konektorů - 2m</t>
  </si>
  <si>
    <t>ACC-050 XLR Cable, 5 m</t>
  </si>
  <si>
    <t xml:space="preserve">Analogový telefon s displejem s funkcí CLIP Mitel 7147a </t>
  </si>
  <si>
    <t xml:space="preserve">Dialog 4223 Professional    </t>
  </si>
  <si>
    <t xml:space="preserve">Dialog 4225 Vision    </t>
  </si>
  <si>
    <t xml:space="preserve">ZAŘÍZENÍ MUSÍ BÝT KOMPATIBILNÍ SE STÁV.SYSTÉMEM V UKB - Aastra / MITEL MX ONE </t>
  </si>
  <si>
    <t>Rozšíření systému hlavní telefonní ústředny Aastra / MX ONE o lokalitu SIMU</t>
  </si>
  <si>
    <t>2 Mpx dome kamera IP interiérová antivandal, Day/Night s mechanickým IR filtrem, IR LED dosvit 10 m, 1/2,8" progressive scan CMOS, rozlišení 1920 × 1080 px @ 30 fps, citlivost 0,01 lx (F/1.4) Color, 0 lx (F/1.4) IR, motor zoom objektiv 3–9 mm / F1.4 , úhel záběru 39°–90°, BLC, AWB, Dual Exposure WDR 100 dB, LightCatcher, komprese H.264 / MJPEG, ONVIF kompatibilní, HDSM SmartCodec, Idle Scene mód, slot na MicroSD kartu max. 256 GB, konfigurace prostřednictvím Wi-Fi napájení PoE, 150 mA, pracovní teplota od 0 °C do +60 °C, rozměry 147 × 147 × 119 mm, hmotnost 0,78 kg</t>
  </si>
  <si>
    <t>Montážní nástavec do podhledu pro dome kamery</t>
  </si>
  <si>
    <t>2 Mpx kompaktní kamera IP exteriérová antivandal, Day/Night s mechanickým IR filtrem, Smart IR IR LED dosvit 50m, 1/2.8" progressive scan CMOS, rozlišení 1920x1080px @ max. 30fps, citlivost 0.04 lux (F1.3) color, 0 lux (F1.3) B/W s IR, motor zoom objektiv 3 - 9 mm/F1.3, úhel záběru 30° - 91°, AWB, BLC, Triple Exposure Ultra-WDR 120 dB, LightCatcher, inteligentní funkce, komprese H.264 (MPEG-4 Part 10/AVC), Motion JPEG, ONVIF kompatibilní, HDSM, Idle Scene mód, alarm I/O 1/1, audio I/O 1/1, slot na SD kartu max. 128GB, napájení 12VDC/24VAC, 1083mA, PoE, pracovní teplota -40°C do 55°C, IP66, IK10, rozměry 126 x 280 x 91 mm, hmotnost 1.71kg.</t>
  </si>
  <si>
    <t>2 Mpx dome kamera IP interiérová antivandal, Day/Night s mechanickým IR filtrem, Smart IR IR LED dosvit 30m, 1/2.8" progressive scan CMOS, rozlišení 1920x1080px @ max. 30fps, citlivost 0.04 lux (F1.3) color, 0 lux (F1.3) B/W s IR, motor zoom objektiv 3 - 9 mm /F1.3, úhel záběru 30° - 91°, AWB, BLC, Triple Exposure Ultra-WDR 120 dB, LightCatcher, inteligentní funkce, komprese H. 264 (MPEG-4 Part 10/AVC), Motion JPEG, ONVIF kompatibilní, HDSM, Idle Scene mód, alarm I/O 1/1, audio I/O 1/1, slot na SD kartu max. 128GB, video výstup, napájení 12VDC/24VAC, 750mA, PoE, pracovní teplota -40°C do 60°C, IK10, rozměry 163 x 163 x 118 mm, hmotnost 0.95kg.</t>
  </si>
  <si>
    <t>Kamera venkovní</t>
  </si>
  <si>
    <t>Kamera garáže</t>
  </si>
  <si>
    <t>Kamera SPZ</t>
  </si>
  <si>
    <t>Kamera vnitřní</t>
  </si>
  <si>
    <t>Instalační skříňka pro kompaktní kameru, rozměry 126x102x55mm, váha 0.59kg</t>
  </si>
  <si>
    <t>PC - klientský počítač musí odpovídat parametrům v Metodice "Nasazování a úpravy komponent BMS MU, kap.4.1.2"
určený k monitorování / vzdálené monitorování, je určen k monitorování do 64 kamer, možnost připojení 4 monitorů, i7 core, 4GB RAM, systémový HDD SATA 7.2K rpm LFF, non hot plug HDD, samostatná graficka karta s VGA, HDMI a 2x DVI-D výstupem (není možné použít redukci na VGA), DVDRW, Ethernet 1Gb, zdroj 300w, Micro ATX Tower audio výstup, Microsoft Windows 7P / 8P</t>
  </si>
  <si>
    <t>20.7" Full HD CCTV WLED LCD monitor, uzpůsobený pro použití 24 hod./7 dní v týdnu, max. rozlišení 1920x1080 px, poměr stran 16:9, pozorovací úhel 130°/178°, 16.7 ml. barev, 1x VGA vstup, 1x audio vstup, 1x HDMI vstup, kontrast 1000:1, jas 250cd/m2, napájení 100-240 V AC, zabudované reproduktry, stojan na stůl, VESA 100, rozměry 490,3 x 292,3 x 48,3 mm, 2,5 kg</t>
  </si>
  <si>
    <t>Držák na 4 monitory o velikosti 10–27", monitory lze uchytit pomocí VESA, držák je určený k instalaci na desku stolu o tloušťce 20–120 mm, materiál letecký hliník, nosnost 9 kg, úhel natočení ± 90°, rotace ± 180°, vestavěný USB 3.0 hub - dva porty, rozměry max. výška 812 mm max. rozpětí 1074 mm</t>
  </si>
  <si>
    <t>Hlavní hodiny pro prostředí počítačových sítí do 19" Racku
- NTP server a klient, časová synchronizace a sledování z MTC
- SNMP traps, E-Mail alarm reporting
- vstup GPS, DCF 77,5 kHz nebo nadřazený NTP/SNTP server (max. 4)
- 1 podružná linka
- výstup
sběrnice nebo impulsní linka: nastavitelný proudový limit,
do 100 ks podružných hodin, celkový proud 700 mA
NTP / SNTP (server)
NTP podružné hodiny s serverem časových zón
hodinová linka RS 485 pro připojení až 31 koncových zařízení</t>
  </si>
  <si>
    <t xml:space="preserve">Kabelové žlaby pro rozvody metalické a optické kabeláže v rámci DC mimo prostory dvojité podlahy. </t>
  </si>
  <si>
    <t>Inteligentní 2 Mpx (Full HD) kompaktní kamera IP pro vjezdové brány, kamera podporuje snímání dvou jízdních pruhů, vyhodnocení indukčních smyček, čtení SPZ do rýchlosti 40 km/h, white list pro 10000 SPZ, Day/Night 1/1.9" CMOS, rozlišení 1920x1080px @ 50fps, citlivost 0.002Lux/F1.2 (color), 0.0002Lux (B/W) /F1.2, motor zoom objektiv 4 - 8mm /F1.8, HLC, AWB, OSD menu, komprese H. 264, Triple stream, alarm I/O 2/1, napájení 24VAC, 625mA, pracovní teplota -30°C do 60°C, IP66, rozměry 94.9x94.9x272.9mm, hmotnost 1.4kg Při zakoupení tohoto produktu je potřeba absolvovat školení.</t>
  </si>
  <si>
    <t>Vstupně výstupní TCP/IP zařízení pro Avigilon software, 12 vstupů, 8 výstupů, napájení 12-48VDC, 7W, pracovní teplota -10° až 60°C</t>
  </si>
  <si>
    <t>GATEWAY pro BACnet (server vč.sw převodníku)
musí odpovídat parametrům v Metodice "Nasazování a úpravy komponent BMS MU"</t>
  </si>
  <si>
    <r>
      <t xml:space="preserve">FIRERAY 5000 systém 50m
</t>
    </r>
    <r>
      <rPr>
        <sz val="7"/>
        <color indexed="8"/>
        <rFont val="Gotham Book"/>
        <charset val="238"/>
      </rPr>
      <t>Lineární hlásič kouře, odrazná verze, s integrálním laserem a motorickým oládáním, automatické nastavení při instalaci, automatická kompenzace pohybu budov a zaprášení, dosah 8-50m, 50-100m s přídavnou sadou zrcadel "FIRERAY5000 100m kit", napájení 14-28Vss, odběr v nízkoproudovém režimu max. 12mA a ve vysokoproudovém režimu 52mA, -10 až 55°C.</t>
    </r>
  </si>
  <si>
    <t xml:space="preserve">Elektrický odpařovač kondenzátu, 400x129x105 mm (šxvxh), montáž na rozváděčovou skřín z vnější strany, 230V, RAL 7035, baleníá 1ks </t>
  </si>
  <si>
    <t>Hadice pro odvoz kondenzátu Ø 12 mm, balení 10m</t>
  </si>
  <si>
    <t xml:space="preserve">1xMGU včetně licence připojení do systému
6x karta ELU34 s kabelem
1x karta ELU33 s kabelem
10x digitální licence
Kompletně vybavený magazín Classic 
Potřebné patch panely 
2xpřevodník LAN-optika
včetně montáže </t>
  </si>
  <si>
    <t>Veškeré instalační příslušenství pro instalaci AP uživatelské sítě</t>
  </si>
  <si>
    <t>Optický patch cord v délce 1m.
LC duplexní patch cord, délka 1m, LSZH plášť, barva kabelu žlutá a konektorů modrá, SM vlákna v provedení G652.D, 9/125µm a osazené LC</t>
  </si>
  <si>
    <t>Keystone systémový shodný s typem kabeláží STP cat.6A</t>
  </si>
  <si>
    <t>19” patch panel HD, max. výška 1U, osazený moduly 48xRJ45 v rámci 1U – tzv. HD (High density) panel. Panel v STP provedení a splňující kategorii Cat6A (dle ISO/IEC 11801 ed. 2.2, EN 50173-1) a přenosové rychlosti 10GBaseT (dle IEEE 802.3). Panel musí mít zadní kabelový management pro vyvázání zadní příchozí kabeláže do panelu. Maximální hloubka patch panelu včetně vyvazování musí být méně než 130 mm.</t>
  </si>
  <si>
    <t>Propojovací šňůra FTP, 2xRJ45 – cat.6A, 1m</t>
  </si>
  <si>
    <t>Propojovací šňůra FTP, 2xRJ45 – cat.6A, 2m</t>
  </si>
  <si>
    <t>Propojovací šňůra FTP, 2xRJ45 – cat.6A, 3m</t>
  </si>
  <si>
    <t>Univerzální optický kabel pro vnitřní i venkovní použití, LSOH plášť, 12 vláken, singlemode, (SM), 9/125</t>
  </si>
  <si>
    <t>Univerzální optický kabel pro vnitřní i venkovní použití, LSOH plášť, 24 vláken, singlemode, (SM), 9/125</t>
  </si>
  <si>
    <t>S/FTP kabel cat.7, 4x2x0,57mm, izolace Dca,s1a,d1,a1, uložení v trubce nebo žlabu</t>
  </si>
  <si>
    <t>Datový rack 42U 800x1000 mm, včetně chladící jednotky 2kW a příslušenství - do velínů AV techniky
(1x soustava dvou RACKů, 3x 1 RACK samostatně)</t>
  </si>
  <si>
    <t>Odhlučňovací sada pro výše uvedený RACK / soustavu dvou RACKů, systémový výrobek</t>
  </si>
  <si>
    <t>Ovládací klávesnice, dvouřádkový display
Rozměr desky – 146 x 121 mm
Rozměr včetně krytu - 157 x 135 x 34 mm
Napájení – 12 V= (Jmenovité napětí 13.8V=)
Odběr – 200 mA (bez připojené čtečky)
Display - dvouřádkový LCD 2 x 20 znaků, zelený podsvit (možno změnit)
Čtecí hlava - interní Elatec ID12, nebo možnost připojení externí
Montáž – na zeď
Materiál - Spodní část – Kov, Kryt - Plast
Hmotnost – cca 400g.
Pracovní teplota – -10°C - +40°C
Pracovní vlhkost – 10 – 80 %
Krytí – IP 30</t>
  </si>
  <si>
    <t>VÝKAZ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</si>
</sst>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_)"/>
    <numFmt numFmtId="165" formatCode="#,##0\ _K_č"/>
    <numFmt numFmtId="166" formatCode="#,##0\ &quot;Kč&quot;"/>
    <numFmt numFmtId="167" formatCode="#,##0.00\ _K_č"/>
  </numFmts>
  <fonts count="55" x14ac:knownFonts="1">
    <font>
      <sz val="10"/>
      <name val="Arial"/>
      <family val="2"/>
      <charset val="238"/>
    </font>
    <font>
      <sz val="10"/>
      <name val="Arial CE"/>
      <family val="2"/>
      <charset val="238"/>
    </font>
    <font>
      <sz val="10"/>
      <name val="Arial"/>
      <family val="2"/>
      <charset val="238"/>
    </font>
    <font>
      <sz val="10"/>
      <name val="Arial CE"/>
      <family val="2"/>
      <charset val="238"/>
    </font>
    <font>
      <b/>
      <sz val="8"/>
      <name val="Century Gothic"/>
      <family val="2"/>
      <charset val="238"/>
    </font>
    <font>
      <sz val="8"/>
      <name val="Century Gothic"/>
      <family val="2"/>
      <charset val="238"/>
    </font>
    <font>
      <u/>
      <sz val="8"/>
      <name val="Century Gothic"/>
      <family val="2"/>
      <charset val="238"/>
    </font>
    <font>
      <b/>
      <sz val="8"/>
      <color indexed="10"/>
      <name val="Century Gothic"/>
      <family val="2"/>
      <charset val="238"/>
    </font>
    <font>
      <i/>
      <sz val="8"/>
      <name val="Century Gothic"/>
      <family val="2"/>
      <charset val="238"/>
    </font>
    <font>
      <sz val="8"/>
      <color indexed="8"/>
      <name val="Century Gothic"/>
      <family val="2"/>
      <charset val="238"/>
    </font>
    <font>
      <b/>
      <sz val="10"/>
      <name val="Century Gothic"/>
      <family val="2"/>
      <charset val="238"/>
    </font>
    <font>
      <sz val="10"/>
      <name val="Century Gothic"/>
      <family val="2"/>
      <charset val="238"/>
    </font>
    <font>
      <b/>
      <sz val="14"/>
      <name val="Century Gothic"/>
      <family val="2"/>
      <charset val="238"/>
    </font>
    <font>
      <b/>
      <sz val="8"/>
      <color indexed="8"/>
      <name val="Arial CE"/>
      <family val="2"/>
      <charset val="238"/>
    </font>
    <font>
      <sz val="11"/>
      <color indexed="8"/>
      <name val="Calibri"/>
      <family val="2"/>
      <charset val="238"/>
    </font>
    <font>
      <sz val="11"/>
      <color indexed="9"/>
      <name val="Calibri"/>
      <family val="2"/>
      <charset val="238"/>
    </font>
    <font>
      <b/>
      <sz val="11"/>
      <color indexed="8"/>
      <name val="Calibri"/>
      <family val="2"/>
      <charset val="238"/>
    </font>
    <font>
      <sz val="11"/>
      <color indexed="20"/>
      <name val="Calibri"/>
      <family val="2"/>
      <charset val="238"/>
    </font>
    <font>
      <b/>
      <sz val="11"/>
      <color indexed="9"/>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8"/>
      <color indexed="56"/>
      <name val="Cambria"/>
      <family val="2"/>
      <charset val="238"/>
    </font>
    <font>
      <sz val="11"/>
      <color indexed="60"/>
      <name val="Calibri"/>
      <family val="2"/>
      <charset val="238"/>
    </font>
    <font>
      <sz val="11"/>
      <color indexed="52"/>
      <name val="Calibri"/>
      <family val="2"/>
      <charset val="238"/>
    </font>
    <font>
      <sz val="11"/>
      <color indexed="17"/>
      <name val="Calibri"/>
      <family val="2"/>
      <charset val="238"/>
    </font>
    <font>
      <sz val="11"/>
      <color indexed="10"/>
      <name val="Calibri"/>
      <family val="2"/>
      <charset val="238"/>
    </font>
    <font>
      <sz val="11"/>
      <color indexed="62"/>
      <name val="Calibri"/>
      <family val="2"/>
      <charset val="238"/>
    </font>
    <font>
      <b/>
      <sz val="11"/>
      <color indexed="52"/>
      <name val="Calibri"/>
      <family val="2"/>
      <charset val="238"/>
    </font>
    <font>
      <b/>
      <sz val="11"/>
      <color indexed="63"/>
      <name val="Calibri"/>
      <family val="2"/>
      <charset val="238"/>
    </font>
    <font>
      <i/>
      <sz val="11"/>
      <color indexed="23"/>
      <name val="Calibri"/>
      <family val="2"/>
      <charset val="238"/>
    </font>
    <font>
      <sz val="16"/>
      <color indexed="9"/>
      <name val="Gotham Bold"/>
      <charset val="238"/>
    </font>
    <font>
      <u/>
      <sz val="12"/>
      <color indexed="9"/>
      <name val="Gotham Bold"/>
      <charset val="238"/>
    </font>
    <font>
      <sz val="12"/>
      <name val="Arial CE"/>
      <family val="2"/>
      <charset val="238"/>
    </font>
    <font>
      <b/>
      <u/>
      <sz val="12"/>
      <color indexed="9"/>
      <name val="Arial CE"/>
      <family val="2"/>
      <charset val="238"/>
    </font>
    <font>
      <sz val="12"/>
      <color indexed="9"/>
      <name val="Arial CE"/>
      <family val="2"/>
      <charset val="238"/>
    </font>
    <font>
      <b/>
      <sz val="14"/>
      <name val="Gotham Bold"/>
      <charset val="238"/>
    </font>
    <font>
      <sz val="9"/>
      <name val="Gotham Book"/>
      <charset val="238"/>
    </font>
    <font>
      <b/>
      <sz val="9"/>
      <name val="Gotham Book"/>
      <charset val="238"/>
    </font>
    <font>
      <b/>
      <sz val="10"/>
      <name val="Gotham Book"/>
      <charset val="238"/>
    </font>
    <font>
      <sz val="10"/>
      <name val="Gotham Book"/>
      <charset val="238"/>
    </font>
    <font>
      <sz val="8"/>
      <name val="Gotham Book"/>
      <charset val="238"/>
    </font>
    <font>
      <b/>
      <i/>
      <sz val="8"/>
      <name val="Gotham Book"/>
      <charset val="238"/>
    </font>
    <font>
      <b/>
      <sz val="8"/>
      <name val="Gotham Book"/>
      <charset val="238"/>
    </font>
    <font>
      <sz val="8"/>
      <color indexed="8"/>
      <name val="Gotham Book"/>
      <charset val="238"/>
    </font>
    <font>
      <b/>
      <i/>
      <sz val="10"/>
      <name val="Gotham Book"/>
      <charset val="238"/>
    </font>
    <font>
      <i/>
      <sz val="8"/>
      <name val="Gotham Book"/>
      <charset val="238"/>
    </font>
    <font>
      <i/>
      <sz val="10"/>
      <name val="Gotham Book"/>
      <charset val="238"/>
    </font>
    <font>
      <sz val="12"/>
      <name val="Gotham Book"/>
      <charset val="238"/>
    </font>
    <font>
      <b/>
      <i/>
      <sz val="12"/>
      <name val="Gotham Book"/>
      <charset val="238"/>
    </font>
    <font>
      <b/>
      <sz val="12"/>
      <name val="Gotham Book"/>
      <charset val="238"/>
    </font>
    <font>
      <sz val="10"/>
      <name val="Gotham Bold"/>
      <charset val="238"/>
    </font>
    <font>
      <sz val="8"/>
      <color rgb="FFFF0000"/>
      <name val="Gotham Book"/>
      <charset val="238"/>
    </font>
    <font>
      <sz val="7"/>
      <color indexed="8"/>
      <name val="Gotham Book"/>
      <charset val="238"/>
    </font>
    <font>
      <sz val="7"/>
      <name val="Gotham Book"/>
      <charset val="238"/>
    </font>
  </fonts>
  <fills count="27">
    <fill>
      <patternFill patternType="none"/>
    </fill>
    <fill>
      <patternFill patternType="gray125"/>
    </fill>
    <fill>
      <patternFill patternType="solid">
        <fgColor indexed="22"/>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3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rgb="FF333F49"/>
        <bgColor indexed="18"/>
      </patternFill>
    </fill>
    <fill>
      <patternFill patternType="solid">
        <fgColor indexed="55"/>
        <bgColor indexed="22"/>
      </patternFill>
    </fill>
  </fills>
  <borders count="2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style="thin">
        <color indexed="8"/>
      </left>
      <right style="thin">
        <color indexed="8"/>
      </right>
      <top/>
      <bottom/>
      <diagonal/>
    </border>
    <border>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s>
  <cellStyleXfs count="49">
    <xf numFmtId="0" fontId="0" fillId="0" borderId="0"/>
    <xf numFmtId="0" fontId="2" fillId="0" borderId="0"/>
    <xf numFmtId="0" fontId="1" fillId="0" borderId="0"/>
    <xf numFmtId="0" fontId="3" fillId="0" borderId="0"/>
    <xf numFmtId="0" fontId="2" fillId="0" borderId="0"/>
    <xf numFmtId="0" fontId="13" fillId="0" borderId="8" applyProtection="0">
      <alignment horizontal="justify" vertical="center" wrapText="1"/>
    </xf>
    <xf numFmtId="0" fontId="13" fillId="0" borderId="8">
      <alignment horizontal="justify" vertical="center" wrapText="1"/>
    </xf>
    <xf numFmtId="0" fontId="1" fillId="0" borderId="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6" borderId="0" applyNumberFormat="0" applyBorder="0" applyAlignment="0" applyProtection="0"/>
    <xf numFmtId="0" fontId="14" fillId="9" borderId="0" applyNumberFormat="0" applyBorder="0" applyAlignment="0" applyProtection="0"/>
    <xf numFmtId="0" fontId="14" fillId="12" borderId="0" applyNumberFormat="0" applyBorder="0" applyAlignment="0" applyProtection="0"/>
    <xf numFmtId="0" fontId="15" fillId="13"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16" fillId="0" borderId="9" applyNumberFormat="0" applyFill="0" applyAlignment="0" applyProtection="0"/>
    <xf numFmtId="0" fontId="17" fillId="4" borderId="0" applyNumberFormat="0" applyBorder="0" applyAlignment="0" applyProtection="0"/>
    <xf numFmtId="0" fontId="18" fillId="17" borderId="10" applyNumberFormat="0" applyAlignment="0" applyProtection="0"/>
    <xf numFmtId="0" fontId="19" fillId="0" borderId="11" applyNumberFormat="0" applyFill="0" applyAlignment="0" applyProtection="0"/>
    <xf numFmtId="0" fontId="20" fillId="0" borderId="12" applyNumberFormat="0" applyFill="0" applyAlignment="0" applyProtection="0"/>
    <xf numFmtId="0" fontId="21" fillId="0" borderId="13" applyNumberFormat="0" applyFill="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18" borderId="0" applyNumberFormat="0" applyBorder="0" applyAlignment="0" applyProtection="0"/>
    <xf numFmtId="0" fontId="1" fillId="19" borderId="14" applyNumberFormat="0" applyAlignment="0" applyProtection="0"/>
    <xf numFmtId="0" fontId="24" fillId="0" borderId="15" applyNumberFormat="0" applyFill="0" applyAlignment="0" applyProtection="0"/>
    <xf numFmtId="0" fontId="25" fillId="5" borderId="0" applyNumberFormat="0" applyBorder="0" applyAlignment="0" applyProtection="0"/>
    <xf numFmtId="0" fontId="26" fillId="0" borderId="0" applyNumberFormat="0" applyFill="0" applyBorder="0" applyAlignment="0" applyProtection="0"/>
    <xf numFmtId="0" fontId="27" fillId="8" borderId="16" applyNumberFormat="0" applyAlignment="0" applyProtection="0"/>
    <xf numFmtId="0" fontId="28" fillId="20" borderId="16" applyNumberFormat="0" applyAlignment="0" applyProtection="0"/>
    <xf numFmtId="0" fontId="29" fillId="20" borderId="17" applyNumberFormat="0" applyAlignment="0" applyProtection="0"/>
    <xf numFmtId="0" fontId="30" fillId="0" borderId="0" applyNumberFormat="0" applyFill="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24" borderId="0" applyNumberFormat="0" applyBorder="0" applyAlignment="0" applyProtection="0"/>
  </cellStyleXfs>
  <cellXfs count="197">
    <xf numFmtId="0" fontId="0" fillId="0" borderId="0" xfId="0"/>
    <xf numFmtId="0" fontId="5" fillId="0" borderId="0" xfId="0" applyFont="1" applyAlignment="1">
      <alignment vertical="center"/>
    </xf>
    <xf numFmtId="0" fontId="4" fillId="0" borderId="0" xfId="0" applyNumberFormat="1" applyFont="1" applyAlignment="1">
      <alignment vertical="center"/>
    </xf>
    <xf numFmtId="4" fontId="5" fillId="0" borderId="0" xfId="0" applyNumberFormat="1" applyFont="1" applyAlignment="1">
      <alignment vertical="center"/>
    </xf>
    <xf numFmtId="0" fontId="5" fillId="0" borderId="0" xfId="0" applyFont="1" applyAlignment="1">
      <alignment vertical="center" wrapText="1"/>
    </xf>
    <xf numFmtId="49" fontId="5" fillId="0" borderId="0" xfId="0" applyNumberFormat="1" applyFont="1" applyAlignment="1">
      <alignment horizontal="left" vertical="center" wrapText="1"/>
    </xf>
    <xf numFmtId="0" fontId="5" fillId="0" borderId="0" xfId="0" applyNumberFormat="1" applyFont="1" applyAlignment="1">
      <alignment vertical="center"/>
    </xf>
    <xf numFmtId="49" fontId="4" fillId="0" borderId="0" xfId="0" applyNumberFormat="1" applyFont="1" applyFill="1" applyAlignment="1">
      <alignment horizontal="left" vertical="center" wrapText="1"/>
    </xf>
    <xf numFmtId="0" fontId="5" fillId="0" borderId="0" xfId="0" applyFont="1" applyFill="1" applyBorder="1" applyAlignment="1">
      <alignment vertical="center"/>
    </xf>
    <xf numFmtId="0" fontId="8" fillId="0" borderId="0" xfId="0" applyFont="1" applyFill="1" applyBorder="1" applyAlignment="1">
      <alignment horizontal="left" vertical="center"/>
    </xf>
    <xf numFmtId="0" fontId="5" fillId="0" borderId="0" xfId="0" applyFont="1" applyFill="1" applyBorder="1" applyAlignment="1">
      <alignment vertical="center" wrapText="1"/>
    </xf>
    <xf numFmtId="0" fontId="8" fillId="0" borderId="0" xfId="0" applyFont="1" applyFill="1" applyBorder="1" applyAlignment="1">
      <alignment horizontal="left" vertical="center" wrapText="1"/>
    </xf>
    <xf numFmtId="49" fontId="5" fillId="0" borderId="0" xfId="0" applyNumberFormat="1" applyFont="1" applyFill="1" applyBorder="1" applyAlignment="1">
      <alignment horizontal="left" vertical="center"/>
    </xf>
    <xf numFmtId="0" fontId="6" fillId="0" borderId="0" xfId="3" applyFont="1" applyAlignment="1">
      <alignment horizontal="center"/>
    </xf>
    <xf numFmtId="49" fontId="5" fillId="0" borderId="0" xfId="0" applyNumberFormat="1" applyFont="1" applyAlignment="1">
      <alignment horizontal="center"/>
    </xf>
    <xf numFmtId="0" fontId="5" fillId="0" borderId="0" xfId="0" applyFont="1" applyAlignment="1" applyProtection="1">
      <alignment horizontal="center"/>
      <protection locked="0"/>
    </xf>
    <xf numFmtId="0" fontId="4" fillId="0" borderId="0" xfId="0" applyFont="1" applyAlignment="1">
      <alignment horizontal="center"/>
    </xf>
    <xf numFmtId="0" fontId="5" fillId="0" borderId="0" xfId="0" applyFont="1" applyFill="1" applyBorder="1" applyAlignment="1">
      <alignment horizontal="center"/>
    </xf>
    <xf numFmtId="49" fontId="5" fillId="0" borderId="0" xfId="0" applyNumberFormat="1" applyFont="1" applyFill="1" applyAlignment="1">
      <alignment horizontal="center"/>
    </xf>
    <xf numFmtId="0" fontId="5" fillId="0" borderId="0" xfId="0" applyFont="1" applyAlignment="1">
      <alignment horizontal="center"/>
    </xf>
    <xf numFmtId="0" fontId="11" fillId="0" borderId="0" xfId="0" applyFont="1" applyAlignment="1">
      <alignment horizontal="center"/>
    </xf>
    <xf numFmtId="49" fontId="4" fillId="0" borderId="0" xfId="0" applyNumberFormat="1" applyFont="1" applyAlignment="1">
      <alignment horizontal="center"/>
    </xf>
    <xf numFmtId="0" fontId="5" fillId="0" borderId="0" xfId="0" applyNumberFormat="1" applyFont="1" applyAlignment="1">
      <alignment horizontal="center"/>
    </xf>
    <xf numFmtId="0" fontId="7" fillId="0" borderId="0" xfId="0" applyFont="1" applyAlignment="1">
      <alignment horizontal="center"/>
    </xf>
    <xf numFmtId="0" fontId="8" fillId="0" borderId="0" xfId="0" applyFont="1" applyFill="1" applyBorder="1" applyAlignment="1">
      <alignment horizontal="center"/>
    </xf>
    <xf numFmtId="49" fontId="5" fillId="0" borderId="0" xfId="0" applyNumberFormat="1" applyFont="1" applyFill="1" applyBorder="1" applyAlignment="1">
      <alignment horizontal="center"/>
    </xf>
    <xf numFmtId="49" fontId="9" fillId="0" borderId="0" xfId="0" applyNumberFormat="1" applyFont="1" applyFill="1" applyBorder="1" applyAlignment="1">
      <alignment horizontal="center"/>
    </xf>
    <xf numFmtId="4" fontId="11" fillId="0" borderId="0" xfId="0" applyNumberFormat="1" applyFont="1" applyAlignment="1"/>
    <xf numFmtId="4" fontId="10" fillId="0" borderId="0" xfId="0" applyNumberFormat="1" applyFont="1" applyAlignment="1"/>
    <xf numFmtId="0" fontId="12" fillId="0" borderId="0" xfId="3" applyFont="1" applyAlignment="1">
      <alignment horizontal="left" indent="1"/>
    </xf>
    <xf numFmtId="0" fontId="5" fillId="0" borderId="0" xfId="0" applyFont="1" applyAlignment="1">
      <alignment horizontal="left" vertical="center"/>
    </xf>
    <xf numFmtId="0" fontId="7" fillId="0" borderId="0" xfId="0" applyFont="1" applyAlignment="1">
      <alignment horizontal="left" vertical="center"/>
    </xf>
    <xf numFmtId="0" fontId="5" fillId="0" borderId="0" xfId="0" applyFont="1" applyFill="1" applyAlignment="1">
      <alignment horizontal="left" vertical="center"/>
    </xf>
    <xf numFmtId="0" fontId="5" fillId="0" borderId="0" xfId="0" applyNumberFormat="1" applyFont="1" applyAlignment="1">
      <alignment horizontal="left" vertical="center"/>
    </xf>
    <xf numFmtId="0" fontId="5" fillId="0" borderId="0" xfId="0" applyFont="1" applyAlignment="1"/>
    <xf numFmtId="0" fontId="6" fillId="0" borderId="0" xfId="3" applyFont="1" applyAlignment="1">
      <alignment horizontal="right"/>
    </xf>
    <xf numFmtId="4" fontId="5" fillId="0" borderId="0" xfId="0" applyNumberFormat="1" applyFont="1" applyAlignment="1"/>
    <xf numFmtId="0" fontId="5" fillId="0" borderId="0" xfId="0" applyFont="1" applyAlignment="1">
      <alignment wrapText="1"/>
    </xf>
    <xf numFmtId="0" fontId="5" fillId="0" borderId="0" xfId="0" applyFont="1" applyFill="1" applyAlignment="1">
      <alignment wrapText="1"/>
    </xf>
    <xf numFmtId="0" fontId="4" fillId="0" borderId="0" xfId="0" applyFont="1" applyAlignment="1"/>
    <xf numFmtId="0" fontId="10" fillId="0" borderId="0" xfId="0" applyNumberFormat="1" applyFont="1" applyAlignment="1"/>
    <xf numFmtId="0" fontId="4" fillId="0" borderId="0" xfId="0" applyNumberFormat="1" applyFont="1" applyAlignment="1"/>
    <xf numFmtId="0" fontId="5" fillId="0" borderId="0" xfId="0" applyFont="1" applyFill="1" applyAlignment="1"/>
    <xf numFmtId="49" fontId="4" fillId="0" borderId="0" xfId="0" applyNumberFormat="1" applyFont="1" applyAlignment="1">
      <alignment horizontal="left" wrapText="1"/>
    </xf>
    <xf numFmtId="49" fontId="4" fillId="0" borderId="0" xfId="0" applyNumberFormat="1" applyFont="1" applyFill="1" applyAlignment="1">
      <alignment horizontal="left" wrapText="1"/>
    </xf>
    <xf numFmtId="0" fontId="5" fillId="0" borderId="0" xfId="0" applyNumberFormat="1" applyFont="1" applyAlignment="1"/>
    <xf numFmtId="0" fontId="7" fillId="0" borderId="0" xfId="0" applyFont="1" applyAlignment="1"/>
    <xf numFmtId="49" fontId="5" fillId="0" borderId="0" xfId="0" applyNumberFormat="1" applyFont="1" applyAlignment="1">
      <alignment horizontal="left" wrapText="1"/>
    </xf>
    <xf numFmtId="0" fontId="5" fillId="0" borderId="0" xfId="0" applyFont="1" applyFill="1" applyBorder="1" applyAlignment="1"/>
    <xf numFmtId="0" fontId="8" fillId="0" borderId="0" xfId="0" applyFont="1" applyFill="1" applyBorder="1" applyAlignment="1">
      <alignment horizontal="left"/>
    </xf>
    <xf numFmtId="0" fontId="5" fillId="0" borderId="0" xfId="0" applyFont="1" applyFill="1" applyBorder="1" applyAlignment="1">
      <alignment wrapText="1"/>
    </xf>
    <xf numFmtId="0" fontId="8" fillId="0" borderId="0" xfId="0" applyFont="1" applyFill="1" applyBorder="1" applyAlignment="1">
      <alignment horizontal="left" wrapText="1"/>
    </xf>
    <xf numFmtId="49" fontId="5" fillId="0" borderId="0" xfId="0" applyNumberFormat="1" applyFont="1" applyFill="1" applyBorder="1" applyAlignment="1">
      <alignment horizontal="left"/>
    </xf>
    <xf numFmtId="0" fontId="31" fillId="25" borderId="0" xfId="3" applyFont="1" applyFill="1" applyAlignment="1">
      <alignment horizontal="left" vertical="center" indent="2"/>
    </xf>
    <xf numFmtId="0" fontId="32" fillId="25" borderId="0" xfId="3" applyFont="1" applyFill="1" applyAlignment="1"/>
    <xf numFmtId="0" fontId="31" fillId="25" borderId="0" xfId="3" applyFont="1" applyFill="1" applyAlignment="1">
      <alignment horizontal="right" vertical="center" indent="2"/>
    </xf>
    <xf numFmtId="0" fontId="33" fillId="26" borderId="0" xfId="3" applyFont="1" applyFill="1" applyAlignment="1"/>
    <xf numFmtId="0" fontId="34" fillId="26" borderId="0" xfId="3" applyFont="1" applyFill="1" applyAlignment="1"/>
    <xf numFmtId="0" fontId="35" fillId="26" borderId="0" xfId="3" applyFont="1" applyFill="1" applyAlignment="1">
      <alignment horizontal="right"/>
    </xf>
    <xf numFmtId="0" fontId="36" fillId="0" borderId="0" xfId="3" applyFont="1" applyAlignment="1">
      <alignment horizontal="left"/>
    </xf>
    <xf numFmtId="49" fontId="37" fillId="2" borderId="1" xfId="3" applyNumberFormat="1" applyFont="1" applyFill="1" applyBorder="1" applyAlignment="1"/>
    <xf numFmtId="0" fontId="38" fillId="2" borderId="2" xfId="3" applyFont="1" applyFill="1" applyBorder="1" applyAlignment="1">
      <alignment horizontal="center" wrapText="1"/>
    </xf>
    <xf numFmtId="0" fontId="37" fillId="2" borderId="2" xfId="3" applyFont="1" applyFill="1" applyBorder="1" applyAlignment="1">
      <alignment horizontal="center"/>
    </xf>
    <xf numFmtId="0" fontId="37" fillId="2" borderId="2" xfId="3" applyFont="1" applyFill="1" applyBorder="1" applyAlignment="1">
      <alignment horizontal="center" wrapText="1"/>
    </xf>
    <xf numFmtId="0" fontId="37" fillId="2" borderId="2" xfId="3" applyNumberFormat="1" applyFont="1" applyFill="1" applyBorder="1" applyAlignment="1">
      <alignment horizontal="center"/>
    </xf>
    <xf numFmtId="0" fontId="37" fillId="2" borderId="1" xfId="3" applyFont="1" applyFill="1" applyBorder="1" applyAlignment="1">
      <alignment horizontal="center" wrapText="1"/>
    </xf>
    <xf numFmtId="0" fontId="41" fillId="0" borderId="1" xfId="0" applyFont="1" applyFill="1" applyBorder="1" applyAlignment="1">
      <alignment vertical="center" wrapText="1"/>
    </xf>
    <xf numFmtId="0" fontId="41" fillId="0" borderId="1" xfId="0" applyFont="1" applyBorder="1" applyAlignment="1">
      <alignment vertical="center" wrapText="1"/>
    </xf>
    <xf numFmtId="0" fontId="39" fillId="0" borderId="1" xfId="3" applyFont="1" applyFill="1" applyBorder="1" applyAlignment="1">
      <alignment horizontal="center" vertical="center" wrapText="1"/>
    </xf>
    <xf numFmtId="49" fontId="39" fillId="0" borderId="1" xfId="3" applyNumberFormat="1" applyFont="1" applyFill="1" applyBorder="1" applyAlignment="1">
      <alignment horizontal="left" vertical="center" wrapText="1"/>
    </xf>
    <xf numFmtId="0" fontId="41" fillId="0" borderId="1" xfId="0" applyFont="1" applyFill="1" applyBorder="1" applyAlignment="1">
      <alignment horizontal="center" vertical="center" wrapText="1"/>
    </xf>
    <xf numFmtId="49" fontId="43" fillId="0" borderId="1" xfId="0" applyNumberFormat="1" applyFont="1" applyFill="1" applyBorder="1" applyAlignment="1">
      <alignment horizontal="center" vertical="center" wrapText="1"/>
    </xf>
    <xf numFmtId="0" fontId="44" fillId="0" borderId="1" xfId="0" applyFont="1" applyFill="1" applyBorder="1" applyAlignment="1" applyProtection="1">
      <alignment horizontal="left" vertical="center" wrapText="1"/>
      <protection locked="0" hidden="1"/>
    </xf>
    <xf numFmtId="49" fontId="41" fillId="0" borderId="1" xfId="0" applyNumberFormat="1" applyFont="1" applyFill="1" applyBorder="1" applyAlignment="1">
      <alignment horizontal="center" vertical="center" wrapText="1"/>
    </xf>
    <xf numFmtId="4" fontId="41" fillId="0" borderId="1" xfId="0" applyNumberFormat="1" applyFont="1" applyFill="1" applyBorder="1" applyAlignment="1">
      <alignment vertical="center"/>
    </xf>
    <xf numFmtId="4" fontId="41" fillId="0" borderId="1" xfId="0" applyNumberFormat="1" applyFont="1" applyFill="1" applyBorder="1" applyAlignment="1">
      <alignment vertical="center" wrapText="1"/>
    </xf>
    <xf numFmtId="0" fontId="41" fillId="0" borderId="1" xfId="1" applyFont="1" applyFill="1" applyBorder="1" applyAlignment="1">
      <alignment horizontal="left" vertical="center" wrapText="1"/>
    </xf>
    <xf numFmtId="167" fontId="41" fillId="0" borderId="1" xfId="0" applyNumberFormat="1" applyFont="1" applyFill="1" applyBorder="1" applyAlignment="1">
      <alignment vertical="center" wrapText="1"/>
    </xf>
    <xf numFmtId="164" fontId="41" fillId="0" borderId="1" xfId="0" applyNumberFormat="1" applyFont="1" applyFill="1" applyBorder="1" applyAlignment="1" applyProtection="1">
      <alignment horizontal="left" vertical="center" wrapText="1"/>
      <protection locked="0"/>
    </xf>
    <xf numFmtId="0" fontId="41" fillId="0" borderId="1" xfId="0" applyFont="1" applyFill="1" applyBorder="1" applyAlignment="1" applyProtection="1">
      <alignment horizontal="center" vertical="center" wrapText="1"/>
      <protection locked="0"/>
    </xf>
    <xf numFmtId="0" fontId="40" fillId="0" borderId="1" xfId="3" applyFont="1" applyFill="1" applyBorder="1" applyAlignment="1">
      <alignment horizontal="center" vertical="center" wrapText="1"/>
    </xf>
    <xf numFmtId="49" fontId="45" fillId="0" borderId="1" xfId="3" applyNumberFormat="1" applyFont="1" applyFill="1" applyBorder="1" applyAlignment="1">
      <alignment horizontal="left" vertical="center" wrapText="1"/>
    </xf>
    <xf numFmtId="0" fontId="45" fillId="0" borderId="3" xfId="3" applyFont="1" applyFill="1" applyBorder="1" applyAlignment="1">
      <alignment vertical="center" wrapText="1"/>
    </xf>
    <xf numFmtId="0" fontId="40" fillId="0" borderId="4" xfId="3" applyFont="1" applyFill="1" applyBorder="1" applyAlignment="1">
      <alignment horizontal="center" vertical="center" wrapText="1"/>
    </xf>
    <xf numFmtId="4" fontId="40" fillId="0" borderId="4" xfId="3" applyNumberFormat="1" applyFont="1" applyFill="1" applyBorder="1" applyAlignment="1">
      <alignment horizontal="right" vertical="center" wrapText="1"/>
    </xf>
    <xf numFmtId="4" fontId="40" fillId="0" borderId="2" xfId="3" applyNumberFormat="1" applyFont="1" applyFill="1" applyBorder="1" applyAlignment="1">
      <alignment horizontal="right" vertical="center" wrapText="1"/>
    </xf>
    <xf numFmtId="4" fontId="39" fillId="0" borderId="2" xfId="3" applyNumberFormat="1" applyFont="1" applyFill="1" applyBorder="1" applyAlignment="1">
      <alignment horizontal="right" vertical="center" wrapText="1"/>
    </xf>
    <xf numFmtId="49" fontId="41" fillId="0" borderId="1" xfId="0" applyNumberFormat="1" applyFont="1" applyFill="1" applyBorder="1" applyAlignment="1">
      <alignment horizontal="left" vertical="center" wrapText="1"/>
    </xf>
    <xf numFmtId="49" fontId="41" fillId="0" borderId="4" xfId="0" applyNumberFormat="1" applyFont="1" applyFill="1" applyBorder="1" applyAlignment="1">
      <alignment horizontal="left" vertical="center" wrapText="1"/>
    </xf>
    <xf numFmtId="0" fontId="45" fillId="0" borderId="3" xfId="3" applyFont="1" applyFill="1" applyBorder="1" applyAlignment="1">
      <alignment vertical="center"/>
    </xf>
    <xf numFmtId="49" fontId="41" fillId="0" borderId="3" xfId="0" applyNumberFormat="1" applyFont="1" applyFill="1" applyBorder="1" applyAlignment="1">
      <alignment horizontal="left" vertical="center" wrapText="1"/>
    </xf>
    <xf numFmtId="0" fontId="41" fillId="0" borderId="1" xfId="2" applyFont="1" applyFill="1" applyBorder="1" applyAlignment="1">
      <alignment vertical="center" wrapText="1"/>
    </xf>
    <xf numFmtId="1" fontId="41" fillId="0" borderId="1" xfId="0" applyNumberFormat="1" applyFont="1" applyFill="1" applyBorder="1" applyAlignment="1">
      <alignment vertical="center" wrapText="1"/>
    </xf>
    <xf numFmtId="0" fontId="41" fillId="0" borderId="1" xfId="0" applyNumberFormat="1" applyFont="1" applyFill="1" applyBorder="1" applyAlignment="1">
      <alignment vertical="center" wrapText="1"/>
    </xf>
    <xf numFmtId="0" fontId="40" fillId="0" borderId="1" xfId="3" applyFont="1" applyFill="1" applyBorder="1" applyAlignment="1">
      <alignment horizontal="center" vertical="center"/>
    </xf>
    <xf numFmtId="49" fontId="45" fillId="0" borderId="1" xfId="3" applyNumberFormat="1" applyFont="1" applyFill="1" applyBorder="1" applyAlignment="1">
      <alignment horizontal="left" vertical="center"/>
    </xf>
    <xf numFmtId="0" fontId="40" fillId="0" borderId="4" xfId="3" applyFont="1" applyFill="1" applyBorder="1" applyAlignment="1">
      <alignment horizontal="center" vertical="center"/>
    </xf>
    <xf numFmtId="4" fontId="40" fillId="0" borderId="4" xfId="3" applyNumberFormat="1" applyFont="1" applyFill="1" applyBorder="1" applyAlignment="1">
      <alignment horizontal="right" vertical="center"/>
    </xf>
    <xf numFmtId="4" fontId="40" fillId="0" borderId="2" xfId="3" applyNumberFormat="1" applyFont="1" applyFill="1" applyBorder="1" applyAlignment="1">
      <alignment horizontal="right" vertical="center"/>
    </xf>
    <xf numFmtId="4" fontId="39" fillId="0" borderId="2" xfId="3" applyNumberFormat="1" applyFont="1" applyFill="1" applyBorder="1" applyAlignment="1">
      <alignment horizontal="right" vertical="center"/>
    </xf>
    <xf numFmtId="0" fontId="41" fillId="0" borderId="0" xfId="0" applyFont="1" applyFill="1" applyAlignment="1">
      <alignment vertical="center"/>
    </xf>
    <xf numFmtId="0" fontId="39" fillId="0" borderId="0" xfId="0" applyNumberFormat="1" applyFont="1" applyFill="1" applyAlignment="1">
      <alignment vertical="center"/>
    </xf>
    <xf numFmtId="0" fontId="39" fillId="0" borderId="0" xfId="0" applyFont="1" applyFill="1" applyAlignment="1">
      <alignment horizontal="center" vertical="center"/>
    </xf>
    <xf numFmtId="4" fontId="40" fillId="0" borderId="0" xfId="0" applyNumberFormat="1" applyFont="1" applyFill="1" applyAlignment="1">
      <alignment vertical="center"/>
    </xf>
    <xf numFmtId="4" fontId="39" fillId="0" borderId="0" xfId="0" applyNumberFormat="1" applyFont="1" applyFill="1" applyAlignment="1">
      <alignment vertical="center"/>
    </xf>
    <xf numFmtId="0" fontId="48" fillId="0" borderId="1" xfId="3" applyFont="1" applyFill="1" applyBorder="1" applyAlignment="1">
      <alignment horizontal="center" vertical="center"/>
    </xf>
    <xf numFmtId="49" fontId="49" fillId="0" borderId="1" xfId="3" applyNumberFormat="1" applyFont="1" applyFill="1" applyBorder="1" applyAlignment="1">
      <alignment horizontal="left" vertical="center"/>
    </xf>
    <xf numFmtId="0" fontId="49" fillId="0" borderId="3" xfId="3" applyFont="1" applyFill="1" applyBorder="1" applyAlignment="1">
      <alignment vertical="center"/>
    </xf>
    <xf numFmtId="0" fontId="48" fillId="0" borderId="4" xfId="3" applyFont="1" applyFill="1" applyBorder="1" applyAlignment="1">
      <alignment horizontal="center" vertical="center"/>
    </xf>
    <xf numFmtId="4" fontId="48" fillId="0" borderId="4" xfId="3" applyNumberFormat="1" applyFont="1" applyFill="1" applyBorder="1" applyAlignment="1">
      <alignment horizontal="right" vertical="center"/>
    </xf>
    <xf numFmtId="4" fontId="48" fillId="0" borderId="2" xfId="3" applyNumberFormat="1" applyFont="1" applyFill="1" applyBorder="1" applyAlignment="1">
      <alignment horizontal="right" vertical="center"/>
    </xf>
    <xf numFmtId="0" fontId="41" fillId="0" borderId="4" xfId="0" applyFont="1" applyFill="1" applyBorder="1" applyAlignment="1">
      <alignment vertical="center" wrapText="1"/>
    </xf>
    <xf numFmtId="0" fontId="51" fillId="0" borderId="18" xfId="3" applyFont="1" applyBorder="1" applyAlignment="1">
      <alignment horizontal="center"/>
    </xf>
    <xf numFmtId="0" fontId="51" fillId="0" borderId="19" xfId="3" applyFont="1" applyBorder="1" applyAlignment="1">
      <alignment horizontal="center"/>
    </xf>
    <xf numFmtId="0" fontId="51" fillId="0" borderId="19" xfId="3" applyNumberFormat="1" applyFont="1" applyBorder="1" applyAlignment="1">
      <alignment horizontal="right"/>
    </xf>
    <xf numFmtId="0" fontId="51" fillId="0" borderId="0" xfId="3" applyNumberFormat="1" applyFont="1" applyBorder="1" applyAlignment="1">
      <alignment horizontal="right"/>
    </xf>
    <xf numFmtId="0" fontId="51" fillId="0" borderId="20" xfId="3" applyNumberFormat="1" applyFont="1" applyBorder="1"/>
    <xf numFmtId="0" fontId="41" fillId="0" borderId="21" xfId="3" applyFont="1" applyBorder="1" applyAlignment="1">
      <alignment horizontal="center" vertical="center"/>
    </xf>
    <xf numFmtId="0" fontId="41" fillId="0" borderId="21" xfId="3" applyFont="1" applyBorder="1" applyAlignment="1">
      <alignment vertical="center" wrapText="1"/>
    </xf>
    <xf numFmtId="49" fontId="41" fillId="0" borderId="21" xfId="3" applyNumberFormat="1" applyFont="1" applyBorder="1" applyAlignment="1">
      <alignment horizontal="center" vertical="center" shrinkToFit="1"/>
    </xf>
    <xf numFmtId="4" fontId="41" fillId="0" borderId="21" xfId="3" applyNumberFormat="1" applyFont="1" applyBorder="1" applyAlignment="1">
      <alignment horizontal="right" vertical="center"/>
    </xf>
    <xf numFmtId="4" fontId="41" fillId="0" borderId="21" xfId="3" applyNumberFormat="1" applyFont="1" applyBorder="1" applyAlignment="1">
      <alignment vertical="center"/>
    </xf>
    <xf numFmtId="0" fontId="41" fillId="0" borderId="8" xfId="3" applyFont="1" applyBorder="1" applyAlignment="1">
      <alignment horizontal="center" vertical="center"/>
    </xf>
    <xf numFmtId="4" fontId="41" fillId="0" borderId="8" xfId="3" applyNumberFormat="1" applyFont="1" applyBorder="1" applyAlignment="1">
      <alignment horizontal="right" vertical="center"/>
    </xf>
    <xf numFmtId="4" fontId="41" fillId="0" borderId="8" xfId="3" applyNumberFormat="1" applyFont="1" applyBorder="1" applyAlignment="1">
      <alignment vertical="center"/>
    </xf>
    <xf numFmtId="0" fontId="41" fillId="0" borderId="1" xfId="3" applyFont="1" applyBorder="1" applyAlignment="1">
      <alignment horizontal="center" vertical="center"/>
    </xf>
    <xf numFmtId="4" fontId="41" fillId="0" borderId="1" xfId="3" applyNumberFormat="1" applyFont="1" applyBorder="1" applyAlignment="1">
      <alignment horizontal="right" vertical="center"/>
    </xf>
    <xf numFmtId="4" fontId="41" fillId="0" borderId="1" xfId="3" applyNumberFormat="1" applyFont="1" applyBorder="1" applyAlignment="1">
      <alignment vertical="center"/>
    </xf>
    <xf numFmtId="0" fontId="41" fillId="0" borderId="8" xfId="3" applyFont="1" applyBorder="1" applyAlignment="1">
      <alignment vertical="center" wrapText="1"/>
    </xf>
    <xf numFmtId="4" fontId="52" fillId="0" borderId="21" xfId="3" applyNumberFormat="1" applyFont="1" applyBorder="1" applyAlignment="1">
      <alignment horizontal="right" vertical="center"/>
    </xf>
    <xf numFmtId="0" fontId="46" fillId="0" borderId="21" xfId="3" applyFont="1" applyBorder="1" applyAlignment="1">
      <alignment vertical="center" wrapText="1"/>
    </xf>
    <xf numFmtId="0" fontId="41" fillId="0" borderId="3" xfId="0" applyFont="1" applyFill="1" applyBorder="1" applyAlignment="1">
      <alignment vertical="center" wrapText="1"/>
    </xf>
    <xf numFmtId="0" fontId="41" fillId="0" borderId="4" xfId="0" applyFont="1" applyFill="1" applyBorder="1" applyAlignment="1">
      <alignment vertical="center" wrapText="1"/>
    </xf>
    <xf numFmtId="0" fontId="40" fillId="0" borderId="2" xfId="0" applyFont="1" applyFill="1" applyBorder="1" applyAlignment="1">
      <alignment vertical="center" wrapText="1"/>
    </xf>
    <xf numFmtId="49" fontId="42" fillId="0" borderId="3" xfId="0" applyNumberFormat="1" applyFont="1" applyFill="1" applyBorder="1" applyAlignment="1">
      <alignment horizontal="left" vertical="center" wrapText="1"/>
    </xf>
    <xf numFmtId="0" fontId="40" fillId="0" borderId="4" xfId="0" applyFont="1" applyFill="1" applyBorder="1" applyAlignment="1">
      <alignment vertical="center" wrapText="1"/>
    </xf>
    <xf numFmtId="0" fontId="36" fillId="0" borderId="0" xfId="3" applyFont="1" applyAlignment="1">
      <alignment horizontal="left" indent="1"/>
    </xf>
    <xf numFmtId="165" fontId="39" fillId="2" borderId="1" xfId="3" applyNumberFormat="1" applyFont="1" applyFill="1" applyBorder="1" applyAlignment="1">
      <alignment horizontal="right" wrapText="1"/>
    </xf>
    <xf numFmtId="4" fontId="39" fillId="2" borderId="1" xfId="3" applyNumberFormat="1" applyFont="1" applyFill="1" applyBorder="1" applyAlignment="1">
      <alignment horizontal="right" wrapText="1"/>
    </xf>
    <xf numFmtId="0" fontId="39" fillId="0" borderId="1" xfId="3" applyFont="1" applyBorder="1" applyAlignment="1">
      <alignment horizontal="center" wrapText="1"/>
    </xf>
    <xf numFmtId="0" fontId="40" fillId="0" borderId="1" xfId="0" applyFont="1" applyBorder="1" applyAlignment="1">
      <alignment wrapText="1"/>
    </xf>
    <xf numFmtId="0" fontId="40" fillId="0" borderId="3" xfId="0" applyFont="1" applyBorder="1" applyAlignment="1">
      <alignment wrapText="1"/>
    </xf>
    <xf numFmtId="0" fontId="40" fillId="0" borderId="4" xfId="0" applyFont="1" applyBorder="1" applyAlignment="1">
      <alignment wrapText="1"/>
    </xf>
    <xf numFmtId="0" fontId="40" fillId="0" borderId="2" xfId="0" applyFont="1" applyBorder="1" applyAlignment="1">
      <alignment wrapText="1"/>
    </xf>
    <xf numFmtId="165" fontId="39" fillId="2" borderId="1" xfId="3" applyNumberFormat="1" applyFont="1" applyFill="1" applyBorder="1" applyAlignment="1">
      <alignment horizontal="right" wrapText="1"/>
    </xf>
    <xf numFmtId="4" fontId="41" fillId="0" borderId="21" xfId="3" applyNumberFormat="1" applyFont="1" applyFill="1" applyBorder="1" applyAlignment="1">
      <alignment horizontal="right" vertical="center"/>
    </xf>
    <xf numFmtId="4" fontId="41" fillId="0" borderId="8" xfId="3" applyNumberFormat="1" applyFont="1" applyFill="1" applyBorder="1" applyAlignment="1">
      <alignment horizontal="right" vertical="center"/>
    </xf>
    <xf numFmtId="0" fontId="39" fillId="0" borderId="3" xfId="3" applyFont="1" applyFill="1" applyBorder="1" applyAlignment="1">
      <alignment horizontal="center" vertical="center" wrapText="1"/>
    </xf>
    <xf numFmtId="0" fontId="39" fillId="0" borderId="4" xfId="3" applyFont="1" applyFill="1" applyBorder="1" applyAlignment="1">
      <alignment horizontal="center" vertical="center" wrapText="1"/>
    </xf>
    <xf numFmtId="49" fontId="39" fillId="0" borderId="2" xfId="3" applyNumberFormat="1" applyFont="1" applyFill="1" applyBorder="1" applyAlignment="1">
      <alignment horizontal="left" vertical="center" wrapText="1"/>
    </xf>
    <xf numFmtId="49" fontId="39" fillId="0" borderId="4" xfId="3" applyNumberFormat="1" applyFont="1" applyFill="1" applyBorder="1" applyAlignment="1">
      <alignment horizontal="left" vertical="center" wrapText="1"/>
    </xf>
    <xf numFmtId="49" fontId="54" fillId="0" borderId="1" xfId="0" applyNumberFormat="1" applyFont="1" applyFill="1" applyBorder="1" applyAlignment="1">
      <alignment horizontal="left" vertical="center" wrapText="1"/>
    </xf>
    <xf numFmtId="4" fontId="41" fillId="0" borderId="21" xfId="3" applyNumberFormat="1" applyFont="1" applyFill="1" applyBorder="1" applyAlignment="1">
      <alignment vertical="center"/>
    </xf>
    <xf numFmtId="0" fontId="40" fillId="0" borderId="1" xfId="3" applyFont="1" applyFill="1" applyBorder="1" applyAlignment="1">
      <alignment horizontal="center" wrapText="1"/>
    </xf>
    <xf numFmtId="0" fontId="40" fillId="0" borderId="1" xfId="0" applyFont="1" applyFill="1" applyBorder="1" applyAlignment="1">
      <alignment wrapText="1"/>
    </xf>
    <xf numFmtId="49" fontId="45" fillId="2" borderId="1" xfId="3" applyNumberFormat="1" applyFont="1" applyFill="1" applyBorder="1" applyAlignment="1">
      <alignment horizontal="left" wrapText="1"/>
    </xf>
    <xf numFmtId="0" fontId="40" fillId="0" borderId="1" xfId="0" applyFont="1" applyBorder="1" applyAlignment="1">
      <alignment wrapText="1"/>
    </xf>
    <xf numFmtId="0" fontId="45" fillId="2" borderId="3" xfId="3" applyFont="1" applyFill="1" applyBorder="1" applyAlignment="1">
      <alignment wrapText="1"/>
    </xf>
    <xf numFmtId="0" fontId="40" fillId="0" borderId="4" xfId="0" applyFont="1" applyBorder="1" applyAlignment="1">
      <alignment wrapText="1"/>
    </xf>
    <xf numFmtId="0" fontId="40" fillId="0" borderId="2" xfId="0" applyFont="1" applyBorder="1" applyAlignment="1">
      <alignment wrapText="1"/>
    </xf>
    <xf numFmtId="49" fontId="49" fillId="2" borderId="1" xfId="3" applyNumberFormat="1" applyFont="1" applyFill="1" applyBorder="1" applyAlignment="1">
      <alignment horizontal="left" wrapText="1"/>
    </xf>
    <xf numFmtId="0" fontId="48" fillId="0" borderId="1" xfId="0" applyFont="1" applyBorder="1" applyAlignment="1">
      <alignment wrapText="1"/>
    </xf>
    <xf numFmtId="0" fontId="49" fillId="2" borderId="3" xfId="3" applyFont="1" applyFill="1" applyBorder="1" applyAlignment="1">
      <alignment wrapText="1"/>
    </xf>
    <xf numFmtId="0" fontId="48" fillId="0" borderId="4" xfId="0" applyFont="1" applyBorder="1" applyAlignment="1">
      <alignment wrapText="1"/>
    </xf>
    <xf numFmtId="0" fontId="48" fillId="0" borderId="2" xfId="0" applyFont="1" applyBorder="1" applyAlignment="1">
      <alignment wrapText="1"/>
    </xf>
    <xf numFmtId="166" fontId="50" fillId="2" borderId="5" xfId="3" applyNumberFormat="1" applyFont="1" applyFill="1" applyBorder="1" applyAlignment="1">
      <alignment horizontal="right" wrapText="1"/>
    </xf>
    <xf numFmtId="166" fontId="48" fillId="0" borderId="6" xfId="0" applyNumberFormat="1" applyFont="1" applyBorder="1" applyAlignment="1">
      <alignment horizontal="right" wrapText="1"/>
    </xf>
    <xf numFmtId="166" fontId="48" fillId="0" borderId="7" xfId="0" applyNumberFormat="1" applyFont="1" applyBorder="1" applyAlignment="1">
      <alignment horizontal="right" wrapText="1"/>
    </xf>
    <xf numFmtId="165" fontId="39" fillId="2" borderId="1" xfId="3" applyNumberFormat="1" applyFont="1" applyFill="1" applyBorder="1" applyAlignment="1">
      <alignment horizontal="right" wrapText="1"/>
    </xf>
    <xf numFmtId="0" fontId="40" fillId="0" borderId="1" xfId="0" applyFont="1" applyBorder="1" applyAlignment="1">
      <alignment horizontal="right" wrapText="1"/>
    </xf>
    <xf numFmtId="0" fontId="39" fillId="0" borderId="1" xfId="3" applyFont="1" applyBorder="1" applyAlignment="1">
      <alignment horizontal="center" wrapText="1"/>
    </xf>
    <xf numFmtId="49" fontId="37" fillId="2" borderId="1" xfId="3" applyNumberFormat="1" applyFont="1" applyFill="1" applyBorder="1" applyAlignment="1"/>
    <xf numFmtId="0" fontId="40" fillId="0" borderId="1" xfId="0" applyFont="1" applyBorder="1" applyAlignment="1"/>
    <xf numFmtId="0" fontId="37" fillId="2" borderId="1" xfId="3" applyFont="1" applyFill="1" applyBorder="1" applyAlignment="1">
      <alignment horizontal="left"/>
    </xf>
    <xf numFmtId="0" fontId="39" fillId="0" borderId="3" xfId="3" applyFont="1" applyFill="1" applyBorder="1" applyAlignment="1">
      <alignment vertical="center" wrapText="1"/>
    </xf>
    <xf numFmtId="0" fontId="40" fillId="0" borderId="4" xfId="0" applyFont="1" applyFill="1" applyBorder="1" applyAlignment="1">
      <alignment vertical="center" wrapText="1"/>
    </xf>
    <xf numFmtId="0" fontId="40" fillId="0" borderId="2" xfId="0" applyFont="1" applyFill="1" applyBorder="1" applyAlignment="1">
      <alignment vertical="center" wrapText="1"/>
    </xf>
    <xf numFmtId="4" fontId="39" fillId="0" borderId="3" xfId="3" applyNumberFormat="1" applyFont="1" applyFill="1" applyBorder="1" applyAlignment="1">
      <alignment horizontal="right" vertical="center" wrapText="1"/>
    </xf>
    <xf numFmtId="0" fontId="40" fillId="0" borderId="2" xfId="0" applyFont="1" applyFill="1" applyBorder="1" applyAlignment="1">
      <alignment horizontal="right" vertical="center" wrapText="1"/>
    </xf>
    <xf numFmtId="49" fontId="42" fillId="0" borderId="3" xfId="0" applyNumberFormat="1" applyFont="1" applyFill="1" applyBorder="1" applyAlignment="1">
      <alignment horizontal="left" vertical="center" wrapText="1"/>
    </xf>
    <xf numFmtId="0" fontId="42" fillId="0" borderId="3" xfId="1" applyFont="1" applyFill="1" applyBorder="1" applyAlignment="1">
      <alignment horizontal="left" vertical="center" wrapText="1"/>
    </xf>
    <xf numFmtId="0" fontId="46" fillId="0" borderId="3" xfId="0" applyFont="1" applyFill="1" applyBorder="1" applyAlignment="1">
      <alignment vertical="center" wrapText="1"/>
    </xf>
    <xf numFmtId="0" fontId="47" fillId="0" borderId="4" xfId="0" applyFont="1" applyFill="1" applyBorder="1" applyAlignment="1">
      <alignment vertical="center" wrapText="1"/>
    </xf>
    <xf numFmtId="0" fontId="47" fillId="0" borderId="2" xfId="0" applyFont="1" applyFill="1" applyBorder="1" applyAlignment="1">
      <alignment vertical="center" wrapText="1"/>
    </xf>
    <xf numFmtId="0" fontId="41" fillId="0" borderId="3" xfId="0" applyFont="1" applyFill="1" applyBorder="1" applyAlignment="1">
      <alignment vertical="center" wrapText="1"/>
    </xf>
    <xf numFmtId="0" fontId="41" fillId="0" borderId="4" xfId="0" applyFont="1" applyFill="1" applyBorder="1" applyAlignment="1">
      <alignment vertical="center" wrapText="1"/>
    </xf>
    <xf numFmtId="1" fontId="42" fillId="0" borderId="3" xfId="0" applyNumberFormat="1" applyFont="1" applyFill="1" applyBorder="1" applyAlignment="1">
      <alignment vertical="center" wrapText="1"/>
    </xf>
    <xf numFmtId="4" fontId="39" fillId="0" borderId="3" xfId="3" applyNumberFormat="1" applyFont="1" applyFill="1" applyBorder="1" applyAlignment="1">
      <alignment horizontal="right" vertical="center"/>
    </xf>
    <xf numFmtId="0" fontId="40" fillId="0" borderId="2" xfId="0" applyFont="1" applyFill="1" applyBorder="1" applyAlignment="1">
      <alignment horizontal="right" vertical="center"/>
    </xf>
    <xf numFmtId="0" fontId="40" fillId="0" borderId="4" xfId="0" applyFont="1" applyFill="1" applyBorder="1" applyAlignment="1">
      <alignment horizontal="right" vertical="center"/>
    </xf>
    <xf numFmtId="4" fontId="50" fillId="0" borderId="3" xfId="3" applyNumberFormat="1" applyFont="1" applyFill="1" applyBorder="1" applyAlignment="1">
      <alignment horizontal="right" vertical="center"/>
    </xf>
    <xf numFmtId="0" fontId="48" fillId="0" borderId="4" xfId="0" applyFont="1" applyFill="1" applyBorder="1" applyAlignment="1">
      <alignment horizontal="right" vertical="center"/>
    </xf>
    <xf numFmtId="0" fontId="48" fillId="0" borderId="2" xfId="0" applyFont="1" applyFill="1" applyBorder="1" applyAlignment="1">
      <alignment horizontal="right" vertical="center"/>
    </xf>
    <xf numFmtId="49" fontId="46" fillId="0" borderId="3" xfId="0" applyNumberFormat="1" applyFont="1" applyFill="1" applyBorder="1" applyAlignment="1">
      <alignment horizontal="left" vertical="center" wrapText="1"/>
    </xf>
    <xf numFmtId="0" fontId="41" fillId="0" borderId="1" xfId="3" applyFont="1" applyBorder="1" applyAlignment="1">
      <alignment vertical="center" wrapText="1"/>
    </xf>
    <xf numFmtId="0" fontId="43" fillId="0" borderId="0" xfId="0" applyFont="1" applyAlignment="1">
      <alignment vertical="center" wrapText="1"/>
    </xf>
    <xf numFmtId="0" fontId="43" fillId="0" borderId="21" xfId="3" applyFont="1" applyBorder="1" applyAlignment="1">
      <alignment vertical="center" wrapText="1"/>
    </xf>
  </cellXfs>
  <cellStyles count="49">
    <cellStyle name="20 % – Zvýraznění1 2" xfId="8"/>
    <cellStyle name="20 % – Zvýraznění2 2" xfId="9"/>
    <cellStyle name="20 % – Zvýraznění3 2" xfId="10"/>
    <cellStyle name="20 % – Zvýraznění4 2" xfId="11"/>
    <cellStyle name="20 % – Zvýraznění5 2" xfId="12"/>
    <cellStyle name="20 % – Zvýraznění6 2" xfId="13"/>
    <cellStyle name="40 % – Zvýraznění1 2" xfId="14"/>
    <cellStyle name="40 % – Zvýraznění2 2" xfId="15"/>
    <cellStyle name="40 % – Zvýraznění3 2" xfId="16"/>
    <cellStyle name="40 % – Zvýraznění4 2" xfId="17"/>
    <cellStyle name="40 % – Zvýraznění5 2" xfId="18"/>
    <cellStyle name="40 % – Zvýraznění6 2" xfId="19"/>
    <cellStyle name="60 % – Zvýraznění1 2" xfId="20"/>
    <cellStyle name="60 % – Zvýraznění2 2" xfId="21"/>
    <cellStyle name="60 % – Zvýraznění3 2" xfId="22"/>
    <cellStyle name="60 % – Zvýraznění4 2" xfId="23"/>
    <cellStyle name="60 % – Zvýraznění5 2" xfId="24"/>
    <cellStyle name="60 % – Zvýraznění6 2" xfId="25"/>
    <cellStyle name="Celkem 2" xfId="26"/>
    <cellStyle name="Excel Built-in Normal" xfId="4"/>
    <cellStyle name="Chybně 2" xfId="27"/>
    <cellStyle name="Kontrolní buňka 2" xfId="28"/>
    <cellStyle name="Nadpis 1 2" xfId="29"/>
    <cellStyle name="Nadpis 2 2" xfId="30"/>
    <cellStyle name="Nadpis 3 2" xfId="31"/>
    <cellStyle name="Nadpis 4 2" xfId="32"/>
    <cellStyle name="Název 2" xfId="33"/>
    <cellStyle name="Neutrální 2" xfId="34"/>
    <cellStyle name="Normální" xfId="0" builtinId="0"/>
    <cellStyle name="Normální 2" xfId="7"/>
    <cellStyle name="normální_List1" xfId="2"/>
    <cellStyle name="normální_PCS02022006_komplet" xfId="1"/>
    <cellStyle name="normální_POL.XLS" xfId="3"/>
    <cellStyle name="popis polozky" xfId="5"/>
    <cellStyle name="popis polozky 2" xfId="6"/>
    <cellStyle name="Poznámka 2" xfId="35"/>
    <cellStyle name="Propojená buňka 2" xfId="36"/>
    <cellStyle name="Správně 2" xfId="37"/>
    <cellStyle name="Text upozornění 2" xfId="38"/>
    <cellStyle name="Vstup 2" xfId="39"/>
    <cellStyle name="Výpočet 2" xfId="40"/>
    <cellStyle name="Výstup 2" xfId="41"/>
    <cellStyle name="Vysvětlující text 2" xfId="42"/>
    <cellStyle name="Zvýraznění 1 2" xfId="43"/>
    <cellStyle name="Zvýraznění 2 2" xfId="44"/>
    <cellStyle name="Zvýraznění 3 2" xfId="45"/>
    <cellStyle name="Zvýraznění 4 2" xfId="46"/>
    <cellStyle name="Zvýraznění 5 2" xfId="47"/>
    <cellStyle name="Zvýraznění 6 2" xfId="4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9"/>
  <sheetViews>
    <sheetView zoomScaleNormal="100" workbookViewId="0">
      <selection activeCell="I2" sqref="I2"/>
    </sheetView>
  </sheetViews>
  <sheetFormatPr defaultRowHeight="13.5" x14ac:dyDescent="0.3"/>
  <cols>
    <col min="1" max="1" width="4.28515625" style="1" customWidth="1"/>
    <col min="2" max="2" width="16.5703125" style="30" customWidth="1"/>
    <col min="3" max="3" width="61.85546875" style="1" bestFit="1" customWidth="1"/>
    <col min="4" max="4" width="5.5703125" style="19" customWidth="1"/>
    <col min="5" max="5" width="9" style="3" customWidth="1"/>
    <col min="6" max="6" width="10.42578125" style="3" customWidth="1"/>
    <col min="7" max="7" width="14.28515625" style="3" bestFit="1" customWidth="1"/>
    <col min="8" max="8" width="9.28515625" style="3" customWidth="1"/>
    <col min="9" max="9" width="14.5703125" style="3" customWidth="1"/>
    <col min="10" max="16384" width="9.140625" style="1"/>
  </cols>
  <sheetData>
    <row r="1" spans="1:9" ht="39.75" customHeight="1" x14ac:dyDescent="0.25">
      <c r="A1" s="53" t="s">
        <v>145</v>
      </c>
      <c r="B1" s="54"/>
      <c r="C1" s="54"/>
      <c r="D1" s="54"/>
      <c r="E1" s="54"/>
      <c r="F1" s="54"/>
      <c r="G1" s="55"/>
      <c r="H1" s="55"/>
      <c r="I1" s="55" t="str">
        <f>POLOZKY!K1</f>
        <v>VÝKAZ VÝMĚR</v>
      </c>
    </row>
    <row r="2" spans="1:9" ht="3" customHeight="1" x14ac:dyDescent="0.25">
      <c r="A2" s="56"/>
      <c r="B2" s="57"/>
      <c r="C2" s="57"/>
      <c r="D2" s="57"/>
      <c r="E2" s="57"/>
      <c r="F2" s="57"/>
      <c r="G2" s="58"/>
      <c r="H2" s="58"/>
      <c r="I2" s="58"/>
    </row>
    <row r="3" spans="1:9" ht="25.5" customHeight="1" x14ac:dyDescent="0.3">
      <c r="A3" s="59" t="s">
        <v>146</v>
      </c>
      <c r="B3" s="34"/>
      <c r="C3" s="34"/>
      <c r="D3" s="13"/>
      <c r="E3" s="13"/>
      <c r="F3" s="13"/>
      <c r="G3" s="35"/>
      <c r="H3" s="35"/>
      <c r="I3" s="35"/>
    </row>
    <row r="4" spans="1:9" ht="32.25" customHeight="1" x14ac:dyDescent="0.3">
      <c r="A4" s="136" t="s">
        <v>63</v>
      </c>
      <c r="B4" s="1"/>
      <c r="D4" s="1"/>
      <c r="E4" s="1"/>
      <c r="F4" s="1"/>
      <c r="G4" s="1"/>
      <c r="H4" s="1"/>
      <c r="I4" s="1"/>
    </row>
    <row r="5" spans="1:9" ht="32.25" customHeight="1" x14ac:dyDescent="0.25">
      <c r="A5" s="29"/>
      <c r="B5" s="1"/>
      <c r="D5" s="1"/>
      <c r="E5" s="1"/>
      <c r="F5" s="1"/>
      <c r="G5" s="1"/>
      <c r="H5" s="1"/>
      <c r="I5" s="1"/>
    </row>
    <row r="6" spans="1:9" ht="21.95" customHeight="1" x14ac:dyDescent="0.2">
      <c r="A6" s="171"/>
      <c r="B6" s="172"/>
      <c r="C6" s="173" t="s">
        <v>64</v>
      </c>
      <c r="D6" s="172"/>
      <c r="E6" s="172"/>
      <c r="F6" s="172"/>
      <c r="G6" s="65" t="s">
        <v>39</v>
      </c>
      <c r="H6" s="65"/>
      <c r="I6" s="65" t="s">
        <v>42</v>
      </c>
    </row>
    <row r="7" spans="1:9" ht="21.95" customHeight="1" x14ac:dyDescent="0.2">
      <c r="A7" s="170"/>
      <c r="B7" s="156"/>
      <c r="C7" s="156"/>
      <c r="D7" s="156"/>
      <c r="E7" s="156"/>
      <c r="F7" s="156"/>
      <c r="G7" s="156"/>
      <c r="H7" s="156"/>
      <c r="I7" s="156"/>
    </row>
    <row r="8" spans="1:9" ht="21.95" customHeight="1" x14ac:dyDescent="0.2">
      <c r="A8" s="155" t="s">
        <v>45</v>
      </c>
      <c r="B8" s="156"/>
      <c r="C8" s="157" t="str">
        <f>POLOZKY!D67</f>
        <v>1 Elektrická požární signalizace (EPS)</v>
      </c>
      <c r="D8" s="158"/>
      <c r="E8" s="158"/>
      <c r="F8" s="159"/>
      <c r="G8" s="137">
        <f>POLOZKY!I67</f>
        <v>0</v>
      </c>
      <c r="H8" s="138"/>
      <c r="I8" s="137">
        <f>POLOZKY!J67</f>
        <v>0</v>
      </c>
    </row>
    <row r="9" spans="1:9" ht="21.95" customHeight="1" x14ac:dyDescent="0.2">
      <c r="A9" s="153"/>
      <c r="B9" s="154"/>
      <c r="C9" s="154"/>
      <c r="D9" s="154"/>
      <c r="E9" s="154"/>
      <c r="F9" s="154"/>
      <c r="G9" s="154"/>
      <c r="H9" s="154"/>
      <c r="I9" s="154"/>
    </row>
    <row r="10" spans="1:9" s="3" customFormat="1" ht="21.95" customHeight="1" x14ac:dyDescent="0.2">
      <c r="A10" s="155" t="s">
        <v>45</v>
      </c>
      <c r="B10" s="156"/>
      <c r="C10" s="157" t="str">
        <f>POLOZKY!D151</f>
        <v>2 Universální kabelážní systém, telefon (SK,TEL)</v>
      </c>
      <c r="D10" s="158"/>
      <c r="E10" s="158"/>
      <c r="F10" s="159"/>
      <c r="G10" s="137">
        <f>POLOZKY!I151</f>
        <v>0</v>
      </c>
      <c r="H10" s="138"/>
      <c r="I10" s="137">
        <f>POLOZKY!J151</f>
        <v>0</v>
      </c>
    </row>
    <row r="11" spans="1:9" s="3" customFormat="1" ht="21.95" customHeight="1" x14ac:dyDescent="0.2">
      <c r="A11" s="153"/>
      <c r="B11" s="154"/>
      <c r="C11" s="154"/>
      <c r="D11" s="154"/>
      <c r="E11" s="154"/>
      <c r="F11" s="154"/>
      <c r="G11" s="154"/>
      <c r="H11" s="154"/>
      <c r="I11" s="154"/>
    </row>
    <row r="12" spans="1:9" s="3" customFormat="1" ht="21.95" customHeight="1" x14ac:dyDescent="0.2">
      <c r="A12" s="155" t="s">
        <v>45</v>
      </c>
      <c r="B12" s="156"/>
      <c r="C12" s="157" t="str">
        <f>POLOZKY!D175</f>
        <v>3 Dorozumívací zařízení (DZ)</v>
      </c>
      <c r="D12" s="158"/>
      <c r="E12" s="158"/>
      <c r="F12" s="159"/>
      <c r="G12" s="137">
        <f>POLOZKY!I175</f>
        <v>0</v>
      </c>
      <c r="H12" s="138"/>
      <c r="I12" s="137">
        <f>POLOZKY!J175</f>
        <v>0</v>
      </c>
    </row>
    <row r="13" spans="1:9" s="3" customFormat="1" ht="21.95" customHeight="1" x14ac:dyDescent="0.2">
      <c r="A13" s="153"/>
      <c r="B13" s="154"/>
      <c r="C13" s="154"/>
      <c r="D13" s="154"/>
      <c r="E13" s="154"/>
      <c r="F13" s="154"/>
      <c r="G13" s="154"/>
      <c r="H13" s="154"/>
      <c r="I13" s="154"/>
    </row>
    <row r="14" spans="1:9" s="3" customFormat="1" ht="21.95" customHeight="1" x14ac:dyDescent="0.2">
      <c r="A14" s="155" t="s">
        <v>45</v>
      </c>
      <c r="B14" s="156"/>
      <c r="C14" s="157" t="str">
        <f>POLOZKY!D212</f>
        <v>4 Poplachový zabezpečovací a tísňový systém (PZTS)</v>
      </c>
      <c r="D14" s="158"/>
      <c r="E14" s="158"/>
      <c r="F14" s="159"/>
      <c r="G14" s="137">
        <f>POLOZKY!I212</f>
        <v>0</v>
      </c>
      <c r="H14" s="138"/>
      <c r="I14" s="137">
        <f>POLOZKY!J212</f>
        <v>0</v>
      </c>
    </row>
    <row r="15" spans="1:9" s="3" customFormat="1" ht="21.95" customHeight="1" x14ac:dyDescent="0.2">
      <c r="A15" s="153"/>
      <c r="B15" s="154"/>
      <c r="C15" s="154"/>
      <c r="D15" s="154"/>
      <c r="E15" s="154"/>
      <c r="F15" s="154"/>
      <c r="G15" s="154"/>
      <c r="H15" s="154"/>
      <c r="I15" s="154"/>
    </row>
    <row r="16" spans="1:9" s="3" customFormat="1" ht="21.95" customHeight="1" x14ac:dyDescent="0.2">
      <c r="A16" s="155" t="s">
        <v>45</v>
      </c>
      <c r="B16" s="156"/>
      <c r="C16" s="157" t="str">
        <f>POLOZKY!D229</f>
        <v>6 Elektronická kontrola vstupu - přístupový systém (EKV)</v>
      </c>
      <c r="D16" s="158"/>
      <c r="E16" s="158"/>
      <c r="F16" s="159"/>
      <c r="G16" s="137">
        <f>POLOZKY!I229</f>
        <v>0</v>
      </c>
      <c r="H16" s="138"/>
      <c r="I16" s="137">
        <f>POLOZKY!J229</f>
        <v>0</v>
      </c>
    </row>
    <row r="17" spans="1:9" s="3" customFormat="1" ht="21.95" customHeight="1" x14ac:dyDescent="0.2">
      <c r="A17" s="153"/>
      <c r="B17" s="154"/>
      <c r="C17" s="154"/>
      <c r="D17" s="154"/>
      <c r="E17" s="154"/>
      <c r="F17" s="154"/>
      <c r="G17" s="154"/>
      <c r="H17" s="154"/>
      <c r="I17" s="154"/>
    </row>
    <row r="18" spans="1:9" s="3" customFormat="1" ht="21.95" customHeight="1" x14ac:dyDescent="0.2">
      <c r="A18" s="155" t="s">
        <v>45</v>
      </c>
      <c r="B18" s="156"/>
      <c r="C18" s="157" t="str">
        <f>POLOZKY!D250</f>
        <v>7 Kamerový systém (CCTV)</v>
      </c>
      <c r="D18" s="158"/>
      <c r="E18" s="158"/>
      <c r="F18" s="159"/>
      <c r="G18" s="137">
        <f>POLOZKY!I250</f>
        <v>0</v>
      </c>
      <c r="H18" s="138"/>
      <c r="I18" s="137">
        <f>POLOZKY!J250</f>
        <v>0</v>
      </c>
    </row>
    <row r="19" spans="1:9" s="3" customFormat="1" ht="21.95" customHeight="1" x14ac:dyDescent="0.2">
      <c r="A19" s="153"/>
      <c r="B19" s="154"/>
      <c r="C19" s="154"/>
      <c r="D19" s="154"/>
      <c r="E19" s="154"/>
      <c r="F19" s="154"/>
      <c r="G19" s="154"/>
      <c r="H19" s="154"/>
      <c r="I19" s="154"/>
    </row>
    <row r="20" spans="1:9" s="3" customFormat="1" ht="21.95" customHeight="1" x14ac:dyDescent="0.2">
      <c r="A20" s="155" t="s">
        <v>45</v>
      </c>
      <c r="B20" s="156"/>
      <c r="C20" s="157" t="str">
        <f>POLOZKY!D259</f>
        <v>8 Jednotný čas (JČ)</v>
      </c>
      <c r="D20" s="158"/>
      <c r="E20" s="158"/>
      <c r="F20" s="159"/>
      <c r="G20" s="144">
        <f>POLOZKY!I259</f>
        <v>0</v>
      </c>
      <c r="H20" s="138"/>
      <c r="I20" s="144">
        <f>POLOZKY!J259</f>
        <v>0</v>
      </c>
    </row>
    <row r="21" spans="1:9" s="3" customFormat="1" ht="21.95" customHeight="1" x14ac:dyDescent="0.2">
      <c r="A21" s="153"/>
      <c r="B21" s="154"/>
      <c r="C21" s="154"/>
      <c r="D21" s="154"/>
      <c r="E21" s="154"/>
      <c r="F21" s="154"/>
      <c r="G21" s="154"/>
      <c r="H21" s="154"/>
      <c r="I21" s="154"/>
    </row>
    <row r="22" spans="1:9" s="3" customFormat="1" ht="21.95" customHeight="1" x14ac:dyDescent="0.2">
      <c r="A22" s="155" t="s">
        <v>45</v>
      </c>
      <c r="B22" s="156"/>
      <c r="C22" s="157" t="str">
        <f>POLOZKY!D265</f>
        <v>9 Signalizace pro nevidomé (ZPN)</v>
      </c>
      <c r="D22" s="158"/>
      <c r="E22" s="158"/>
      <c r="F22" s="159"/>
      <c r="G22" s="144">
        <f>POLOZKY!I265</f>
        <v>0</v>
      </c>
      <c r="H22" s="138"/>
      <c r="I22" s="144">
        <f>POLOZKY!J265</f>
        <v>0</v>
      </c>
    </row>
    <row r="23" spans="1:9" s="3" customFormat="1" ht="21.95" customHeight="1" x14ac:dyDescent="0.2">
      <c r="A23" s="153"/>
      <c r="B23" s="154"/>
      <c r="C23" s="154"/>
      <c r="D23" s="154"/>
      <c r="E23" s="154"/>
      <c r="F23" s="154"/>
      <c r="G23" s="154"/>
      <c r="H23" s="154"/>
      <c r="I23" s="154"/>
    </row>
    <row r="24" spans="1:9" s="3" customFormat="1" ht="21.95" customHeight="1" x14ac:dyDescent="0.2">
      <c r="A24" s="155" t="s">
        <v>45</v>
      </c>
      <c r="B24" s="156"/>
      <c r="C24" s="157" t="str">
        <f>POLOZKY!D270</f>
        <v>10 Signalizace pro sluchově postižené (ZPS)</v>
      </c>
      <c r="D24" s="158"/>
      <c r="E24" s="158"/>
      <c r="F24" s="159"/>
      <c r="G24" s="144">
        <f>POLOZKY!I270</f>
        <v>0</v>
      </c>
      <c r="H24" s="138"/>
      <c r="I24" s="144">
        <f>POLOZKY!J270</f>
        <v>0</v>
      </c>
    </row>
    <row r="25" spans="1:9" s="3" customFormat="1" ht="21.95" customHeight="1" x14ac:dyDescent="0.2">
      <c r="A25" s="153"/>
      <c r="B25" s="154"/>
      <c r="C25" s="154"/>
      <c r="D25" s="154"/>
      <c r="E25" s="154"/>
      <c r="F25" s="154"/>
      <c r="G25" s="154"/>
      <c r="H25" s="154"/>
      <c r="I25" s="154"/>
    </row>
    <row r="26" spans="1:9" s="3" customFormat="1" ht="21.95" customHeight="1" x14ac:dyDescent="0.2">
      <c r="A26" s="155" t="s">
        <v>45</v>
      </c>
      <c r="B26" s="156"/>
      <c r="C26" s="157" t="str">
        <f>POLOZKY!D318</f>
        <v>11 Nouzový zvukový systém (NZS)</v>
      </c>
      <c r="D26" s="158"/>
      <c r="E26" s="158"/>
      <c r="F26" s="159"/>
      <c r="G26" s="137">
        <f>POLOZKY!I318</f>
        <v>0</v>
      </c>
      <c r="H26" s="138"/>
      <c r="I26" s="137">
        <f>POLOZKY!J318</f>
        <v>0</v>
      </c>
    </row>
    <row r="27" spans="1:9" s="3" customFormat="1" ht="21.95" customHeight="1" x14ac:dyDescent="0.2">
      <c r="A27" s="153"/>
      <c r="B27" s="154"/>
      <c r="C27" s="154"/>
      <c r="D27" s="154"/>
      <c r="E27" s="154"/>
      <c r="F27" s="154"/>
      <c r="G27" s="154"/>
      <c r="H27" s="154"/>
      <c r="I27" s="154"/>
    </row>
    <row r="28" spans="1:9" s="3" customFormat="1" ht="21.95" customHeight="1" x14ac:dyDescent="0.2">
      <c r="A28" s="155" t="s">
        <v>45</v>
      </c>
      <c r="B28" s="156"/>
      <c r="C28" s="157" t="str">
        <f>POLOZKY!D344</f>
        <v>12 Společné trasy</v>
      </c>
      <c r="D28" s="158"/>
      <c r="E28" s="158"/>
      <c r="F28" s="159"/>
      <c r="G28" s="137">
        <f>POLOZKY!I344</f>
        <v>0</v>
      </c>
      <c r="H28" s="138"/>
      <c r="I28" s="137">
        <f>POLOZKY!J344</f>
        <v>0</v>
      </c>
    </row>
    <row r="29" spans="1:9" s="3" customFormat="1" ht="21.95" customHeight="1" x14ac:dyDescent="0.2">
      <c r="A29" s="153"/>
      <c r="B29" s="154"/>
      <c r="C29" s="154"/>
      <c r="D29" s="154"/>
      <c r="E29" s="154"/>
      <c r="F29" s="154"/>
      <c r="G29" s="154"/>
      <c r="H29" s="154"/>
      <c r="I29" s="154"/>
    </row>
    <row r="30" spans="1:9" s="3" customFormat="1" ht="21.95" customHeight="1" x14ac:dyDescent="0.2">
      <c r="A30" s="155" t="s">
        <v>45</v>
      </c>
      <c r="B30" s="156"/>
      <c r="C30" s="157" t="str">
        <f>POLOZKY!D360</f>
        <v>13 HZS</v>
      </c>
      <c r="D30" s="158"/>
      <c r="E30" s="158"/>
      <c r="F30" s="159"/>
      <c r="G30" s="137"/>
      <c r="H30" s="138"/>
      <c r="I30" s="137">
        <f>POLOZKY!J360</f>
        <v>0</v>
      </c>
    </row>
    <row r="31" spans="1:9" s="3" customFormat="1" ht="21.95" customHeight="1" x14ac:dyDescent="0.2">
      <c r="A31" s="139"/>
      <c r="B31" s="140"/>
      <c r="C31" s="141"/>
      <c r="D31" s="142"/>
      <c r="E31" s="142"/>
      <c r="F31" s="143"/>
      <c r="G31" s="140"/>
      <c r="H31" s="140"/>
      <c r="I31" s="140"/>
    </row>
    <row r="32" spans="1:9" s="3" customFormat="1" ht="21.95" customHeight="1" x14ac:dyDescent="0.2">
      <c r="A32" s="155" t="s">
        <v>45</v>
      </c>
      <c r="B32" s="156"/>
      <c r="C32" s="157" t="s">
        <v>60</v>
      </c>
      <c r="D32" s="158"/>
      <c r="E32" s="158"/>
      <c r="F32" s="159"/>
      <c r="G32" s="168">
        <f>I8+I10+I12+I14+I16+I18+I26+I28+I30+I20+I22+I24</f>
        <v>0</v>
      </c>
      <c r="H32" s="169"/>
      <c r="I32" s="169"/>
    </row>
    <row r="33" spans="1:9" s="3" customFormat="1" ht="21.95" customHeight="1" x14ac:dyDescent="0.2">
      <c r="A33" s="155" t="s">
        <v>45</v>
      </c>
      <c r="B33" s="156"/>
      <c r="C33" s="157" t="s">
        <v>61</v>
      </c>
      <c r="D33" s="158"/>
      <c r="E33" s="158"/>
      <c r="F33" s="159"/>
      <c r="G33" s="168">
        <f>G8+G10+G12+G14+G16+G18+G26+G28+G24+G22+G20</f>
        <v>0</v>
      </c>
      <c r="H33" s="169"/>
      <c r="I33" s="169"/>
    </row>
    <row r="34" spans="1:9" s="3" customFormat="1" ht="21.95" customHeight="1" thickBot="1" x14ac:dyDescent="0.25">
      <c r="A34" s="170"/>
      <c r="B34" s="156"/>
      <c r="C34" s="156"/>
      <c r="D34" s="156"/>
      <c r="E34" s="156"/>
      <c r="F34" s="156"/>
      <c r="G34" s="156"/>
      <c r="H34" s="156"/>
      <c r="I34" s="156"/>
    </row>
    <row r="35" spans="1:9" s="3" customFormat="1" ht="21.95" customHeight="1" thickBot="1" x14ac:dyDescent="0.3">
      <c r="A35" s="160" t="s">
        <v>59</v>
      </c>
      <c r="B35" s="161"/>
      <c r="C35" s="162" t="s">
        <v>65</v>
      </c>
      <c r="D35" s="163"/>
      <c r="E35" s="163"/>
      <c r="F35" s="164"/>
      <c r="G35" s="165">
        <f>G32+G33</f>
        <v>0</v>
      </c>
      <c r="H35" s="166"/>
      <c r="I35" s="167"/>
    </row>
    <row r="36" spans="1:9" s="3" customFormat="1" ht="21.95" customHeight="1" thickBot="1" x14ac:dyDescent="0.25">
      <c r="A36" s="170"/>
      <c r="B36" s="156"/>
      <c r="C36" s="156"/>
      <c r="D36" s="156"/>
      <c r="E36" s="156"/>
      <c r="F36" s="156"/>
      <c r="G36" s="156"/>
      <c r="H36" s="156"/>
      <c r="I36" s="156"/>
    </row>
    <row r="37" spans="1:9" s="3" customFormat="1" ht="21.95" customHeight="1" thickBot="1" x14ac:dyDescent="0.3">
      <c r="A37" s="160" t="s">
        <v>59</v>
      </c>
      <c r="B37" s="161"/>
      <c r="C37" s="162" t="s">
        <v>66</v>
      </c>
      <c r="D37" s="163"/>
      <c r="E37" s="163"/>
      <c r="F37" s="164"/>
      <c r="G37" s="165">
        <f>G35*1.21</f>
        <v>0</v>
      </c>
      <c r="H37" s="166"/>
      <c r="I37" s="167"/>
    </row>
    <row r="38" spans="1:9" s="3" customFormat="1" ht="21.95" customHeight="1" x14ac:dyDescent="0.3">
      <c r="A38" s="1"/>
      <c r="B38" s="30"/>
      <c r="C38" s="4"/>
      <c r="D38" s="15"/>
    </row>
    <row r="39" spans="1:9" s="3" customFormat="1" ht="21.95" customHeight="1" x14ac:dyDescent="0.3">
      <c r="A39" s="1"/>
      <c r="B39" s="30"/>
      <c r="C39" s="4"/>
      <c r="D39" s="15"/>
    </row>
    <row r="40" spans="1:9" s="3" customFormat="1" ht="21.95" customHeight="1" x14ac:dyDescent="0.3">
      <c r="A40" s="1"/>
      <c r="B40" s="30"/>
      <c r="C40" s="4"/>
      <c r="D40" s="15"/>
    </row>
    <row r="41" spans="1:9" s="3" customFormat="1" ht="21.95" customHeight="1" x14ac:dyDescent="0.3">
      <c r="A41" s="1"/>
      <c r="B41" s="30"/>
      <c r="C41" s="4"/>
      <c r="D41" s="15"/>
    </row>
    <row r="42" spans="1:9" s="3" customFormat="1" ht="21.95" customHeight="1" x14ac:dyDescent="0.3">
      <c r="A42" s="1"/>
      <c r="B42" s="30"/>
      <c r="C42" s="4"/>
      <c r="D42" s="15"/>
    </row>
    <row r="43" spans="1:9" s="3" customFormat="1" ht="21.95" customHeight="1" x14ac:dyDescent="0.3">
      <c r="A43" s="1"/>
      <c r="B43" s="30"/>
      <c r="C43" s="4"/>
      <c r="D43" s="15"/>
    </row>
    <row r="44" spans="1:9" s="3" customFormat="1" ht="21.95" customHeight="1" x14ac:dyDescent="0.3">
      <c r="A44" s="1"/>
      <c r="B44" s="30"/>
      <c r="C44" s="6"/>
      <c r="D44" s="19"/>
    </row>
    <row r="45" spans="1:9" s="3" customFormat="1" ht="21.95" customHeight="1" x14ac:dyDescent="0.25">
      <c r="A45" s="1"/>
      <c r="B45" s="30"/>
      <c r="C45" s="2"/>
      <c r="D45" s="16"/>
    </row>
    <row r="46" spans="1:9" s="3" customFormat="1" ht="21.95" customHeight="1" x14ac:dyDescent="0.25">
      <c r="A46" s="1"/>
      <c r="B46" s="30"/>
      <c r="C46" s="2"/>
      <c r="D46" s="16"/>
    </row>
    <row r="47" spans="1:9" s="3" customFormat="1" ht="21.95" customHeight="1" x14ac:dyDescent="0.3">
      <c r="A47" s="1"/>
      <c r="B47" s="30"/>
      <c r="C47" s="4"/>
      <c r="D47" s="15"/>
    </row>
    <row r="48" spans="1:9" s="3" customFormat="1" ht="21.95" customHeight="1" x14ac:dyDescent="0.3">
      <c r="A48" s="1"/>
      <c r="B48" s="30"/>
      <c r="C48" s="4"/>
      <c r="D48" s="15"/>
    </row>
    <row r="49" spans="1:4" s="3" customFormat="1" ht="21.95" customHeight="1" x14ac:dyDescent="0.3">
      <c r="A49" s="1"/>
      <c r="B49" s="30"/>
      <c r="C49" s="4"/>
      <c r="D49" s="15"/>
    </row>
    <row r="50" spans="1:4" s="3" customFormat="1" ht="21.95" customHeight="1" x14ac:dyDescent="0.3">
      <c r="A50" s="1"/>
      <c r="B50" s="30"/>
      <c r="C50" s="4"/>
      <c r="D50" s="15"/>
    </row>
    <row r="51" spans="1:4" s="3" customFormat="1" ht="21.95" customHeight="1" x14ac:dyDescent="0.3">
      <c r="A51" s="1"/>
      <c r="B51" s="30"/>
      <c r="C51" s="4"/>
      <c r="D51" s="15"/>
    </row>
    <row r="52" spans="1:4" s="3" customFormat="1" ht="21.95" customHeight="1" x14ac:dyDescent="0.3">
      <c r="A52" s="1"/>
      <c r="B52" s="30"/>
      <c r="C52" s="4"/>
      <c r="D52" s="15"/>
    </row>
    <row r="53" spans="1:4" s="3" customFormat="1" ht="21.95" customHeight="1" x14ac:dyDescent="0.3">
      <c r="A53" s="1"/>
      <c r="B53" s="30"/>
      <c r="C53" s="4"/>
      <c r="D53" s="15"/>
    </row>
    <row r="54" spans="1:4" s="3" customFormat="1" ht="21.95" customHeight="1" x14ac:dyDescent="0.3">
      <c r="A54" s="1"/>
      <c r="B54" s="30"/>
      <c r="C54" s="4"/>
      <c r="D54" s="15"/>
    </row>
    <row r="55" spans="1:4" s="3" customFormat="1" ht="21.95" customHeight="1" x14ac:dyDescent="0.3">
      <c r="A55" s="1"/>
      <c r="B55" s="30"/>
      <c r="C55" s="4"/>
      <c r="D55" s="15"/>
    </row>
    <row r="56" spans="1:4" s="3" customFormat="1" ht="21.95" customHeight="1" x14ac:dyDescent="0.3">
      <c r="A56" s="1"/>
      <c r="B56" s="30"/>
      <c r="C56" s="4"/>
      <c r="D56" s="15"/>
    </row>
    <row r="57" spans="1:4" s="3" customFormat="1" ht="21.95" customHeight="1" x14ac:dyDescent="0.3">
      <c r="A57" s="1"/>
      <c r="B57" s="30"/>
      <c r="C57" s="4"/>
      <c r="D57" s="15"/>
    </row>
    <row r="58" spans="1:4" s="3" customFormat="1" ht="21.95" customHeight="1" x14ac:dyDescent="0.3">
      <c r="A58" s="1"/>
      <c r="B58" s="30"/>
      <c r="C58" s="4"/>
      <c r="D58" s="15"/>
    </row>
    <row r="59" spans="1:4" s="3" customFormat="1" ht="21.95" customHeight="1" x14ac:dyDescent="0.3">
      <c r="A59" s="1"/>
      <c r="B59" s="30"/>
      <c r="C59" s="4"/>
      <c r="D59" s="15"/>
    </row>
    <row r="60" spans="1:4" s="3" customFormat="1" ht="21.95" customHeight="1" x14ac:dyDescent="0.3">
      <c r="A60" s="1"/>
      <c r="B60" s="30"/>
      <c r="C60" s="4"/>
      <c r="D60" s="15"/>
    </row>
    <row r="61" spans="1:4" s="3" customFormat="1" ht="21.95" customHeight="1" x14ac:dyDescent="0.3">
      <c r="A61" s="1"/>
      <c r="B61" s="30"/>
      <c r="C61" s="4"/>
      <c r="D61" s="15"/>
    </row>
    <row r="62" spans="1:4" s="3" customFormat="1" ht="21.95" customHeight="1" x14ac:dyDescent="0.3">
      <c r="A62" s="1"/>
      <c r="B62" s="30"/>
      <c r="C62" s="4"/>
      <c r="D62" s="15"/>
    </row>
    <row r="63" spans="1:4" s="3" customFormat="1" ht="21.95" customHeight="1" x14ac:dyDescent="0.3">
      <c r="A63" s="1"/>
      <c r="B63" s="30"/>
      <c r="C63" s="4"/>
      <c r="D63" s="15"/>
    </row>
    <row r="64" spans="1:4" s="3" customFormat="1" ht="21.95" customHeight="1" x14ac:dyDescent="0.3">
      <c r="A64" s="1"/>
      <c r="B64" s="30"/>
      <c r="C64" s="4"/>
      <c r="D64" s="15"/>
    </row>
    <row r="65" spans="1:4" s="3" customFormat="1" ht="21.95" customHeight="1" x14ac:dyDescent="0.3">
      <c r="A65" s="1"/>
      <c r="B65" s="30"/>
      <c r="C65" s="4"/>
      <c r="D65" s="15"/>
    </row>
    <row r="66" spans="1:4" s="3" customFormat="1" ht="21.95" customHeight="1" x14ac:dyDescent="0.3">
      <c r="A66" s="1"/>
      <c r="B66" s="30"/>
      <c r="C66" s="4"/>
      <c r="D66" s="15"/>
    </row>
    <row r="67" spans="1:4" s="3" customFormat="1" ht="21.95" customHeight="1" x14ac:dyDescent="0.3">
      <c r="A67" s="1"/>
      <c r="B67" s="30"/>
      <c r="C67" s="4"/>
      <c r="D67" s="15"/>
    </row>
    <row r="68" spans="1:4" s="3" customFormat="1" ht="21.95" customHeight="1" x14ac:dyDescent="0.3">
      <c r="A68" s="1"/>
      <c r="B68" s="30"/>
      <c r="C68" s="4"/>
      <c r="D68" s="15"/>
    </row>
    <row r="69" spans="1:4" s="3" customFormat="1" ht="21.95" customHeight="1" x14ac:dyDescent="0.3">
      <c r="A69" s="1"/>
      <c r="B69" s="30"/>
      <c r="C69" s="4"/>
      <c r="D69" s="15"/>
    </row>
    <row r="70" spans="1:4" s="3" customFormat="1" ht="21.95" customHeight="1" x14ac:dyDescent="0.3">
      <c r="A70" s="1"/>
      <c r="B70" s="30"/>
      <c r="C70" s="4"/>
      <c r="D70" s="15"/>
    </row>
    <row r="71" spans="1:4" s="3" customFormat="1" ht="21.95" customHeight="1" x14ac:dyDescent="0.3">
      <c r="A71" s="1"/>
      <c r="B71" s="30"/>
      <c r="C71" s="4"/>
      <c r="D71" s="15"/>
    </row>
    <row r="72" spans="1:4" s="3" customFormat="1" ht="21.95" customHeight="1" x14ac:dyDescent="0.3">
      <c r="A72" s="1"/>
      <c r="B72" s="30"/>
      <c r="C72" s="4"/>
      <c r="D72" s="15"/>
    </row>
    <row r="73" spans="1:4" s="3" customFormat="1" ht="21.95" customHeight="1" x14ac:dyDescent="0.3">
      <c r="A73" s="1"/>
      <c r="B73" s="30"/>
      <c r="C73" s="4"/>
      <c r="D73" s="15"/>
    </row>
    <row r="74" spans="1:4" s="3" customFormat="1" ht="21.95" customHeight="1" x14ac:dyDescent="0.3">
      <c r="A74" s="1"/>
      <c r="B74" s="30"/>
      <c r="C74" s="4"/>
      <c r="D74" s="15"/>
    </row>
    <row r="75" spans="1:4" s="3" customFormat="1" ht="21.95" customHeight="1" x14ac:dyDescent="0.3">
      <c r="A75" s="1"/>
      <c r="B75" s="30"/>
      <c r="C75" s="4"/>
      <c r="D75" s="15"/>
    </row>
    <row r="76" spans="1:4" s="3" customFormat="1" ht="21.95" customHeight="1" x14ac:dyDescent="0.3">
      <c r="A76" s="1"/>
      <c r="B76" s="30"/>
      <c r="C76" s="4"/>
      <c r="D76" s="15"/>
    </row>
    <row r="77" spans="1:4" s="3" customFormat="1" ht="21.95" customHeight="1" x14ac:dyDescent="0.3">
      <c r="A77" s="1"/>
      <c r="B77" s="30"/>
      <c r="C77" s="4"/>
      <c r="D77" s="15"/>
    </row>
    <row r="78" spans="1:4" s="3" customFormat="1" ht="21.95" customHeight="1" x14ac:dyDescent="0.3">
      <c r="A78" s="1"/>
      <c r="B78" s="30"/>
      <c r="C78" s="4"/>
      <c r="D78" s="15"/>
    </row>
    <row r="79" spans="1:4" s="3" customFormat="1" ht="21.95" customHeight="1" x14ac:dyDescent="0.3">
      <c r="A79" s="1"/>
      <c r="B79" s="31"/>
      <c r="C79" s="4"/>
      <c r="D79" s="15"/>
    </row>
    <row r="80" spans="1:4" s="3" customFormat="1" ht="21.95" customHeight="1" x14ac:dyDescent="0.3">
      <c r="A80" s="1"/>
      <c r="B80" s="30"/>
      <c r="C80" s="4"/>
      <c r="D80" s="15"/>
    </row>
    <row r="81" spans="1:4" s="3" customFormat="1" ht="21.95" customHeight="1" x14ac:dyDescent="0.3">
      <c r="A81" s="1"/>
      <c r="B81" s="30"/>
      <c r="C81" s="4"/>
      <c r="D81" s="15"/>
    </row>
    <row r="82" spans="1:4" s="3" customFormat="1" ht="21.95" customHeight="1" x14ac:dyDescent="0.3">
      <c r="A82" s="1"/>
      <c r="B82" s="30"/>
      <c r="C82" s="4"/>
      <c r="D82" s="15"/>
    </row>
    <row r="83" spans="1:4" s="3" customFormat="1" ht="21.95" customHeight="1" x14ac:dyDescent="0.3">
      <c r="A83" s="1"/>
      <c r="B83" s="30"/>
      <c r="C83" s="4"/>
      <c r="D83" s="15"/>
    </row>
    <row r="84" spans="1:4" s="3" customFormat="1" ht="21.95" customHeight="1" x14ac:dyDescent="0.3">
      <c r="A84" s="1"/>
      <c r="B84" s="30"/>
      <c r="C84" s="4"/>
      <c r="D84" s="15"/>
    </row>
    <row r="85" spans="1:4" s="3" customFormat="1" ht="21.95" customHeight="1" x14ac:dyDescent="0.3">
      <c r="A85" s="1"/>
      <c r="B85" s="30"/>
      <c r="C85" s="4"/>
      <c r="D85" s="15"/>
    </row>
    <row r="86" spans="1:4" s="3" customFormat="1" ht="21.95" customHeight="1" x14ac:dyDescent="0.3">
      <c r="A86" s="1"/>
      <c r="B86" s="30"/>
      <c r="C86" s="4"/>
      <c r="D86" s="15"/>
    </row>
    <row r="87" spans="1:4" s="3" customFormat="1" ht="21.95" customHeight="1" x14ac:dyDescent="0.3">
      <c r="A87" s="1"/>
      <c r="B87" s="30"/>
      <c r="C87" s="4"/>
      <c r="D87" s="15"/>
    </row>
    <row r="88" spans="1:4" s="3" customFormat="1" ht="21.95" customHeight="1" x14ac:dyDescent="0.3">
      <c r="A88" s="1"/>
      <c r="B88" s="30"/>
      <c r="C88" s="4"/>
      <c r="D88" s="15"/>
    </row>
    <row r="89" spans="1:4" s="3" customFormat="1" ht="21.95" customHeight="1" x14ac:dyDescent="0.3">
      <c r="A89" s="1"/>
      <c r="B89" s="30"/>
      <c r="C89" s="4"/>
      <c r="D89" s="15"/>
    </row>
    <row r="90" spans="1:4" s="3" customFormat="1" ht="21.95" customHeight="1" x14ac:dyDescent="0.3">
      <c r="A90" s="1"/>
      <c r="B90" s="30"/>
      <c r="C90" s="4"/>
      <c r="D90" s="15"/>
    </row>
    <row r="91" spans="1:4" s="3" customFormat="1" ht="21.95" customHeight="1" x14ac:dyDescent="0.3">
      <c r="A91" s="1"/>
      <c r="B91" s="30"/>
      <c r="C91" s="4"/>
      <c r="D91" s="15"/>
    </row>
    <row r="92" spans="1:4" s="3" customFormat="1" ht="21.95" customHeight="1" x14ac:dyDescent="0.3">
      <c r="A92" s="1"/>
      <c r="B92" s="30"/>
      <c r="C92" s="4"/>
      <c r="D92" s="15"/>
    </row>
    <row r="93" spans="1:4" s="3" customFormat="1" ht="21.95" customHeight="1" x14ac:dyDescent="0.3">
      <c r="A93" s="1"/>
      <c r="B93" s="30"/>
      <c r="C93" s="4"/>
      <c r="D93" s="15"/>
    </row>
    <row r="94" spans="1:4" s="3" customFormat="1" ht="21.95" customHeight="1" x14ac:dyDescent="0.3">
      <c r="A94" s="1"/>
      <c r="B94" s="30"/>
      <c r="C94" s="6"/>
      <c r="D94" s="22"/>
    </row>
    <row r="95" spans="1:4" s="3" customFormat="1" ht="21.95" customHeight="1" x14ac:dyDescent="0.3">
      <c r="A95" s="1"/>
      <c r="B95" s="30"/>
      <c r="C95" s="6"/>
      <c r="D95" s="19"/>
    </row>
    <row r="96" spans="1:4" s="3" customFormat="1" ht="21.95" customHeight="1" x14ac:dyDescent="0.25">
      <c r="A96" s="1"/>
      <c r="B96" s="30"/>
      <c r="C96" s="2"/>
      <c r="D96" s="23"/>
    </row>
    <row r="97" spans="1:4" s="3" customFormat="1" ht="21.95" customHeight="1" x14ac:dyDescent="0.3">
      <c r="A97" s="1"/>
      <c r="B97" s="30"/>
      <c r="C97" s="4"/>
      <c r="D97" s="15"/>
    </row>
    <row r="98" spans="1:4" s="3" customFormat="1" ht="21.95" customHeight="1" x14ac:dyDescent="0.3">
      <c r="A98" s="1"/>
      <c r="B98" s="30"/>
      <c r="C98" s="4"/>
      <c r="D98" s="15"/>
    </row>
    <row r="99" spans="1:4" s="3" customFormat="1" ht="21.95" customHeight="1" x14ac:dyDescent="0.3">
      <c r="A99" s="1"/>
      <c r="B99" s="30"/>
      <c r="C99" s="4"/>
      <c r="D99" s="15"/>
    </row>
    <row r="100" spans="1:4" s="3" customFormat="1" ht="21.95" customHeight="1" x14ac:dyDescent="0.3">
      <c r="A100" s="1"/>
      <c r="B100" s="32"/>
      <c r="C100" s="4"/>
      <c r="D100" s="15"/>
    </row>
    <row r="101" spans="1:4" s="3" customFormat="1" ht="21.95" customHeight="1" x14ac:dyDescent="0.3">
      <c r="A101" s="1"/>
      <c r="B101" s="30"/>
      <c r="C101" s="4"/>
      <c r="D101" s="15"/>
    </row>
    <row r="102" spans="1:4" s="3" customFormat="1" ht="21.95" customHeight="1" x14ac:dyDescent="0.3">
      <c r="A102" s="1"/>
      <c r="B102" s="30"/>
      <c r="C102" s="4"/>
      <c r="D102" s="15"/>
    </row>
    <row r="103" spans="1:4" s="3" customFormat="1" ht="21.95" customHeight="1" x14ac:dyDescent="0.3">
      <c r="A103" s="1"/>
      <c r="B103" s="30"/>
      <c r="C103" s="4"/>
      <c r="D103" s="15"/>
    </row>
    <row r="104" spans="1:4" s="3" customFormat="1" ht="21.95" customHeight="1" x14ac:dyDescent="0.3">
      <c r="A104" s="1"/>
      <c r="B104" s="30"/>
      <c r="C104" s="4"/>
      <c r="D104" s="15"/>
    </row>
    <row r="105" spans="1:4" s="3" customFormat="1" ht="21.95" customHeight="1" x14ac:dyDescent="0.3">
      <c r="A105" s="1"/>
      <c r="B105" s="30"/>
      <c r="C105" s="4"/>
      <c r="D105" s="15"/>
    </row>
    <row r="106" spans="1:4" s="3" customFormat="1" ht="21.95" customHeight="1" x14ac:dyDescent="0.3">
      <c r="A106" s="1"/>
      <c r="B106" s="30"/>
      <c r="C106" s="4"/>
      <c r="D106" s="15"/>
    </row>
    <row r="107" spans="1:4" s="3" customFormat="1" ht="21.95" customHeight="1" x14ac:dyDescent="0.3">
      <c r="A107" s="1"/>
      <c r="B107" s="30"/>
      <c r="C107" s="4"/>
      <c r="D107" s="15"/>
    </row>
    <row r="108" spans="1:4" s="3" customFormat="1" ht="21.95" customHeight="1" x14ac:dyDescent="0.3">
      <c r="A108" s="1"/>
      <c r="B108" s="30"/>
      <c r="C108" s="4"/>
      <c r="D108" s="15"/>
    </row>
    <row r="109" spans="1:4" s="3" customFormat="1" ht="21.95" customHeight="1" x14ac:dyDescent="0.3">
      <c r="A109" s="1"/>
      <c r="B109" s="30"/>
      <c r="C109" s="4"/>
      <c r="D109" s="15"/>
    </row>
    <row r="110" spans="1:4" s="3" customFormat="1" ht="21.95" customHeight="1" x14ac:dyDescent="0.3">
      <c r="A110" s="1"/>
      <c r="B110" s="30"/>
      <c r="C110" s="4"/>
      <c r="D110" s="15"/>
    </row>
    <row r="111" spans="1:4" s="3" customFormat="1" ht="21.95" customHeight="1" x14ac:dyDescent="0.3">
      <c r="A111" s="1"/>
      <c r="B111" s="30"/>
      <c r="C111" s="4"/>
      <c r="D111" s="15"/>
    </row>
    <row r="112" spans="1:4" s="3" customFormat="1" ht="21.95" customHeight="1" x14ac:dyDescent="0.3">
      <c r="A112" s="1"/>
      <c r="B112" s="30"/>
      <c r="C112" s="4"/>
      <c r="D112" s="15"/>
    </row>
    <row r="113" spans="1:4" s="3" customFormat="1" ht="21.95" customHeight="1" x14ac:dyDescent="0.3">
      <c r="A113" s="1"/>
      <c r="B113" s="30"/>
      <c r="C113" s="4"/>
      <c r="D113" s="15"/>
    </row>
    <row r="114" spans="1:4" s="3" customFormat="1" ht="21.95" customHeight="1" x14ac:dyDescent="0.3">
      <c r="A114" s="1"/>
      <c r="B114" s="30"/>
      <c r="C114" s="6"/>
      <c r="D114" s="19"/>
    </row>
    <row r="115" spans="1:4" s="3" customFormat="1" ht="21.95" customHeight="1" x14ac:dyDescent="0.3">
      <c r="A115" s="1"/>
      <c r="B115" s="30"/>
      <c r="C115" s="5"/>
      <c r="D115" s="14"/>
    </row>
    <row r="116" spans="1:4" s="3" customFormat="1" ht="21.95" customHeight="1" x14ac:dyDescent="0.3">
      <c r="A116" s="1"/>
      <c r="B116" s="30"/>
      <c r="C116" s="7"/>
      <c r="D116" s="18"/>
    </row>
    <row r="117" spans="1:4" s="3" customFormat="1" ht="21.95" customHeight="1" x14ac:dyDescent="0.3">
      <c r="A117" s="1"/>
      <c r="B117" s="30"/>
      <c r="C117" s="4"/>
      <c r="D117" s="15"/>
    </row>
    <row r="118" spans="1:4" s="3" customFormat="1" ht="21.95" customHeight="1" x14ac:dyDescent="0.3">
      <c r="A118" s="1"/>
      <c r="B118" s="30"/>
      <c r="C118" s="4"/>
      <c r="D118" s="15"/>
    </row>
    <row r="119" spans="1:4" s="3" customFormat="1" ht="21.95" customHeight="1" x14ac:dyDescent="0.3">
      <c r="A119" s="1"/>
      <c r="B119" s="30"/>
      <c r="C119" s="4"/>
      <c r="D119" s="15"/>
    </row>
    <row r="120" spans="1:4" s="3" customFormat="1" ht="21.95" customHeight="1" x14ac:dyDescent="0.3">
      <c r="A120" s="1"/>
      <c r="B120" s="30"/>
      <c r="C120" s="4"/>
      <c r="D120" s="15"/>
    </row>
    <row r="121" spans="1:4" s="3" customFormat="1" ht="21.95" customHeight="1" x14ac:dyDescent="0.3">
      <c r="A121" s="1"/>
      <c r="B121" s="30"/>
      <c r="C121" s="4"/>
      <c r="D121" s="15"/>
    </row>
    <row r="122" spans="1:4" s="3" customFormat="1" ht="21.95" customHeight="1" x14ac:dyDescent="0.3">
      <c r="A122" s="1"/>
      <c r="B122" s="30"/>
      <c r="C122" s="4"/>
      <c r="D122" s="15"/>
    </row>
    <row r="123" spans="1:4" s="3" customFormat="1" ht="21.95" customHeight="1" x14ac:dyDescent="0.3">
      <c r="A123" s="1"/>
      <c r="B123" s="30"/>
      <c r="C123" s="4"/>
      <c r="D123" s="15"/>
    </row>
    <row r="124" spans="1:4" s="3" customFormat="1" ht="21.95" customHeight="1" x14ac:dyDescent="0.3">
      <c r="A124" s="1"/>
      <c r="B124" s="30"/>
      <c r="C124" s="4"/>
      <c r="D124" s="15"/>
    </row>
    <row r="125" spans="1:4" s="3" customFormat="1" ht="21.95" customHeight="1" x14ac:dyDescent="0.3">
      <c r="A125" s="1"/>
      <c r="B125" s="30"/>
      <c r="C125" s="4"/>
      <c r="D125" s="15"/>
    </row>
    <row r="126" spans="1:4" s="3" customFormat="1" ht="21.95" customHeight="1" x14ac:dyDescent="0.3">
      <c r="A126" s="1"/>
      <c r="B126" s="30"/>
      <c r="C126" s="4"/>
      <c r="D126" s="15"/>
    </row>
    <row r="127" spans="1:4" s="3" customFormat="1" ht="21.95" customHeight="1" x14ac:dyDescent="0.3">
      <c r="A127" s="1"/>
      <c r="B127" s="32"/>
      <c r="C127" s="4"/>
      <c r="D127" s="15"/>
    </row>
    <row r="128" spans="1:4" s="3" customFormat="1" ht="21.95" customHeight="1" x14ac:dyDescent="0.3">
      <c r="A128" s="1"/>
      <c r="B128" s="30"/>
      <c r="C128" s="4"/>
      <c r="D128" s="15"/>
    </row>
    <row r="129" spans="1:4" s="3" customFormat="1" ht="21.95" customHeight="1" x14ac:dyDescent="0.3">
      <c r="A129" s="1"/>
      <c r="B129" s="30"/>
      <c r="C129" s="4"/>
      <c r="D129" s="15"/>
    </row>
    <row r="130" spans="1:4" s="3" customFormat="1" ht="21.95" customHeight="1" x14ac:dyDescent="0.3">
      <c r="A130" s="1"/>
      <c r="B130" s="30"/>
      <c r="C130" s="4"/>
      <c r="D130" s="15"/>
    </row>
    <row r="131" spans="1:4" s="3" customFormat="1" ht="21.95" customHeight="1" x14ac:dyDescent="0.3">
      <c r="A131" s="1"/>
      <c r="B131" s="30"/>
      <c r="C131" s="4"/>
      <c r="D131" s="15"/>
    </row>
    <row r="132" spans="1:4" s="3" customFormat="1" ht="21.95" customHeight="1" x14ac:dyDescent="0.3">
      <c r="A132" s="1"/>
      <c r="B132" s="32"/>
      <c r="C132" s="4"/>
      <c r="D132" s="15"/>
    </row>
    <row r="133" spans="1:4" s="3" customFormat="1" ht="21.95" customHeight="1" x14ac:dyDescent="0.3">
      <c r="A133" s="1"/>
      <c r="B133" s="30"/>
      <c r="C133" s="4"/>
      <c r="D133" s="15"/>
    </row>
    <row r="134" spans="1:4" s="3" customFormat="1" ht="21.95" customHeight="1" x14ac:dyDescent="0.3">
      <c r="A134" s="1"/>
      <c r="B134" s="30"/>
      <c r="C134" s="4"/>
      <c r="D134" s="15"/>
    </row>
    <row r="135" spans="1:4" s="3" customFormat="1" ht="21.95" customHeight="1" x14ac:dyDescent="0.3">
      <c r="A135" s="1"/>
      <c r="B135" s="30"/>
      <c r="C135" s="4"/>
      <c r="D135" s="15"/>
    </row>
    <row r="136" spans="1:4" s="3" customFormat="1" ht="21.95" customHeight="1" x14ac:dyDescent="0.3">
      <c r="A136" s="1"/>
      <c r="B136" s="30"/>
      <c r="C136" s="4"/>
      <c r="D136" s="15"/>
    </row>
    <row r="137" spans="1:4" s="3" customFormat="1" ht="21.95" customHeight="1" x14ac:dyDescent="0.3">
      <c r="A137" s="1"/>
      <c r="B137" s="30"/>
      <c r="C137" s="4"/>
      <c r="D137" s="15"/>
    </row>
    <row r="138" spans="1:4" s="3" customFormat="1" ht="21.95" customHeight="1" x14ac:dyDescent="0.3">
      <c r="A138" s="1"/>
      <c r="B138" s="30"/>
      <c r="C138" s="4"/>
      <c r="D138" s="15"/>
    </row>
    <row r="139" spans="1:4" s="3" customFormat="1" ht="21.95" customHeight="1" x14ac:dyDescent="0.3">
      <c r="A139" s="1"/>
      <c r="B139" s="32"/>
      <c r="C139" s="4"/>
      <c r="D139" s="15"/>
    </row>
    <row r="140" spans="1:4" s="3" customFormat="1" ht="21.95" customHeight="1" x14ac:dyDescent="0.3">
      <c r="A140" s="1"/>
      <c r="B140" s="30"/>
      <c r="C140" s="5"/>
      <c r="D140" s="14"/>
    </row>
    <row r="141" spans="1:4" s="3" customFormat="1" ht="21.95" customHeight="1" x14ac:dyDescent="0.3">
      <c r="A141" s="1"/>
      <c r="B141" s="30"/>
      <c r="C141" s="5"/>
      <c r="D141" s="14"/>
    </row>
    <row r="142" spans="1:4" s="3" customFormat="1" ht="21.95" customHeight="1" x14ac:dyDescent="0.3">
      <c r="A142" s="1"/>
      <c r="B142" s="30"/>
      <c r="C142" s="7"/>
      <c r="D142" s="18"/>
    </row>
    <row r="143" spans="1:4" s="3" customFormat="1" ht="21.95" customHeight="1" x14ac:dyDescent="0.3">
      <c r="A143" s="1"/>
      <c r="B143" s="30"/>
      <c r="C143" s="4"/>
      <c r="D143" s="15"/>
    </row>
    <row r="144" spans="1:4" s="3" customFormat="1" ht="21.95" customHeight="1" x14ac:dyDescent="0.3">
      <c r="A144" s="1"/>
      <c r="B144" s="30"/>
      <c r="C144" s="4"/>
      <c r="D144" s="15"/>
    </row>
    <row r="145" spans="1:4" s="3" customFormat="1" ht="21.95" customHeight="1" x14ac:dyDescent="0.3">
      <c r="A145" s="1"/>
      <c r="B145" s="30"/>
      <c r="C145" s="5"/>
      <c r="D145" s="14"/>
    </row>
    <row r="146" spans="1:4" s="3" customFormat="1" ht="21.95" customHeight="1" x14ac:dyDescent="0.3">
      <c r="A146" s="1"/>
      <c r="B146" s="30"/>
      <c r="C146" s="5"/>
      <c r="D146" s="14"/>
    </row>
    <row r="147" spans="1:4" s="3" customFormat="1" ht="21.95" customHeight="1" x14ac:dyDescent="0.3">
      <c r="A147" s="1"/>
      <c r="B147" s="30"/>
      <c r="C147" s="7"/>
      <c r="D147" s="18"/>
    </row>
    <row r="148" spans="1:4" s="3" customFormat="1" ht="21.95" customHeight="1" x14ac:dyDescent="0.3">
      <c r="A148" s="1"/>
      <c r="B148" s="30"/>
      <c r="C148" s="4"/>
      <c r="D148" s="15"/>
    </row>
    <row r="149" spans="1:4" s="3" customFormat="1" ht="21.95" customHeight="1" x14ac:dyDescent="0.3">
      <c r="A149" s="1"/>
      <c r="B149" s="30"/>
      <c r="C149" s="4"/>
      <c r="D149" s="15"/>
    </row>
    <row r="150" spans="1:4" s="3" customFormat="1" ht="21.95" customHeight="1" x14ac:dyDescent="0.3">
      <c r="A150" s="1"/>
      <c r="B150" s="30"/>
      <c r="C150" s="4"/>
      <c r="D150" s="15"/>
    </row>
    <row r="151" spans="1:4" s="3" customFormat="1" ht="21.95" customHeight="1" x14ac:dyDescent="0.3">
      <c r="A151" s="1"/>
      <c r="B151" s="33"/>
      <c r="C151" s="4"/>
      <c r="D151" s="15"/>
    </row>
    <row r="152" spans="1:4" s="3" customFormat="1" ht="21.95" customHeight="1" x14ac:dyDescent="0.3">
      <c r="A152" s="1"/>
      <c r="B152" s="30"/>
      <c r="C152" s="4"/>
      <c r="D152" s="15"/>
    </row>
    <row r="153" spans="1:4" s="3" customFormat="1" ht="21.95" customHeight="1" x14ac:dyDescent="0.3">
      <c r="A153" s="1"/>
      <c r="B153" s="30"/>
      <c r="C153" s="5"/>
      <c r="D153" s="14"/>
    </row>
    <row r="154" spans="1:4" s="3" customFormat="1" ht="21.95" customHeight="1" x14ac:dyDescent="0.3">
      <c r="A154" s="1"/>
      <c r="B154" s="30"/>
      <c r="C154" s="7"/>
      <c r="D154" s="18"/>
    </row>
    <row r="155" spans="1:4" s="3" customFormat="1" ht="21.95" customHeight="1" x14ac:dyDescent="0.3">
      <c r="A155" s="1"/>
      <c r="B155" s="30"/>
      <c r="C155" s="4"/>
      <c r="D155" s="15"/>
    </row>
    <row r="156" spans="1:4" s="3" customFormat="1" ht="21.95" customHeight="1" x14ac:dyDescent="0.3">
      <c r="A156" s="1"/>
      <c r="B156" s="30"/>
      <c r="C156" s="4"/>
      <c r="D156" s="15"/>
    </row>
    <row r="157" spans="1:4" s="3" customFormat="1" ht="21.95" customHeight="1" x14ac:dyDescent="0.3">
      <c r="A157" s="1"/>
      <c r="B157" s="30"/>
      <c r="C157" s="4"/>
      <c r="D157" s="15"/>
    </row>
    <row r="158" spans="1:4" s="3" customFormat="1" ht="21.95" customHeight="1" x14ac:dyDescent="0.3">
      <c r="A158" s="1"/>
      <c r="B158" s="30"/>
      <c r="C158" s="4"/>
      <c r="D158" s="15"/>
    </row>
    <row r="159" spans="1:4" s="3" customFormat="1" ht="21.95" customHeight="1" x14ac:dyDescent="0.3">
      <c r="A159" s="1"/>
      <c r="B159" s="30"/>
      <c r="C159" s="4"/>
      <c r="D159" s="15"/>
    </row>
    <row r="160" spans="1:4" s="3" customFormat="1" ht="21.95" customHeight="1" x14ac:dyDescent="0.3">
      <c r="A160" s="1"/>
      <c r="B160" s="30"/>
      <c r="C160" s="4"/>
      <c r="D160" s="15"/>
    </row>
    <row r="161" spans="1:4" s="3" customFormat="1" ht="21.95" customHeight="1" x14ac:dyDescent="0.3">
      <c r="A161" s="1"/>
      <c r="B161" s="30"/>
      <c r="C161" s="4"/>
      <c r="D161" s="15"/>
    </row>
    <row r="162" spans="1:4" s="3" customFormat="1" ht="21.95" customHeight="1" x14ac:dyDescent="0.3">
      <c r="A162" s="1"/>
      <c r="B162" s="30"/>
      <c r="C162" s="8"/>
      <c r="D162" s="17"/>
    </row>
    <row r="163" spans="1:4" s="3" customFormat="1" ht="21.95" customHeight="1" x14ac:dyDescent="0.25">
      <c r="A163" s="1"/>
      <c r="B163" s="30"/>
      <c r="C163" s="9"/>
      <c r="D163" s="24"/>
    </row>
    <row r="164" spans="1:4" s="3" customFormat="1" ht="21.95" customHeight="1" x14ac:dyDescent="0.3">
      <c r="A164" s="1"/>
      <c r="B164" s="30"/>
      <c r="C164" s="8"/>
      <c r="D164" s="17"/>
    </row>
    <row r="165" spans="1:4" s="3" customFormat="1" ht="21.95" customHeight="1" x14ac:dyDescent="0.3">
      <c r="A165" s="1"/>
      <c r="B165" s="30"/>
      <c r="C165" s="8"/>
      <c r="D165" s="17"/>
    </row>
    <row r="166" spans="1:4" s="3" customFormat="1" ht="21.95" customHeight="1" x14ac:dyDescent="0.25">
      <c r="A166" s="1"/>
      <c r="B166" s="30"/>
      <c r="C166" s="9"/>
      <c r="D166" s="24"/>
    </row>
    <row r="167" spans="1:4" s="3" customFormat="1" ht="21.95" customHeight="1" x14ac:dyDescent="0.3">
      <c r="A167" s="1"/>
      <c r="B167" s="30"/>
      <c r="C167" s="10"/>
      <c r="D167" s="17"/>
    </row>
    <row r="168" spans="1:4" s="3" customFormat="1" ht="21.95" customHeight="1" x14ac:dyDescent="0.3">
      <c r="A168" s="1"/>
      <c r="B168" s="30"/>
      <c r="C168" s="10"/>
      <c r="D168" s="17"/>
    </row>
    <row r="169" spans="1:4" s="3" customFormat="1" ht="21.95" customHeight="1" x14ac:dyDescent="0.3">
      <c r="A169" s="1"/>
      <c r="B169" s="30"/>
      <c r="C169" s="8"/>
      <c r="D169" s="17"/>
    </row>
    <row r="170" spans="1:4" s="3" customFormat="1" ht="21.95" customHeight="1" x14ac:dyDescent="0.25">
      <c r="A170" s="1"/>
      <c r="B170" s="30"/>
      <c r="C170" s="11"/>
      <c r="D170" s="24"/>
    </row>
    <row r="171" spans="1:4" s="3" customFormat="1" ht="21.95" customHeight="1" x14ac:dyDescent="0.3">
      <c r="A171" s="1"/>
      <c r="B171" s="30"/>
      <c r="C171" s="10"/>
      <c r="D171" s="17"/>
    </row>
    <row r="172" spans="1:4" s="3" customFormat="1" ht="21.95" customHeight="1" x14ac:dyDescent="0.3">
      <c r="A172" s="1"/>
      <c r="B172" s="30"/>
      <c r="C172" s="10"/>
      <c r="D172" s="17"/>
    </row>
    <row r="173" spans="1:4" s="3" customFormat="1" ht="21.95" customHeight="1" x14ac:dyDescent="0.3">
      <c r="A173" s="1"/>
      <c r="B173" s="30"/>
      <c r="C173" s="10"/>
      <c r="D173" s="17"/>
    </row>
    <row r="174" spans="1:4" s="3" customFormat="1" ht="21.95" customHeight="1" x14ac:dyDescent="0.25">
      <c r="A174" s="1"/>
      <c r="B174" s="30"/>
      <c r="C174" s="11"/>
      <c r="D174" s="24"/>
    </row>
    <row r="175" spans="1:4" s="3" customFormat="1" ht="21.95" customHeight="1" x14ac:dyDescent="0.3">
      <c r="A175" s="1"/>
      <c r="B175" s="30"/>
      <c r="C175" s="10"/>
      <c r="D175" s="17"/>
    </row>
    <row r="176" spans="1:4" s="3" customFormat="1" ht="21.95" customHeight="1" x14ac:dyDescent="0.3">
      <c r="A176" s="1"/>
      <c r="B176" s="30"/>
      <c r="C176" s="10"/>
      <c r="D176" s="17"/>
    </row>
    <row r="177" spans="1:4" s="3" customFormat="1" ht="21.95" customHeight="1" x14ac:dyDescent="0.25">
      <c r="A177" s="1"/>
      <c r="B177" s="30"/>
      <c r="C177" s="9"/>
      <c r="D177" s="24"/>
    </row>
    <row r="178" spans="1:4" s="3" customFormat="1" ht="21.95" customHeight="1" x14ac:dyDescent="0.3">
      <c r="A178" s="1"/>
      <c r="B178" s="30"/>
      <c r="C178" s="8"/>
      <c r="D178" s="17"/>
    </row>
    <row r="179" spans="1:4" s="3" customFormat="1" ht="21.95" customHeight="1" x14ac:dyDescent="0.3">
      <c r="A179" s="1"/>
      <c r="B179" s="30"/>
      <c r="C179" s="8"/>
      <c r="D179" s="17"/>
    </row>
    <row r="180" spans="1:4" s="3" customFormat="1" ht="21.95" customHeight="1" x14ac:dyDescent="0.25">
      <c r="A180" s="1"/>
      <c r="B180" s="30"/>
      <c r="C180" s="11"/>
      <c r="D180" s="24"/>
    </row>
    <row r="181" spans="1:4" s="3" customFormat="1" ht="21.95" customHeight="1" x14ac:dyDescent="0.3">
      <c r="A181" s="1"/>
      <c r="B181" s="30"/>
      <c r="C181" s="10"/>
      <c r="D181" s="17"/>
    </row>
    <row r="182" spans="1:4" s="3" customFormat="1" ht="21.95" customHeight="1" x14ac:dyDescent="0.3">
      <c r="A182" s="1"/>
      <c r="B182" s="30"/>
      <c r="C182" s="10"/>
      <c r="D182" s="17"/>
    </row>
    <row r="183" spans="1:4" s="3" customFormat="1" ht="21.95" customHeight="1" x14ac:dyDescent="0.25">
      <c r="A183" s="1"/>
      <c r="B183" s="30"/>
      <c r="C183" s="11"/>
      <c r="D183" s="24"/>
    </row>
    <row r="184" spans="1:4" s="3" customFormat="1" ht="21.95" customHeight="1" x14ac:dyDescent="0.3">
      <c r="A184" s="1"/>
      <c r="B184" s="30"/>
      <c r="C184" s="10"/>
      <c r="D184" s="17"/>
    </row>
    <row r="185" spans="1:4" s="3" customFormat="1" ht="21.95" customHeight="1" x14ac:dyDescent="0.3">
      <c r="A185" s="1"/>
      <c r="B185" s="30"/>
      <c r="C185" s="10"/>
      <c r="D185" s="17"/>
    </row>
    <row r="186" spans="1:4" s="3" customFormat="1" ht="21.95" customHeight="1" x14ac:dyDescent="0.3">
      <c r="A186" s="1"/>
      <c r="B186" s="30"/>
      <c r="C186" s="10"/>
      <c r="D186" s="17"/>
    </row>
    <row r="187" spans="1:4" s="3" customFormat="1" ht="21.95" customHeight="1" x14ac:dyDescent="0.3">
      <c r="A187" s="1"/>
      <c r="B187" s="30"/>
      <c r="C187" s="10"/>
      <c r="D187" s="17"/>
    </row>
    <row r="188" spans="1:4" s="3" customFormat="1" ht="21.95" customHeight="1" x14ac:dyDescent="0.25">
      <c r="A188" s="1"/>
      <c r="B188" s="30"/>
      <c r="C188" s="9"/>
      <c r="D188" s="24"/>
    </row>
    <row r="189" spans="1:4" s="3" customFormat="1" ht="21.95" customHeight="1" x14ac:dyDescent="0.3">
      <c r="A189" s="1"/>
      <c r="B189" s="30"/>
      <c r="C189" s="8"/>
      <c r="D189" s="17"/>
    </row>
    <row r="190" spans="1:4" s="3" customFormat="1" ht="21.95" customHeight="1" x14ac:dyDescent="0.3">
      <c r="A190" s="1"/>
      <c r="B190" s="30"/>
      <c r="C190" s="8"/>
      <c r="D190" s="17"/>
    </row>
    <row r="191" spans="1:4" s="3" customFormat="1" ht="21.95" customHeight="1" x14ac:dyDescent="0.3">
      <c r="A191" s="1"/>
      <c r="B191" s="30"/>
      <c r="C191" s="8"/>
      <c r="D191" s="17"/>
    </row>
    <row r="192" spans="1:4" s="3" customFormat="1" ht="21.95" customHeight="1" x14ac:dyDescent="0.25">
      <c r="A192" s="1"/>
      <c r="B192" s="30"/>
      <c r="C192" s="9"/>
      <c r="D192" s="24"/>
    </row>
    <row r="193" spans="1:4" s="3" customFormat="1" ht="21.95" customHeight="1" x14ac:dyDescent="0.3">
      <c r="A193" s="1"/>
      <c r="B193" s="30"/>
      <c r="C193" s="8"/>
      <c r="D193" s="17"/>
    </row>
    <row r="194" spans="1:4" s="3" customFormat="1" ht="21.95" customHeight="1" x14ac:dyDescent="0.3">
      <c r="A194" s="1"/>
      <c r="B194" s="30"/>
      <c r="C194" s="8"/>
      <c r="D194" s="17"/>
    </row>
    <row r="195" spans="1:4" s="3" customFormat="1" ht="21.95" customHeight="1" x14ac:dyDescent="0.25">
      <c r="A195" s="1"/>
      <c r="B195" s="30"/>
      <c r="C195" s="9"/>
      <c r="D195" s="24"/>
    </row>
    <row r="196" spans="1:4" s="3" customFormat="1" ht="21.95" customHeight="1" x14ac:dyDescent="0.3">
      <c r="A196" s="1"/>
      <c r="B196" s="30"/>
      <c r="C196" s="8"/>
      <c r="D196" s="17"/>
    </row>
    <row r="197" spans="1:4" s="3" customFormat="1" ht="21.95" customHeight="1" x14ac:dyDescent="0.3">
      <c r="A197" s="1"/>
      <c r="B197" s="30"/>
      <c r="C197" s="8"/>
      <c r="D197" s="17"/>
    </row>
    <row r="198" spans="1:4" s="3" customFormat="1" ht="21.95" customHeight="1" x14ac:dyDescent="0.25">
      <c r="A198" s="1"/>
      <c r="B198" s="30"/>
      <c r="C198" s="9"/>
      <c r="D198" s="24"/>
    </row>
    <row r="199" spans="1:4" s="3" customFormat="1" ht="21.95" customHeight="1" x14ac:dyDescent="0.3">
      <c r="A199" s="1"/>
      <c r="B199" s="30"/>
      <c r="C199" s="8"/>
      <c r="D199" s="17"/>
    </row>
    <row r="200" spans="1:4" s="3" customFormat="1" ht="21.95" customHeight="1" x14ac:dyDescent="0.3">
      <c r="A200" s="1"/>
      <c r="B200" s="30"/>
      <c r="C200" s="8"/>
      <c r="D200" s="17"/>
    </row>
    <row r="201" spans="1:4" s="3" customFormat="1" ht="21.95" customHeight="1" x14ac:dyDescent="0.3">
      <c r="A201" s="1"/>
      <c r="B201" s="30"/>
      <c r="C201" s="8"/>
      <c r="D201" s="17"/>
    </row>
    <row r="202" spans="1:4" s="3" customFormat="1" ht="21.95" customHeight="1" x14ac:dyDescent="0.25">
      <c r="A202" s="1"/>
      <c r="B202" s="30"/>
      <c r="C202" s="9"/>
      <c r="D202" s="24"/>
    </row>
    <row r="203" spans="1:4" s="3" customFormat="1" ht="21.95" customHeight="1" x14ac:dyDescent="0.3">
      <c r="A203" s="1"/>
      <c r="B203" s="30"/>
      <c r="C203" s="8"/>
      <c r="D203" s="17"/>
    </row>
    <row r="204" spans="1:4" s="3" customFormat="1" ht="21.95" customHeight="1" x14ac:dyDescent="0.3">
      <c r="A204" s="1"/>
      <c r="B204" s="30"/>
      <c r="C204" s="8"/>
      <c r="D204" s="17"/>
    </row>
    <row r="205" spans="1:4" s="3" customFormat="1" ht="21.95" customHeight="1" x14ac:dyDescent="0.25">
      <c r="A205" s="1"/>
      <c r="B205" s="30"/>
      <c r="C205" s="9"/>
      <c r="D205" s="24"/>
    </row>
    <row r="206" spans="1:4" s="3" customFormat="1" ht="21.95" customHeight="1" x14ac:dyDescent="0.3">
      <c r="A206" s="1"/>
      <c r="B206" s="30"/>
      <c r="C206" s="8"/>
      <c r="D206" s="17"/>
    </row>
    <row r="207" spans="1:4" s="3" customFormat="1" ht="21.95" customHeight="1" x14ac:dyDescent="0.3">
      <c r="A207" s="1"/>
      <c r="B207" s="30"/>
      <c r="C207" s="8"/>
      <c r="D207" s="17"/>
    </row>
    <row r="208" spans="1:4" s="3" customFormat="1" ht="21.95" customHeight="1" x14ac:dyDescent="0.3">
      <c r="A208" s="1"/>
      <c r="B208" s="30"/>
      <c r="C208" s="8"/>
      <c r="D208" s="17"/>
    </row>
    <row r="209" spans="1:4" s="3" customFormat="1" ht="21.95" customHeight="1" x14ac:dyDescent="0.3">
      <c r="A209" s="1"/>
      <c r="B209" s="30"/>
      <c r="C209" s="8"/>
      <c r="D209" s="17"/>
    </row>
    <row r="210" spans="1:4" s="3" customFormat="1" ht="21.95" customHeight="1" x14ac:dyDescent="0.25">
      <c r="A210" s="1"/>
      <c r="B210" s="30"/>
      <c r="C210" s="9"/>
      <c r="D210" s="24"/>
    </row>
    <row r="211" spans="1:4" s="3" customFormat="1" ht="21.95" customHeight="1" x14ac:dyDescent="0.3">
      <c r="A211" s="1"/>
      <c r="B211" s="30"/>
      <c r="C211" s="8"/>
      <c r="D211" s="17"/>
    </row>
    <row r="212" spans="1:4" s="3" customFormat="1" ht="21.95" customHeight="1" x14ac:dyDescent="0.3">
      <c r="A212" s="1"/>
      <c r="B212" s="30"/>
      <c r="C212" s="8"/>
      <c r="D212" s="17"/>
    </row>
    <row r="213" spans="1:4" s="3" customFormat="1" ht="21.95" customHeight="1" x14ac:dyDescent="0.25">
      <c r="A213" s="1"/>
      <c r="B213" s="30"/>
      <c r="C213" s="9"/>
      <c r="D213" s="24"/>
    </row>
    <row r="214" spans="1:4" s="3" customFormat="1" ht="21.95" customHeight="1" x14ac:dyDescent="0.3">
      <c r="A214" s="1"/>
      <c r="B214" s="30"/>
      <c r="C214" s="8"/>
      <c r="D214" s="17"/>
    </row>
    <row r="215" spans="1:4" s="3" customFormat="1" ht="21.95" customHeight="1" x14ac:dyDescent="0.3">
      <c r="A215" s="1"/>
      <c r="B215" s="30"/>
      <c r="C215" s="8"/>
      <c r="D215" s="17"/>
    </row>
    <row r="216" spans="1:4" s="3" customFormat="1" ht="21.95" customHeight="1" x14ac:dyDescent="0.3">
      <c r="A216" s="1"/>
      <c r="B216" s="30"/>
      <c r="C216" s="10"/>
      <c r="D216" s="17"/>
    </row>
    <row r="217" spans="1:4" s="3" customFormat="1" ht="21.95" customHeight="1" x14ac:dyDescent="0.25">
      <c r="A217" s="1"/>
      <c r="B217" s="30"/>
      <c r="C217" s="11"/>
      <c r="D217" s="24"/>
    </row>
    <row r="218" spans="1:4" s="3" customFormat="1" ht="21.95" customHeight="1" x14ac:dyDescent="0.3">
      <c r="A218" s="1"/>
      <c r="B218" s="30"/>
      <c r="C218" s="10"/>
      <c r="D218" s="17"/>
    </row>
    <row r="219" spans="1:4" s="3" customFormat="1" ht="21.95" customHeight="1" x14ac:dyDescent="0.3">
      <c r="A219" s="1"/>
      <c r="B219" s="30"/>
      <c r="C219" s="10"/>
      <c r="D219" s="17"/>
    </row>
    <row r="220" spans="1:4" s="3" customFormat="1" ht="21.95" customHeight="1" x14ac:dyDescent="0.25">
      <c r="A220" s="1"/>
      <c r="B220" s="30"/>
      <c r="C220" s="11"/>
      <c r="D220" s="24"/>
    </row>
    <row r="221" spans="1:4" s="3" customFormat="1" ht="21.95" customHeight="1" x14ac:dyDescent="0.3">
      <c r="A221" s="1"/>
      <c r="B221" s="30"/>
      <c r="C221" s="10"/>
      <c r="D221" s="17"/>
    </row>
    <row r="222" spans="1:4" s="3" customFormat="1" ht="21.95" customHeight="1" x14ac:dyDescent="0.3">
      <c r="A222" s="1"/>
      <c r="B222" s="30"/>
      <c r="C222" s="10"/>
      <c r="D222" s="17"/>
    </row>
    <row r="223" spans="1:4" s="3" customFormat="1" ht="21.95" customHeight="1" x14ac:dyDescent="0.3">
      <c r="A223" s="1"/>
      <c r="B223" s="30"/>
      <c r="C223" s="12"/>
      <c r="D223" s="25"/>
    </row>
    <row r="224" spans="1:4" s="3" customFormat="1" ht="21.95" customHeight="1" x14ac:dyDescent="0.3">
      <c r="A224" s="1"/>
      <c r="B224" s="30"/>
      <c r="C224" s="12"/>
      <c r="D224" s="25"/>
    </row>
    <row r="225" spans="1:4" s="3" customFormat="1" ht="21.95" customHeight="1" x14ac:dyDescent="0.3">
      <c r="A225" s="1"/>
      <c r="B225" s="30"/>
      <c r="C225" s="12"/>
      <c r="D225" s="25"/>
    </row>
    <row r="226" spans="1:4" s="3" customFormat="1" ht="21.95" customHeight="1" x14ac:dyDescent="0.3">
      <c r="A226" s="1"/>
      <c r="B226" s="30"/>
      <c r="C226" s="12"/>
      <c r="D226" s="25"/>
    </row>
    <row r="227" spans="1:4" s="3" customFormat="1" ht="21.95" customHeight="1" x14ac:dyDescent="0.3">
      <c r="A227" s="1"/>
      <c r="B227" s="30"/>
      <c r="C227" s="10"/>
      <c r="D227" s="17"/>
    </row>
    <row r="228" spans="1:4" s="3" customFormat="1" ht="21.95" customHeight="1" x14ac:dyDescent="0.25">
      <c r="A228" s="1"/>
      <c r="B228" s="30"/>
      <c r="C228" s="9"/>
      <c r="D228" s="24"/>
    </row>
    <row r="229" spans="1:4" s="3" customFormat="1" ht="21.95" customHeight="1" x14ac:dyDescent="0.3">
      <c r="A229" s="1"/>
      <c r="B229" s="30"/>
      <c r="C229" s="8"/>
      <c r="D229" s="17"/>
    </row>
    <row r="230" spans="1:4" s="3" customFormat="1" ht="21.95" customHeight="1" x14ac:dyDescent="0.3">
      <c r="A230" s="1"/>
      <c r="B230" s="30"/>
      <c r="C230" s="12"/>
      <c r="D230" s="26"/>
    </row>
    <row r="231" spans="1:4" ht="21.95" customHeight="1" x14ac:dyDescent="0.3"/>
    <row r="232" spans="1:4" ht="21.95" customHeight="1" x14ac:dyDescent="0.3"/>
    <row r="233" spans="1:4" ht="21.95" customHeight="1" x14ac:dyDescent="0.3"/>
    <row r="234" spans="1:4" ht="21.95" customHeight="1" x14ac:dyDescent="0.3"/>
    <row r="235" spans="1:4" ht="21.95" customHeight="1" x14ac:dyDescent="0.3"/>
    <row r="236" spans="1:4" ht="21.95" customHeight="1" x14ac:dyDescent="0.3"/>
    <row r="237" spans="1:4" ht="21.95" customHeight="1" x14ac:dyDescent="0.3"/>
    <row r="238" spans="1:4" ht="21.95" customHeight="1" x14ac:dyDescent="0.3"/>
    <row r="239" spans="1:4" ht="21.95" customHeight="1" x14ac:dyDescent="0.3"/>
    <row r="240" spans="1:4" ht="21.95" customHeight="1" x14ac:dyDescent="0.3"/>
    <row r="241" ht="21.95" customHeight="1" x14ac:dyDescent="0.3"/>
    <row r="242" ht="21.95" customHeight="1" x14ac:dyDescent="0.3"/>
    <row r="243" ht="21.95" customHeight="1" x14ac:dyDescent="0.3"/>
    <row r="244" ht="21.95" customHeight="1" x14ac:dyDescent="0.3"/>
    <row r="245" ht="21.95" customHeight="1" x14ac:dyDescent="0.3"/>
    <row r="246" ht="21.95" customHeight="1" x14ac:dyDescent="0.3"/>
    <row r="247" ht="21.95" customHeight="1" x14ac:dyDescent="0.3"/>
    <row r="248" ht="21.95" customHeight="1" x14ac:dyDescent="0.3"/>
    <row r="249" ht="21.95" customHeight="1" x14ac:dyDescent="0.3"/>
    <row r="250" ht="21.95" customHeight="1" x14ac:dyDescent="0.3"/>
    <row r="251" ht="21.95" customHeight="1" x14ac:dyDescent="0.3"/>
    <row r="252" ht="21.95" customHeight="1" x14ac:dyDescent="0.3"/>
    <row r="253" ht="21.95" customHeight="1" x14ac:dyDescent="0.3"/>
    <row r="254" ht="21.95" customHeight="1" x14ac:dyDescent="0.3"/>
    <row r="255" ht="21.95" customHeight="1" x14ac:dyDescent="0.3"/>
    <row r="256" ht="21.95" customHeight="1" x14ac:dyDescent="0.3"/>
    <row r="257" ht="21.95" customHeight="1" x14ac:dyDescent="0.3"/>
    <row r="258" ht="21.95" customHeight="1" x14ac:dyDescent="0.3"/>
    <row r="259" ht="21.95" customHeight="1" x14ac:dyDescent="0.3"/>
  </sheetData>
  <mergeCells count="52">
    <mergeCell ref="A13:I13"/>
    <mergeCell ref="A14:B14"/>
    <mergeCell ref="C14:F14"/>
    <mergeCell ref="A9:I9"/>
    <mergeCell ref="A6:B6"/>
    <mergeCell ref="C6:F6"/>
    <mergeCell ref="A7:I7"/>
    <mergeCell ref="A8:B8"/>
    <mergeCell ref="C8:F8"/>
    <mergeCell ref="A10:B10"/>
    <mergeCell ref="C10:F10"/>
    <mergeCell ref="A11:I11"/>
    <mergeCell ref="A12:B12"/>
    <mergeCell ref="C12:F12"/>
    <mergeCell ref="A37:B37"/>
    <mergeCell ref="C37:F37"/>
    <mergeCell ref="G37:I37"/>
    <mergeCell ref="A32:B32"/>
    <mergeCell ref="C32:F32"/>
    <mergeCell ref="G32:I32"/>
    <mergeCell ref="A33:B33"/>
    <mergeCell ref="C33:F33"/>
    <mergeCell ref="G33:I33"/>
    <mergeCell ref="A34:I34"/>
    <mergeCell ref="A35:B35"/>
    <mergeCell ref="C35:F35"/>
    <mergeCell ref="G35:I35"/>
    <mergeCell ref="A36:I36"/>
    <mergeCell ref="C24:F24"/>
    <mergeCell ref="A25:I25"/>
    <mergeCell ref="A15:I15"/>
    <mergeCell ref="A16:B16"/>
    <mergeCell ref="C16:F16"/>
    <mergeCell ref="A17:I17"/>
    <mergeCell ref="A18:B18"/>
    <mergeCell ref="C18:F18"/>
    <mergeCell ref="A29:I29"/>
    <mergeCell ref="A30:B30"/>
    <mergeCell ref="C30:F30"/>
    <mergeCell ref="A19:I19"/>
    <mergeCell ref="A26:B26"/>
    <mergeCell ref="C26:F26"/>
    <mergeCell ref="A27:I27"/>
    <mergeCell ref="A28:B28"/>
    <mergeCell ref="C28:F28"/>
    <mergeCell ref="A20:B20"/>
    <mergeCell ref="C20:F20"/>
    <mergeCell ref="A21:I21"/>
    <mergeCell ref="A22:B22"/>
    <mergeCell ref="C22:F22"/>
    <mergeCell ref="A23:I23"/>
    <mergeCell ref="A24:B24"/>
  </mergeCells>
  <pageMargins left="0.55118110236220474" right="0.39370078740157483" top="0.39370078740157483" bottom="0.6692913385826772" header="0.19685039370078741" footer="0.35433070866141736"/>
  <pageSetup paperSize="9" scale="65" fitToHeight="0" orientation="portrait" useFirstPageNumber="1" r:id="rId1"/>
  <headerFooter alignWithMargins="0">
    <oddFooter>&amp;L&amp;"Century Gothic,Tučné"10.10.2017&amp;C&amp;P&amp;R&amp;"Century Gothic,tučné kurzíva"&amp;F</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17"/>
  <sheetViews>
    <sheetView tabSelected="1" workbookViewId="0"/>
  </sheetViews>
  <sheetFormatPr defaultRowHeight="13.5" x14ac:dyDescent="0.3"/>
  <cols>
    <col min="1" max="1" width="4.28515625" style="34" customWidth="1"/>
    <col min="2" max="2" width="12.7109375" style="34" bestFit="1" customWidth="1"/>
    <col min="3" max="3" width="14" style="34" customWidth="1"/>
    <col min="4" max="4" width="55.42578125" style="34" customWidth="1"/>
    <col min="5" max="5" width="5.5703125" style="19" customWidth="1"/>
    <col min="6" max="6" width="10.7109375" style="19" customWidth="1"/>
    <col min="7" max="8" width="10.7109375" style="36" customWidth="1"/>
    <col min="9" max="9" width="16" style="36" bestFit="1" customWidth="1"/>
    <col min="10" max="10" width="10.7109375" style="36" customWidth="1"/>
    <col min="11" max="11" width="11.85546875" style="36" customWidth="1"/>
    <col min="12" max="16384" width="9.140625" style="34"/>
  </cols>
  <sheetData>
    <row r="1" spans="1:11" ht="24.95" customHeight="1" x14ac:dyDescent="0.3">
      <c r="A1" s="53" t="s">
        <v>145</v>
      </c>
      <c r="B1" s="54"/>
      <c r="C1" s="54"/>
      <c r="D1" s="54"/>
      <c r="E1" s="54"/>
      <c r="F1" s="54"/>
      <c r="G1" s="55"/>
      <c r="H1" s="55"/>
      <c r="I1" s="55"/>
      <c r="J1" s="55"/>
      <c r="K1" s="55" t="s">
        <v>347</v>
      </c>
    </row>
    <row r="2" spans="1:11" ht="3" customHeight="1" x14ac:dyDescent="0.3">
      <c r="A2" s="56"/>
      <c r="B2" s="57"/>
      <c r="C2" s="57"/>
      <c r="D2" s="57"/>
      <c r="E2" s="57"/>
      <c r="F2" s="57"/>
      <c r="G2" s="58"/>
      <c r="H2" s="58"/>
      <c r="I2" s="58"/>
      <c r="J2" s="58"/>
      <c r="K2" s="58"/>
    </row>
    <row r="3" spans="1:11" ht="25.5" customHeight="1" x14ac:dyDescent="0.3">
      <c r="A3" s="59" t="s">
        <v>146</v>
      </c>
      <c r="D3" s="13"/>
      <c r="E3" s="13"/>
      <c r="F3" s="13"/>
      <c r="G3" s="35"/>
      <c r="H3" s="35"/>
      <c r="I3" s="35"/>
      <c r="J3" s="13"/>
      <c r="K3" s="13"/>
    </row>
    <row r="4" spans="1:11" ht="15" customHeight="1" x14ac:dyDescent="0.3"/>
    <row r="5" spans="1:11" ht="31.5" customHeight="1" x14ac:dyDescent="0.3">
      <c r="A5" s="60" t="s">
        <v>35</v>
      </c>
      <c r="B5" s="61"/>
      <c r="C5" s="63" t="s">
        <v>147</v>
      </c>
      <c r="D5" s="62" t="s">
        <v>36</v>
      </c>
      <c r="E5" s="62" t="s">
        <v>37</v>
      </c>
      <c r="F5" s="63" t="s">
        <v>62</v>
      </c>
      <c r="G5" s="64" t="s">
        <v>38</v>
      </c>
      <c r="H5" s="63" t="s">
        <v>40</v>
      </c>
      <c r="I5" s="65" t="s">
        <v>39</v>
      </c>
      <c r="J5" s="63" t="s">
        <v>41</v>
      </c>
      <c r="K5" s="65" t="s">
        <v>42</v>
      </c>
    </row>
    <row r="6" spans="1:11" s="37" customFormat="1" ht="16.5" customHeight="1" x14ac:dyDescent="0.3">
      <c r="A6" s="68" t="s">
        <v>43</v>
      </c>
      <c r="B6" s="68"/>
      <c r="C6" s="69" t="s">
        <v>44</v>
      </c>
      <c r="D6" s="174" t="s">
        <v>50</v>
      </c>
      <c r="E6" s="175"/>
      <c r="F6" s="175"/>
      <c r="G6" s="175"/>
      <c r="H6" s="175"/>
      <c r="I6" s="175"/>
      <c r="J6" s="175"/>
      <c r="K6" s="176"/>
    </row>
    <row r="7" spans="1:11" s="37" customFormat="1" ht="16.5" customHeight="1" x14ac:dyDescent="0.3">
      <c r="A7" s="147"/>
      <c r="B7" s="148"/>
      <c r="C7" s="149"/>
      <c r="D7" s="180" t="s">
        <v>262</v>
      </c>
      <c r="E7" s="175"/>
      <c r="F7" s="175"/>
      <c r="G7" s="175"/>
      <c r="H7" s="175"/>
      <c r="I7" s="175"/>
      <c r="J7" s="175"/>
      <c r="K7" s="176"/>
    </row>
    <row r="8" spans="1:11" s="37" customFormat="1" ht="15" customHeight="1" x14ac:dyDescent="0.3">
      <c r="A8" s="184"/>
      <c r="B8" s="185"/>
      <c r="C8" s="176"/>
      <c r="D8" s="180" t="s">
        <v>80</v>
      </c>
      <c r="E8" s="175"/>
      <c r="F8" s="175"/>
      <c r="G8" s="175"/>
      <c r="H8" s="175"/>
      <c r="I8" s="175"/>
      <c r="J8" s="175"/>
      <c r="K8" s="176"/>
    </row>
    <row r="9" spans="1:11" s="37" customFormat="1" ht="139.5" x14ac:dyDescent="0.3">
      <c r="A9" s="70"/>
      <c r="B9" s="71"/>
      <c r="C9" s="87"/>
      <c r="D9" s="72" t="s">
        <v>291</v>
      </c>
      <c r="E9" s="73" t="s">
        <v>6</v>
      </c>
      <c r="F9" s="73" t="s">
        <v>69</v>
      </c>
      <c r="G9" s="74">
        <v>1</v>
      </c>
      <c r="H9" s="74"/>
      <c r="I9" s="75">
        <f>G9*H9</f>
        <v>0</v>
      </c>
      <c r="J9" s="74"/>
      <c r="K9" s="75">
        <f>G9*J9</f>
        <v>0</v>
      </c>
    </row>
    <row r="10" spans="1:11" s="37" customFormat="1" x14ac:dyDescent="0.3">
      <c r="A10" s="70"/>
      <c r="B10" s="71"/>
      <c r="C10" s="87"/>
      <c r="D10" s="72" t="s">
        <v>70</v>
      </c>
      <c r="E10" s="73" t="s">
        <v>6</v>
      </c>
      <c r="F10" s="73" t="s">
        <v>69</v>
      </c>
      <c r="G10" s="74">
        <v>1</v>
      </c>
      <c r="H10" s="74"/>
      <c r="I10" s="75">
        <f t="shared" ref="I10:I50" si="0">G10*H10</f>
        <v>0</v>
      </c>
      <c r="J10" s="74"/>
      <c r="K10" s="75">
        <f t="shared" ref="K10:K50" si="1">G10*J10</f>
        <v>0</v>
      </c>
    </row>
    <row r="11" spans="1:11" s="37" customFormat="1" ht="22.5" x14ac:dyDescent="0.3">
      <c r="A11" s="70"/>
      <c r="B11" s="71"/>
      <c r="C11" s="87"/>
      <c r="D11" s="72" t="s">
        <v>148</v>
      </c>
      <c r="E11" s="73" t="s">
        <v>6</v>
      </c>
      <c r="F11" s="73" t="s">
        <v>69</v>
      </c>
      <c r="G11" s="74">
        <v>1</v>
      </c>
      <c r="H11" s="74"/>
      <c r="I11" s="75">
        <f t="shared" si="0"/>
        <v>0</v>
      </c>
      <c r="J11" s="74"/>
      <c r="K11" s="75">
        <f t="shared" si="1"/>
        <v>0</v>
      </c>
    </row>
    <row r="12" spans="1:11" s="37" customFormat="1" x14ac:dyDescent="0.3">
      <c r="A12" s="70"/>
      <c r="B12" s="71"/>
      <c r="C12" s="87"/>
      <c r="D12" s="72" t="s">
        <v>149</v>
      </c>
      <c r="E12" s="73" t="s">
        <v>6</v>
      </c>
      <c r="F12" s="73" t="s">
        <v>69</v>
      </c>
      <c r="G12" s="74">
        <v>1</v>
      </c>
      <c r="H12" s="74"/>
      <c r="I12" s="75">
        <f t="shared" si="0"/>
        <v>0</v>
      </c>
      <c r="J12" s="74"/>
      <c r="K12" s="75">
        <f t="shared" si="1"/>
        <v>0</v>
      </c>
    </row>
    <row r="13" spans="1:11" s="37" customFormat="1" x14ac:dyDescent="0.3">
      <c r="A13" s="70"/>
      <c r="B13" s="71"/>
      <c r="C13" s="87"/>
      <c r="D13" s="72" t="s">
        <v>150</v>
      </c>
      <c r="E13" s="73" t="s">
        <v>6</v>
      </c>
      <c r="F13" s="73" t="s">
        <v>69</v>
      </c>
      <c r="G13" s="74">
        <v>4</v>
      </c>
      <c r="H13" s="74"/>
      <c r="I13" s="75">
        <f t="shared" si="0"/>
        <v>0</v>
      </c>
      <c r="J13" s="74"/>
      <c r="K13" s="75">
        <f t="shared" si="1"/>
        <v>0</v>
      </c>
    </row>
    <row r="14" spans="1:11" s="37" customFormat="1" x14ac:dyDescent="0.3">
      <c r="A14" s="70"/>
      <c r="B14" s="71"/>
      <c r="C14" s="87"/>
      <c r="D14" s="72" t="s">
        <v>151</v>
      </c>
      <c r="E14" s="73" t="s">
        <v>6</v>
      </c>
      <c r="F14" s="73" t="s">
        <v>69</v>
      </c>
      <c r="G14" s="74">
        <v>1</v>
      </c>
      <c r="H14" s="74"/>
      <c r="I14" s="75">
        <f t="shared" si="0"/>
        <v>0</v>
      </c>
      <c r="J14" s="74"/>
      <c r="K14" s="75">
        <f t="shared" si="1"/>
        <v>0</v>
      </c>
    </row>
    <row r="15" spans="1:11" s="37" customFormat="1" x14ac:dyDescent="0.3">
      <c r="A15" s="70"/>
      <c r="B15" s="71"/>
      <c r="C15" s="87"/>
      <c r="D15" s="72" t="s">
        <v>152</v>
      </c>
      <c r="E15" s="73" t="s">
        <v>6</v>
      </c>
      <c r="F15" s="73" t="s">
        <v>69</v>
      </c>
      <c r="G15" s="74">
        <v>7</v>
      </c>
      <c r="H15" s="74"/>
      <c r="I15" s="75">
        <f t="shared" si="0"/>
        <v>0</v>
      </c>
      <c r="J15" s="74"/>
      <c r="K15" s="75">
        <f t="shared" si="1"/>
        <v>0</v>
      </c>
    </row>
    <row r="16" spans="1:11" s="37" customFormat="1" x14ac:dyDescent="0.3">
      <c r="A16" s="70"/>
      <c r="B16" s="71"/>
      <c r="C16" s="87"/>
      <c r="D16" s="72" t="s">
        <v>163</v>
      </c>
      <c r="E16" s="73" t="s">
        <v>6</v>
      </c>
      <c r="F16" s="73" t="s">
        <v>69</v>
      </c>
      <c r="G16" s="74">
        <v>2</v>
      </c>
      <c r="H16" s="74"/>
      <c r="I16" s="75">
        <f>G16*H16</f>
        <v>0</v>
      </c>
      <c r="J16" s="74"/>
      <c r="K16" s="75">
        <f>G16*J16</f>
        <v>0</v>
      </c>
    </row>
    <row r="17" spans="1:11" s="37" customFormat="1" x14ac:dyDescent="0.3">
      <c r="A17" s="70"/>
      <c r="B17" s="71"/>
      <c r="C17" s="87"/>
      <c r="D17" s="72" t="s">
        <v>73</v>
      </c>
      <c r="E17" s="73" t="s">
        <v>6</v>
      </c>
      <c r="F17" s="73" t="s">
        <v>69</v>
      </c>
      <c r="G17" s="74">
        <v>1</v>
      </c>
      <c r="H17" s="74"/>
      <c r="I17" s="75">
        <f>G17*H17</f>
        <v>0</v>
      </c>
      <c r="J17" s="74"/>
      <c r="K17" s="75">
        <f>G17*J17</f>
        <v>0</v>
      </c>
    </row>
    <row r="18" spans="1:11" s="37" customFormat="1" ht="22.5" x14ac:dyDescent="0.3">
      <c r="A18" s="70"/>
      <c r="B18" s="71"/>
      <c r="C18" s="87"/>
      <c r="D18" s="76" t="s">
        <v>32</v>
      </c>
      <c r="E18" s="73" t="s">
        <v>6</v>
      </c>
      <c r="F18" s="73" t="s">
        <v>69</v>
      </c>
      <c r="G18" s="74">
        <v>1</v>
      </c>
      <c r="H18" s="74"/>
      <c r="I18" s="75">
        <f t="shared" ref="I18:I19" si="2">G18*H18</f>
        <v>0</v>
      </c>
      <c r="J18" s="74"/>
      <c r="K18" s="75">
        <f t="shared" ref="K18:K19" si="3">G18*J18</f>
        <v>0</v>
      </c>
    </row>
    <row r="19" spans="1:11" s="37" customFormat="1" ht="33.75" x14ac:dyDescent="0.3">
      <c r="A19" s="70"/>
      <c r="B19" s="71"/>
      <c r="C19" s="87"/>
      <c r="D19" s="76" t="s">
        <v>329</v>
      </c>
      <c r="E19" s="73" t="s">
        <v>6</v>
      </c>
      <c r="F19" s="73" t="s">
        <v>69</v>
      </c>
      <c r="G19" s="74">
        <v>2</v>
      </c>
      <c r="H19" s="74"/>
      <c r="I19" s="75">
        <f t="shared" si="2"/>
        <v>0</v>
      </c>
      <c r="J19" s="75"/>
      <c r="K19" s="75">
        <f t="shared" si="3"/>
        <v>0</v>
      </c>
    </row>
    <row r="20" spans="1:11" s="37" customFormat="1" x14ac:dyDescent="0.3">
      <c r="A20" s="70"/>
      <c r="B20" s="71"/>
      <c r="C20" s="87"/>
      <c r="D20" s="72"/>
      <c r="E20" s="73"/>
      <c r="F20" s="73"/>
      <c r="G20" s="74"/>
      <c r="H20" s="74"/>
      <c r="I20" s="75"/>
      <c r="J20" s="74"/>
      <c r="K20" s="75"/>
    </row>
    <row r="21" spans="1:11" s="37" customFormat="1" x14ac:dyDescent="0.3">
      <c r="A21" s="70"/>
      <c r="B21" s="71"/>
      <c r="C21" s="87"/>
      <c r="D21" s="72" t="s">
        <v>153</v>
      </c>
      <c r="E21" s="73" t="s">
        <v>6</v>
      </c>
      <c r="F21" s="73" t="s">
        <v>69</v>
      </c>
      <c r="G21" s="74">
        <v>1</v>
      </c>
      <c r="H21" s="74"/>
      <c r="I21" s="75">
        <f t="shared" si="0"/>
        <v>0</v>
      </c>
      <c r="J21" s="74"/>
      <c r="K21" s="75">
        <f t="shared" si="1"/>
        <v>0</v>
      </c>
    </row>
    <row r="22" spans="1:11" s="37" customFormat="1" ht="22.5" x14ac:dyDescent="0.3">
      <c r="A22" s="70"/>
      <c r="B22" s="71"/>
      <c r="C22" s="87"/>
      <c r="D22" s="72" t="s">
        <v>154</v>
      </c>
      <c r="E22" s="73" t="s">
        <v>6</v>
      </c>
      <c r="F22" s="73" t="s">
        <v>69</v>
      </c>
      <c r="G22" s="74">
        <v>2</v>
      </c>
      <c r="H22" s="74"/>
      <c r="I22" s="75">
        <f t="shared" si="0"/>
        <v>0</v>
      </c>
      <c r="J22" s="74"/>
      <c r="K22" s="75">
        <f t="shared" si="1"/>
        <v>0</v>
      </c>
    </row>
    <row r="23" spans="1:11" s="37" customFormat="1" x14ac:dyDescent="0.3">
      <c r="A23" s="70"/>
      <c r="B23" s="71"/>
      <c r="C23" s="87"/>
      <c r="D23" s="72" t="s">
        <v>70</v>
      </c>
      <c r="E23" s="73" t="s">
        <v>6</v>
      </c>
      <c r="F23" s="73" t="s">
        <v>69</v>
      </c>
      <c r="G23" s="74">
        <v>2</v>
      </c>
      <c r="H23" s="74"/>
      <c r="I23" s="75">
        <f t="shared" ref="I23" si="4">G23*H23</f>
        <v>0</v>
      </c>
      <c r="J23" s="74"/>
      <c r="K23" s="75">
        <f t="shared" ref="K23" si="5">G23*J23</f>
        <v>0</v>
      </c>
    </row>
    <row r="24" spans="1:11" s="37" customFormat="1" x14ac:dyDescent="0.3">
      <c r="A24" s="70"/>
      <c r="B24" s="71"/>
      <c r="C24" s="87"/>
      <c r="D24" s="72" t="s">
        <v>71</v>
      </c>
      <c r="E24" s="73" t="s">
        <v>6</v>
      </c>
      <c r="F24" s="73" t="s">
        <v>69</v>
      </c>
      <c r="G24" s="74">
        <v>1</v>
      </c>
      <c r="H24" s="74"/>
      <c r="I24" s="75">
        <f t="shared" ref="I24:I29" si="6">G24*H24</f>
        <v>0</v>
      </c>
      <c r="J24" s="74"/>
      <c r="K24" s="75">
        <f>G24*J24</f>
        <v>0</v>
      </c>
    </row>
    <row r="25" spans="1:11" s="37" customFormat="1" x14ac:dyDescent="0.3">
      <c r="A25" s="70"/>
      <c r="B25" s="73"/>
      <c r="C25" s="87"/>
      <c r="D25" s="72" t="s">
        <v>110</v>
      </c>
      <c r="E25" s="73" t="s">
        <v>6</v>
      </c>
      <c r="F25" s="73" t="s">
        <v>69</v>
      </c>
      <c r="G25" s="74">
        <v>1</v>
      </c>
      <c r="H25" s="74"/>
      <c r="I25" s="75">
        <f t="shared" si="6"/>
        <v>0</v>
      </c>
      <c r="J25" s="74"/>
      <c r="K25" s="75">
        <f t="shared" ref="K25" si="7">G25*J25</f>
        <v>0</v>
      </c>
    </row>
    <row r="26" spans="1:11" s="37" customFormat="1" x14ac:dyDescent="0.3">
      <c r="A26" s="70"/>
      <c r="B26" s="73"/>
      <c r="C26" s="87"/>
      <c r="D26" s="72" t="s">
        <v>77</v>
      </c>
      <c r="E26" s="73" t="s">
        <v>6</v>
      </c>
      <c r="F26" s="73" t="s">
        <v>69</v>
      </c>
      <c r="G26" s="74">
        <v>1</v>
      </c>
      <c r="H26" s="74"/>
      <c r="I26" s="75">
        <f t="shared" si="6"/>
        <v>0</v>
      </c>
      <c r="J26" s="74"/>
      <c r="K26" s="75"/>
    </row>
    <row r="27" spans="1:11" s="37" customFormat="1" ht="33.75" x14ac:dyDescent="0.3">
      <c r="A27" s="70"/>
      <c r="B27" s="73"/>
      <c r="C27" s="87"/>
      <c r="D27" s="72" t="s">
        <v>286</v>
      </c>
      <c r="E27" s="73" t="s">
        <v>6</v>
      </c>
      <c r="F27" s="73" t="s">
        <v>69</v>
      </c>
      <c r="G27" s="74">
        <v>1</v>
      </c>
      <c r="H27" s="74"/>
      <c r="I27" s="75">
        <f t="shared" si="6"/>
        <v>0</v>
      </c>
      <c r="J27" s="74"/>
      <c r="K27" s="75">
        <f t="shared" ref="K27:K29" si="8">G27*J27</f>
        <v>0</v>
      </c>
    </row>
    <row r="28" spans="1:11" s="37" customFormat="1" ht="22.5" x14ac:dyDescent="0.3">
      <c r="A28" s="70"/>
      <c r="B28" s="73"/>
      <c r="C28" s="87"/>
      <c r="D28" s="72" t="s">
        <v>111</v>
      </c>
      <c r="E28" s="73" t="s">
        <v>6</v>
      </c>
      <c r="F28" s="73" t="s">
        <v>69</v>
      </c>
      <c r="G28" s="74">
        <v>1</v>
      </c>
      <c r="H28" s="74"/>
      <c r="I28" s="75">
        <f t="shared" si="6"/>
        <v>0</v>
      </c>
      <c r="J28" s="74"/>
      <c r="K28" s="75">
        <f t="shared" si="8"/>
        <v>0</v>
      </c>
    </row>
    <row r="29" spans="1:11" s="37" customFormat="1" x14ac:dyDescent="0.3">
      <c r="A29" s="70"/>
      <c r="B29" s="73"/>
      <c r="C29" s="87"/>
      <c r="D29" s="66" t="s">
        <v>4</v>
      </c>
      <c r="E29" s="73" t="s">
        <v>6</v>
      </c>
      <c r="F29" s="73" t="s">
        <v>69</v>
      </c>
      <c r="G29" s="75">
        <v>1</v>
      </c>
      <c r="H29" s="75"/>
      <c r="I29" s="75">
        <f t="shared" si="6"/>
        <v>0</v>
      </c>
      <c r="J29" s="75"/>
      <c r="K29" s="75">
        <f t="shared" si="8"/>
        <v>0</v>
      </c>
    </row>
    <row r="30" spans="1:11" s="37" customFormat="1" ht="33.75" x14ac:dyDescent="0.3">
      <c r="A30" s="70"/>
      <c r="B30" s="73"/>
      <c r="C30" s="87"/>
      <c r="D30" s="72" t="s">
        <v>78</v>
      </c>
      <c r="E30" s="73" t="s">
        <v>6</v>
      </c>
      <c r="F30" s="73" t="s">
        <v>69</v>
      </c>
      <c r="G30" s="74">
        <v>1</v>
      </c>
      <c r="H30" s="74"/>
      <c r="I30" s="75">
        <f>G30*H30</f>
        <v>0</v>
      </c>
      <c r="J30" s="74"/>
      <c r="K30" s="75">
        <f t="shared" ref="K30:K32" si="9">G30*J30</f>
        <v>0</v>
      </c>
    </row>
    <row r="31" spans="1:11" s="37" customFormat="1" x14ac:dyDescent="0.3">
      <c r="A31" s="70"/>
      <c r="B31" s="73"/>
      <c r="C31" s="87"/>
      <c r="D31" s="72" t="s">
        <v>72</v>
      </c>
      <c r="E31" s="73" t="s">
        <v>6</v>
      </c>
      <c r="F31" s="73" t="s">
        <v>69</v>
      </c>
      <c r="G31" s="74">
        <v>2</v>
      </c>
      <c r="H31" s="74"/>
      <c r="I31" s="75">
        <f>G31*H31</f>
        <v>0</v>
      </c>
      <c r="J31" s="74"/>
      <c r="K31" s="75">
        <f t="shared" si="9"/>
        <v>0</v>
      </c>
    </row>
    <row r="32" spans="1:11" s="37" customFormat="1" ht="22.5" x14ac:dyDescent="0.3">
      <c r="A32" s="70"/>
      <c r="B32" s="73"/>
      <c r="C32" s="87"/>
      <c r="D32" s="76" t="s">
        <v>79</v>
      </c>
      <c r="E32" s="73" t="s">
        <v>6</v>
      </c>
      <c r="F32" s="73" t="s">
        <v>69</v>
      </c>
      <c r="G32" s="74">
        <v>2</v>
      </c>
      <c r="H32" s="74"/>
      <c r="I32" s="75">
        <f>G32*H32</f>
        <v>0</v>
      </c>
      <c r="J32" s="74"/>
      <c r="K32" s="75">
        <f t="shared" si="9"/>
        <v>0</v>
      </c>
    </row>
    <row r="33" spans="1:11" s="37" customFormat="1" x14ac:dyDescent="0.3">
      <c r="A33" s="184"/>
      <c r="B33" s="185"/>
      <c r="C33" s="176"/>
      <c r="D33" s="180" t="s">
        <v>165</v>
      </c>
      <c r="E33" s="175"/>
      <c r="F33" s="175"/>
      <c r="G33" s="175"/>
      <c r="H33" s="175"/>
      <c r="I33" s="175"/>
      <c r="J33" s="175"/>
      <c r="K33" s="176"/>
    </row>
    <row r="34" spans="1:11" s="37" customFormat="1" ht="137.25" x14ac:dyDescent="0.3">
      <c r="A34" s="70"/>
      <c r="B34" s="71"/>
      <c r="C34" s="87"/>
      <c r="D34" s="72" t="s">
        <v>289</v>
      </c>
      <c r="E34" s="73" t="s">
        <v>6</v>
      </c>
      <c r="F34" s="73" t="s">
        <v>69</v>
      </c>
      <c r="G34" s="74">
        <v>234</v>
      </c>
      <c r="H34" s="74"/>
      <c r="I34" s="75">
        <f t="shared" si="0"/>
        <v>0</v>
      </c>
      <c r="J34" s="74"/>
      <c r="K34" s="75">
        <f t="shared" si="1"/>
        <v>0</v>
      </c>
    </row>
    <row r="35" spans="1:11" s="37" customFormat="1" x14ac:dyDescent="0.3">
      <c r="A35" s="70"/>
      <c r="B35" s="71"/>
      <c r="C35" s="87"/>
      <c r="D35" s="72" t="s">
        <v>155</v>
      </c>
      <c r="E35" s="73" t="s">
        <v>6</v>
      </c>
      <c r="F35" s="73" t="s">
        <v>69</v>
      </c>
      <c r="G35" s="74">
        <v>233</v>
      </c>
      <c r="H35" s="74"/>
      <c r="I35" s="75">
        <f t="shared" si="0"/>
        <v>0</v>
      </c>
      <c r="J35" s="74"/>
      <c r="K35" s="75">
        <f t="shared" si="1"/>
        <v>0</v>
      </c>
    </row>
    <row r="36" spans="1:11" s="37" customFormat="1" x14ac:dyDescent="0.3">
      <c r="A36" s="70"/>
      <c r="B36" s="71"/>
      <c r="C36" s="87"/>
      <c r="D36" s="72" t="s">
        <v>156</v>
      </c>
      <c r="E36" s="73" t="s">
        <v>6</v>
      </c>
      <c r="F36" s="73" t="s">
        <v>69</v>
      </c>
      <c r="G36" s="74">
        <v>1</v>
      </c>
      <c r="H36" s="74"/>
      <c r="I36" s="75">
        <f t="shared" si="0"/>
        <v>0</v>
      </c>
      <c r="J36" s="74"/>
      <c r="K36" s="75">
        <f t="shared" si="1"/>
        <v>0</v>
      </c>
    </row>
    <row r="37" spans="1:11" s="37" customFormat="1" x14ac:dyDescent="0.3">
      <c r="A37" s="70"/>
      <c r="B37" s="71"/>
      <c r="C37" s="87"/>
      <c r="D37" s="72" t="s">
        <v>157</v>
      </c>
      <c r="E37" s="73" t="s">
        <v>6</v>
      </c>
      <c r="F37" s="73" t="s">
        <v>69</v>
      </c>
      <c r="G37" s="74">
        <v>7</v>
      </c>
      <c r="H37" s="74"/>
      <c r="I37" s="75">
        <f t="shared" si="0"/>
        <v>0</v>
      </c>
      <c r="J37" s="74"/>
      <c r="K37" s="75">
        <f t="shared" si="1"/>
        <v>0</v>
      </c>
    </row>
    <row r="38" spans="1:11" s="37" customFormat="1" x14ac:dyDescent="0.3">
      <c r="A38" s="70"/>
      <c r="B38" s="71"/>
      <c r="C38" s="87"/>
      <c r="D38" s="72" t="s">
        <v>158</v>
      </c>
      <c r="E38" s="73" t="s">
        <v>6</v>
      </c>
      <c r="F38" s="73" t="s">
        <v>69</v>
      </c>
      <c r="G38" s="74">
        <v>55</v>
      </c>
      <c r="H38" s="74"/>
      <c r="I38" s="75">
        <f t="shared" si="0"/>
        <v>0</v>
      </c>
      <c r="J38" s="74"/>
      <c r="K38" s="75">
        <f t="shared" si="1"/>
        <v>0</v>
      </c>
    </row>
    <row r="39" spans="1:11" s="37" customFormat="1" ht="47.25" x14ac:dyDescent="0.3">
      <c r="A39" s="70"/>
      <c r="B39" s="71"/>
      <c r="C39" s="87"/>
      <c r="D39" s="72" t="s">
        <v>290</v>
      </c>
      <c r="E39" s="73" t="s">
        <v>6</v>
      </c>
      <c r="F39" s="73" t="s">
        <v>69</v>
      </c>
      <c r="G39" s="74">
        <v>55</v>
      </c>
      <c r="H39" s="74"/>
      <c r="I39" s="75">
        <f t="shared" si="0"/>
        <v>0</v>
      </c>
      <c r="J39" s="74"/>
      <c r="K39" s="75">
        <f t="shared" si="1"/>
        <v>0</v>
      </c>
    </row>
    <row r="40" spans="1:11" s="37" customFormat="1" x14ac:dyDescent="0.3">
      <c r="A40" s="70"/>
      <c r="B40" s="71"/>
      <c r="C40" s="71"/>
      <c r="D40" s="66" t="s">
        <v>3</v>
      </c>
      <c r="E40" s="73" t="s">
        <v>6</v>
      </c>
      <c r="F40" s="73" t="s">
        <v>69</v>
      </c>
      <c r="G40" s="74">
        <v>1</v>
      </c>
      <c r="H40" s="75"/>
      <c r="I40" s="75">
        <f>G40*H40</f>
        <v>0</v>
      </c>
      <c r="J40" s="75"/>
      <c r="K40" s="75">
        <f t="shared" si="1"/>
        <v>0</v>
      </c>
    </row>
    <row r="41" spans="1:11" s="37" customFormat="1" x14ac:dyDescent="0.3">
      <c r="A41" s="70"/>
      <c r="B41" s="71"/>
      <c r="C41" s="87"/>
      <c r="D41" s="72" t="s">
        <v>288</v>
      </c>
      <c r="E41" s="73" t="s">
        <v>6</v>
      </c>
      <c r="F41" s="73" t="s">
        <v>69</v>
      </c>
      <c r="G41" s="74">
        <v>9</v>
      </c>
      <c r="H41" s="74"/>
      <c r="I41" s="75">
        <f t="shared" si="0"/>
        <v>0</v>
      </c>
      <c r="J41" s="74"/>
      <c r="K41" s="75">
        <f t="shared" si="1"/>
        <v>0</v>
      </c>
    </row>
    <row r="42" spans="1:11" s="37" customFormat="1" x14ac:dyDescent="0.3">
      <c r="A42" s="70"/>
      <c r="B42" s="71"/>
      <c r="C42" s="87"/>
      <c r="D42" s="72" t="s">
        <v>287</v>
      </c>
      <c r="E42" s="73" t="s">
        <v>6</v>
      </c>
      <c r="F42" s="73" t="s">
        <v>69</v>
      </c>
      <c r="G42" s="74">
        <v>5</v>
      </c>
      <c r="H42" s="74"/>
      <c r="I42" s="75">
        <f t="shared" si="0"/>
        <v>0</v>
      </c>
      <c r="J42" s="74"/>
      <c r="K42" s="75">
        <f t="shared" si="1"/>
        <v>0</v>
      </c>
    </row>
    <row r="43" spans="1:11" s="37" customFormat="1" x14ac:dyDescent="0.3">
      <c r="A43" s="70"/>
      <c r="B43" s="71"/>
      <c r="C43" s="87"/>
      <c r="D43" s="72" t="s">
        <v>159</v>
      </c>
      <c r="E43" s="73" t="s">
        <v>6</v>
      </c>
      <c r="F43" s="73" t="s">
        <v>69</v>
      </c>
      <c r="G43" s="74">
        <v>3</v>
      </c>
      <c r="H43" s="74"/>
      <c r="I43" s="75">
        <f t="shared" si="0"/>
        <v>0</v>
      </c>
      <c r="J43" s="74"/>
      <c r="K43" s="75">
        <f t="shared" si="1"/>
        <v>0</v>
      </c>
    </row>
    <row r="44" spans="1:11" s="37" customFormat="1" x14ac:dyDescent="0.3">
      <c r="A44" s="70"/>
      <c r="B44" s="71"/>
      <c r="C44" s="87"/>
      <c r="D44" s="72" t="s">
        <v>160</v>
      </c>
      <c r="E44" s="73" t="s">
        <v>6</v>
      </c>
      <c r="F44" s="73" t="s">
        <v>69</v>
      </c>
      <c r="G44" s="74">
        <v>1</v>
      </c>
      <c r="H44" s="74"/>
      <c r="I44" s="75">
        <f t="shared" si="0"/>
        <v>0</v>
      </c>
      <c r="J44" s="74"/>
      <c r="K44" s="75">
        <f t="shared" si="1"/>
        <v>0</v>
      </c>
    </row>
    <row r="45" spans="1:11" s="37" customFormat="1" x14ac:dyDescent="0.3">
      <c r="A45" s="70"/>
      <c r="B45" s="71"/>
      <c r="C45" s="87"/>
      <c r="D45" s="72" t="s">
        <v>161</v>
      </c>
      <c r="E45" s="73" t="s">
        <v>6</v>
      </c>
      <c r="F45" s="73" t="s">
        <v>69</v>
      </c>
      <c r="G45" s="74">
        <v>1</v>
      </c>
      <c r="H45" s="74"/>
      <c r="I45" s="75">
        <f t="shared" si="0"/>
        <v>0</v>
      </c>
      <c r="J45" s="74"/>
      <c r="K45" s="75">
        <f t="shared" si="1"/>
        <v>0</v>
      </c>
    </row>
    <row r="46" spans="1:11" s="37" customFormat="1" x14ac:dyDescent="0.3">
      <c r="A46" s="70"/>
      <c r="B46" s="71"/>
      <c r="C46" s="87"/>
      <c r="D46" s="72" t="s">
        <v>162</v>
      </c>
      <c r="E46" s="73" t="s">
        <v>6</v>
      </c>
      <c r="F46" s="73" t="s">
        <v>69</v>
      </c>
      <c r="G46" s="74">
        <v>1</v>
      </c>
      <c r="H46" s="74"/>
      <c r="I46" s="75">
        <f t="shared" si="0"/>
        <v>0</v>
      </c>
      <c r="J46" s="74"/>
      <c r="K46" s="75">
        <f t="shared" si="1"/>
        <v>0</v>
      </c>
    </row>
    <row r="47" spans="1:11" s="37" customFormat="1" ht="56.25" x14ac:dyDescent="0.3">
      <c r="A47" s="70"/>
      <c r="B47" s="71"/>
      <c r="C47" s="87"/>
      <c r="D47" s="72" t="s">
        <v>330</v>
      </c>
      <c r="E47" s="73" t="s">
        <v>6</v>
      </c>
      <c r="F47" s="73" t="s">
        <v>69</v>
      </c>
      <c r="G47" s="74">
        <v>1</v>
      </c>
      <c r="H47" s="74"/>
      <c r="I47" s="75">
        <f t="shared" si="0"/>
        <v>0</v>
      </c>
      <c r="J47" s="74"/>
      <c r="K47" s="75">
        <f t="shared" si="1"/>
        <v>0</v>
      </c>
    </row>
    <row r="48" spans="1:11" s="37" customFormat="1" x14ac:dyDescent="0.3">
      <c r="A48" s="70"/>
      <c r="B48" s="71"/>
      <c r="C48" s="87"/>
      <c r="D48" s="72" t="s">
        <v>164</v>
      </c>
      <c r="E48" s="73" t="s">
        <v>6</v>
      </c>
      <c r="F48" s="73" t="s">
        <v>69</v>
      </c>
      <c r="G48" s="74">
        <v>14</v>
      </c>
      <c r="H48" s="74"/>
      <c r="I48" s="75">
        <f t="shared" si="0"/>
        <v>0</v>
      </c>
      <c r="J48" s="74"/>
      <c r="K48" s="75">
        <f t="shared" si="1"/>
        <v>0</v>
      </c>
    </row>
    <row r="49" spans="1:11" s="37" customFormat="1" x14ac:dyDescent="0.3">
      <c r="A49" s="70"/>
      <c r="B49" s="71"/>
      <c r="C49" s="87"/>
      <c r="D49" s="72" t="s">
        <v>74</v>
      </c>
      <c r="E49" s="73" t="s">
        <v>6</v>
      </c>
      <c r="F49" s="73" t="s">
        <v>69</v>
      </c>
      <c r="G49" s="74">
        <v>140</v>
      </c>
      <c r="H49" s="74"/>
      <c r="I49" s="75">
        <f t="shared" si="0"/>
        <v>0</v>
      </c>
      <c r="J49" s="74"/>
      <c r="K49" s="75">
        <f t="shared" si="1"/>
        <v>0</v>
      </c>
    </row>
    <row r="50" spans="1:11" s="37" customFormat="1" x14ac:dyDescent="0.3">
      <c r="A50" s="70"/>
      <c r="B50" s="71"/>
      <c r="C50" s="87"/>
      <c r="D50" s="72" t="s">
        <v>75</v>
      </c>
      <c r="E50" s="73" t="s">
        <v>6</v>
      </c>
      <c r="F50" s="73" t="s">
        <v>69</v>
      </c>
      <c r="G50" s="74">
        <v>6</v>
      </c>
      <c r="H50" s="74"/>
      <c r="I50" s="75">
        <f t="shared" si="0"/>
        <v>0</v>
      </c>
      <c r="J50" s="74"/>
      <c r="K50" s="75">
        <f t="shared" si="1"/>
        <v>0</v>
      </c>
    </row>
    <row r="51" spans="1:11" s="37" customFormat="1" x14ac:dyDescent="0.3">
      <c r="A51" s="184"/>
      <c r="B51" s="185"/>
      <c r="C51" s="176"/>
      <c r="D51" s="180" t="s">
        <v>166</v>
      </c>
      <c r="E51" s="175"/>
      <c r="F51" s="175"/>
      <c r="G51" s="175"/>
      <c r="H51" s="175"/>
      <c r="I51" s="175"/>
      <c r="J51" s="175"/>
      <c r="K51" s="176"/>
    </row>
    <row r="52" spans="1:11" s="37" customFormat="1" ht="22.5" x14ac:dyDescent="0.3">
      <c r="A52" s="70"/>
      <c r="B52" s="73"/>
      <c r="C52" s="73"/>
      <c r="D52" s="66" t="s">
        <v>109</v>
      </c>
      <c r="E52" s="73" t="s">
        <v>6</v>
      </c>
      <c r="F52" s="73" t="s">
        <v>69</v>
      </c>
      <c r="G52" s="75">
        <v>6</v>
      </c>
      <c r="H52" s="75"/>
      <c r="I52" s="75">
        <f>G52*H52</f>
        <v>0</v>
      </c>
      <c r="J52" s="75"/>
      <c r="K52" s="75">
        <f t="shared" ref="K52:K66" si="10">G52*J52</f>
        <v>0</v>
      </c>
    </row>
    <row r="53" spans="1:11" s="37" customFormat="1" x14ac:dyDescent="0.3">
      <c r="A53" s="70"/>
      <c r="B53" s="73"/>
      <c r="C53" s="73"/>
      <c r="D53" s="66" t="s">
        <v>112</v>
      </c>
      <c r="E53" s="73" t="s">
        <v>0</v>
      </c>
      <c r="F53" s="73" t="s">
        <v>69</v>
      </c>
      <c r="G53" s="75">
        <v>50</v>
      </c>
      <c r="H53" s="75"/>
      <c r="I53" s="75">
        <f t="shared" ref="I53:I64" si="11">G53*H53</f>
        <v>0</v>
      </c>
      <c r="J53" s="75"/>
      <c r="K53" s="75">
        <f t="shared" si="10"/>
        <v>0</v>
      </c>
    </row>
    <row r="54" spans="1:11" s="37" customFormat="1" ht="22.5" x14ac:dyDescent="0.3">
      <c r="A54" s="70"/>
      <c r="B54" s="73"/>
      <c r="C54" s="73"/>
      <c r="D54" s="66" t="s">
        <v>82</v>
      </c>
      <c r="E54" s="73" t="s">
        <v>0</v>
      </c>
      <c r="F54" s="73" t="s">
        <v>69</v>
      </c>
      <c r="G54" s="75">
        <v>4555</v>
      </c>
      <c r="H54" s="75"/>
      <c r="I54" s="75">
        <f>G54*H54</f>
        <v>0</v>
      </c>
      <c r="J54" s="75"/>
      <c r="K54" s="75">
        <f t="shared" si="10"/>
        <v>0</v>
      </c>
    </row>
    <row r="55" spans="1:11" s="37" customFormat="1" ht="45" x14ac:dyDescent="0.3">
      <c r="A55" s="70"/>
      <c r="B55" s="73"/>
      <c r="C55" s="73"/>
      <c r="D55" s="66" t="s">
        <v>81</v>
      </c>
      <c r="E55" s="73" t="s">
        <v>0</v>
      </c>
      <c r="F55" s="73" t="s">
        <v>69</v>
      </c>
      <c r="G55" s="75">
        <v>1455</v>
      </c>
      <c r="H55" s="75"/>
      <c r="I55" s="75">
        <f t="shared" si="11"/>
        <v>0</v>
      </c>
      <c r="J55" s="75"/>
      <c r="K55" s="75">
        <f t="shared" si="10"/>
        <v>0</v>
      </c>
    </row>
    <row r="56" spans="1:11" s="37" customFormat="1" ht="45" x14ac:dyDescent="0.3">
      <c r="A56" s="70"/>
      <c r="B56" s="73"/>
      <c r="C56" s="73"/>
      <c r="D56" s="66" t="s">
        <v>134</v>
      </c>
      <c r="E56" s="73" t="s">
        <v>0</v>
      </c>
      <c r="F56" s="73" t="s">
        <v>69</v>
      </c>
      <c r="G56" s="75">
        <v>50</v>
      </c>
      <c r="H56" s="77"/>
      <c r="I56" s="75">
        <f t="shared" ref="I56" si="12">G56*H56</f>
        <v>0</v>
      </c>
      <c r="J56" s="77"/>
      <c r="K56" s="75">
        <f t="shared" si="10"/>
        <v>0</v>
      </c>
    </row>
    <row r="57" spans="1:11" s="37" customFormat="1" ht="45" x14ac:dyDescent="0.3">
      <c r="A57" s="70"/>
      <c r="B57" s="73"/>
      <c r="C57" s="73"/>
      <c r="D57" s="66" t="s">
        <v>133</v>
      </c>
      <c r="E57" s="73" t="s">
        <v>0</v>
      </c>
      <c r="F57" s="73" t="s">
        <v>69</v>
      </c>
      <c r="G57" s="75">
        <v>50</v>
      </c>
      <c r="H57" s="77"/>
      <c r="I57" s="75">
        <f t="shared" si="11"/>
        <v>0</v>
      </c>
      <c r="J57" s="77"/>
      <c r="K57" s="75">
        <f t="shared" si="10"/>
        <v>0</v>
      </c>
    </row>
    <row r="58" spans="1:11" s="37" customFormat="1" x14ac:dyDescent="0.3">
      <c r="A58" s="70"/>
      <c r="B58" s="73"/>
      <c r="C58" s="73"/>
      <c r="D58" s="66"/>
      <c r="E58" s="73"/>
      <c r="F58" s="73"/>
      <c r="G58" s="75"/>
      <c r="H58" s="75"/>
      <c r="I58" s="75"/>
      <c r="J58" s="75"/>
      <c r="K58" s="75"/>
    </row>
    <row r="59" spans="1:11" s="37" customFormat="1" x14ac:dyDescent="0.3">
      <c r="A59" s="70"/>
      <c r="B59" s="73"/>
      <c r="C59" s="73"/>
      <c r="D59" s="78" t="s">
        <v>5</v>
      </c>
      <c r="E59" s="79" t="s">
        <v>6</v>
      </c>
      <c r="F59" s="73" t="s">
        <v>69</v>
      </c>
      <c r="G59" s="75">
        <f>G13</f>
        <v>4</v>
      </c>
      <c r="H59" s="75"/>
      <c r="I59" s="75"/>
      <c r="J59" s="75"/>
      <c r="K59" s="75">
        <f t="shared" si="10"/>
        <v>0</v>
      </c>
    </row>
    <row r="60" spans="1:11" s="37" customFormat="1" x14ac:dyDescent="0.3">
      <c r="A60" s="70"/>
      <c r="B60" s="73"/>
      <c r="C60" s="73"/>
      <c r="D60" s="78" t="s">
        <v>7</v>
      </c>
      <c r="E60" s="79" t="s">
        <v>6</v>
      </c>
      <c r="F60" s="73" t="s">
        <v>69</v>
      </c>
      <c r="G60" s="75">
        <v>43</v>
      </c>
      <c r="H60" s="75"/>
      <c r="I60" s="75"/>
      <c r="J60" s="75"/>
      <c r="K60" s="75">
        <f t="shared" si="10"/>
        <v>0</v>
      </c>
    </row>
    <row r="61" spans="1:11" s="37" customFormat="1" x14ac:dyDescent="0.3">
      <c r="A61" s="70"/>
      <c r="B61" s="73"/>
      <c r="C61" s="73"/>
      <c r="D61" s="78" t="s">
        <v>30</v>
      </c>
      <c r="E61" s="79" t="s">
        <v>6</v>
      </c>
      <c r="F61" s="73" t="s">
        <v>69</v>
      </c>
      <c r="G61" s="75">
        <v>1</v>
      </c>
      <c r="H61" s="75"/>
      <c r="I61" s="75"/>
      <c r="J61" s="75"/>
      <c r="K61" s="75">
        <f t="shared" si="10"/>
        <v>0</v>
      </c>
    </row>
    <row r="62" spans="1:11" s="37" customFormat="1" x14ac:dyDescent="0.3">
      <c r="A62" s="70"/>
      <c r="B62" s="73"/>
      <c r="C62" s="73"/>
      <c r="D62" s="78" t="s">
        <v>8</v>
      </c>
      <c r="E62" s="79" t="s">
        <v>6</v>
      </c>
      <c r="F62" s="73" t="s">
        <v>69</v>
      </c>
      <c r="G62" s="75">
        <v>55</v>
      </c>
      <c r="H62" s="75"/>
      <c r="I62" s="75"/>
      <c r="J62" s="75"/>
      <c r="K62" s="75">
        <f t="shared" si="10"/>
        <v>0</v>
      </c>
    </row>
    <row r="63" spans="1:11" s="37" customFormat="1" x14ac:dyDescent="0.3">
      <c r="A63" s="70"/>
      <c r="B63" s="73"/>
      <c r="C63" s="73"/>
      <c r="D63" s="78" t="s">
        <v>9</v>
      </c>
      <c r="E63" s="79" t="s">
        <v>6</v>
      </c>
      <c r="F63" s="73" t="s">
        <v>69</v>
      </c>
      <c r="G63" s="75">
        <f>G34+G39</f>
        <v>289</v>
      </c>
      <c r="H63" s="75"/>
      <c r="I63" s="75"/>
      <c r="J63" s="75"/>
      <c r="K63" s="75">
        <f t="shared" si="10"/>
        <v>0</v>
      </c>
    </row>
    <row r="64" spans="1:11" s="37" customFormat="1" x14ac:dyDescent="0.3">
      <c r="A64" s="70"/>
      <c r="B64" s="73"/>
      <c r="C64" s="73"/>
      <c r="D64" s="78" t="s">
        <v>10</v>
      </c>
      <c r="E64" s="79" t="s">
        <v>2</v>
      </c>
      <c r="F64" s="73" t="s">
        <v>69</v>
      </c>
      <c r="G64" s="75">
        <v>1</v>
      </c>
      <c r="H64" s="75"/>
      <c r="I64" s="75">
        <f t="shared" si="11"/>
        <v>0</v>
      </c>
      <c r="J64" s="75"/>
      <c r="K64" s="75"/>
    </row>
    <row r="65" spans="1:11" s="37" customFormat="1" x14ac:dyDescent="0.3">
      <c r="A65" s="70"/>
      <c r="B65" s="73"/>
      <c r="C65" s="73"/>
      <c r="D65" s="78" t="s">
        <v>11</v>
      </c>
      <c r="E65" s="79" t="s">
        <v>6</v>
      </c>
      <c r="F65" s="73" t="s">
        <v>69</v>
      </c>
      <c r="G65" s="75">
        <f>G34</f>
        <v>234</v>
      </c>
      <c r="H65" s="75"/>
      <c r="I65" s="75"/>
      <c r="J65" s="75"/>
      <c r="K65" s="75">
        <f t="shared" si="10"/>
        <v>0</v>
      </c>
    </row>
    <row r="66" spans="1:11" s="37" customFormat="1" x14ac:dyDescent="0.3">
      <c r="A66" s="70"/>
      <c r="B66" s="73"/>
      <c r="C66" s="73"/>
      <c r="D66" s="66" t="s">
        <v>12</v>
      </c>
      <c r="E66" s="73" t="s">
        <v>2</v>
      </c>
      <c r="F66" s="73" t="s">
        <v>69</v>
      </c>
      <c r="G66" s="75">
        <v>1</v>
      </c>
      <c r="H66" s="75"/>
      <c r="I66" s="75"/>
      <c r="J66" s="75"/>
      <c r="K66" s="75">
        <f t="shared" si="10"/>
        <v>0</v>
      </c>
    </row>
    <row r="67" spans="1:11" s="37" customFormat="1" ht="16.5" customHeight="1" x14ac:dyDescent="0.3">
      <c r="A67" s="80"/>
      <c r="B67" s="81" t="s">
        <v>45</v>
      </c>
      <c r="C67" s="81"/>
      <c r="D67" s="82" t="str">
        <f>CONCATENATE(C6," ",D6)</f>
        <v>1 Elektrická požární signalizace (EPS)</v>
      </c>
      <c r="E67" s="83"/>
      <c r="F67" s="83"/>
      <c r="G67" s="84"/>
      <c r="H67" s="85"/>
      <c r="I67" s="86">
        <f>SUM(I9:I66)</f>
        <v>0</v>
      </c>
      <c r="J67" s="177">
        <f>SUM(K9:K66)</f>
        <v>0</v>
      </c>
      <c r="K67" s="178"/>
    </row>
    <row r="68" spans="1:11" s="37" customFormat="1" ht="16.5" customHeight="1" x14ac:dyDescent="0.3">
      <c r="A68" s="68" t="s">
        <v>43</v>
      </c>
      <c r="B68" s="69"/>
      <c r="C68" s="69" t="s">
        <v>46</v>
      </c>
      <c r="D68" s="174" t="s">
        <v>51</v>
      </c>
      <c r="E68" s="175"/>
      <c r="F68" s="175"/>
      <c r="G68" s="175"/>
      <c r="H68" s="175"/>
      <c r="I68" s="175"/>
      <c r="J68" s="175"/>
      <c r="K68" s="176"/>
    </row>
    <row r="69" spans="1:11" s="37" customFormat="1" ht="15" customHeight="1" x14ac:dyDescent="0.3">
      <c r="A69" s="184"/>
      <c r="B69" s="185"/>
      <c r="C69" s="176"/>
      <c r="D69" s="179" t="s">
        <v>172</v>
      </c>
      <c r="E69" s="175"/>
      <c r="F69" s="175"/>
      <c r="G69" s="175"/>
      <c r="H69" s="175"/>
      <c r="I69" s="175"/>
      <c r="J69" s="175"/>
      <c r="K69" s="176"/>
    </row>
    <row r="70" spans="1:11" s="37" customFormat="1" ht="33.75" x14ac:dyDescent="0.3">
      <c r="A70" s="70"/>
      <c r="B70" s="71"/>
      <c r="C70" s="71"/>
      <c r="D70" s="87" t="s">
        <v>167</v>
      </c>
      <c r="E70" s="73" t="s">
        <v>6</v>
      </c>
      <c r="F70" s="73" t="s">
        <v>69</v>
      </c>
      <c r="G70" s="75">
        <v>656</v>
      </c>
      <c r="H70" s="75"/>
      <c r="I70" s="75">
        <f t="shared" ref="I70:I77" si="13">G70*H70</f>
        <v>0</v>
      </c>
      <c r="J70" s="75"/>
      <c r="K70" s="75">
        <f>G70*J70</f>
        <v>0</v>
      </c>
    </row>
    <row r="71" spans="1:11" s="37" customFormat="1" ht="33.75" x14ac:dyDescent="0.3">
      <c r="A71" s="70"/>
      <c r="B71" s="71"/>
      <c r="C71" s="71"/>
      <c r="D71" s="87" t="s">
        <v>171</v>
      </c>
      <c r="E71" s="73" t="s">
        <v>6</v>
      </c>
      <c r="F71" s="73" t="s">
        <v>69</v>
      </c>
      <c r="G71" s="75">
        <v>171</v>
      </c>
      <c r="H71" s="75"/>
      <c r="I71" s="75">
        <f t="shared" ref="I71" si="14">G71*H71</f>
        <v>0</v>
      </c>
      <c r="J71" s="75"/>
      <c r="K71" s="75">
        <f>G71*J71</f>
        <v>0</v>
      </c>
    </row>
    <row r="72" spans="1:11" s="37" customFormat="1" ht="33.75" x14ac:dyDescent="0.3">
      <c r="A72" s="70"/>
      <c r="B72" s="71"/>
      <c r="C72" s="71"/>
      <c r="D72" s="87" t="s">
        <v>168</v>
      </c>
      <c r="E72" s="73" t="s">
        <v>6</v>
      </c>
      <c r="F72" s="73" t="s">
        <v>69</v>
      </c>
      <c r="G72" s="75">
        <v>11</v>
      </c>
      <c r="H72" s="75"/>
      <c r="I72" s="75">
        <f t="shared" si="13"/>
        <v>0</v>
      </c>
      <c r="J72" s="75"/>
      <c r="K72" s="75">
        <f t="shared" ref="K72" si="15">G72*J72</f>
        <v>0</v>
      </c>
    </row>
    <row r="73" spans="1:11" s="37" customFormat="1" ht="33.75" x14ac:dyDescent="0.3">
      <c r="A73" s="70"/>
      <c r="B73" s="71"/>
      <c r="C73" s="71"/>
      <c r="D73" s="87" t="s">
        <v>169</v>
      </c>
      <c r="E73" s="73" t="s">
        <v>6</v>
      </c>
      <c r="F73" s="73" t="s">
        <v>69</v>
      </c>
      <c r="G73" s="75">
        <v>12</v>
      </c>
      <c r="H73" s="75"/>
      <c r="I73" s="75">
        <f t="shared" ref="I73" si="16">G73*H73</f>
        <v>0</v>
      </c>
      <c r="J73" s="75"/>
      <c r="K73" s="75">
        <f t="shared" ref="K73" si="17">G73*J73</f>
        <v>0</v>
      </c>
    </row>
    <row r="74" spans="1:11" s="37" customFormat="1" ht="22.5" x14ac:dyDescent="0.3">
      <c r="A74" s="70"/>
      <c r="B74" s="71"/>
      <c r="C74" s="71"/>
      <c r="D74" s="87" t="s">
        <v>170</v>
      </c>
      <c r="E74" s="73" t="s">
        <v>6</v>
      </c>
      <c r="F74" s="73" t="s">
        <v>69</v>
      </c>
      <c r="G74" s="75">
        <v>512</v>
      </c>
      <c r="H74" s="75"/>
      <c r="I74" s="75">
        <f t="shared" si="13"/>
        <v>0</v>
      </c>
      <c r="J74" s="75"/>
      <c r="K74" s="75">
        <f t="shared" ref="K74:K77" si="18">G74*J74</f>
        <v>0</v>
      </c>
    </row>
    <row r="75" spans="1:11" s="37" customFormat="1" ht="22.5" x14ac:dyDescent="0.3">
      <c r="A75" s="70"/>
      <c r="B75" s="71"/>
      <c r="C75" s="71"/>
      <c r="D75" s="87" t="s">
        <v>216</v>
      </c>
      <c r="E75" s="73" t="s">
        <v>6</v>
      </c>
      <c r="F75" s="73" t="s">
        <v>69</v>
      </c>
      <c r="G75" s="75">
        <v>58</v>
      </c>
      <c r="H75" s="75"/>
      <c r="I75" s="75">
        <f t="shared" ref="I75" si="19">G75*H75</f>
        <v>0</v>
      </c>
      <c r="J75" s="75"/>
      <c r="K75" s="75">
        <f t="shared" ref="K75" si="20">G75*J75</f>
        <v>0</v>
      </c>
    </row>
    <row r="76" spans="1:11" s="37" customFormat="1" x14ac:dyDescent="0.3">
      <c r="A76" s="70"/>
      <c r="B76" s="71"/>
      <c r="C76" s="71"/>
      <c r="D76" s="87" t="s">
        <v>140</v>
      </c>
      <c r="E76" s="73" t="s">
        <v>6</v>
      </c>
      <c r="F76" s="73" t="s">
        <v>69</v>
      </c>
      <c r="G76" s="75">
        <v>83</v>
      </c>
      <c r="H76" s="75"/>
      <c r="I76" s="75">
        <f t="shared" ref="I76" si="21">G76*H76</f>
        <v>0</v>
      </c>
      <c r="J76" s="75"/>
      <c r="K76" s="75">
        <f t="shared" ref="K76" si="22">G76*J76</f>
        <v>0</v>
      </c>
    </row>
    <row r="77" spans="1:11" s="37" customFormat="1" x14ac:dyDescent="0.3">
      <c r="A77" s="70"/>
      <c r="B77" s="73"/>
      <c r="C77" s="73"/>
      <c r="D77" s="87" t="s">
        <v>336</v>
      </c>
      <c r="E77" s="73" t="s">
        <v>6</v>
      </c>
      <c r="F77" s="73" t="s">
        <v>69</v>
      </c>
      <c r="G77" s="75">
        <f>(G70+G71)*2+G72+G73+G74+G76+G75</f>
        <v>2330</v>
      </c>
      <c r="H77" s="75"/>
      <c r="I77" s="75">
        <f t="shared" si="13"/>
        <v>0</v>
      </c>
      <c r="J77" s="75"/>
      <c r="K77" s="75">
        <f t="shared" si="18"/>
        <v>0</v>
      </c>
    </row>
    <row r="78" spans="1:11" s="37" customFormat="1" ht="13.5" customHeight="1" x14ac:dyDescent="0.3">
      <c r="A78" s="184"/>
      <c r="B78" s="185"/>
      <c r="C78" s="176"/>
      <c r="D78" s="179" t="s">
        <v>173</v>
      </c>
      <c r="E78" s="175"/>
      <c r="F78" s="175"/>
      <c r="G78" s="175"/>
      <c r="H78" s="175"/>
      <c r="I78" s="175"/>
      <c r="J78" s="175"/>
      <c r="K78" s="176"/>
    </row>
    <row r="79" spans="1:11" s="37" customFormat="1" ht="33.75" x14ac:dyDescent="0.3">
      <c r="A79" s="70"/>
      <c r="B79" s="73"/>
      <c r="C79" s="112"/>
      <c r="D79" s="195" t="s">
        <v>344</v>
      </c>
      <c r="E79" s="113"/>
      <c r="F79" s="114"/>
      <c r="G79" s="115"/>
      <c r="H79" s="116"/>
      <c r="I79" s="75"/>
      <c r="J79" s="75"/>
      <c r="K79" s="75"/>
    </row>
    <row r="80" spans="1:11" s="37" customFormat="1" ht="146.25" x14ac:dyDescent="0.3">
      <c r="A80" s="70"/>
      <c r="B80" s="73"/>
      <c r="C80" s="117"/>
      <c r="D80" s="118" t="s">
        <v>179</v>
      </c>
      <c r="E80" s="119" t="s">
        <v>6</v>
      </c>
      <c r="F80" s="73" t="s">
        <v>69</v>
      </c>
      <c r="G80" s="145">
        <v>1</v>
      </c>
      <c r="H80" s="121"/>
      <c r="I80" s="121">
        <f t="shared" ref="I80:I105" si="23">G80*H80</f>
        <v>0</v>
      </c>
      <c r="J80" s="75"/>
      <c r="K80" s="75">
        <f t="shared" ref="K80:K123" si="24">G80*J80</f>
        <v>0</v>
      </c>
    </row>
    <row r="81" spans="1:11" s="37" customFormat="1" ht="146.25" x14ac:dyDescent="0.3">
      <c r="A81" s="70"/>
      <c r="B81" s="73"/>
      <c r="C81" s="122"/>
      <c r="D81" s="118" t="s">
        <v>180</v>
      </c>
      <c r="E81" s="119" t="s">
        <v>6</v>
      </c>
      <c r="F81" s="73" t="s">
        <v>69</v>
      </c>
      <c r="G81" s="123">
        <v>4</v>
      </c>
      <c r="H81" s="121"/>
      <c r="I81" s="124">
        <f t="shared" si="23"/>
        <v>0</v>
      </c>
      <c r="J81" s="75"/>
      <c r="K81" s="75">
        <f t="shared" si="24"/>
        <v>0</v>
      </c>
    </row>
    <row r="82" spans="1:11" s="37" customFormat="1" x14ac:dyDescent="0.3">
      <c r="A82" s="70"/>
      <c r="B82" s="73"/>
      <c r="C82" s="117"/>
      <c r="D82" s="118" t="s">
        <v>181</v>
      </c>
      <c r="E82" s="119" t="s">
        <v>6</v>
      </c>
      <c r="F82" s="73" t="s">
        <v>69</v>
      </c>
      <c r="G82" s="145">
        <v>4</v>
      </c>
      <c r="H82" s="124"/>
      <c r="I82" s="121">
        <f t="shared" si="23"/>
        <v>0</v>
      </c>
      <c r="J82" s="75"/>
      <c r="K82" s="75">
        <f t="shared" si="24"/>
        <v>0</v>
      </c>
    </row>
    <row r="83" spans="1:11" s="37" customFormat="1" ht="33.75" x14ac:dyDescent="0.3">
      <c r="A83" s="70"/>
      <c r="B83" s="73"/>
      <c r="C83" s="125"/>
      <c r="D83" s="118" t="s">
        <v>182</v>
      </c>
      <c r="E83" s="119" t="s">
        <v>6</v>
      </c>
      <c r="F83" s="73" t="s">
        <v>69</v>
      </c>
      <c r="G83" s="126">
        <v>1</v>
      </c>
      <c r="H83" s="121"/>
      <c r="I83" s="127">
        <f t="shared" si="23"/>
        <v>0</v>
      </c>
      <c r="J83" s="75"/>
      <c r="K83" s="75"/>
    </row>
    <row r="84" spans="1:11" s="37" customFormat="1" x14ac:dyDescent="0.3">
      <c r="A84" s="70"/>
      <c r="B84" s="73"/>
      <c r="C84" s="117"/>
      <c r="D84" s="118" t="s">
        <v>183</v>
      </c>
      <c r="E84" s="119" t="s">
        <v>6</v>
      </c>
      <c r="F84" s="73" t="s">
        <v>69</v>
      </c>
      <c r="G84" s="120">
        <v>5</v>
      </c>
      <c r="H84" s="127"/>
      <c r="I84" s="121">
        <f t="shared" si="23"/>
        <v>0</v>
      </c>
      <c r="J84" s="75"/>
      <c r="K84" s="75">
        <f t="shared" si="24"/>
        <v>0</v>
      </c>
    </row>
    <row r="85" spans="1:11" s="37" customFormat="1" x14ac:dyDescent="0.3">
      <c r="A85" s="70"/>
      <c r="B85" s="73"/>
      <c r="C85" s="117"/>
      <c r="D85" s="118" t="s">
        <v>184</v>
      </c>
      <c r="E85" s="119" t="s">
        <v>6</v>
      </c>
      <c r="F85" s="73" t="s">
        <v>69</v>
      </c>
      <c r="G85" s="126">
        <v>5</v>
      </c>
      <c r="H85" s="121"/>
      <c r="I85" s="127">
        <f t="shared" si="23"/>
        <v>0</v>
      </c>
      <c r="J85" s="75"/>
      <c r="K85" s="75"/>
    </row>
    <row r="86" spans="1:11" s="37" customFormat="1" x14ac:dyDescent="0.3">
      <c r="A86" s="70"/>
      <c r="B86" s="73"/>
      <c r="C86" s="117"/>
      <c r="D86" s="118" t="s">
        <v>185</v>
      </c>
      <c r="E86" s="119" t="s">
        <v>6</v>
      </c>
      <c r="F86" s="73" t="s">
        <v>69</v>
      </c>
      <c r="G86" s="120">
        <v>5</v>
      </c>
      <c r="H86" s="127"/>
      <c r="I86" s="121">
        <f t="shared" si="23"/>
        <v>0</v>
      </c>
      <c r="J86" s="75"/>
      <c r="K86" s="75"/>
    </row>
    <row r="87" spans="1:11" s="37" customFormat="1" ht="67.5" x14ac:dyDescent="0.3">
      <c r="A87" s="70"/>
      <c r="B87" s="73"/>
      <c r="C87" s="117"/>
      <c r="D87" s="118" t="s">
        <v>186</v>
      </c>
      <c r="E87" s="119" t="s">
        <v>6</v>
      </c>
      <c r="F87" s="73" t="s">
        <v>69</v>
      </c>
      <c r="G87" s="120">
        <v>10</v>
      </c>
      <c r="H87" s="121"/>
      <c r="I87" s="127">
        <f t="shared" si="23"/>
        <v>0</v>
      </c>
      <c r="J87" s="75"/>
      <c r="K87" s="75">
        <f t="shared" si="24"/>
        <v>0</v>
      </c>
    </row>
    <row r="88" spans="1:11" s="37" customFormat="1" x14ac:dyDescent="0.3">
      <c r="A88" s="70"/>
      <c r="B88" s="73"/>
      <c r="C88" s="117"/>
      <c r="D88" s="118" t="s">
        <v>187</v>
      </c>
      <c r="E88" s="119" t="s">
        <v>6</v>
      </c>
      <c r="F88" s="73" t="s">
        <v>69</v>
      </c>
      <c r="G88" s="146">
        <v>8</v>
      </c>
      <c r="H88" s="127"/>
      <c r="I88" s="121">
        <f t="shared" si="23"/>
        <v>0</v>
      </c>
      <c r="J88" s="75"/>
      <c r="K88" s="75">
        <f t="shared" si="24"/>
        <v>0</v>
      </c>
    </row>
    <row r="89" spans="1:11" s="37" customFormat="1" ht="101.25" x14ac:dyDescent="0.3">
      <c r="A89" s="70"/>
      <c r="B89" s="73"/>
      <c r="C89" s="117"/>
      <c r="D89" s="118" t="s">
        <v>188</v>
      </c>
      <c r="E89" s="119" t="s">
        <v>6</v>
      </c>
      <c r="F89" s="73" t="s">
        <v>69</v>
      </c>
      <c r="G89" s="123">
        <v>10</v>
      </c>
      <c r="H89" s="121"/>
      <c r="I89" s="124">
        <f t="shared" si="23"/>
        <v>0</v>
      </c>
      <c r="J89" s="75"/>
      <c r="K89" s="75">
        <f t="shared" si="24"/>
        <v>0</v>
      </c>
    </row>
    <row r="90" spans="1:11" s="37" customFormat="1" x14ac:dyDescent="0.3">
      <c r="A90" s="70"/>
      <c r="B90" s="73"/>
      <c r="C90" s="117"/>
      <c r="D90" s="118" t="s">
        <v>189</v>
      </c>
      <c r="E90" s="119" t="s">
        <v>6</v>
      </c>
      <c r="F90" s="73" t="s">
        <v>69</v>
      </c>
      <c r="G90" s="120">
        <v>20</v>
      </c>
      <c r="H90" s="124"/>
      <c r="I90" s="121">
        <f t="shared" si="23"/>
        <v>0</v>
      </c>
      <c r="J90" s="75"/>
      <c r="K90" s="75"/>
    </row>
    <row r="91" spans="1:11" s="37" customFormat="1" ht="33.75" x14ac:dyDescent="0.3">
      <c r="A91" s="70"/>
      <c r="B91" s="73"/>
      <c r="C91" s="117"/>
      <c r="D91" s="118" t="s">
        <v>190</v>
      </c>
      <c r="E91" s="119" t="s">
        <v>6</v>
      </c>
      <c r="F91" s="73" t="s">
        <v>69</v>
      </c>
      <c r="G91" s="126">
        <v>10</v>
      </c>
      <c r="H91" s="121"/>
      <c r="I91" s="127">
        <f t="shared" si="23"/>
        <v>0</v>
      </c>
      <c r="J91" s="75"/>
      <c r="K91" s="75"/>
    </row>
    <row r="92" spans="1:11" s="37" customFormat="1" x14ac:dyDescent="0.3">
      <c r="A92" s="70"/>
      <c r="B92" s="73"/>
      <c r="C92" s="117"/>
      <c r="D92" s="118" t="s">
        <v>191</v>
      </c>
      <c r="E92" s="119" t="s">
        <v>6</v>
      </c>
      <c r="F92" s="73" t="s">
        <v>69</v>
      </c>
      <c r="G92" s="120">
        <v>10</v>
      </c>
      <c r="H92" s="127"/>
      <c r="I92" s="121">
        <f t="shared" si="23"/>
        <v>0</v>
      </c>
      <c r="J92" s="75"/>
      <c r="K92" s="75">
        <f t="shared" si="24"/>
        <v>0</v>
      </c>
    </row>
    <row r="93" spans="1:11" s="37" customFormat="1" x14ac:dyDescent="0.3">
      <c r="A93" s="70"/>
      <c r="B93" s="73"/>
      <c r="C93" s="117"/>
      <c r="D93" s="118" t="s">
        <v>192</v>
      </c>
      <c r="E93" s="119" t="s">
        <v>6</v>
      </c>
      <c r="F93" s="73" t="s">
        <v>69</v>
      </c>
      <c r="G93" s="126">
        <v>10</v>
      </c>
      <c r="H93" s="121"/>
      <c r="I93" s="127">
        <f t="shared" si="23"/>
        <v>0</v>
      </c>
      <c r="J93" s="75"/>
      <c r="K93" s="75">
        <f t="shared" si="24"/>
        <v>0</v>
      </c>
    </row>
    <row r="94" spans="1:11" s="37" customFormat="1" ht="112.5" x14ac:dyDescent="0.3">
      <c r="A94" s="70"/>
      <c r="B94" s="73"/>
      <c r="C94" s="117"/>
      <c r="D94" s="118" t="s">
        <v>193</v>
      </c>
      <c r="E94" s="119" t="s">
        <v>6</v>
      </c>
      <c r="F94" s="73" t="s">
        <v>69</v>
      </c>
      <c r="G94" s="123">
        <v>12</v>
      </c>
      <c r="H94" s="121"/>
      <c r="I94" s="127">
        <f t="shared" si="23"/>
        <v>0</v>
      </c>
      <c r="J94" s="75"/>
      <c r="K94" s="75">
        <f t="shared" si="24"/>
        <v>0</v>
      </c>
    </row>
    <row r="95" spans="1:11" s="37" customFormat="1" ht="202.5" x14ac:dyDescent="0.3">
      <c r="A95" s="70"/>
      <c r="B95" s="73"/>
      <c r="C95" s="117"/>
      <c r="D95" s="118" t="s">
        <v>194</v>
      </c>
      <c r="E95" s="119" t="s">
        <v>6</v>
      </c>
      <c r="F95" s="73" t="s">
        <v>69</v>
      </c>
      <c r="G95" s="120">
        <v>4</v>
      </c>
      <c r="H95" s="124"/>
      <c r="I95" s="127">
        <f t="shared" si="23"/>
        <v>0</v>
      </c>
      <c r="J95" s="75"/>
      <c r="K95" s="75">
        <f t="shared" si="24"/>
        <v>0</v>
      </c>
    </row>
    <row r="96" spans="1:11" s="37" customFormat="1" x14ac:dyDescent="0.3">
      <c r="A96" s="70"/>
      <c r="B96" s="73"/>
      <c r="C96" s="117"/>
      <c r="D96" s="118" t="s">
        <v>195</v>
      </c>
      <c r="E96" s="119" t="s">
        <v>6</v>
      </c>
      <c r="F96" s="73" t="s">
        <v>69</v>
      </c>
      <c r="G96" s="123">
        <v>4</v>
      </c>
      <c r="H96" s="121"/>
      <c r="I96" s="127">
        <f t="shared" si="23"/>
        <v>0</v>
      </c>
      <c r="J96" s="75"/>
      <c r="K96" s="75">
        <f t="shared" si="24"/>
        <v>0</v>
      </c>
    </row>
    <row r="97" spans="1:11" s="37" customFormat="1" x14ac:dyDescent="0.3">
      <c r="A97" s="70"/>
      <c r="B97" s="73"/>
      <c r="C97" s="117"/>
      <c r="D97" s="118" t="s">
        <v>196</v>
      </c>
      <c r="E97" s="119" t="s">
        <v>6</v>
      </c>
      <c r="F97" s="73" t="s">
        <v>69</v>
      </c>
      <c r="G97" s="120">
        <f>G96</f>
        <v>4</v>
      </c>
      <c r="H97" s="124"/>
      <c r="I97" s="127">
        <f t="shared" si="23"/>
        <v>0</v>
      </c>
      <c r="J97" s="75"/>
      <c r="K97" s="75"/>
    </row>
    <row r="98" spans="1:11" s="37" customFormat="1" x14ac:dyDescent="0.3">
      <c r="A98" s="70"/>
      <c r="B98" s="73"/>
      <c r="C98" s="117"/>
      <c r="D98" s="118" t="s">
        <v>197</v>
      </c>
      <c r="E98" s="119" t="s">
        <v>6</v>
      </c>
      <c r="F98" s="73" t="s">
        <v>69</v>
      </c>
      <c r="G98" s="123">
        <v>4</v>
      </c>
      <c r="H98" s="121"/>
      <c r="I98" s="127">
        <f t="shared" si="23"/>
        <v>0</v>
      </c>
      <c r="J98" s="75"/>
      <c r="K98" s="75">
        <f t="shared" si="24"/>
        <v>0</v>
      </c>
    </row>
    <row r="99" spans="1:11" s="37" customFormat="1" x14ac:dyDescent="0.3">
      <c r="A99" s="70"/>
      <c r="B99" s="73"/>
      <c r="C99" s="117"/>
      <c r="D99" s="118" t="s">
        <v>198</v>
      </c>
      <c r="E99" s="119" t="s">
        <v>6</v>
      </c>
      <c r="F99" s="73" t="s">
        <v>69</v>
      </c>
      <c r="G99" s="120">
        <v>4</v>
      </c>
      <c r="H99" s="124"/>
      <c r="I99" s="127">
        <f t="shared" si="23"/>
        <v>0</v>
      </c>
      <c r="J99" s="75"/>
      <c r="K99" s="75">
        <f t="shared" si="24"/>
        <v>0</v>
      </c>
    </row>
    <row r="100" spans="1:11" s="37" customFormat="1" x14ac:dyDescent="0.3">
      <c r="A100" s="70"/>
      <c r="B100" s="73"/>
      <c r="C100" s="117"/>
      <c r="D100" s="118" t="s">
        <v>199</v>
      </c>
      <c r="E100" s="119" t="s">
        <v>6</v>
      </c>
      <c r="F100" s="73" t="s">
        <v>69</v>
      </c>
      <c r="G100" s="123">
        <v>4</v>
      </c>
      <c r="H100" s="121"/>
      <c r="I100" s="127">
        <f t="shared" si="23"/>
        <v>0</v>
      </c>
      <c r="J100" s="75"/>
      <c r="K100" s="75">
        <f t="shared" si="24"/>
        <v>0</v>
      </c>
    </row>
    <row r="101" spans="1:11" s="37" customFormat="1" x14ac:dyDescent="0.3">
      <c r="A101" s="70"/>
      <c r="B101" s="73"/>
      <c r="C101" s="117"/>
      <c r="D101" s="118" t="s">
        <v>200</v>
      </c>
      <c r="E101" s="119" t="s">
        <v>6</v>
      </c>
      <c r="F101" s="73" t="s">
        <v>69</v>
      </c>
      <c r="G101" s="120">
        <v>4</v>
      </c>
      <c r="H101" s="124"/>
      <c r="I101" s="127">
        <f t="shared" si="23"/>
        <v>0</v>
      </c>
      <c r="J101" s="75"/>
      <c r="K101" s="75">
        <f t="shared" si="24"/>
        <v>0</v>
      </c>
    </row>
    <row r="102" spans="1:11" s="37" customFormat="1" x14ac:dyDescent="0.3">
      <c r="A102" s="70"/>
      <c r="B102" s="73"/>
      <c r="C102" s="117"/>
      <c r="D102" s="128" t="s">
        <v>201</v>
      </c>
      <c r="E102" s="119" t="s">
        <v>6</v>
      </c>
      <c r="F102" s="73" t="s">
        <v>69</v>
      </c>
      <c r="G102" s="123">
        <v>8</v>
      </c>
      <c r="H102" s="121"/>
      <c r="I102" s="127">
        <f t="shared" si="23"/>
        <v>0</v>
      </c>
      <c r="J102" s="75"/>
      <c r="K102" s="75"/>
    </row>
    <row r="103" spans="1:11" s="37" customFormat="1" x14ac:dyDescent="0.3">
      <c r="A103" s="70"/>
      <c r="B103" s="73"/>
      <c r="C103" s="117"/>
      <c r="D103" s="118" t="s">
        <v>202</v>
      </c>
      <c r="E103" s="119" t="s">
        <v>6</v>
      </c>
      <c r="F103" s="73" t="s">
        <v>69</v>
      </c>
      <c r="G103" s="120">
        <v>16</v>
      </c>
      <c r="H103" s="124"/>
      <c r="I103" s="127">
        <f t="shared" si="23"/>
        <v>0</v>
      </c>
      <c r="J103" s="75"/>
      <c r="K103" s="75"/>
    </row>
    <row r="104" spans="1:11" s="37" customFormat="1" ht="202.5" x14ac:dyDescent="0.3">
      <c r="A104" s="70"/>
      <c r="B104" s="73"/>
      <c r="C104" s="117"/>
      <c r="D104" s="118" t="s">
        <v>203</v>
      </c>
      <c r="E104" s="119" t="s">
        <v>6</v>
      </c>
      <c r="F104" s="73" t="s">
        <v>69</v>
      </c>
      <c r="G104" s="120">
        <v>4</v>
      </c>
      <c r="H104" s="124"/>
      <c r="I104" s="127">
        <f t="shared" si="23"/>
        <v>0</v>
      </c>
      <c r="J104" s="75"/>
      <c r="K104" s="75">
        <f t="shared" si="24"/>
        <v>0</v>
      </c>
    </row>
    <row r="105" spans="1:11" s="37" customFormat="1" x14ac:dyDescent="0.3">
      <c r="A105" s="70"/>
      <c r="B105" s="73"/>
      <c r="C105" s="117"/>
      <c r="D105" s="118" t="s">
        <v>204</v>
      </c>
      <c r="E105" s="119" t="s">
        <v>6</v>
      </c>
      <c r="F105" s="73" t="s">
        <v>69</v>
      </c>
      <c r="G105" s="120">
        <v>4</v>
      </c>
      <c r="H105" s="121"/>
      <c r="I105" s="127">
        <f t="shared" si="23"/>
        <v>0</v>
      </c>
      <c r="J105" s="75"/>
      <c r="K105" s="75">
        <f t="shared" si="24"/>
        <v>0</v>
      </c>
    </row>
    <row r="106" spans="1:11" s="37" customFormat="1" ht="22.5" x14ac:dyDescent="0.3">
      <c r="A106" s="70"/>
      <c r="B106" s="73"/>
      <c r="C106" s="117"/>
      <c r="D106" s="118" t="s">
        <v>331</v>
      </c>
      <c r="E106" s="119" t="s">
        <v>6</v>
      </c>
      <c r="F106" s="73" t="s">
        <v>69</v>
      </c>
      <c r="G106" s="120">
        <v>4</v>
      </c>
      <c r="H106" s="152"/>
      <c r="I106" s="127">
        <f t="shared" ref="I106" si="25">G106*H106</f>
        <v>0</v>
      </c>
      <c r="J106" s="75"/>
      <c r="K106" s="75">
        <f t="shared" ref="K106" si="26">G106*J106</f>
        <v>0</v>
      </c>
    </row>
    <row r="107" spans="1:11" s="37" customFormat="1" x14ac:dyDescent="0.3">
      <c r="A107" s="70"/>
      <c r="B107" s="73"/>
      <c r="C107" s="117"/>
      <c r="D107" s="118" t="s">
        <v>332</v>
      </c>
      <c r="E107" s="119" t="s">
        <v>6</v>
      </c>
      <c r="F107" s="73" t="s">
        <v>69</v>
      </c>
      <c r="G107" s="120">
        <v>4</v>
      </c>
      <c r="H107" s="152"/>
      <c r="I107" s="127">
        <f t="shared" ref="I107" si="27">G107*H107</f>
        <v>0</v>
      </c>
      <c r="J107" s="75"/>
      <c r="K107" s="75">
        <f t="shared" ref="K107" si="28">G107*J107</f>
        <v>0</v>
      </c>
    </row>
    <row r="108" spans="1:11" s="37" customFormat="1" ht="22.5" x14ac:dyDescent="0.3">
      <c r="A108" s="70"/>
      <c r="B108" s="73"/>
      <c r="C108" s="117"/>
      <c r="D108" s="194" t="s">
        <v>345</v>
      </c>
      <c r="E108" s="119" t="s">
        <v>6</v>
      </c>
      <c r="F108" s="73" t="s">
        <v>69</v>
      </c>
      <c r="G108" s="120">
        <v>4</v>
      </c>
      <c r="H108" s="152"/>
      <c r="I108" s="127">
        <f t="shared" ref="I108" si="29">G108*H108</f>
        <v>0</v>
      </c>
      <c r="J108" s="75"/>
      <c r="K108" s="75">
        <f t="shared" ref="K108" si="30">G108*J108</f>
        <v>0</v>
      </c>
    </row>
    <row r="109" spans="1:11" s="37" customFormat="1" x14ac:dyDescent="0.3">
      <c r="A109" s="70"/>
      <c r="B109" s="73"/>
      <c r="C109" s="117"/>
      <c r="D109" s="130" t="s">
        <v>213</v>
      </c>
      <c r="E109" s="119"/>
      <c r="F109" s="129"/>
      <c r="G109" s="129"/>
      <c r="H109" s="124"/>
      <c r="I109" s="127"/>
      <c r="J109" s="75"/>
      <c r="K109" s="75"/>
    </row>
    <row r="110" spans="1:11" s="37" customFormat="1" x14ac:dyDescent="0.3">
      <c r="A110" s="70"/>
      <c r="B110" s="73"/>
      <c r="C110" s="117"/>
      <c r="D110" s="118"/>
      <c r="E110" s="119"/>
      <c r="F110" s="129"/>
      <c r="G110" s="129"/>
      <c r="H110" s="121"/>
      <c r="I110" s="127"/>
      <c r="J110" s="75"/>
      <c r="K110" s="75"/>
    </row>
    <row r="111" spans="1:11" s="37" customFormat="1" ht="22.5" x14ac:dyDescent="0.3">
      <c r="A111" s="70"/>
      <c r="B111" s="73"/>
      <c r="C111" s="117"/>
      <c r="D111" s="196" t="s">
        <v>214</v>
      </c>
      <c r="E111" s="119"/>
      <c r="F111" s="129"/>
      <c r="G111" s="129"/>
      <c r="H111" s="121"/>
      <c r="I111" s="127"/>
      <c r="J111" s="75"/>
      <c r="K111" s="75"/>
    </row>
    <row r="112" spans="1:11" s="37" customFormat="1" ht="168.75" x14ac:dyDescent="0.3">
      <c r="A112" s="70"/>
      <c r="B112" s="73"/>
      <c r="C112" s="117"/>
      <c r="D112" s="118" t="s">
        <v>205</v>
      </c>
      <c r="E112" s="119" t="s">
        <v>6</v>
      </c>
      <c r="F112" s="73" t="s">
        <v>69</v>
      </c>
      <c r="G112" s="120">
        <v>6</v>
      </c>
      <c r="H112" s="121"/>
      <c r="I112" s="127">
        <f t="shared" ref="I112:I123" si="31">G112*H112</f>
        <v>0</v>
      </c>
      <c r="J112" s="75"/>
      <c r="K112" s="75">
        <f t="shared" si="24"/>
        <v>0</v>
      </c>
    </row>
    <row r="113" spans="1:11" s="37" customFormat="1" ht="56.25" x14ac:dyDescent="0.3">
      <c r="A113" s="70"/>
      <c r="B113" s="73"/>
      <c r="C113" s="117"/>
      <c r="D113" s="118" t="s">
        <v>206</v>
      </c>
      <c r="E113" s="119" t="s">
        <v>6</v>
      </c>
      <c r="F113" s="73" t="s">
        <v>69</v>
      </c>
      <c r="G113" s="123">
        <v>4</v>
      </c>
      <c r="H113" s="121"/>
      <c r="I113" s="127">
        <f t="shared" si="31"/>
        <v>0</v>
      </c>
      <c r="J113" s="75"/>
      <c r="K113" s="75">
        <f t="shared" si="24"/>
        <v>0</v>
      </c>
    </row>
    <row r="114" spans="1:11" s="37" customFormat="1" ht="33.75" x14ac:dyDescent="0.3">
      <c r="A114" s="70"/>
      <c r="B114" s="73"/>
      <c r="C114" s="117"/>
      <c r="D114" s="118" t="s">
        <v>182</v>
      </c>
      <c r="E114" s="119" t="s">
        <v>6</v>
      </c>
      <c r="F114" s="73" t="s">
        <v>69</v>
      </c>
      <c r="G114" s="120">
        <v>4</v>
      </c>
      <c r="H114" s="121"/>
      <c r="I114" s="127">
        <f t="shared" si="31"/>
        <v>0</v>
      </c>
      <c r="J114" s="75"/>
      <c r="K114" s="75"/>
    </row>
    <row r="115" spans="1:11" s="37" customFormat="1" ht="67.5" x14ac:dyDescent="0.3">
      <c r="A115" s="70"/>
      <c r="B115" s="73"/>
      <c r="C115" s="117"/>
      <c r="D115" s="118" t="s">
        <v>207</v>
      </c>
      <c r="E115" s="119" t="s">
        <v>6</v>
      </c>
      <c r="F115" s="73" t="s">
        <v>69</v>
      </c>
      <c r="G115" s="123">
        <v>8</v>
      </c>
      <c r="H115" s="121"/>
      <c r="I115" s="127">
        <f t="shared" si="31"/>
        <v>0</v>
      </c>
      <c r="J115" s="75"/>
      <c r="K115" s="75">
        <f t="shared" si="24"/>
        <v>0</v>
      </c>
    </row>
    <row r="116" spans="1:11" s="37" customFormat="1" ht="56.25" x14ac:dyDescent="0.3">
      <c r="A116" s="70"/>
      <c r="B116" s="73"/>
      <c r="C116" s="117"/>
      <c r="D116" s="128" t="s">
        <v>208</v>
      </c>
      <c r="E116" s="119" t="s">
        <v>6</v>
      </c>
      <c r="F116" s="73" t="s">
        <v>69</v>
      </c>
      <c r="G116" s="120">
        <v>8</v>
      </c>
      <c r="H116" s="121"/>
      <c r="I116" s="127">
        <f t="shared" si="31"/>
        <v>0</v>
      </c>
      <c r="J116" s="75"/>
      <c r="K116" s="75">
        <f t="shared" si="24"/>
        <v>0</v>
      </c>
    </row>
    <row r="117" spans="1:11" s="37" customFormat="1" ht="101.25" x14ac:dyDescent="0.3">
      <c r="A117" s="70"/>
      <c r="B117" s="73"/>
      <c r="C117" s="117"/>
      <c r="D117" s="118" t="s">
        <v>209</v>
      </c>
      <c r="E117" s="119" t="s">
        <v>6</v>
      </c>
      <c r="F117" s="73" t="s">
        <v>69</v>
      </c>
      <c r="G117" s="123">
        <v>6</v>
      </c>
      <c r="H117" s="121"/>
      <c r="I117" s="127">
        <f t="shared" si="31"/>
        <v>0</v>
      </c>
      <c r="J117" s="75"/>
      <c r="K117" s="75">
        <f t="shared" si="24"/>
        <v>0</v>
      </c>
    </row>
    <row r="118" spans="1:11" s="37" customFormat="1" x14ac:dyDescent="0.3">
      <c r="A118" s="70"/>
      <c r="B118" s="73"/>
      <c r="C118" s="117"/>
      <c r="D118" s="118" t="s">
        <v>189</v>
      </c>
      <c r="E118" s="119" t="s">
        <v>6</v>
      </c>
      <c r="F118" s="73" t="s">
        <v>69</v>
      </c>
      <c r="G118" s="120">
        <v>6</v>
      </c>
      <c r="H118" s="121"/>
      <c r="I118" s="127">
        <f t="shared" si="31"/>
        <v>0</v>
      </c>
      <c r="J118" s="75"/>
      <c r="K118" s="75"/>
    </row>
    <row r="119" spans="1:11" s="37" customFormat="1" ht="33.75" x14ac:dyDescent="0.3">
      <c r="A119" s="70"/>
      <c r="B119" s="73"/>
      <c r="C119" s="117"/>
      <c r="D119" s="118" t="s">
        <v>190</v>
      </c>
      <c r="E119" s="119" t="s">
        <v>6</v>
      </c>
      <c r="F119" s="73" t="s">
        <v>69</v>
      </c>
      <c r="G119" s="123">
        <v>6</v>
      </c>
      <c r="H119" s="121"/>
      <c r="I119" s="127">
        <f t="shared" si="31"/>
        <v>0</v>
      </c>
      <c r="J119" s="75"/>
      <c r="K119" s="75"/>
    </row>
    <row r="120" spans="1:11" s="37" customFormat="1" x14ac:dyDescent="0.3">
      <c r="A120" s="70"/>
      <c r="B120" s="73"/>
      <c r="C120" s="117"/>
      <c r="D120" s="118" t="s">
        <v>210</v>
      </c>
      <c r="E120" s="119" t="s">
        <v>6</v>
      </c>
      <c r="F120" s="73" t="s">
        <v>69</v>
      </c>
      <c r="G120" s="120">
        <v>6</v>
      </c>
      <c r="H120" s="121"/>
      <c r="I120" s="127">
        <f t="shared" si="31"/>
        <v>0</v>
      </c>
      <c r="J120" s="75"/>
      <c r="K120" s="75">
        <f t="shared" si="24"/>
        <v>0</v>
      </c>
    </row>
    <row r="121" spans="1:11" s="37" customFormat="1" ht="22.5" x14ac:dyDescent="0.3">
      <c r="A121" s="70"/>
      <c r="B121" s="73"/>
      <c r="C121" s="117"/>
      <c r="D121" s="118" t="s">
        <v>211</v>
      </c>
      <c r="E121" s="119" t="s">
        <v>6</v>
      </c>
      <c r="F121" s="73" t="s">
        <v>69</v>
      </c>
      <c r="G121" s="120">
        <v>18</v>
      </c>
      <c r="H121" s="121"/>
      <c r="I121" s="127">
        <f t="shared" si="31"/>
        <v>0</v>
      </c>
      <c r="J121" s="75"/>
      <c r="K121" s="75">
        <f t="shared" si="24"/>
        <v>0</v>
      </c>
    </row>
    <row r="122" spans="1:11" s="37" customFormat="1" x14ac:dyDescent="0.3">
      <c r="A122" s="70"/>
      <c r="B122" s="73"/>
      <c r="C122" s="117"/>
      <c r="D122" s="118" t="s">
        <v>212</v>
      </c>
      <c r="E122" s="119" t="s">
        <v>6</v>
      </c>
      <c r="F122" s="73" t="s">
        <v>69</v>
      </c>
      <c r="G122" s="123">
        <v>6</v>
      </c>
      <c r="H122" s="121"/>
      <c r="I122" s="127">
        <f t="shared" si="31"/>
        <v>0</v>
      </c>
      <c r="J122" s="75"/>
      <c r="K122" s="75">
        <f t="shared" si="24"/>
        <v>0</v>
      </c>
    </row>
    <row r="123" spans="1:11" s="37" customFormat="1" x14ac:dyDescent="0.3">
      <c r="A123" s="70"/>
      <c r="B123" s="73"/>
      <c r="C123" s="117"/>
      <c r="D123" s="128" t="s">
        <v>187</v>
      </c>
      <c r="E123" s="119" t="s">
        <v>6</v>
      </c>
      <c r="F123" s="73" t="s">
        <v>69</v>
      </c>
      <c r="G123" s="145">
        <v>40</v>
      </c>
      <c r="H123" s="121"/>
      <c r="I123" s="127">
        <f t="shared" si="31"/>
        <v>0</v>
      </c>
      <c r="J123" s="75"/>
      <c r="K123" s="75">
        <f t="shared" si="24"/>
        <v>0</v>
      </c>
    </row>
    <row r="124" spans="1:11" s="37" customFormat="1" x14ac:dyDescent="0.3">
      <c r="A124" s="70"/>
      <c r="B124" s="73"/>
      <c r="C124" s="73"/>
      <c r="D124" s="87"/>
      <c r="E124" s="73"/>
      <c r="F124" s="73"/>
      <c r="G124" s="75"/>
      <c r="H124" s="75"/>
      <c r="I124" s="75"/>
      <c r="J124" s="75"/>
      <c r="K124" s="75"/>
    </row>
    <row r="125" spans="1:11" s="37" customFormat="1" ht="78.75" x14ac:dyDescent="0.3">
      <c r="A125" s="70"/>
      <c r="B125" s="73"/>
      <c r="C125" s="73"/>
      <c r="D125" s="66" t="s">
        <v>337</v>
      </c>
      <c r="E125" s="79" t="s">
        <v>6</v>
      </c>
      <c r="F125" s="73" t="s">
        <v>69</v>
      </c>
      <c r="G125" s="75">
        <v>57</v>
      </c>
      <c r="H125" s="75"/>
      <c r="I125" s="75">
        <f t="shared" ref="I125:I126" si="32">G125*H125</f>
        <v>0</v>
      </c>
      <c r="J125" s="75"/>
      <c r="K125" s="75">
        <f t="shared" ref="K125:K126" si="33">G125*J125</f>
        <v>0</v>
      </c>
    </row>
    <row r="126" spans="1:11" s="37" customFormat="1" ht="13.5" customHeight="1" x14ac:dyDescent="0.3">
      <c r="A126" s="70"/>
      <c r="B126" s="73"/>
      <c r="C126" s="73"/>
      <c r="D126" s="66" t="s">
        <v>13</v>
      </c>
      <c r="E126" s="79" t="s">
        <v>6</v>
      </c>
      <c r="F126" s="73" t="s">
        <v>69</v>
      </c>
      <c r="G126" s="75">
        <v>57</v>
      </c>
      <c r="H126" s="75"/>
      <c r="I126" s="75">
        <f t="shared" si="32"/>
        <v>0</v>
      </c>
      <c r="J126" s="75"/>
      <c r="K126" s="75">
        <f t="shared" si="33"/>
        <v>0</v>
      </c>
    </row>
    <row r="127" spans="1:11" s="37" customFormat="1" ht="13.5" customHeight="1" x14ac:dyDescent="0.3">
      <c r="A127" s="70"/>
      <c r="B127" s="73"/>
      <c r="C127" s="73"/>
      <c r="D127" s="66" t="s">
        <v>215</v>
      </c>
      <c r="E127" s="79" t="s">
        <v>6</v>
      </c>
      <c r="F127" s="73" t="s">
        <v>69</v>
      </c>
      <c r="G127" s="75">
        <v>8</v>
      </c>
      <c r="H127" s="75"/>
      <c r="I127" s="75">
        <f t="shared" ref="I127" si="34">G127*H127</f>
        <v>0</v>
      </c>
      <c r="J127" s="75"/>
      <c r="K127" s="75">
        <f t="shared" ref="K127" si="35">G127*J127</f>
        <v>0</v>
      </c>
    </row>
    <row r="128" spans="1:11" s="37" customFormat="1" ht="13.5" customHeight="1" x14ac:dyDescent="0.3">
      <c r="A128" s="70"/>
      <c r="B128" s="73"/>
      <c r="C128" s="73"/>
      <c r="D128" s="66" t="s">
        <v>178</v>
      </c>
      <c r="E128" s="79" t="s">
        <v>6</v>
      </c>
      <c r="F128" s="73" t="s">
        <v>69</v>
      </c>
      <c r="G128" s="75">
        <v>5</v>
      </c>
      <c r="H128" s="75"/>
      <c r="I128" s="75">
        <f t="shared" ref="I128" si="36">G128*H128</f>
        <v>0</v>
      </c>
      <c r="J128" s="75"/>
      <c r="K128" s="75">
        <f t="shared" ref="K128" si="37">G128*J128</f>
        <v>0</v>
      </c>
    </row>
    <row r="129" spans="1:11" s="37" customFormat="1" ht="13.5" customHeight="1" x14ac:dyDescent="0.3">
      <c r="A129" s="70"/>
      <c r="B129" s="73"/>
      <c r="C129" s="73"/>
      <c r="D129" s="66" t="s">
        <v>177</v>
      </c>
      <c r="E129" s="79" t="s">
        <v>6</v>
      </c>
      <c r="F129" s="73" t="s">
        <v>69</v>
      </c>
      <c r="G129" s="75">
        <v>2</v>
      </c>
      <c r="H129" s="75"/>
      <c r="I129" s="75">
        <f t="shared" ref="I129" si="38">G129*H129</f>
        <v>0</v>
      </c>
      <c r="J129" s="75"/>
      <c r="K129" s="75">
        <f t="shared" ref="K129" si="39">G129*J129</f>
        <v>0</v>
      </c>
    </row>
    <row r="130" spans="1:11" s="37" customFormat="1" ht="13.5" customHeight="1" x14ac:dyDescent="0.3">
      <c r="A130" s="70"/>
      <c r="B130" s="73"/>
      <c r="C130" s="73"/>
      <c r="D130" s="66"/>
      <c r="E130" s="79"/>
      <c r="F130" s="79"/>
      <c r="G130" s="75"/>
      <c r="H130" s="75"/>
      <c r="I130" s="75"/>
      <c r="J130" s="75"/>
      <c r="K130" s="75"/>
    </row>
    <row r="131" spans="1:11" s="37" customFormat="1" ht="45" x14ac:dyDescent="0.3">
      <c r="A131" s="70"/>
      <c r="B131" s="73"/>
      <c r="C131" s="73"/>
      <c r="D131" s="66" t="s">
        <v>335</v>
      </c>
      <c r="E131" s="79" t="s">
        <v>6</v>
      </c>
      <c r="F131" s="73" t="s">
        <v>69</v>
      </c>
      <c r="G131" s="75">
        <v>24</v>
      </c>
      <c r="H131" s="75"/>
      <c r="I131" s="75">
        <f>G131*H131</f>
        <v>0</v>
      </c>
      <c r="J131" s="75"/>
      <c r="K131" s="75">
        <f>G131*J131</f>
        <v>0</v>
      </c>
    </row>
    <row r="132" spans="1:11" s="37" customFormat="1" ht="13.5" customHeight="1" x14ac:dyDescent="0.3">
      <c r="A132" s="70"/>
      <c r="B132" s="73"/>
      <c r="C132" s="73"/>
      <c r="D132" s="66"/>
      <c r="E132" s="79"/>
      <c r="F132" s="79"/>
      <c r="G132" s="75"/>
      <c r="H132" s="75"/>
      <c r="I132" s="75"/>
      <c r="J132" s="75"/>
      <c r="K132" s="75"/>
    </row>
    <row r="133" spans="1:11" s="37" customFormat="1" ht="13.5" customHeight="1" x14ac:dyDescent="0.3">
      <c r="A133" s="70"/>
      <c r="B133" s="73"/>
      <c r="C133" s="73"/>
      <c r="D133" s="66" t="s">
        <v>338</v>
      </c>
      <c r="E133" s="79" t="s">
        <v>6</v>
      </c>
      <c r="F133" s="73" t="s">
        <v>69</v>
      </c>
      <c r="G133" s="75">
        <v>451</v>
      </c>
      <c r="H133" s="75"/>
      <c r="I133" s="75">
        <f>G133*H133</f>
        <v>0</v>
      </c>
      <c r="J133" s="75"/>
      <c r="K133" s="75">
        <f>G133*J133</f>
        <v>0</v>
      </c>
    </row>
    <row r="134" spans="1:11" s="37" customFormat="1" ht="13.5" customHeight="1" x14ac:dyDescent="0.3">
      <c r="A134" s="70"/>
      <c r="B134" s="73"/>
      <c r="C134" s="73"/>
      <c r="D134" s="66" t="s">
        <v>339</v>
      </c>
      <c r="E134" s="79" t="s">
        <v>6</v>
      </c>
      <c r="F134" s="73" t="s">
        <v>69</v>
      </c>
      <c r="G134" s="75">
        <f>G147-G133-G135</f>
        <v>1548</v>
      </c>
      <c r="H134" s="75"/>
      <c r="I134" s="75">
        <f>G134*H134</f>
        <v>0</v>
      </c>
      <c r="J134" s="75"/>
      <c r="K134" s="75">
        <f>G134*J134</f>
        <v>0</v>
      </c>
    </row>
    <row r="135" spans="1:11" s="37" customFormat="1" ht="13.5" customHeight="1" x14ac:dyDescent="0.3">
      <c r="A135" s="70"/>
      <c r="B135" s="73"/>
      <c r="C135" s="73"/>
      <c r="D135" s="66" t="s">
        <v>340</v>
      </c>
      <c r="E135" s="79" t="s">
        <v>6</v>
      </c>
      <c r="F135" s="73" t="s">
        <v>69</v>
      </c>
      <c r="G135" s="75">
        <v>451</v>
      </c>
      <c r="H135" s="75"/>
      <c r="I135" s="75">
        <f>G135*H135</f>
        <v>0</v>
      </c>
      <c r="J135" s="75"/>
      <c r="K135" s="75">
        <f>G135*J135</f>
        <v>0</v>
      </c>
    </row>
    <row r="136" spans="1:11" s="37" customFormat="1" ht="13.5" customHeight="1" x14ac:dyDescent="0.3">
      <c r="A136" s="184"/>
      <c r="B136" s="185"/>
      <c r="C136" s="176"/>
      <c r="D136" s="179" t="s">
        <v>106</v>
      </c>
      <c r="E136" s="175"/>
      <c r="F136" s="175"/>
      <c r="G136" s="175"/>
      <c r="H136" s="175"/>
      <c r="I136" s="175"/>
      <c r="J136" s="175"/>
      <c r="K136" s="176"/>
    </row>
    <row r="137" spans="1:11" s="37" customFormat="1" ht="22.5" x14ac:dyDescent="0.3">
      <c r="A137" s="70"/>
      <c r="B137" s="73"/>
      <c r="C137" s="73"/>
      <c r="D137" s="87" t="s">
        <v>343</v>
      </c>
      <c r="E137" s="73" t="s">
        <v>0</v>
      </c>
      <c r="F137" s="73" t="s">
        <v>69</v>
      </c>
      <c r="G137" s="75">
        <v>171500</v>
      </c>
      <c r="H137" s="75"/>
      <c r="I137" s="75">
        <f t="shared" ref="I137" si="40">G137*H137</f>
        <v>0</v>
      </c>
      <c r="J137" s="75"/>
      <c r="K137" s="75">
        <f t="shared" ref="K137" si="41">G137*J137</f>
        <v>0</v>
      </c>
    </row>
    <row r="138" spans="1:11" s="37" customFormat="1" ht="22.5" x14ac:dyDescent="0.3">
      <c r="A138" s="70"/>
      <c r="B138" s="73"/>
      <c r="C138" s="73"/>
      <c r="D138" s="87" t="s">
        <v>341</v>
      </c>
      <c r="E138" s="73" t="s">
        <v>0</v>
      </c>
      <c r="F138" s="73" t="s">
        <v>69</v>
      </c>
      <c r="G138" s="75">
        <v>650</v>
      </c>
      <c r="H138" s="75"/>
      <c r="I138" s="75">
        <f t="shared" ref="I138" si="42">G138*H138</f>
        <v>0</v>
      </c>
      <c r="J138" s="75"/>
      <c r="K138" s="75">
        <f t="shared" ref="K138" si="43">G138*J138</f>
        <v>0</v>
      </c>
    </row>
    <row r="139" spans="1:11" s="37" customFormat="1" ht="22.5" x14ac:dyDescent="0.3">
      <c r="A139" s="70"/>
      <c r="B139" s="73"/>
      <c r="C139" s="73"/>
      <c r="D139" s="87" t="s">
        <v>342</v>
      </c>
      <c r="E139" s="73" t="s">
        <v>0</v>
      </c>
      <c r="F139" s="73" t="s">
        <v>69</v>
      </c>
      <c r="G139" s="75">
        <v>125</v>
      </c>
      <c r="H139" s="75"/>
      <c r="I139" s="75">
        <f t="shared" ref="I139" si="44">G139*H139</f>
        <v>0</v>
      </c>
      <c r="J139" s="75"/>
      <c r="K139" s="75">
        <f t="shared" ref="K139" si="45">G139*J139</f>
        <v>0</v>
      </c>
    </row>
    <row r="140" spans="1:11" s="37" customFormat="1" ht="13.5" customHeight="1" x14ac:dyDescent="0.3">
      <c r="A140" s="70"/>
      <c r="B140" s="73"/>
      <c r="C140" s="73"/>
      <c r="D140" s="87" t="s">
        <v>174</v>
      </c>
      <c r="E140" s="73" t="s">
        <v>0</v>
      </c>
      <c r="F140" s="73" t="s">
        <v>69</v>
      </c>
      <c r="G140" s="75">
        <v>150</v>
      </c>
      <c r="H140" s="75"/>
      <c r="I140" s="75">
        <f t="shared" ref="I140:I143" si="46">G140*H140</f>
        <v>0</v>
      </c>
      <c r="J140" s="75"/>
      <c r="K140" s="75">
        <f t="shared" ref="K140" si="47">G140*J140</f>
        <v>0</v>
      </c>
    </row>
    <row r="141" spans="1:11" s="37" customFormat="1" ht="13.5" customHeight="1" x14ac:dyDescent="0.3">
      <c r="A141" s="184"/>
      <c r="B141" s="185"/>
      <c r="C141" s="176"/>
      <c r="D141" s="179" t="s">
        <v>263</v>
      </c>
      <c r="E141" s="175"/>
      <c r="F141" s="175"/>
      <c r="G141" s="175"/>
      <c r="H141" s="175"/>
      <c r="I141" s="175"/>
      <c r="J141" s="175"/>
      <c r="K141" s="176"/>
    </row>
    <row r="142" spans="1:11" s="37" customFormat="1" ht="67.5" x14ac:dyDescent="0.3">
      <c r="A142" s="70"/>
      <c r="B142" s="73"/>
      <c r="C142" s="73"/>
      <c r="D142" s="88" t="s">
        <v>264</v>
      </c>
      <c r="E142" s="79" t="s">
        <v>6</v>
      </c>
      <c r="F142" s="73" t="s">
        <v>69</v>
      </c>
      <c r="G142" s="75">
        <v>5</v>
      </c>
      <c r="H142" s="75"/>
      <c r="I142" s="75">
        <f t="shared" si="46"/>
        <v>0</v>
      </c>
      <c r="J142" s="75"/>
      <c r="K142" s="75">
        <f t="shared" ref="K142:K143" si="48">G142*J142</f>
        <v>0</v>
      </c>
    </row>
    <row r="143" spans="1:11" s="37" customFormat="1" ht="13.5" customHeight="1" x14ac:dyDescent="0.3">
      <c r="A143" s="70"/>
      <c r="B143" s="73"/>
      <c r="C143" s="73"/>
      <c r="D143" s="88" t="s">
        <v>265</v>
      </c>
      <c r="E143" s="79" t="s">
        <v>6</v>
      </c>
      <c r="F143" s="73" t="s">
        <v>69</v>
      </c>
      <c r="G143" s="75">
        <v>5</v>
      </c>
      <c r="H143" s="75"/>
      <c r="I143" s="75">
        <f t="shared" si="46"/>
        <v>0</v>
      </c>
      <c r="J143" s="75"/>
      <c r="K143" s="75">
        <f t="shared" si="48"/>
        <v>0</v>
      </c>
    </row>
    <row r="144" spans="1:11" s="37" customFormat="1" ht="13.5" customHeight="1" x14ac:dyDescent="0.3">
      <c r="A144" s="70"/>
      <c r="B144" s="73"/>
      <c r="C144" s="73"/>
      <c r="D144" s="88" t="s">
        <v>334</v>
      </c>
      <c r="E144" s="79" t="s">
        <v>2</v>
      </c>
      <c r="F144" s="73" t="s">
        <v>69</v>
      </c>
      <c r="G144" s="75">
        <v>1</v>
      </c>
      <c r="H144" s="75"/>
      <c r="I144" s="75">
        <f t="shared" ref="I144" si="49">G144*H144</f>
        <v>0</v>
      </c>
      <c r="J144" s="75"/>
      <c r="K144" s="75"/>
    </row>
    <row r="145" spans="1:11" s="37" customFormat="1" ht="13.5" customHeight="1" x14ac:dyDescent="0.3">
      <c r="A145" s="70"/>
      <c r="B145" s="73"/>
      <c r="C145" s="73"/>
      <c r="D145" s="88"/>
      <c r="E145" s="73"/>
      <c r="F145" s="75"/>
      <c r="G145" s="75"/>
      <c r="H145" s="75"/>
      <c r="I145" s="75"/>
      <c r="J145" s="75"/>
      <c r="K145" s="75"/>
    </row>
    <row r="146" spans="1:11" s="37" customFormat="1" ht="13.5" customHeight="1" x14ac:dyDescent="0.3">
      <c r="A146" s="70"/>
      <c r="B146" s="73"/>
      <c r="C146" s="73"/>
      <c r="D146" s="66" t="s">
        <v>83</v>
      </c>
      <c r="E146" s="79" t="s">
        <v>84</v>
      </c>
      <c r="F146" s="73" t="s">
        <v>69</v>
      </c>
      <c r="G146" s="75">
        <f>(50*G127)/2</f>
        <v>200</v>
      </c>
      <c r="H146" s="75"/>
      <c r="I146" s="75"/>
      <c r="J146" s="75"/>
      <c r="K146" s="75">
        <f t="shared" ref="K146:K147" si="50">G146*J146</f>
        <v>0</v>
      </c>
    </row>
    <row r="147" spans="1:11" s="37" customFormat="1" ht="13.5" customHeight="1" x14ac:dyDescent="0.3">
      <c r="A147" s="70"/>
      <c r="B147" s="73"/>
      <c r="C147" s="73"/>
      <c r="D147" s="66" t="s">
        <v>14</v>
      </c>
      <c r="E147" s="79" t="s">
        <v>6</v>
      </c>
      <c r="F147" s="73" t="s">
        <v>69</v>
      </c>
      <c r="G147" s="75">
        <f>G77+5*24</f>
        <v>2450</v>
      </c>
      <c r="H147" s="75"/>
      <c r="I147" s="75"/>
      <c r="J147" s="75"/>
      <c r="K147" s="75">
        <f t="shared" si="50"/>
        <v>0</v>
      </c>
    </row>
    <row r="148" spans="1:11" s="37" customFormat="1" ht="13.5" customHeight="1" x14ac:dyDescent="0.3">
      <c r="A148" s="70"/>
      <c r="B148" s="73"/>
      <c r="C148" s="73"/>
      <c r="D148" s="111" t="s">
        <v>175</v>
      </c>
      <c r="E148" s="79" t="s">
        <v>6</v>
      </c>
      <c r="F148" s="73" t="s">
        <v>69</v>
      </c>
      <c r="G148" s="75">
        <v>144</v>
      </c>
      <c r="H148" s="75"/>
      <c r="I148" s="75"/>
      <c r="J148" s="75"/>
      <c r="K148" s="75">
        <f t="shared" ref="K148" si="51">G148*J148</f>
        <v>0</v>
      </c>
    </row>
    <row r="149" spans="1:11" s="37" customFormat="1" ht="13.5" customHeight="1" x14ac:dyDescent="0.3">
      <c r="A149" s="70"/>
      <c r="B149" s="73"/>
      <c r="C149" s="73"/>
      <c r="D149" s="111" t="s">
        <v>176</v>
      </c>
      <c r="E149" s="79" t="s">
        <v>6</v>
      </c>
      <c r="F149" s="73" t="s">
        <v>69</v>
      </c>
      <c r="G149" s="75">
        <f>G148/2</f>
        <v>72</v>
      </c>
      <c r="H149" s="75"/>
      <c r="I149" s="75"/>
      <c r="J149" s="75"/>
      <c r="K149" s="75">
        <f t="shared" ref="K149" si="52">G149*J149</f>
        <v>0</v>
      </c>
    </row>
    <row r="150" spans="1:11" s="37" customFormat="1" ht="13.5" customHeight="1" x14ac:dyDescent="0.3">
      <c r="A150" s="70"/>
      <c r="B150" s="73"/>
      <c r="C150" s="73"/>
      <c r="D150" s="88"/>
      <c r="E150" s="73"/>
      <c r="F150" s="75"/>
      <c r="G150" s="75"/>
      <c r="H150" s="75"/>
      <c r="I150" s="75"/>
      <c r="J150" s="75"/>
      <c r="K150" s="75"/>
    </row>
    <row r="151" spans="1:11" s="37" customFormat="1" ht="16.5" customHeight="1" x14ac:dyDescent="0.3">
      <c r="A151" s="80"/>
      <c r="B151" s="81" t="s">
        <v>45</v>
      </c>
      <c r="C151" s="81"/>
      <c r="D151" s="89" t="str">
        <f>CONCATENATE(C68," ",D68)</f>
        <v>2 Universální kabelážní systém, telefon (SK,TEL)</v>
      </c>
      <c r="E151" s="83"/>
      <c r="F151" s="83"/>
      <c r="G151" s="84"/>
      <c r="H151" s="85"/>
      <c r="I151" s="86">
        <f>SUM(I69:I150)</f>
        <v>0</v>
      </c>
      <c r="J151" s="177">
        <f>SUM(K69:K150)</f>
        <v>0</v>
      </c>
      <c r="K151" s="178"/>
    </row>
    <row r="152" spans="1:11" s="37" customFormat="1" ht="16.5" customHeight="1" x14ac:dyDescent="0.3">
      <c r="A152" s="68" t="s">
        <v>43</v>
      </c>
      <c r="B152" s="69"/>
      <c r="C152" s="69" t="s">
        <v>47</v>
      </c>
      <c r="D152" s="174" t="s">
        <v>52</v>
      </c>
      <c r="E152" s="175"/>
      <c r="F152" s="175"/>
      <c r="G152" s="175"/>
      <c r="H152" s="175"/>
      <c r="I152" s="175"/>
      <c r="J152" s="175"/>
      <c r="K152" s="176"/>
    </row>
    <row r="153" spans="1:11" s="37" customFormat="1" ht="16.5" customHeight="1" x14ac:dyDescent="0.3">
      <c r="A153" s="147"/>
      <c r="B153" s="150"/>
      <c r="C153" s="149"/>
      <c r="D153" s="180" t="s">
        <v>311</v>
      </c>
      <c r="E153" s="175"/>
      <c r="F153" s="175"/>
      <c r="G153" s="175"/>
      <c r="H153" s="175"/>
      <c r="I153" s="175"/>
      <c r="J153" s="175"/>
      <c r="K153" s="176"/>
    </row>
    <row r="154" spans="1:11" s="37" customFormat="1" ht="16.5" customHeight="1" x14ac:dyDescent="0.3">
      <c r="A154" s="184"/>
      <c r="B154" s="185"/>
      <c r="C154" s="176"/>
      <c r="D154" s="179" t="s">
        <v>312</v>
      </c>
      <c r="E154" s="175"/>
      <c r="F154" s="175"/>
      <c r="G154" s="175"/>
      <c r="H154" s="175"/>
      <c r="I154" s="175"/>
      <c r="J154" s="175"/>
      <c r="K154" s="176"/>
    </row>
    <row r="155" spans="1:11" s="37" customFormat="1" ht="90" x14ac:dyDescent="0.3">
      <c r="A155" s="70"/>
      <c r="B155" s="71"/>
      <c r="C155" s="71"/>
      <c r="D155" s="72" t="s">
        <v>333</v>
      </c>
      <c r="E155" s="73" t="s">
        <v>6</v>
      </c>
      <c r="F155" s="73" t="s">
        <v>69</v>
      </c>
      <c r="G155" s="74">
        <v>1</v>
      </c>
      <c r="H155" s="74"/>
      <c r="I155" s="75">
        <f t="shared" ref="I155:I156" si="53">G155*H155</f>
        <v>0</v>
      </c>
      <c r="J155" s="74"/>
      <c r="K155" s="75"/>
    </row>
    <row r="156" spans="1:11" s="37" customFormat="1" ht="13.5" customHeight="1" x14ac:dyDescent="0.3">
      <c r="A156" s="70"/>
      <c r="B156" s="71"/>
      <c r="C156" s="71"/>
      <c r="D156" s="72" t="s">
        <v>308</v>
      </c>
      <c r="E156" s="73" t="s">
        <v>6</v>
      </c>
      <c r="F156" s="73" t="s">
        <v>69</v>
      </c>
      <c r="G156" s="74">
        <v>169</v>
      </c>
      <c r="H156" s="74"/>
      <c r="I156" s="75">
        <f t="shared" si="53"/>
        <v>0</v>
      </c>
      <c r="J156" s="74"/>
      <c r="K156" s="75">
        <f t="shared" ref="K156" si="54">G156*J156</f>
        <v>0</v>
      </c>
    </row>
    <row r="157" spans="1:11" s="37" customFormat="1" ht="13.5" customHeight="1" x14ac:dyDescent="0.3">
      <c r="A157" s="70"/>
      <c r="B157" s="71"/>
      <c r="C157" s="71"/>
      <c r="D157" s="72" t="s">
        <v>309</v>
      </c>
      <c r="E157" s="73" t="s">
        <v>6</v>
      </c>
      <c r="F157" s="73" t="s">
        <v>69</v>
      </c>
      <c r="G157" s="74">
        <v>6</v>
      </c>
      <c r="H157" s="74"/>
      <c r="I157" s="75">
        <f t="shared" ref="I157:I158" si="55">G157*H157</f>
        <v>0</v>
      </c>
      <c r="J157" s="74"/>
      <c r="K157" s="75">
        <f t="shared" ref="K157:K158" si="56">G157*J157</f>
        <v>0</v>
      </c>
    </row>
    <row r="158" spans="1:11" s="37" customFormat="1" ht="13.5" customHeight="1" x14ac:dyDescent="0.3">
      <c r="A158" s="70"/>
      <c r="B158" s="71"/>
      <c r="C158" s="71"/>
      <c r="D158" s="72" t="s">
        <v>310</v>
      </c>
      <c r="E158" s="73" t="s">
        <v>6</v>
      </c>
      <c r="F158" s="73" t="s">
        <v>69</v>
      </c>
      <c r="G158" s="74">
        <v>2</v>
      </c>
      <c r="H158" s="74"/>
      <c r="I158" s="75">
        <f t="shared" si="55"/>
        <v>0</v>
      </c>
      <c r="J158" s="74"/>
      <c r="K158" s="75">
        <f t="shared" si="56"/>
        <v>0</v>
      </c>
    </row>
    <row r="159" spans="1:11" s="37" customFormat="1" ht="16.5" customHeight="1" x14ac:dyDescent="0.3">
      <c r="A159" s="184"/>
      <c r="B159" s="185"/>
      <c r="C159" s="176"/>
      <c r="D159" s="179" t="s">
        <v>220</v>
      </c>
      <c r="E159" s="175"/>
      <c r="F159" s="175"/>
      <c r="G159" s="175"/>
      <c r="H159" s="175"/>
      <c r="I159" s="175"/>
      <c r="J159" s="175"/>
      <c r="K159" s="176"/>
    </row>
    <row r="160" spans="1:11" s="37" customFormat="1" ht="220.5" x14ac:dyDescent="0.3">
      <c r="A160" s="70"/>
      <c r="B160" s="71"/>
      <c r="C160" s="71"/>
      <c r="D160" s="72" t="s">
        <v>266</v>
      </c>
      <c r="E160" s="73" t="s">
        <v>6</v>
      </c>
      <c r="F160" s="73" t="s">
        <v>69</v>
      </c>
      <c r="G160" s="74">
        <v>1</v>
      </c>
      <c r="H160" s="74"/>
      <c r="I160" s="75">
        <f t="shared" ref="I160:I169" si="57">G160*H160</f>
        <v>0</v>
      </c>
      <c r="J160" s="74"/>
      <c r="K160" s="75">
        <f t="shared" ref="K160:K169" si="58">G160*J160</f>
        <v>0</v>
      </c>
    </row>
    <row r="161" spans="1:11" s="37" customFormat="1" x14ac:dyDescent="0.3">
      <c r="A161" s="70"/>
      <c r="B161" s="71"/>
      <c r="C161" s="71"/>
      <c r="D161" s="72" t="s">
        <v>219</v>
      </c>
      <c r="E161" s="73" t="s">
        <v>6</v>
      </c>
      <c r="F161" s="73" t="s">
        <v>69</v>
      </c>
      <c r="G161" s="74">
        <v>18</v>
      </c>
      <c r="H161" s="74"/>
      <c r="I161" s="75">
        <f t="shared" si="57"/>
        <v>0</v>
      </c>
      <c r="J161" s="74"/>
      <c r="K161" s="75"/>
    </row>
    <row r="162" spans="1:11" s="37" customFormat="1" ht="33.75" x14ac:dyDescent="0.3">
      <c r="A162" s="70"/>
      <c r="B162" s="71"/>
      <c r="C162" s="71"/>
      <c r="D162" s="72" t="s">
        <v>267</v>
      </c>
      <c r="E162" s="73" t="s">
        <v>6</v>
      </c>
      <c r="F162" s="73" t="s">
        <v>69</v>
      </c>
      <c r="G162" s="74">
        <v>18</v>
      </c>
      <c r="H162" s="74"/>
      <c r="I162" s="75">
        <f t="shared" si="57"/>
        <v>0</v>
      </c>
      <c r="J162" s="74"/>
      <c r="K162" s="75">
        <f t="shared" si="58"/>
        <v>0</v>
      </c>
    </row>
    <row r="163" spans="1:11" s="37" customFormat="1" ht="90" x14ac:dyDescent="0.3">
      <c r="A163" s="70"/>
      <c r="B163" s="71"/>
      <c r="C163" s="71"/>
      <c r="D163" s="87" t="s">
        <v>87</v>
      </c>
      <c r="E163" s="73" t="s">
        <v>6</v>
      </c>
      <c r="F163" s="73" t="s">
        <v>69</v>
      </c>
      <c r="G163" s="75">
        <v>2</v>
      </c>
      <c r="H163" s="75"/>
      <c r="I163" s="75">
        <f>G163*H163</f>
        <v>0</v>
      </c>
      <c r="J163" s="74"/>
      <c r="K163" s="75">
        <f>G163*J163</f>
        <v>0</v>
      </c>
    </row>
    <row r="164" spans="1:11" s="37" customFormat="1" x14ac:dyDescent="0.3">
      <c r="A164" s="184"/>
      <c r="B164" s="185"/>
      <c r="C164" s="176"/>
      <c r="D164" s="179" t="s">
        <v>221</v>
      </c>
      <c r="E164" s="175"/>
      <c r="F164" s="175"/>
      <c r="G164" s="175"/>
      <c r="H164" s="175"/>
      <c r="I164" s="175"/>
      <c r="J164" s="175"/>
      <c r="K164" s="176"/>
    </row>
    <row r="165" spans="1:11" s="37" customFormat="1" ht="123.75" x14ac:dyDescent="0.3">
      <c r="A165" s="70"/>
      <c r="B165" s="71"/>
      <c r="C165" s="71"/>
      <c r="D165" s="72" t="s">
        <v>268</v>
      </c>
      <c r="E165" s="73" t="s">
        <v>6</v>
      </c>
      <c r="F165" s="73" t="s">
        <v>69</v>
      </c>
      <c r="G165" s="74">
        <v>1</v>
      </c>
      <c r="H165" s="74"/>
      <c r="I165" s="75">
        <f t="shared" si="57"/>
        <v>0</v>
      </c>
      <c r="J165" s="74"/>
      <c r="K165" s="75">
        <f t="shared" si="58"/>
        <v>0</v>
      </c>
    </row>
    <row r="166" spans="1:11" s="37" customFormat="1" ht="123.75" x14ac:dyDescent="0.3">
      <c r="A166" s="70"/>
      <c r="B166" s="71"/>
      <c r="C166" s="71"/>
      <c r="D166" s="72" t="s">
        <v>269</v>
      </c>
      <c r="E166" s="73" t="s">
        <v>6</v>
      </c>
      <c r="F166" s="73" t="s">
        <v>69</v>
      </c>
      <c r="G166" s="74">
        <v>19</v>
      </c>
      <c r="H166" s="74"/>
      <c r="I166" s="75">
        <f t="shared" si="57"/>
        <v>0</v>
      </c>
      <c r="J166" s="74"/>
      <c r="K166" s="75">
        <f t="shared" si="58"/>
        <v>0</v>
      </c>
    </row>
    <row r="167" spans="1:11" s="37" customFormat="1" x14ac:dyDescent="0.3">
      <c r="A167" s="70"/>
      <c r="B167" s="71"/>
      <c r="C167" s="71"/>
      <c r="D167" s="72" t="s">
        <v>217</v>
      </c>
      <c r="E167" s="73" t="s">
        <v>6</v>
      </c>
      <c r="F167" s="73" t="s">
        <v>69</v>
      </c>
      <c r="G167" s="74">
        <v>19</v>
      </c>
      <c r="H167" s="74"/>
      <c r="I167" s="75">
        <f t="shared" si="57"/>
        <v>0</v>
      </c>
      <c r="J167" s="74"/>
      <c r="K167" s="75">
        <f t="shared" si="58"/>
        <v>0</v>
      </c>
    </row>
    <row r="168" spans="1:11" s="37" customFormat="1" x14ac:dyDescent="0.3">
      <c r="A168" s="70"/>
      <c r="B168" s="71"/>
      <c r="C168" s="71"/>
      <c r="D168" s="72" t="s">
        <v>258</v>
      </c>
      <c r="E168" s="73" t="s">
        <v>6</v>
      </c>
      <c r="F168" s="73" t="s">
        <v>69</v>
      </c>
      <c r="G168" s="74">
        <v>1</v>
      </c>
      <c r="H168" s="74"/>
      <c r="I168" s="75">
        <f t="shared" ref="I168" si="59">G168*H168</f>
        <v>0</v>
      </c>
      <c r="J168" s="74"/>
      <c r="K168" s="75">
        <f t="shared" ref="K168" si="60">G168*J168</f>
        <v>0</v>
      </c>
    </row>
    <row r="169" spans="1:11" s="37" customFormat="1" x14ac:dyDescent="0.3">
      <c r="A169" s="70"/>
      <c r="B169" s="71"/>
      <c r="C169" s="71"/>
      <c r="D169" s="72" t="s">
        <v>218</v>
      </c>
      <c r="E169" s="73" t="s">
        <v>6</v>
      </c>
      <c r="F169" s="73" t="s">
        <v>69</v>
      </c>
      <c r="G169" s="74">
        <v>19</v>
      </c>
      <c r="H169" s="74"/>
      <c r="I169" s="75">
        <f t="shared" si="57"/>
        <v>0</v>
      </c>
      <c r="J169" s="74"/>
      <c r="K169" s="75">
        <f t="shared" si="58"/>
        <v>0</v>
      </c>
    </row>
    <row r="170" spans="1:11" s="37" customFormat="1" ht="13.5" customHeight="1" x14ac:dyDescent="0.3">
      <c r="A170" s="70"/>
      <c r="B170" s="71"/>
      <c r="C170" s="71"/>
      <c r="D170" s="72"/>
      <c r="E170" s="73"/>
      <c r="F170" s="73"/>
      <c r="G170" s="74"/>
      <c r="H170" s="74"/>
      <c r="I170" s="75"/>
      <c r="J170" s="74"/>
      <c r="K170" s="75"/>
    </row>
    <row r="171" spans="1:11" s="37" customFormat="1" ht="13.5" customHeight="1" x14ac:dyDescent="0.3">
      <c r="A171" s="70"/>
      <c r="B171" s="73"/>
      <c r="C171" s="73"/>
      <c r="D171" s="87" t="s">
        <v>86</v>
      </c>
      <c r="E171" s="73" t="s">
        <v>6</v>
      </c>
      <c r="F171" s="73" t="s">
        <v>69</v>
      </c>
      <c r="G171" s="75">
        <v>20</v>
      </c>
      <c r="H171" s="75"/>
      <c r="I171" s="75">
        <f>G171*H171</f>
        <v>0</v>
      </c>
      <c r="J171" s="75"/>
      <c r="K171" s="75">
        <f>G171*J171</f>
        <v>0</v>
      </c>
    </row>
    <row r="172" spans="1:11" s="37" customFormat="1" ht="13.5" customHeight="1" x14ac:dyDescent="0.3">
      <c r="A172" s="70"/>
      <c r="B172" s="73"/>
      <c r="C172" s="73"/>
      <c r="D172" s="87"/>
      <c r="E172" s="73"/>
      <c r="F172" s="73"/>
      <c r="G172" s="75"/>
      <c r="H172" s="75"/>
      <c r="I172" s="75"/>
      <c r="J172" s="75"/>
      <c r="K172" s="75"/>
    </row>
    <row r="173" spans="1:11" s="37" customFormat="1" ht="13.5" customHeight="1" x14ac:dyDescent="0.3">
      <c r="A173" s="70"/>
      <c r="B173" s="73"/>
      <c r="C173" s="73"/>
      <c r="D173" s="87" t="s">
        <v>85</v>
      </c>
      <c r="E173" s="73" t="s">
        <v>0</v>
      </c>
      <c r="F173" s="73" t="s">
        <v>69</v>
      </c>
      <c r="G173" s="75">
        <v>100</v>
      </c>
      <c r="H173" s="75"/>
      <c r="I173" s="75">
        <f>G173*H173</f>
        <v>0</v>
      </c>
      <c r="J173" s="75"/>
      <c r="K173" s="75">
        <f>G173*J173</f>
        <v>0</v>
      </c>
    </row>
    <row r="174" spans="1:11" s="37" customFormat="1" ht="13.5" customHeight="1" x14ac:dyDescent="0.3">
      <c r="A174" s="70"/>
      <c r="B174" s="73"/>
      <c r="C174" s="73"/>
      <c r="D174" s="193" t="s">
        <v>132</v>
      </c>
      <c r="E174" s="175"/>
      <c r="F174" s="175"/>
      <c r="G174" s="175"/>
      <c r="H174" s="175"/>
      <c r="I174" s="175"/>
      <c r="J174" s="175"/>
      <c r="K174" s="176"/>
    </row>
    <row r="175" spans="1:11" s="37" customFormat="1" ht="16.5" customHeight="1" x14ac:dyDescent="0.3">
      <c r="A175" s="80"/>
      <c r="B175" s="81"/>
      <c r="C175" s="81" t="s">
        <v>45</v>
      </c>
      <c r="D175" s="82" t="str">
        <f>CONCATENATE(C152," ",D152)</f>
        <v>3 Dorozumívací zařízení (DZ)</v>
      </c>
      <c r="E175" s="83"/>
      <c r="F175" s="83"/>
      <c r="G175" s="84"/>
      <c r="H175" s="85"/>
      <c r="I175" s="86">
        <f>SUM(I160:I173)</f>
        <v>0</v>
      </c>
      <c r="J175" s="177">
        <f>SUM(K160:K173)</f>
        <v>0</v>
      </c>
      <c r="K175" s="178"/>
    </row>
    <row r="176" spans="1:11" s="37" customFormat="1" ht="16.5" customHeight="1" x14ac:dyDescent="0.3">
      <c r="A176" s="68" t="s">
        <v>43</v>
      </c>
      <c r="B176" s="69"/>
      <c r="C176" s="69" t="s">
        <v>48</v>
      </c>
      <c r="D176" s="174" t="s">
        <v>67</v>
      </c>
      <c r="E176" s="175"/>
      <c r="F176" s="175"/>
      <c r="G176" s="175"/>
      <c r="H176" s="175"/>
      <c r="I176" s="175"/>
      <c r="J176" s="175"/>
      <c r="K176" s="176"/>
    </row>
    <row r="177" spans="1:11" s="37" customFormat="1" ht="16.5" customHeight="1" x14ac:dyDescent="0.3">
      <c r="A177" s="147"/>
      <c r="B177" s="150"/>
      <c r="C177" s="149"/>
      <c r="D177" s="180" t="s">
        <v>272</v>
      </c>
      <c r="E177" s="175"/>
      <c r="F177" s="175"/>
      <c r="G177" s="175"/>
      <c r="H177" s="175"/>
      <c r="I177" s="175"/>
      <c r="J177" s="175"/>
      <c r="K177" s="176"/>
    </row>
    <row r="178" spans="1:11" s="37" customFormat="1" ht="13.5" customHeight="1" x14ac:dyDescent="0.3">
      <c r="A178" s="184"/>
      <c r="B178" s="185"/>
      <c r="C178" s="176"/>
      <c r="D178" s="179" t="s">
        <v>76</v>
      </c>
      <c r="E178" s="175"/>
      <c r="F178" s="175"/>
      <c r="G178" s="175"/>
      <c r="H178" s="175"/>
      <c r="I178" s="175"/>
      <c r="J178" s="175"/>
      <c r="K178" s="176"/>
    </row>
    <row r="179" spans="1:11" s="37" customFormat="1" ht="56.25" x14ac:dyDescent="0.3">
      <c r="A179" s="70"/>
      <c r="B179" s="71"/>
      <c r="C179" s="71"/>
      <c r="D179" s="87" t="s">
        <v>222</v>
      </c>
      <c r="E179" s="73" t="s">
        <v>6</v>
      </c>
      <c r="F179" s="73" t="s">
        <v>69</v>
      </c>
      <c r="G179" s="75">
        <v>1</v>
      </c>
      <c r="H179" s="75"/>
      <c r="I179" s="75">
        <f t="shared" ref="I179:I204" si="61">G179*H179</f>
        <v>0</v>
      </c>
      <c r="J179" s="74"/>
      <c r="K179" s="75">
        <f t="shared" ref="K179:K204" si="62">G179*J179</f>
        <v>0</v>
      </c>
    </row>
    <row r="180" spans="1:11" s="37" customFormat="1" ht="13.5" customHeight="1" x14ac:dyDescent="0.3">
      <c r="A180" s="70"/>
      <c r="B180" s="73"/>
      <c r="C180" s="73"/>
      <c r="D180" s="87" t="s">
        <v>223</v>
      </c>
      <c r="E180" s="73" t="s">
        <v>6</v>
      </c>
      <c r="F180" s="73" t="s">
        <v>69</v>
      </c>
      <c r="G180" s="75">
        <v>1</v>
      </c>
      <c r="H180" s="75"/>
      <c r="I180" s="75">
        <f t="shared" si="61"/>
        <v>0</v>
      </c>
      <c r="J180" s="75"/>
      <c r="K180" s="75">
        <f t="shared" si="62"/>
        <v>0</v>
      </c>
    </row>
    <row r="181" spans="1:11" s="37" customFormat="1" ht="22.5" x14ac:dyDescent="0.3">
      <c r="A181" s="70"/>
      <c r="B181" s="73"/>
      <c r="C181" s="73"/>
      <c r="D181" s="76" t="s">
        <v>32</v>
      </c>
      <c r="E181" s="73" t="s">
        <v>6</v>
      </c>
      <c r="F181" s="73" t="s">
        <v>69</v>
      </c>
      <c r="G181" s="75">
        <v>1</v>
      </c>
      <c r="H181" s="75"/>
      <c r="I181" s="75">
        <f t="shared" si="61"/>
        <v>0</v>
      </c>
      <c r="J181" s="75"/>
      <c r="K181" s="75">
        <f t="shared" si="62"/>
        <v>0</v>
      </c>
    </row>
    <row r="182" spans="1:11" s="37" customFormat="1" ht="22.5" x14ac:dyDescent="0.3">
      <c r="A182" s="70"/>
      <c r="B182" s="73"/>
      <c r="C182" s="73"/>
      <c r="D182" s="76" t="s">
        <v>97</v>
      </c>
      <c r="E182" s="73" t="s">
        <v>2</v>
      </c>
      <c r="F182" s="73" t="s">
        <v>69</v>
      </c>
      <c r="G182" s="75">
        <v>1</v>
      </c>
      <c r="H182" s="75"/>
      <c r="I182" s="75"/>
      <c r="J182" s="75"/>
      <c r="K182" s="75">
        <f>G182*J182</f>
        <v>0</v>
      </c>
    </row>
    <row r="183" spans="1:11" s="37" customFormat="1" ht="13.5" customHeight="1" x14ac:dyDescent="0.3">
      <c r="A183" s="184"/>
      <c r="B183" s="185"/>
      <c r="C183" s="176"/>
      <c r="D183" s="179" t="s">
        <v>88</v>
      </c>
      <c r="E183" s="175"/>
      <c r="F183" s="175"/>
      <c r="G183" s="175"/>
      <c r="H183" s="175"/>
      <c r="I183" s="175"/>
      <c r="J183" s="175"/>
      <c r="K183" s="176"/>
    </row>
    <row r="184" spans="1:11" s="37" customFormat="1" ht="13.5" customHeight="1" x14ac:dyDescent="0.3">
      <c r="A184" s="70"/>
      <c r="B184" s="71"/>
      <c r="C184" s="71"/>
      <c r="D184" s="87" t="s">
        <v>224</v>
      </c>
      <c r="E184" s="73" t="s">
        <v>6</v>
      </c>
      <c r="F184" s="73" t="s">
        <v>69</v>
      </c>
      <c r="G184" s="75">
        <v>28</v>
      </c>
      <c r="H184" s="75"/>
      <c r="I184" s="75">
        <f t="shared" si="61"/>
        <v>0</v>
      </c>
      <c r="J184" s="75"/>
      <c r="K184" s="75">
        <f t="shared" ref="K184:K186" si="63">G184*J184</f>
        <v>0</v>
      </c>
    </row>
    <row r="185" spans="1:11" s="37" customFormat="1" ht="13.5" customHeight="1" x14ac:dyDescent="0.3">
      <c r="A185" s="70"/>
      <c r="B185" s="71"/>
      <c r="C185" s="71"/>
      <c r="D185" s="87" t="s">
        <v>225</v>
      </c>
      <c r="E185" s="73" t="s">
        <v>6</v>
      </c>
      <c r="F185" s="73" t="s">
        <v>69</v>
      </c>
      <c r="G185" s="75">
        <v>6</v>
      </c>
      <c r="H185" s="75"/>
      <c r="I185" s="75">
        <f t="shared" si="61"/>
        <v>0</v>
      </c>
      <c r="J185" s="75"/>
      <c r="K185" s="75">
        <f t="shared" si="63"/>
        <v>0</v>
      </c>
    </row>
    <row r="186" spans="1:11" s="37" customFormat="1" ht="157.5" x14ac:dyDescent="0.3">
      <c r="A186" s="70"/>
      <c r="B186" s="71"/>
      <c r="C186" s="71"/>
      <c r="D186" s="87" t="s">
        <v>346</v>
      </c>
      <c r="E186" s="73" t="s">
        <v>6</v>
      </c>
      <c r="F186" s="73" t="s">
        <v>69</v>
      </c>
      <c r="G186" s="75">
        <v>12</v>
      </c>
      <c r="H186" s="75"/>
      <c r="I186" s="75">
        <f t="shared" si="61"/>
        <v>0</v>
      </c>
      <c r="J186" s="75"/>
      <c r="K186" s="75">
        <f t="shared" si="63"/>
        <v>0</v>
      </c>
    </row>
    <row r="187" spans="1:11" s="37" customFormat="1" ht="13.5" customHeight="1" x14ac:dyDescent="0.3">
      <c r="A187" s="70"/>
      <c r="B187" s="71"/>
      <c r="C187" s="71"/>
      <c r="D187" s="87" t="s">
        <v>274</v>
      </c>
      <c r="E187" s="73" t="s">
        <v>6</v>
      </c>
      <c r="F187" s="73" t="s">
        <v>69</v>
      </c>
      <c r="G187" s="75">
        <v>1</v>
      </c>
      <c r="H187" s="75"/>
      <c r="I187" s="75">
        <f t="shared" si="61"/>
        <v>0</v>
      </c>
      <c r="J187" s="74"/>
      <c r="K187" s="75">
        <f t="shared" si="62"/>
        <v>0</v>
      </c>
    </row>
    <row r="188" spans="1:11" s="37" customFormat="1" x14ac:dyDescent="0.3">
      <c r="A188" s="70"/>
      <c r="B188" s="71"/>
      <c r="C188" s="71"/>
      <c r="D188" s="87" t="s">
        <v>144</v>
      </c>
      <c r="E188" s="73" t="s">
        <v>6</v>
      </c>
      <c r="F188" s="73" t="s">
        <v>69</v>
      </c>
      <c r="G188" s="75">
        <v>6</v>
      </c>
      <c r="H188" s="75"/>
      <c r="I188" s="75">
        <f t="shared" si="61"/>
        <v>0</v>
      </c>
      <c r="J188" s="74"/>
      <c r="K188" s="75">
        <f t="shared" si="62"/>
        <v>0</v>
      </c>
    </row>
    <row r="189" spans="1:11" s="37" customFormat="1" x14ac:dyDescent="0.3">
      <c r="A189" s="70"/>
      <c r="B189" s="71"/>
      <c r="C189" s="71"/>
      <c r="D189" s="87" t="s">
        <v>142</v>
      </c>
      <c r="E189" s="73" t="s">
        <v>6</v>
      </c>
      <c r="F189" s="73" t="s">
        <v>69</v>
      </c>
      <c r="G189" s="75">
        <v>10</v>
      </c>
      <c r="H189" s="75"/>
      <c r="I189" s="75">
        <f t="shared" si="61"/>
        <v>0</v>
      </c>
      <c r="J189" s="74"/>
      <c r="K189" s="75"/>
    </row>
    <row r="190" spans="1:11" s="37" customFormat="1" ht="22.5" x14ac:dyDescent="0.3">
      <c r="A190" s="70"/>
      <c r="B190" s="71"/>
      <c r="C190" s="71"/>
      <c r="D190" s="87" t="s">
        <v>143</v>
      </c>
      <c r="E190" s="73" t="s">
        <v>6</v>
      </c>
      <c r="F190" s="73" t="s">
        <v>69</v>
      </c>
      <c r="G190" s="75">
        <v>8</v>
      </c>
      <c r="H190" s="75"/>
      <c r="I190" s="75">
        <f t="shared" si="61"/>
        <v>0</v>
      </c>
      <c r="J190" s="74"/>
      <c r="K190" s="75">
        <f t="shared" si="62"/>
        <v>0</v>
      </c>
    </row>
    <row r="191" spans="1:11" s="37" customFormat="1" x14ac:dyDescent="0.3">
      <c r="A191" s="70"/>
      <c r="B191" s="71"/>
      <c r="C191" s="71"/>
      <c r="D191" s="87" t="s">
        <v>292</v>
      </c>
      <c r="E191" s="73" t="s">
        <v>6</v>
      </c>
      <c r="F191" s="73" t="s">
        <v>69</v>
      </c>
      <c r="G191" s="75">
        <v>8</v>
      </c>
      <c r="H191" s="75"/>
      <c r="I191" s="75">
        <f t="shared" ref="I191" si="64">G191*H191</f>
        <v>0</v>
      </c>
      <c r="J191" s="74"/>
      <c r="K191" s="75">
        <f t="shared" ref="K191" si="65">G191*J191</f>
        <v>0</v>
      </c>
    </row>
    <row r="192" spans="1:11" s="37" customFormat="1" ht="112.5" x14ac:dyDescent="0.3">
      <c r="A192" s="70"/>
      <c r="B192" s="71"/>
      <c r="C192" s="71"/>
      <c r="D192" s="87" t="s">
        <v>275</v>
      </c>
      <c r="E192" s="73" t="s">
        <v>6</v>
      </c>
      <c r="F192" s="73" t="s">
        <v>69</v>
      </c>
      <c r="G192" s="75">
        <v>8</v>
      </c>
      <c r="H192" s="75"/>
      <c r="I192" s="75">
        <f t="shared" si="61"/>
        <v>0</v>
      </c>
      <c r="J192" s="74"/>
      <c r="K192" s="75">
        <f t="shared" si="62"/>
        <v>0</v>
      </c>
    </row>
    <row r="193" spans="1:11" s="37" customFormat="1" x14ac:dyDescent="0.3">
      <c r="A193" s="70"/>
      <c r="B193" s="73"/>
      <c r="C193" s="73"/>
      <c r="D193" s="87" t="s">
        <v>138</v>
      </c>
      <c r="E193" s="73" t="s">
        <v>6</v>
      </c>
      <c r="F193" s="73" t="s">
        <v>69</v>
      </c>
      <c r="G193" s="75">
        <v>7</v>
      </c>
      <c r="H193" s="75"/>
      <c r="I193" s="75">
        <f t="shared" ref="I193" si="66">G193*H193</f>
        <v>0</v>
      </c>
      <c r="J193" s="74"/>
      <c r="K193" s="75">
        <f t="shared" ref="K193" si="67">G193*J193</f>
        <v>0</v>
      </c>
    </row>
    <row r="194" spans="1:11" s="37" customFormat="1" ht="29.25" x14ac:dyDescent="0.3">
      <c r="A194" s="70"/>
      <c r="B194" s="71"/>
      <c r="C194" s="71"/>
      <c r="D194" s="87" t="s">
        <v>277</v>
      </c>
      <c r="E194" s="73" t="s">
        <v>6</v>
      </c>
      <c r="F194" s="73" t="s">
        <v>69</v>
      </c>
      <c r="G194" s="75">
        <v>106</v>
      </c>
      <c r="H194" s="75"/>
      <c r="I194" s="75">
        <f t="shared" si="61"/>
        <v>0</v>
      </c>
      <c r="J194" s="74"/>
      <c r="K194" s="75">
        <f t="shared" si="62"/>
        <v>0</v>
      </c>
    </row>
    <row r="195" spans="1:11" s="37" customFormat="1" ht="65.25" x14ac:dyDescent="0.3">
      <c r="A195" s="70"/>
      <c r="B195" s="71"/>
      <c r="C195" s="71"/>
      <c r="D195" s="87" t="s">
        <v>276</v>
      </c>
      <c r="E195" s="73" t="s">
        <v>6</v>
      </c>
      <c r="F195" s="73" t="s">
        <v>69</v>
      </c>
      <c r="G195" s="75">
        <v>36</v>
      </c>
      <c r="H195" s="75"/>
      <c r="I195" s="75">
        <f t="shared" ref="I195" si="68">G195*H195</f>
        <v>0</v>
      </c>
      <c r="J195" s="74"/>
      <c r="K195" s="75">
        <f t="shared" ref="K195" si="69">G195*J195</f>
        <v>0</v>
      </c>
    </row>
    <row r="196" spans="1:11" s="37" customFormat="1" ht="137.25" x14ac:dyDescent="0.3">
      <c r="A196" s="70"/>
      <c r="B196" s="71"/>
      <c r="C196" s="71"/>
      <c r="D196" s="151" t="s">
        <v>278</v>
      </c>
      <c r="E196" s="73" t="s">
        <v>6</v>
      </c>
      <c r="F196" s="73" t="s">
        <v>69</v>
      </c>
      <c r="G196" s="75">
        <v>2</v>
      </c>
      <c r="H196" s="75"/>
      <c r="I196" s="75">
        <f t="shared" ref="I196" si="70">G196*H196</f>
        <v>0</v>
      </c>
      <c r="J196" s="74"/>
      <c r="K196" s="75">
        <f t="shared" ref="K196" si="71">G196*J196</f>
        <v>0</v>
      </c>
    </row>
    <row r="197" spans="1:11" s="37" customFormat="1" ht="173.25" x14ac:dyDescent="0.3">
      <c r="A197" s="70"/>
      <c r="B197" s="71"/>
      <c r="C197" s="71"/>
      <c r="D197" s="87" t="s">
        <v>279</v>
      </c>
      <c r="E197" s="73" t="s">
        <v>6</v>
      </c>
      <c r="F197" s="73" t="s">
        <v>69</v>
      </c>
      <c r="G197" s="75">
        <v>11</v>
      </c>
      <c r="H197" s="75"/>
      <c r="I197" s="75">
        <f t="shared" ref="I197" si="72">G197*H197</f>
        <v>0</v>
      </c>
      <c r="J197" s="74"/>
      <c r="K197" s="75">
        <f t="shared" ref="K197" si="73">G197*J197</f>
        <v>0</v>
      </c>
    </row>
    <row r="198" spans="1:11" s="37" customFormat="1" ht="22.5" x14ac:dyDescent="0.3">
      <c r="A198" s="70"/>
      <c r="B198" s="71"/>
      <c r="C198" s="71"/>
      <c r="D198" s="87" t="s">
        <v>90</v>
      </c>
      <c r="E198" s="73" t="s">
        <v>6</v>
      </c>
      <c r="F198" s="73" t="s">
        <v>69</v>
      </c>
      <c r="G198" s="75">
        <v>37</v>
      </c>
      <c r="H198" s="75"/>
      <c r="I198" s="75">
        <f t="shared" si="61"/>
        <v>0</v>
      </c>
      <c r="J198" s="74"/>
      <c r="K198" s="75">
        <f t="shared" si="62"/>
        <v>0</v>
      </c>
    </row>
    <row r="199" spans="1:11" s="37" customFormat="1" ht="13.5" customHeight="1" x14ac:dyDescent="0.3">
      <c r="A199" s="70"/>
      <c r="B199" s="71"/>
      <c r="C199" s="71"/>
      <c r="D199" s="87" t="s">
        <v>89</v>
      </c>
      <c r="E199" s="73" t="s">
        <v>6</v>
      </c>
      <c r="F199" s="73" t="s">
        <v>69</v>
      </c>
      <c r="G199" s="75">
        <v>37</v>
      </c>
      <c r="H199" s="75"/>
      <c r="I199" s="75">
        <f t="shared" si="61"/>
        <v>0</v>
      </c>
      <c r="J199" s="74"/>
      <c r="K199" s="75">
        <f t="shared" si="62"/>
        <v>0</v>
      </c>
    </row>
    <row r="200" spans="1:11" s="37" customFormat="1" ht="22.5" x14ac:dyDescent="0.3">
      <c r="A200" s="70"/>
      <c r="B200" s="71"/>
      <c r="C200" s="71"/>
      <c r="D200" s="87" t="s">
        <v>280</v>
      </c>
      <c r="E200" s="73" t="s">
        <v>6</v>
      </c>
      <c r="F200" s="73" t="s">
        <v>69</v>
      </c>
      <c r="G200" s="75">
        <v>2</v>
      </c>
      <c r="H200" s="75"/>
      <c r="I200" s="75">
        <f t="shared" ref="I200" si="74">G200*H200</f>
        <v>0</v>
      </c>
      <c r="J200" s="74"/>
      <c r="K200" s="75">
        <f t="shared" ref="K200" si="75">G200*J200</f>
        <v>0</v>
      </c>
    </row>
    <row r="201" spans="1:11" s="37" customFormat="1" ht="13.5" customHeight="1" x14ac:dyDescent="0.3">
      <c r="A201" s="70"/>
      <c r="B201" s="71"/>
      <c r="C201" s="71"/>
      <c r="D201" s="87"/>
      <c r="E201" s="73"/>
      <c r="F201" s="73"/>
      <c r="G201" s="75"/>
      <c r="H201" s="75"/>
      <c r="I201" s="75"/>
      <c r="J201" s="74"/>
      <c r="K201" s="75"/>
    </row>
    <row r="202" spans="1:11" s="37" customFormat="1" ht="13.5" customHeight="1" x14ac:dyDescent="0.3">
      <c r="A202" s="70"/>
      <c r="B202" s="71"/>
      <c r="C202" s="71"/>
      <c r="D202" s="87" t="s">
        <v>226</v>
      </c>
      <c r="E202" s="73" t="s">
        <v>6</v>
      </c>
      <c r="F202" s="73" t="s">
        <v>69</v>
      </c>
      <c r="G202" s="75">
        <v>4</v>
      </c>
      <c r="H202" s="75"/>
      <c r="I202" s="75">
        <f>G202*H202</f>
        <v>0</v>
      </c>
      <c r="J202" s="75"/>
      <c r="K202" s="75">
        <f>G202*J202</f>
        <v>0</v>
      </c>
    </row>
    <row r="203" spans="1:11" s="37" customFormat="1" ht="13.5" customHeight="1" x14ac:dyDescent="0.3">
      <c r="A203" s="70"/>
      <c r="B203" s="71"/>
      <c r="C203" s="71"/>
      <c r="D203" s="87" t="s">
        <v>223</v>
      </c>
      <c r="E203" s="73" t="s">
        <v>6</v>
      </c>
      <c r="F203" s="73" t="s">
        <v>69</v>
      </c>
      <c r="G203" s="75">
        <v>4</v>
      </c>
      <c r="H203" s="75"/>
      <c r="I203" s="75">
        <f>G203*H203</f>
        <v>0</v>
      </c>
      <c r="J203" s="75"/>
      <c r="K203" s="75">
        <f>G203*J203</f>
        <v>0</v>
      </c>
    </row>
    <row r="204" spans="1:11" s="37" customFormat="1" ht="22.5" x14ac:dyDescent="0.3">
      <c r="A204" s="70"/>
      <c r="B204" s="73"/>
      <c r="C204" s="73"/>
      <c r="D204" s="76" t="s">
        <v>79</v>
      </c>
      <c r="E204" s="73" t="s">
        <v>6</v>
      </c>
      <c r="F204" s="73" t="s">
        <v>69</v>
      </c>
      <c r="G204" s="75">
        <v>4</v>
      </c>
      <c r="H204" s="75"/>
      <c r="I204" s="75">
        <f t="shared" si="61"/>
        <v>0</v>
      </c>
      <c r="J204" s="75"/>
      <c r="K204" s="75">
        <f t="shared" si="62"/>
        <v>0</v>
      </c>
    </row>
    <row r="205" spans="1:11" s="37" customFormat="1" ht="13.5" customHeight="1" x14ac:dyDescent="0.3">
      <c r="A205" s="70"/>
      <c r="B205" s="73"/>
      <c r="C205" s="73"/>
      <c r="D205" s="87"/>
      <c r="E205" s="73"/>
      <c r="F205" s="73"/>
      <c r="G205" s="75"/>
      <c r="H205" s="75"/>
      <c r="I205" s="75"/>
      <c r="J205" s="74"/>
      <c r="K205" s="75"/>
    </row>
    <row r="206" spans="1:11" s="37" customFormat="1" ht="22.5" x14ac:dyDescent="0.3">
      <c r="A206" s="70"/>
      <c r="B206" s="73"/>
      <c r="C206" s="73"/>
      <c r="D206" s="87" t="s">
        <v>227</v>
      </c>
      <c r="E206" s="73" t="s">
        <v>0</v>
      </c>
      <c r="F206" s="73" t="s">
        <v>69</v>
      </c>
      <c r="G206" s="75">
        <v>955</v>
      </c>
      <c r="H206" s="75"/>
      <c r="I206" s="75">
        <f>G206*H206</f>
        <v>0</v>
      </c>
      <c r="J206" s="75"/>
      <c r="K206" s="75">
        <f>G206*J206</f>
        <v>0</v>
      </c>
    </row>
    <row r="207" spans="1:11" s="37" customFormat="1" ht="22.5" x14ac:dyDescent="0.3">
      <c r="A207" s="70"/>
      <c r="B207" s="73"/>
      <c r="C207" s="73"/>
      <c r="D207" s="87" t="s">
        <v>15</v>
      </c>
      <c r="E207" s="73" t="s">
        <v>0</v>
      </c>
      <c r="F207" s="73" t="s">
        <v>69</v>
      </c>
      <c r="G207" s="75">
        <v>9645</v>
      </c>
      <c r="H207" s="75"/>
      <c r="I207" s="75">
        <f>G207*H207</f>
        <v>0</v>
      </c>
      <c r="J207" s="75"/>
      <c r="K207" s="75">
        <f>G207*J207</f>
        <v>0</v>
      </c>
    </row>
    <row r="208" spans="1:11" s="37" customFormat="1" x14ac:dyDescent="0.3">
      <c r="A208" s="70"/>
      <c r="B208" s="73"/>
      <c r="C208" s="73"/>
      <c r="D208" s="90" t="s">
        <v>91</v>
      </c>
      <c r="E208" s="73" t="s">
        <v>0</v>
      </c>
      <c r="F208" s="73" t="s">
        <v>69</v>
      </c>
      <c r="G208" s="75">
        <v>955</v>
      </c>
      <c r="H208" s="75"/>
      <c r="I208" s="75">
        <f>G208*H208</f>
        <v>0</v>
      </c>
      <c r="J208" s="75"/>
      <c r="K208" s="75">
        <f>G208*J208</f>
        <v>0</v>
      </c>
    </row>
    <row r="209" spans="1:11" s="37" customFormat="1" x14ac:dyDescent="0.3">
      <c r="A209" s="70"/>
      <c r="B209" s="73"/>
      <c r="C209" s="73"/>
      <c r="D209" s="90"/>
      <c r="E209" s="73"/>
      <c r="F209" s="73"/>
      <c r="G209" s="75"/>
      <c r="H209" s="75"/>
      <c r="I209" s="75"/>
      <c r="J209" s="75"/>
      <c r="K209" s="75"/>
    </row>
    <row r="210" spans="1:11" s="37" customFormat="1" x14ac:dyDescent="0.3">
      <c r="A210" s="70"/>
      <c r="B210" s="73"/>
      <c r="C210" s="73"/>
      <c r="D210" s="66" t="s">
        <v>293</v>
      </c>
      <c r="E210" s="73" t="s">
        <v>2</v>
      </c>
      <c r="F210" s="73" t="s">
        <v>69</v>
      </c>
      <c r="G210" s="75">
        <v>1</v>
      </c>
      <c r="H210" s="75"/>
      <c r="I210" s="75"/>
      <c r="J210" s="75"/>
      <c r="K210" s="75">
        <f>G210*J210</f>
        <v>0</v>
      </c>
    </row>
    <row r="211" spans="1:11" s="37" customFormat="1" x14ac:dyDescent="0.3">
      <c r="A211" s="70"/>
      <c r="B211" s="73"/>
      <c r="C211" s="73"/>
      <c r="D211" s="90"/>
      <c r="E211" s="73"/>
      <c r="F211" s="73"/>
      <c r="G211" s="75"/>
      <c r="H211" s="75"/>
      <c r="I211" s="75"/>
      <c r="J211" s="75"/>
      <c r="K211" s="75"/>
    </row>
    <row r="212" spans="1:11" s="37" customFormat="1" ht="16.5" customHeight="1" x14ac:dyDescent="0.3">
      <c r="A212" s="80"/>
      <c r="B212" s="81"/>
      <c r="C212" s="81" t="s">
        <v>45</v>
      </c>
      <c r="D212" s="89" t="str">
        <f>CONCATENATE(C176," ",D176)</f>
        <v>4 Poplachový zabezpečovací a tísňový systém (PZTS)</v>
      </c>
      <c r="E212" s="83"/>
      <c r="F212" s="83"/>
      <c r="G212" s="84"/>
      <c r="H212" s="85"/>
      <c r="I212" s="86">
        <f>SUM(I179:I211)</f>
        <v>0</v>
      </c>
      <c r="J212" s="177">
        <f>SUM(K179:K211)</f>
        <v>0</v>
      </c>
      <c r="K212" s="178"/>
    </row>
    <row r="213" spans="1:11" s="37" customFormat="1" ht="16.5" customHeight="1" x14ac:dyDescent="0.3">
      <c r="A213" s="68" t="s">
        <v>43</v>
      </c>
      <c r="B213" s="69"/>
      <c r="C213" s="69" t="s">
        <v>54</v>
      </c>
      <c r="D213" s="174" t="s">
        <v>53</v>
      </c>
      <c r="E213" s="175"/>
      <c r="F213" s="175"/>
      <c r="G213" s="175"/>
      <c r="H213" s="175"/>
      <c r="I213" s="175"/>
      <c r="J213" s="175"/>
      <c r="K213" s="176"/>
    </row>
    <row r="214" spans="1:11" s="37" customFormat="1" x14ac:dyDescent="0.3">
      <c r="A214" s="184"/>
      <c r="B214" s="185"/>
      <c r="C214" s="176"/>
      <c r="D214" s="179" t="s">
        <v>94</v>
      </c>
      <c r="E214" s="175"/>
      <c r="F214" s="175"/>
      <c r="G214" s="175"/>
      <c r="H214" s="175"/>
      <c r="I214" s="175"/>
      <c r="J214" s="175"/>
      <c r="K214" s="176"/>
    </row>
    <row r="215" spans="1:11" s="37" customFormat="1" ht="22.5" x14ac:dyDescent="0.3">
      <c r="A215" s="70"/>
      <c r="B215" s="71"/>
      <c r="C215" s="71"/>
      <c r="D215" s="90" t="s">
        <v>228</v>
      </c>
      <c r="E215" s="73" t="s">
        <v>6</v>
      </c>
      <c r="F215" s="73" t="s">
        <v>69</v>
      </c>
      <c r="G215" s="75">
        <v>88</v>
      </c>
      <c r="H215" s="75"/>
      <c r="I215" s="75">
        <f>G215*H215</f>
        <v>0</v>
      </c>
      <c r="J215" s="75"/>
      <c r="K215" s="75">
        <f>G215*J215</f>
        <v>0</v>
      </c>
    </row>
    <row r="216" spans="1:11" s="37" customFormat="1" ht="45" x14ac:dyDescent="0.3">
      <c r="A216" s="70"/>
      <c r="B216" s="71"/>
      <c r="C216" s="71"/>
      <c r="D216" s="90" t="s">
        <v>281</v>
      </c>
      <c r="E216" s="73" t="s">
        <v>6</v>
      </c>
      <c r="F216" s="73" t="s">
        <v>69</v>
      </c>
      <c r="G216" s="75">
        <v>88</v>
      </c>
      <c r="H216" s="75"/>
      <c r="I216" s="75">
        <f t="shared" ref="I216:I219" si="76">G216*H216</f>
        <v>0</v>
      </c>
      <c r="J216" s="75"/>
      <c r="K216" s="75">
        <f t="shared" ref="K216:K219" si="77">G216*J216</f>
        <v>0</v>
      </c>
    </row>
    <row r="217" spans="1:11" s="37" customFormat="1" ht="123.75" x14ac:dyDescent="0.3">
      <c r="A217" s="70"/>
      <c r="B217" s="71"/>
      <c r="C217" s="71"/>
      <c r="D217" s="90" t="s">
        <v>273</v>
      </c>
      <c r="E217" s="73" t="s">
        <v>6</v>
      </c>
      <c r="F217" s="73" t="s">
        <v>69</v>
      </c>
      <c r="G217" s="75">
        <v>80</v>
      </c>
      <c r="H217" s="75"/>
      <c r="I217" s="75">
        <f t="shared" si="76"/>
        <v>0</v>
      </c>
      <c r="J217" s="75"/>
      <c r="K217" s="75">
        <f t="shared" si="77"/>
        <v>0</v>
      </c>
    </row>
    <row r="218" spans="1:11" s="37" customFormat="1" x14ac:dyDescent="0.3">
      <c r="A218" s="70"/>
      <c r="B218" s="73"/>
      <c r="C218" s="73"/>
      <c r="D218" s="90" t="s">
        <v>93</v>
      </c>
      <c r="E218" s="73" t="s">
        <v>6</v>
      </c>
      <c r="F218" s="73" t="s">
        <v>69</v>
      </c>
      <c r="G218" s="75">
        <f>G217</f>
        <v>80</v>
      </c>
      <c r="H218" s="75"/>
      <c r="I218" s="75">
        <f t="shared" si="76"/>
        <v>0</v>
      </c>
      <c r="J218" s="75"/>
      <c r="K218" s="75">
        <f t="shared" si="77"/>
        <v>0</v>
      </c>
    </row>
    <row r="219" spans="1:11" s="37" customFormat="1" x14ac:dyDescent="0.3">
      <c r="A219" s="70"/>
      <c r="B219" s="73"/>
      <c r="C219" s="73"/>
      <c r="D219" s="90" t="s">
        <v>92</v>
      </c>
      <c r="E219" s="73" t="s">
        <v>6</v>
      </c>
      <c r="F219" s="73" t="s">
        <v>69</v>
      </c>
      <c r="G219" s="75">
        <f>G217</f>
        <v>80</v>
      </c>
      <c r="H219" s="75"/>
      <c r="I219" s="75">
        <f t="shared" si="76"/>
        <v>0</v>
      </c>
      <c r="J219" s="75"/>
      <c r="K219" s="75">
        <f t="shared" si="77"/>
        <v>0</v>
      </c>
    </row>
    <row r="220" spans="1:11" s="37" customFormat="1" x14ac:dyDescent="0.3">
      <c r="A220" s="70"/>
      <c r="B220" s="73"/>
      <c r="C220" s="73"/>
      <c r="D220" s="90"/>
      <c r="E220" s="73"/>
      <c r="F220" s="73"/>
      <c r="G220" s="75"/>
      <c r="H220" s="75"/>
      <c r="I220" s="75"/>
      <c r="J220" s="75"/>
      <c r="K220" s="75"/>
    </row>
    <row r="221" spans="1:11" s="37" customFormat="1" x14ac:dyDescent="0.3">
      <c r="A221" s="70"/>
      <c r="B221" s="73"/>
      <c r="C221" s="73"/>
      <c r="D221" s="87" t="s">
        <v>226</v>
      </c>
      <c r="E221" s="73" t="s">
        <v>6</v>
      </c>
      <c r="F221" s="73" t="s">
        <v>69</v>
      </c>
      <c r="G221" s="75">
        <v>8</v>
      </c>
      <c r="H221" s="75"/>
      <c r="I221" s="75">
        <f>G221*H221</f>
        <v>0</v>
      </c>
      <c r="J221" s="75"/>
      <c r="K221" s="75">
        <f>G221*J221</f>
        <v>0</v>
      </c>
    </row>
    <row r="222" spans="1:11" s="37" customFormat="1" x14ac:dyDescent="0.3">
      <c r="A222" s="70"/>
      <c r="B222" s="73"/>
      <c r="C222" s="73"/>
      <c r="D222" s="87" t="s">
        <v>223</v>
      </c>
      <c r="E222" s="73" t="s">
        <v>6</v>
      </c>
      <c r="F222" s="73" t="s">
        <v>69</v>
      </c>
      <c r="G222" s="75">
        <v>8</v>
      </c>
      <c r="H222" s="75"/>
      <c r="I222" s="75">
        <f>G222*H222</f>
        <v>0</v>
      </c>
      <c r="J222" s="75"/>
      <c r="K222" s="75">
        <f>G222*J222</f>
        <v>0</v>
      </c>
    </row>
    <row r="223" spans="1:11" s="37" customFormat="1" ht="22.5" x14ac:dyDescent="0.3">
      <c r="A223" s="70"/>
      <c r="B223" s="73"/>
      <c r="C223" s="73"/>
      <c r="D223" s="76" t="s">
        <v>79</v>
      </c>
      <c r="E223" s="73" t="s">
        <v>6</v>
      </c>
      <c r="F223" s="73" t="s">
        <v>69</v>
      </c>
      <c r="G223" s="75">
        <v>8</v>
      </c>
      <c r="H223" s="75"/>
      <c r="I223" s="75">
        <f t="shared" ref="I223" si="78">G223*H223</f>
        <v>0</v>
      </c>
      <c r="J223" s="75"/>
      <c r="K223" s="75">
        <f t="shared" ref="K223" si="79">G223*J223</f>
        <v>0</v>
      </c>
    </row>
    <row r="224" spans="1:11" s="37" customFormat="1" x14ac:dyDescent="0.3">
      <c r="A224" s="70"/>
      <c r="B224" s="73"/>
      <c r="C224" s="73"/>
      <c r="D224" s="90"/>
      <c r="E224" s="73"/>
      <c r="F224" s="73"/>
      <c r="G224" s="75"/>
      <c r="H224" s="75"/>
      <c r="I224" s="75"/>
      <c r="J224" s="75"/>
      <c r="K224" s="75"/>
    </row>
    <row r="225" spans="1:11" s="37" customFormat="1" ht="22.5" x14ac:dyDescent="0.3">
      <c r="A225" s="70"/>
      <c r="B225" s="73"/>
      <c r="C225" s="73"/>
      <c r="D225" s="87" t="s">
        <v>227</v>
      </c>
      <c r="E225" s="73" t="s">
        <v>0</v>
      </c>
      <c r="F225" s="73" t="s">
        <v>69</v>
      </c>
      <c r="G225" s="75">
        <v>1955</v>
      </c>
      <c r="H225" s="75"/>
      <c r="I225" s="75">
        <f>G225*H225</f>
        <v>0</v>
      </c>
      <c r="J225" s="75"/>
      <c r="K225" s="75">
        <f>G225*J225</f>
        <v>0</v>
      </c>
    </row>
    <row r="226" spans="1:11" s="37" customFormat="1" x14ac:dyDescent="0.3">
      <c r="A226" s="70"/>
      <c r="B226" s="73"/>
      <c r="C226" s="73"/>
      <c r="D226" s="87" t="s">
        <v>139</v>
      </c>
      <c r="E226" s="73" t="s">
        <v>0</v>
      </c>
      <c r="F226" s="73" t="s">
        <v>69</v>
      </c>
      <c r="G226" s="75">
        <v>655</v>
      </c>
      <c r="H226" s="75"/>
      <c r="I226" s="75">
        <f>G226*H226</f>
        <v>0</v>
      </c>
      <c r="J226" s="75"/>
      <c r="K226" s="75">
        <f>G226*J226</f>
        <v>0</v>
      </c>
    </row>
    <row r="227" spans="1:11" s="37" customFormat="1" x14ac:dyDescent="0.3">
      <c r="A227" s="70"/>
      <c r="B227" s="73"/>
      <c r="C227" s="73"/>
      <c r="D227" s="90" t="s">
        <v>91</v>
      </c>
      <c r="E227" s="73" t="s">
        <v>0</v>
      </c>
      <c r="F227" s="73" t="s">
        <v>69</v>
      </c>
      <c r="G227" s="75">
        <v>1955</v>
      </c>
      <c r="H227" s="75"/>
      <c r="I227" s="75">
        <f>G227*H227</f>
        <v>0</v>
      </c>
      <c r="J227" s="75"/>
      <c r="K227" s="75">
        <f>G227*J227</f>
        <v>0</v>
      </c>
    </row>
    <row r="228" spans="1:11" s="37" customFormat="1" x14ac:dyDescent="0.3">
      <c r="A228" s="70"/>
      <c r="B228" s="73"/>
      <c r="C228" s="73"/>
      <c r="D228" s="193" t="s">
        <v>95</v>
      </c>
      <c r="E228" s="175"/>
      <c r="F228" s="175"/>
      <c r="G228" s="175"/>
      <c r="H228" s="175"/>
      <c r="I228" s="175"/>
      <c r="J228" s="175"/>
      <c r="K228" s="176"/>
    </row>
    <row r="229" spans="1:11" s="37" customFormat="1" ht="16.5" customHeight="1" x14ac:dyDescent="0.3">
      <c r="A229" s="80"/>
      <c r="B229" s="81"/>
      <c r="C229" s="81" t="s">
        <v>45</v>
      </c>
      <c r="D229" s="89" t="str">
        <f>CONCATENATE(C213," ",D213)</f>
        <v>6 Elektronická kontrola vstupu - přístupový systém (EKV)</v>
      </c>
      <c r="E229" s="83"/>
      <c r="F229" s="83"/>
      <c r="G229" s="84"/>
      <c r="H229" s="85"/>
      <c r="I229" s="86">
        <f>SUM(I215:I228)</f>
        <v>0</v>
      </c>
      <c r="J229" s="177">
        <f>SUM(K215:K228)</f>
        <v>0</v>
      </c>
      <c r="K229" s="178"/>
    </row>
    <row r="230" spans="1:11" s="37" customFormat="1" ht="16.5" customHeight="1" x14ac:dyDescent="0.3">
      <c r="A230" s="68" t="s">
        <v>43</v>
      </c>
      <c r="B230" s="69"/>
      <c r="C230" s="69" t="s">
        <v>55</v>
      </c>
      <c r="D230" s="174" t="s">
        <v>49</v>
      </c>
      <c r="E230" s="175"/>
      <c r="F230" s="175"/>
      <c r="G230" s="175"/>
      <c r="H230" s="175"/>
      <c r="I230" s="175"/>
      <c r="J230" s="175"/>
      <c r="K230" s="176"/>
    </row>
    <row r="231" spans="1:11" s="37" customFormat="1" ht="16.5" customHeight="1" x14ac:dyDescent="0.3">
      <c r="A231" s="147"/>
      <c r="B231" s="150"/>
      <c r="C231" s="149"/>
      <c r="D231" s="180" t="s">
        <v>271</v>
      </c>
      <c r="E231" s="175"/>
      <c r="F231" s="175"/>
      <c r="G231" s="175"/>
      <c r="H231" s="175"/>
      <c r="I231" s="175"/>
      <c r="J231" s="175"/>
      <c r="K231" s="176"/>
    </row>
    <row r="232" spans="1:11" s="37" customFormat="1" x14ac:dyDescent="0.3">
      <c r="A232" s="184"/>
      <c r="B232" s="185"/>
      <c r="C232" s="176"/>
      <c r="D232" s="179" t="s">
        <v>96</v>
      </c>
      <c r="E232" s="175"/>
      <c r="F232" s="175"/>
      <c r="G232" s="175"/>
      <c r="H232" s="175"/>
      <c r="I232" s="175"/>
      <c r="J232" s="175"/>
      <c r="K232" s="176"/>
    </row>
    <row r="233" spans="1:11" s="37" customFormat="1" ht="123.75" x14ac:dyDescent="0.3">
      <c r="A233" s="70"/>
      <c r="B233" s="71"/>
      <c r="C233" s="71" t="s">
        <v>317</v>
      </c>
      <c r="D233" s="87" t="s">
        <v>315</v>
      </c>
      <c r="E233" s="73" t="s">
        <v>6</v>
      </c>
      <c r="F233" s="73" t="s">
        <v>69</v>
      </c>
      <c r="G233" s="75">
        <v>9</v>
      </c>
      <c r="H233" s="75"/>
      <c r="I233" s="75">
        <f t="shared" ref="I233:I243" si="80">G233*H233</f>
        <v>0</v>
      </c>
      <c r="J233" s="75"/>
      <c r="K233" s="75">
        <f t="shared" ref="K233:K243" si="81">G233*J233</f>
        <v>0</v>
      </c>
    </row>
    <row r="234" spans="1:11" s="37" customFormat="1" ht="22.5" x14ac:dyDescent="0.3">
      <c r="A234" s="70"/>
      <c r="B234" s="71"/>
      <c r="C234" s="71"/>
      <c r="D234" s="87" t="s">
        <v>321</v>
      </c>
      <c r="E234" s="73" t="s">
        <v>6</v>
      </c>
      <c r="F234" s="73" t="s">
        <v>69</v>
      </c>
      <c r="G234" s="75">
        <v>9</v>
      </c>
      <c r="H234" s="75"/>
      <c r="I234" s="75">
        <f t="shared" ref="I234" si="82">G234*H234</f>
        <v>0</v>
      </c>
      <c r="J234" s="75"/>
      <c r="K234" s="75">
        <f t="shared" ref="K234" si="83">G234*J234</f>
        <v>0</v>
      </c>
    </row>
    <row r="235" spans="1:11" s="37" customFormat="1" ht="123.75" x14ac:dyDescent="0.3">
      <c r="A235" s="70"/>
      <c r="B235" s="71"/>
      <c r="C235" s="71" t="s">
        <v>318</v>
      </c>
      <c r="D235" s="87" t="s">
        <v>316</v>
      </c>
      <c r="E235" s="73" t="s">
        <v>6</v>
      </c>
      <c r="F235" s="73" t="s">
        <v>69</v>
      </c>
      <c r="G235" s="75">
        <v>17</v>
      </c>
      <c r="H235" s="75"/>
      <c r="I235" s="75">
        <f t="shared" ref="I235" si="84">G235*H235</f>
        <v>0</v>
      </c>
      <c r="J235" s="75"/>
      <c r="K235" s="75">
        <f t="shared" ref="K235" si="85">G235*J235</f>
        <v>0</v>
      </c>
    </row>
    <row r="236" spans="1:11" s="37" customFormat="1" ht="112.5" x14ac:dyDescent="0.3">
      <c r="A236" s="70"/>
      <c r="B236" s="71"/>
      <c r="C236" s="71" t="s">
        <v>319</v>
      </c>
      <c r="D236" s="87" t="s">
        <v>327</v>
      </c>
      <c r="E236" s="73" t="s">
        <v>6</v>
      </c>
      <c r="F236" s="73" t="s">
        <v>69</v>
      </c>
      <c r="G236" s="75">
        <v>2</v>
      </c>
      <c r="H236" s="75"/>
      <c r="I236" s="75">
        <f t="shared" ref="I236" si="86">G236*H236</f>
        <v>0</v>
      </c>
      <c r="J236" s="75"/>
      <c r="K236" s="75">
        <f t="shared" ref="K236" si="87">G236*J236</f>
        <v>0</v>
      </c>
    </row>
    <row r="237" spans="1:11" s="37" customFormat="1" ht="22.5" x14ac:dyDescent="0.3">
      <c r="A237" s="70"/>
      <c r="B237" s="71"/>
      <c r="C237" s="71"/>
      <c r="D237" s="87" t="s">
        <v>328</v>
      </c>
      <c r="E237" s="73" t="s">
        <v>6</v>
      </c>
      <c r="F237" s="73" t="s">
        <v>69</v>
      </c>
      <c r="G237" s="75">
        <v>1</v>
      </c>
      <c r="H237" s="75"/>
      <c r="I237" s="75">
        <f t="shared" ref="I237" si="88">G237*H237</f>
        <v>0</v>
      </c>
      <c r="J237" s="75"/>
      <c r="K237" s="75">
        <f t="shared" ref="K237" si="89">G237*J237</f>
        <v>0</v>
      </c>
    </row>
    <row r="238" spans="1:11" s="37" customFormat="1" ht="112.5" x14ac:dyDescent="0.3">
      <c r="A238" s="70"/>
      <c r="B238" s="71"/>
      <c r="C238" s="71" t="s">
        <v>320</v>
      </c>
      <c r="D238" s="87" t="s">
        <v>313</v>
      </c>
      <c r="E238" s="73" t="s">
        <v>6</v>
      </c>
      <c r="F238" s="73" t="s">
        <v>69</v>
      </c>
      <c r="G238" s="75">
        <v>35</v>
      </c>
      <c r="H238" s="75"/>
      <c r="I238" s="75">
        <f t="shared" si="80"/>
        <v>0</v>
      </c>
      <c r="J238" s="75"/>
      <c r="K238" s="75">
        <f t="shared" si="81"/>
        <v>0</v>
      </c>
    </row>
    <row r="239" spans="1:11" s="37" customFormat="1" x14ac:dyDescent="0.3">
      <c r="A239" s="70"/>
      <c r="B239" s="71"/>
      <c r="C239" s="71"/>
      <c r="D239" s="87" t="s">
        <v>314</v>
      </c>
      <c r="E239" s="73" t="s">
        <v>6</v>
      </c>
      <c r="F239" s="73" t="s">
        <v>69</v>
      </c>
      <c r="G239" s="75">
        <f>G238</f>
        <v>35</v>
      </c>
      <c r="H239" s="75"/>
      <c r="I239" s="75">
        <f t="shared" ref="I239" si="90">G239*H239</f>
        <v>0</v>
      </c>
      <c r="J239" s="75"/>
      <c r="K239" s="75">
        <f t="shared" ref="K239" si="91">G239*J239</f>
        <v>0</v>
      </c>
    </row>
    <row r="240" spans="1:11" s="37" customFormat="1" ht="56.25" x14ac:dyDescent="0.3">
      <c r="A240" s="70"/>
      <c r="B240" s="71"/>
      <c r="C240" s="71"/>
      <c r="D240" s="87" t="s">
        <v>295</v>
      </c>
      <c r="E240" s="73" t="s">
        <v>6</v>
      </c>
      <c r="F240" s="73" t="s">
        <v>69</v>
      </c>
      <c r="G240" s="75">
        <v>3</v>
      </c>
      <c r="H240" s="75"/>
      <c r="I240" s="75">
        <f t="shared" si="80"/>
        <v>0</v>
      </c>
      <c r="J240" s="75"/>
      <c r="K240" s="75">
        <f t="shared" si="81"/>
        <v>0</v>
      </c>
    </row>
    <row r="241" spans="1:11" s="37" customFormat="1" ht="22.5" x14ac:dyDescent="0.3">
      <c r="A241" s="70"/>
      <c r="B241" s="71"/>
      <c r="C241" s="71"/>
      <c r="D241" s="87" t="s">
        <v>229</v>
      </c>
      <c r="E241" s="73" t="s">
        <v>6</v>
      </c>
      <c r="F241" s="73" t="s">
        <v>69</v>
      </c>
      <c r="G241" s="75">
        <v>3</v>
      </c>
      <c r="H241" s="75"/>
      <c r="I241" s="75">
        <f t="shared" si="80"/>
        <v>0</v>
      </c>
      <c r="J241" s="75"/>
      <c r="K241" s="75">
        <f t="shared" si="81"/>
        <v>0</v>
      </c>
    </row>
    <row r="242" spans="1:11" s="37" customFormat="1" ht="90" x14ac:dyDescent="0.3">
      <c r="A242" s="70"/>
      <c r="B242" s="71"/>
      <c r="C242" s="71"/>
      <c r="D242" s="87" t="s">
        <v>322</v>
      </c>
      <c r="E242" s="73" t="s">
        <v>6</v>
      </c>
      <c r="F242" s="73" t="s">
        <v>69</v>
      </c>
      <c r="G242" s="75">
        <v>1</v>
      </c>
      <c r="H242" s="75"/>
      <c r="I242" s="75">
        <f t="shared" si="80"/>
        <v>0</v>
      </c>
      <c r="J242" s="75"/>
      <c r="K242" s="75">
        <f t="shared" si="81"/>
        <v>0</v>
      </c>
    </row>
    <row r="243" spans="1:11" s="37" customFormat="1" ht="67.5" x14ac:dyDescent="0.3">
      <c r="A243" s="70"/>
      <c r="B243" s="71"/>
      <c r="C243" s="71"/>
      <c r="D243" s="87" t="s">
        <v>323</v>
      </c>
      <c r="E243" s="73" t="s">
        <v>6</v>
      </c>
      <c r="F243" s="73" t="s">
        <v>69</v>
      </c>
      <c r="G243" s="75">
        <v>4</v>
      </c>
      <c r="H243" s="75"/>
      <c r="I243" s="75">
        <f t="shared" si="80"/>
        <v>0</v>
      </c>
      <c r="J243" s="75"/>
      <c r="K243" s="75">
        <f t="shared" si="81"/>
        <v>0</v>
      </c>
    </row>
    <row r="244" spans="1:11" s="37" customFormat="1" ht="56.25" x14ac:dyDescent="0.3">
      <c r="A244" s="70"/>
      <c r="B244" s="71"/>
      <c r="C244" s="71"/>
      <c r="D244" s="87" t="s">
        <v>324</v>
      </c>
      <c r="E244" s="73" t="s">
        <v>6</v>
      </c>
      <c r="F244" s="73" t="s">
        <v>69</v>
      </c>
      <c r="G244" s="75">
        <v>1</v>
      </c>
      <c r="H244" s="75"/>
      <c r="I244" s="75">
        <f t="shared" ref="I244" si="92">G244*H244</f>
        <v>0</v>
      </c>
      <c r="J244" s="75"/>
      <c r="K244" s="75">
        <f t="shared" ref="K244" si="93">G244*J244</f>
        <v>0</v>
      </c>
    </row>
    <row r="245" spans="1:11" s="37" customFormat="1" x14ac:dyDescent="0.3">
      <c r="A245" s="184"/>
      <c r="B245" s="185"/>
      <c r="C245" s="176"/>
      <c r="D245" s="179" t="s">
        <v>17</v>
      </c>
      <c r="E245" s="175"/>
      <c r="F245" s="175"/>
      <c r="G245" s="175"/>
      <c r="H245" s="175"/>
      <c r="I245" s="175"/>
      <c r="J245" s="175"/>
      <c r="K245" s="176"/>
    </row>
    <row r="246" spans="1:11" s="37" customFormat="1" x14ac:dyDescent="0.3">
      <c r="A246" s="70"/>
      <c r="B246" s="73"/>
      <c r="C246" s="73"/>
      <c r="D246" s="66" t="s">
        <v>131</v>
      </c>
      <c r="E246" s="79" t="s">
        <v>6</v>
      </c>
      <c r="F246" s="73" t="s">
        <v>69</v>
      </c>
      <c r="G246" s="75">
        <v>1</v>
      </c>
      <c r="H246" s="75"/>
      <c r="I246" s="75">
        <f>G246*H246</f>
        <v>0</v>
      </c>
      <c r="J246" s="75"/>
      <c r="K246" s="75">
        <f>G246*J246</f>
        <v>0</v>
      </c>
    </row>
    <row r="247" spans="1:11" s="37" customFormat="1" x14ac:dyDescent="0.3">
      <c r="A247" s="70"/>
      <c r="B247" s="73"/>
      <c r="C247" s="73"/>
      <c r="D247" s="66" t="s">
        <v>1</v>
      </c>
      <c r="E247" s="79" t="s">
        <v>6</v>
      </c>
      <c r="F247" s="73" t="s">
        <v>69</v>
      </c>
      <c r="G247" s="75">
        <f>G233+G236+G238+G235</f>
        <v>63</v>
      </c>
      <c r="H247" s="75"/>
      <c r="I247" s="75">
        <f>G247*H247</f>
        <v>0</v>
      </c>
      <c r="J247" s="75"/>
      <c r="K247" s="75">
        <f>G247*J247</f>
        <v>0</v>
      </c>
    </row>
    <row r="248" spans="1:11" s="37" customFormat="1" x14ac:dyDescent="0.3">
      <c r="A248" s="70"/>
      <c r="B248" s="73"/>
      <c r="C248" s="73"/>
      <c r="D248" s="66" t="s">
        <v>116</v>
      </c>
      <c r="E248" s="73" t="s">
        <v>2</v>
      </c>
      <c r="F248" s="73" t="s">
        <v>69</v>
      </c>
      <c r="G248" s="75">
        <v>1</v>
      </c>
      <c r="H248" s="75"/>
      <c r="I248" s="75">
        <f>G248*H248</f>
        <v>0</v>
      </c>
      <c r="J248" s="75"/>
      <c r="K248" s="75">
        <f>G248*J248</f>
        <v>0</v>
      </c>
    </row>
    <row r="249" spans="1:11" s="37" customFormat="1" x14ac:dyDescent="0.3">
      <c r="A249" s="70"/>
      <c r="B249" s="73"/>
      <c r="C249" s="73"/>
      <c r="D249" s="181" t="s">
        <v>31</v>
      </c>
      <c r="E249" s="182"/>
      <c r="F249" s="182"/>
      <c r="G249" s="182"/>
      <c r="H249" s="182"/>
      <c r="I249" s="182"/>
      <c r="J249" s="182"/>
      <c r="K249" s="183"/>
    </row>
    <row r="250" spans="1:11" s="37" customFormat="1" ht="16.5" customHeight="1" x14ac:dyDescent="0.3">
      <c r="A250" s="80"/>
      <c r="B250" s="81"/>
      <c r="C250" s="81" t="s">
        <v>45</v>
      </c>
      <c r="D250" s="82" t="str">
        <f>CONCATENATE(C230," ",D230)</f>
        <v>7 Kamerový systém (CCTV)</v>
      </c>
      <c r="E250" s="83"/>
      <c r="F250" s="83"/>
      <c r="G250" s="84"/>
      <c r="H250" s="85"/>
      <c r="I250" s="86">
        <f>SUM(I233:I248)</f>
        <v>0</v>
      </c>
      <c r="J250" s="177">
        <f>SUM(K233:K248)</f>
        <v>0</v>
      </c>
      <c r="K250" s="178"/>
    </row>
    <row r="251" spans="1:11" s="37" customFormat="1" ht="16.5" customHeight="1" x14ac:dyDescent="0.3">
      <c r="A251" s="69" t="s">
        <v>43</v>
      </c>
      <c r="B251" s="69"/>
      <c r="C251" s="69" t="s">
        <v>56</v>
      </c>
      <c r="D251" s="174" t="s">
        <v>236</v>
      </c>
      <c r="E251" s="175"/>
      <c r="F251" s="175"/>
      <c r="G251" s="175"/>
      <c r="H251" s="175"/>
      <c r="I251" s="175"/>
      <c r="J251" s="175"/>
      <c r="K251" s="176"/>
    </row>
    <row r="252" spans="1:11" s="37" customFormat="1" ht="135" x14ac:dyDescent="0.3">
      <c r="A252" s="70"/>
      <c r="B252" s="73"/>
      <c r="C252" s="73"/>
      <c r="D252" s="66" t="s">
        <v>325</v>
      </c>
      <c r="E252" s="79" t="s">
        <v>6</v>
      </c>
      <c r="F252" s="73" t="s">
        <v>69</v>
      </c>
      <c r="G252" s="75">
        <v>1</v>
      </c>
      <c r="H252" s="75"/>
      <c r="I252" s="75">
        <f t="shared" ref="I252:I257" si="94">G252*H252</f>
        <v>0</v>
      </c>
      <c r="J252" s="75"/>
      <c r="K252" s="75">
        <f t="shared" ref="K252:K258" si="95">G252*J252</f>
        <v>0</v>
      </c>
    </row>
    <row r="253" spans="1:11" s="37" customFormat="1" ht="67.5" x14ac:dyDescent="0.3">
      <c r="A253" s="70"/>
      <c r="B253" s="73"/>
      <c r="C253" s="73"/>
      <c r="D253" s="66" t="s">
        <v>240</v>
      </c>
      <c r="E253" s="79" t="s">
        <v>6</v>
      </c>
      <c r="F253" s="73" t="s">
        <v>69</v>
      </c>
      <c r="G253" s="75">
        <v>1</v>
      </c>
      <c r="H253" s="75"/>
      <c r="I253" s="75">
        <f t="shared" si="94"/>
        <v>0</v>
      </c>
      <c r="J253" s="75"/>
      <c r="K253" s="75">
        <f t="shared" si="95"/>
        <v>0</v>
      </c>
    </row>
    <row r="254" spans="1:11" s="37" customFormat="1" ht="112.5" x14ac:dyDescent="0.3">
      <c r="A254" s="70"/>
      <c r="B254" s="73"/>
      <c r="C254" s="73"/>
      <c r="D254" s="66" t="s">
        <v>241</v>
      </c>
      <c r="E254" s="79" t="s">
        <v>6</v>
      </c>
      <c r="F254" s="73" t="s">
        <v>69</v>
      </c>
      <c r="G254" s="75">
        <v>20</v>
      </c>
      <c r="H254" s="75"/>
      <c r="I254" s="75">
        <f t="shared" si="94"/>
        <v>0</v>
      </c>
      <c r="J254" s="75"/>
      <c r="K254" s="75">
        <f t="shared" si="95"/>
        <v>0</v>
      </c>
    </row>
    <row r="255" spans="1:11" s="37" customFormat="1" x14ac:dyDescent="0.3">
      <c r="A255" s="70"/>
      <c r="B255" s="73"/>
      <c r="C255" s="73"/>
      <c r="D255" s="66" t="s">
        <v>237</v>
      </c>
      <c r="E255" s="79" t="s">
        <v>6</v>
      </c>
      <c r="F255" s="73" t="s">
        <v>69</v>
      </c>
      <c r="G255" s="75">
        <v>850</v>
      </c>
      <c r="H255" s="75"/>
      <c r="I255" s="75">
        <f t="shared" si="94"/>
        <v>0</v>
      </c>
      <c r="J255" s="75"/>
      <c r="K255" s="75">
        <f t="shared" si="95"/>
        <v>0</v>
      </c>
    </row>
    <row r="256" spans="1:11" s="37" customFormat="1" x14ac:dyDescent="0.3">
      <c r="A256" s="70"/>
      <c r="B256" s="73"/>
      <c r="C256" s="73"/>
      <c r="D256" s="66" t="s">
        <v>238</v>
      </c>
      <c r="E256" s="79" t="s">
        <v>6</v>
      </c>
      <c r="F256" s="73" t="s">
        <v>69</v>
      </c>
      <c r="G256" s="75">
        <v>21</v>
      </c>
      <c r="H256" s="75"/>
      <c r="I256" s="75">
        <f t="shared" si="94"/>
        <v>0</v>
      </c>
      <c r="J256" s="75"/>
      <c r="K256" s="75">
        <f t="shared" si="95"/>
        <v>0</v>
      </c>
    </row>
    <row r="257" spans="1:11" s="37" customFormat="1" x14ac:dyDescent="0.3">
      <c r="A257" s="70"/>
      <c r="B257" s="73"/>
      <c r="C257" s="73"/>
      <c r="D257" s="66" t="s">
        <v>239</v>
      </c>
      <c r="E257" s="79" t="s">
        <v>6</v>
      </c>
      <c r="F257" s="73" t="s">
        <v>69</v>
      </c>
      <c r="G257" s="75">
        <v>45</v>
      </c>
      <c r="H257" s="75"/>
      <c r="I257" s="75">
        <f t="shared" si="94"/>
        <v>0</v>
      </c>
      <c r="J257" s="75"/>
      <c r="K257" s="75">
        <f t="shared" si="95"/>
        <v>0</v>
      </c>
    </row>
    <row r="258" spans="1:11" s="37" customFormat="1" x14ac:dyDescent="0.3">
      <c r="A258" s="70"/>
      <c r="B258" s="73"/>
      <c r="C258" s="73"/>
      <c r="D258" s="66" t="s">
        <v>232</v>
      </c>
      <c r="E258" s="79" t="s">
        <v>6</v>
      </c>
      <c r="F258" s="73" t="s">
        <v>69</v>
      </c>
      <c r="G258" s="75">
        <v>1</v>
      </c>
      <c r="H258" s="75"/>
      <c r="I258" s="75"/>
      <c r="J258" s="75"/>
      <c r="K258" s="75">
        <f t="shared" si="95"/>
        <v>0</v>
      </c>
    </row>
    <row r="259" spans="1:11" s="37" customFormat="1" ht="16.5" customHeight="1" x14ac:dyDescent="0.3">
      <c r="A259" s="80"/>
      <c r="B259" s="81"/>
      <c r="C259" s="81" t="s">
        <v>45</v>
      </c>
      <c r="D259" s="82" t="str">
        <f>CONCATENATE(C251," ",D251)</f>
        <v>8 Jednotný čas (JČ)</v>
      </c>
      <c r="E259" s="83"/>
      <c r="F259" s="83"/>
      <c r="G259" s="84"/>
      <c r="H259" s="84"/>
      <c r="I259" s="86">
        <f>SUM(I252:I258)</f>
        <v>0</v>
      </c>
      <c r="J259" s="177">
        <f>SUM(K252:K258)</f>
        <v>0</v>
      </c>
      <c r="K259" s="178"/>
    </row>
    <row r="260" spans="1:11" s="37" customFormat="1" ht="16.5" customHeight="1" x14ac:dyDescent="0.3">
      <c r="A260" s="69" t="s">
        <v>43</v>
      </c>
      <c r="B260" s="69"/>
      <c r="C260" s="69" t="s">
        <v>57</v>
      </c>
      <c r="D260" s="174" t="s">
        <v>230</v>
      </c>
      <c r="E260" s="175"/>
      <c r="F260" s="175"/>
      <c r="G260" s="175"/>
      <c r="H260" s="175"/>
      <c r="I260" s="175"/>
      <c r="J260" s="175"/>
      <c r="K260" s="176"/>
    </row>
    <row r="261" spans="1:11" s="37" customFormat="1" ht="13.5" customHeight="1" x14ac:dyDescent="0.3">
      <c r="A261" s="80"/>
      <c r="B261" s="81"/>
      <c r="C261" s="81"/>
      <c r="D261" s="66" t="s">
        <v>231</v>
      </c>
      <c r="E261" s="79" t="s">
        <v>6</v>
      </c>
      <c r="F261" s="73" t="s">
        <v>69</v>
      </c>
      <c r="G261" s="75">
        <v>2</v>
      </c>
      <c r="H261" s="75"/>
      <c r="I261" s="75">
        <f t="shared" ref="I261" si="96">G261*H261</f>
        <v>0</v>
      </c>
      <c r="J261" s="75"/>
      <c r="K261" s="75">
        <f t="shared" ref="K261:K264" si="97">G261*J261</f>
        <v>0</v>
      </c>
    </row>
    <row r="262" spans="1:11" s="37" customFormat="1" ht="13.5" customHeight="1" x14ac:dyDescent="0.3">
      <c r="A262" s="80"/>
      <c r="B262" s="81"/>
      <c r="C262" s="81"/>
      <c r="D262" s="66" t="s">
        <v>232</v>
      </c>
      <c r="E262" s="79" t="s">
        <v>2</v>
      </c>
      <c r="F262" s="73" t="s">
        <v>69</v>
      </c>
      <c r="G262" s="75">
        <v>1</v>
      </c>
      <c r="H262" s="75"/>
      <c r="I262" s="75"/>
      <c r="J262" s="75"/>
      <c r="K262" s="75">
        <f t="shared" si="97"/>
        <v>0</v>
      </c>
    </row>
    <row r="263" spans="1:11" s="37" customFormat="1" ht="13.5" customHeight="1" x14ac:dyDescent="0.3">
      <c r="A263" s="80"/>
      <c r="B263" s="81"/>
      <c r="C263" s="81"/>
      <c r="D263" s="66" t="s">
        <v>233</v>
      </c>
      <c r="E263" s="79" t="s">
        <v>6</v>
      </c>
      <c r="F263" s="73" t="s">
        <v>69</v>
      </c>
      <c r="G263" s="75">
        <v>2</v>
      </c>
      <c r="H263" s="75"/>
      <c r="I263" s="75"/>
      <c r="J263" s="75"/>
      <c r="K263" s="75">
        <f t="shared" si="97"/>
        <v>0</v>
      </c>
    </row>
    <row r="264" spans="1:11" s="37" customFormat="1" ht="13.5" customHeight="1" x14ac:dyDescent="0.3">
      <c r="A264" s="80"/>
      <c r="B264" s="81"/>
      <c r="C264" s="81"/>
      <c r="D264" s="66" t="s">
        <v>234</v>
      </c>
      <c r="E264" s="79" t="s">
        <v>6</v>
      </c>
      <c r="F264" s="73" t="s">
        <v>69</v>
      </c>
      <c r="G264" s="75">
        <v>2</v>
      </c>
      <c r="H264" s="75"/>
      <c r="I264" s="75"/>
      <c r="J264" s="75"/>
      <c r="K264" s="75">
        <f t="shared" si="97"/>
        <v>0</v>
      </c>
    </row>
    <row r="265" spans="1:11" s="37" customFormat="1" ht="16.5" customHeight="1" x14ac:dyDescent="0.3">
      <c r="A265" s="80"/>
      <c r="B265" s="81"/>
      <c r="C265" s="81" t="s">
        <v>45</v>
      </c>
      <c r="D265" s="82" t="str">
        <f>CONCATENATE(C260," ",D260)</f>
        <v>9 Signalizace pro nevidomé (ZPN)</v>
      </c>
      <c r="E265" s="83"/>
      <c r="F265" s="83"/>
      <c r="G265" s="84"/>
      <c r="H265" s="84"/>
      <c r="I265" s="86">
        <f>SUM(I261:I264)</f>
        <v>0</v>
      </c>
      <c r="J265" s="177">
        <f>SUM(K261:K264)</f>
        <v>0</v>
      </c>
      <c r="K265" s="178"/>
    </row>
    <row r="266" spans="1:11" s="37" customFormat="1" ht="16.5" customHeight="1" x14ac:dyDescent="0.3">
      <c r="A266" s="69" t="s">
        <v>43</v>
      </c>
      <c r="B266" s="69"/>
      <c r="C266" s="69" t="s">
        <v>58</v>
      </c>
      <c r="D266" s="174" t="s">
        <v>242</v>
      </c>
      <c r="E266" s="175"/>
      <c r="F266" s="175"/>
      <c r="G266" s="175"/>
      <c r="H266" s="175"/>
      <c r="I266" s="175"/>
      <c r="J266" s="175"/>
      <c r="K266" s="176"/>
    </row>
    <row r="267" spans="1:11" s="37" customFormat="1" ht="13.5" customHeight="1" x14ac:dyDescent="0.3">
      <c r="A267" s="80"/>
      <c r="B267" s="81"/>
      <c r="C267" s="81"/>
      <c r="D267" s="66" t="s">
        <v>243</v>
      </c>
      <c r="E267" s="79" t="s">
        <v>0</v>
      </c>
      <c r="F267" s="73" t="s">
        <v>69</v>
      </c>
      <c r="G267" s="75">
        <v>95</v>
      </c>
      <c r="H267" s="75"/>
      <c r="I267" s="75">
        <f t="shared" ref="I267" si="98">G267*H267</f>
        <v>0</v>
      </c>
      <c r="J267" s="75"/>
      <c r="K267" s="75">
        <f t="shared" ref="K267:K269" si="99">G267*J267</f>
        <v>0</v>
      </c>
    </row>
    <row r="268" spans="1:11" s="37" customFormat="1" ht="13.5" customHeight="1" x14ac:dyDescent="0.3">
      <c r="A268" s="80"/>
      <c r="B268" s="81"/>
      <c r="C268" s="81"/>
      <c r="D268" s="66" t="s">
        <v>244</v>
      </c>
      <c r="E268" s="79" t="s">
        <v>6</v>
      </c>
      <c r="F268" s="73" t="s">
        <v>69</v>
      </c>
      <c r="G268" s="75">
        <v>2</v>
      </c>
      <c r="H268" s="75"/>
      <c r="I268" s="75">
        <f t="shared" ref="I268" si="100">G268*H268</f>
        <v>0</v>
      </c>
      <c r="J268" s="75"/>
      <c r="K268" s="75">
        <f t="shared" ref="K268" si="101">G268*J268</f>
        <v>0</v>
      </c>
    </row>
    <row r="269" spans="1:11" s="37" customFormat="1" ht="13.5" customHeight="1" x14ac:dyDescent="0.3">
      <c r="A269" s="80"/>
      <c r="B269" s="81"/>
      <c r="C269" s="81"/>
      <c r="D269" s="66" t="s">
        <v>232</v>
      </c>
      <c r="E269" s="79" t="s">
        <v>2</v>
      </c>
      <c r="F269" s="73" t="s">
        <v>69</v>
      </c>
      <c r="G269" s="75">
        <v>1</v>
      </c>
      <c r="H269" s="75"/>
      <c r="I269" s="75"/>
      <c r="J269" s="75"/>
      <c r="K269" s="75">
        <f t="shared" si="99"/>
        <v>0</v>
      </c>
    </row>
    <row r="270" spans="1:11" s="37" customFormat="1" ht="16.5" customHeight="1" x14ac:dyDescent="0.3">
      <c r="A270" s="80"/>
      <c r="B270" s="81"/>
      <c r="C270" s="81" t="s">
        <v>45</v>
      </c>
      <c r="D270" s="82" t="str">
        <f>CONCATENATE(C266," ",D266)</f>
        <v>10 Signalizace pro sluchově postižené (ZPS)</v>
      </c>
      <c r="E270" s="83"/>
      <c r="F270" s="83"/>
      <c r="G270" s="84"/>
      <c r="H270" s="84"/>
      <c r="I270" s="86">
        <f>SUM(I267:I269)</f>
        <v>0</v>
      </c>
      <c r="J270" s="177">
        <f>SUM(K267:K269)</f>
        <v>0</v>
      </c>
      <c r="K270" s="178"/>
    </row>
    <row r="271" spans="1:11" s="37" customFormat="1" ht="16.5" customHeight="1" x14ac:dyDescent="0.3">
      <c r="A271" s="68" t="s">
        <v>43</v>
      </c>
      <c r="B271" s="69"/>
      <c r="C271" s="69" t="s">
        <v>235</v>
      </c>
      <c r="D271" s="174" t="s">
        <v>68</v>
      </c>
      <c r="E271" s="175"/>
      <c r="F271" s="175"/>
      <c r="G271" s="175"/>
      <c r="H271" s="175"/>
      <c r="I271" s="175"/>
      <c r="J271" s="175"/>
      <c r="K271" s="176"/>
    </row>
    <row r="272" spans="1:11" s="37" customFormat="1" ht="16.5" customHeight="1" x14ac:dyDescent="0.3">
      <c r="A272" s="147"/>
      <c r="B272" s="150"/>
      <c r="C272" s="149"/>
      <c r="D272" s="180" t="s">
        <v>270</v>
      </c>
      <c r="E272" s="175"/>
      <c r="F272" s="175"/>
      <c r="G272" s="175"/>
      <c r="H272" s="175"/>
      <c r="I272" s="175"/>
      <c r="J272" s="175"/>
      <c r="K272" s="176"/>
    </row>
    <row r="273" spans="1:11" s="37" customFormat="1" ht="13.5" customHeight="1" x14ac:dyDescent="0.3">
      <c r="A273" s="184"/>
      <c r="B273" s="185"/>
      <c r="C273" s="176"/>
      <c r="D273" s="179" t="s">
        <v>96</v>
      </c>
      <c r="E273" s="175"/>
      <c r="F273" s="175"/>
      <c r="G273" s="175"/>
      <c r="H273" s="175"/>
      <c r="I273" s="175"/>
      <c r="J273" s="175"/>
      <c r="K273" s="176"/>
    </row>
    <row r="274" spans="1:11" s="37" customFormat="1" ht="13.5" customHeight="1" x14ac:dyDescent="0.3">
      <c r="A274" s="70"/>
      <c r="B274" s="73"/>
      <c r="C274" s="73"/>
      <c r="D274" s="66" t="s">
        <v>102</v>
      </c>
      <c r="E274" s="79" t="s">
        <v>6</v>
      </c>
      <c r="F274" s="73" t="s">
        <v>69</v>
      </c>
      <c r="G274" s="75">
        <v>1</v>
      </c>
      <c r="H274" s="75"/>
      <c r="I274" s="75">
        <f>G274*H274</f>
        <v>0</v>
      </c>
      <c r="J274" s="75"/>
      <c r="K274" s="75">
        <f>G274*J274</f>
        <v>0</v>
      </c>
    </row>
    <row r="275" spans="1:11" s="37" customFormat="1" ht="13.5" customHeight="1" x14ac:dyDescent="0.3">
      <c r="A275" s="70"/>
      <c r="B275" s="73"/>
      <c r="C275" s="73"/>
      <c r="D275" s="66" t="s">
        <v>137</v>
      </c>
      <c r="E275" s="79" t="s">
        <v>6</v>
      </c>
      <c r="F275" s="73" t="s">
        <v>69</v>
      </c>
      <c r="G275" s="75">
        <v>1</v>
      </c>
      <c r="H275" s="75"/>
      <c r="I275" s="75">
        <f t="shared" ref="I275:I284" si="102">G275*H275</f>
        <v>0</v>
      </c>
      <c r="J275" s="75"/>
      <c r="K275" s="75">
        <f t="shared" ref="K275:K284" si="103">G275*J275</f>
        <v>0</v>
      </c>
    </row>
    <row r="276" spans="1:11" s="37" customFormat="1" ht="13.5" customHeight="1" x14ac:dyDescent="0.3">
      <c r="A276" s="70"/>
      <c r="B276" s="73"/>
      <c r="C276" s="73"/>
      <c r="D276" s="66" t="s">
        <v>100</v>
      </c>
      <c r="E276" s="79" t="s">
        <v>6</v>
      </c>
      <c r="F276" s="73" t="s">
        <v>69</v>
      </c>
      <c r="G276" s="75">
        <v>4</v>
      </c>
      <c r="H276" s="75"/>
      <c r="I276" s="75">
        <f t="shared" si="102"/>
        <v>0</v>
      </c>
      <c r="J276" s="75"/>
      <c r="K276" s="75">
        <f t="shared" si="103"/>
        <v>0</v>
      </c>
    </row>
    <row r="277" spans="1:11" s="37" customFormat="1" ht="13.5" customHeight="1" x14ac:dyDescent="0.3">
      <c r="A277" s="70"/>
      <c r="B277" s="73"/>
      <c r="C277" s="73"/>
      <c r="D277" s="66" t="s">
        <v>103</v>
      </c>
      <c r="E277" s="79" t="s">
        <v>6</v>
      </c>
      <c r="F277" s="73" t="s">
        <v>69</v>
      </c>
      <c r="G277" s="75">
        <v>1</v>
      </c>
      <c r="H277" s="75"/>
      <c r="I277" s="75">
        <f t="shared" si="102"/>
        <v>0</v>
      </c>
      <c r="J277" s="75"/>
      <c r="K277" s="75">
        <f t="shared" si="103"/>
        <v>0</v>
      </c>
    </row>
    <row r="278" spans="1:11" s="37" customFormat="1" ht="13.5" customHeight="1" x14ac:dyDescent="0.3">
      <c r="A278" s="70"/>
      <c r="B278" s="73"/>
      <c r="C278" s="73"/>
      <c r="D278" s="66" t="s">
        <v>101</v>
      </c>
      <c r="E278" s="79" t="s">
        <v>6</v>
      </c>
      <c r="F278" s="73" t="s">
        <v>69</v>
      </c>
      <c r="G278" s="75">
        <v>12</v>
      </c>
      <c r="H278" s="75"/>
      <c r="I278" s="75">
        <f t="shared" si="102"/>
        <v>0</v>
      </c>
      <c r="J278" s="75"/>
      <c r="K278" s="75">
        <f t="shared" si="103"/>
        <v>0</v>
      </c>
    </row>
    <row r="279" spans="1:11" s="37" customFormat="1" ht="13.5" customHeight="1" x14ac:dyDescent="0.3">
      <c r="A279" s="70"/>
      <c r="B279" s="73"/>
      <c r="C279" s="73"/>
      <c r="D279" s="66" t="s">
        <v>136</v>
      </c>
      <c r="E279" s="79" t="s">
        <v>6</v>
      </c>
      <c r="F279" s="73" t="s">
        <v>69</v>
      </c>
      <c r="G279" s="75">
        <v>1</v>
      </c>
      <c r="H279" s="75"/>
      <c r="I279" s="75">
        <f t="shared" si="102"/>
        <v>0</v>
      </c>
      <c r="J279" s="75"/>
      <c r="K279" s="75"/>
    </row>
    <row r="280" spans="1:11" s="37" customFormat="1" ht="13.5" customHeight="1" x14ac:dyDescent="0.3">
      <c r="A280" s="70"/>
      <c r="B280" s="73"/>
      <c r="C280" s="73"/>
      <c r="D280" s="66"/>
      <c r="E280" s="79"/>
      <c r="F280" s="73"/>
      <c r="G280" s="75"/>
      <c r="H280" s="75"/>
      <c r="I280" s="75"/>
      <c r="J280" s="75"/>
      <c r="K280" s="75"/>
    </row>
    <row r="281" spans="1:11" s="37" customFormat="1" ht="13.5" customHeight="1" x14ac:dyDescent="0.3">
      <c r="A281" s="70"/>
      <c r="B281" s="71"/>
      <c r="C281" s="71"/>
      <c r="D281" s="67" t="s">
        <v>300</v>
      </c>
      <c r="E281" s="79" t="s">
        <v>6</v>
      </c>
      <c r="F281" s="73" t="s">
        <v>69</v>
      </c>
      <c r="G281" s="75">
        <v>1</v>
      </c>
      <c r="H281" s="75"/>
      <c r="I281" s="75">
        <f t="shared" si="102"/>
        <v>0</v>
      </c>
      <c r="J281" s="75"/>
      <c r="K281" s="75">
        <f t="shared" si="103"/>
        <v>0</v>
      </c>
    </row>
    <row r="282" spans="1:11" s="37" customFormat="1" ht="90" x14ac:dyDescent="0.3">
      <c r="A282" s="70"/>
      <c r="B282" s="71"/>
      <c r="C282" s="71"/>
      <c r="D282" s="67" t="s">
        <v>301</v>
      </c>
      <c r="E282" s="79" t="s">
        <v>6</v>
      </c>
      <c r="F282" s="73" t="s">
        <v>69</v>
      </c>
      <c r="G282" s="75">
        <v>2</v>
      </c>
      <c r="H282" s="75"/>
      <c r="I282" s="75">
        <f t="shared" si="102"/>
        <v>0</v>
      </c>
      <c r="J282" s="75"/>
      <c r="K282" s="75">
        <f t="shared" si="103"/>
        <v>0</v>
      </c>
    </row>
    <row r="283" spans="1:11" s="37" customFormat="1" ht="78.75" x14ac:dyDescent="0.3">
      <c r="A283" s="70"/>
      <c r="B283" s="71"/>
      <c r="C283" s="71"/>
      <c r="D283" s="67" t="s">
        <v>302</v>
      </c>
      <c r="E283" s="79" t="s">
        <v>6</v>
      </c>
      <c r="F283" s="73" t="s">
        <v>69</v>
      </c>
      <c r="G283" s="75">
        <v>11</v>
      </c>
      <c r="H283" s="75"/>
      <c r="I283" s="75">
        <f t="shared" si="102"/>
        <v>0</v>
      </c>
      <c r="J283" s="75"/>
      <c r="K283" s="75">
        <f t="shared" si="103"/>
        <v>0</v>
      </c>
    </row>
    <row r="284" spans="1:11" s="37" customFormat="1" ht="45" x14ac:dyDescent="0.3">
      <c r="A284" s="70"/>
      <c r="B284" s="71"/>
      <c r="C284" s="71"/>
      <c r="D284" s="67" t="s">
        <v>303</v>
      </c>
      <c r="E284" s="79" t="s">
        <v>6</v>
      </c>
      <c r="F284" s="73" t="s">
        <v>69</v>
      </c>
      <c r="G284" s="75">
        <v>40</v>
      </c>
      <c r="H284" s="75"/>
      <c r="I284" s="75">
        <f t="shared" si="102"/>
        <v>0</v>
      </c>
      <c r="J284" s="75"/>
      <c r="K284" s="75">
        <f t="shared" si="103"/>
        <v>0</v>
      </c>
    </row>
    <row r="285" spans="1:11" s="37" customFormat="1" ht="13.5" customHeight="1" x14ac:dyDescent="0.3">
      <c r="A285" s="70"/>
      <c r="B285" s="71"/>
      <c r="C285" s="71"/>
      <c r="D285" s="67" t="s">
        <v>299</v>
      </c>
      <c r="E285" s="79" t="s">
        <v>6</v>
      </c>
      <c r="F285" s="73" t="s">
        <v>69</v>
      </c>
      <c r="G285" s="75">
        <v>1</v>
      </c>
      <c r="H285" s="75"/>
      <c r="I285" s="75">
        <f t="shared" ref="I285:I307" si="104">G285*H285</f>
        <v>0</v>
      </c>
      <c r="J285" s="75"/>
      <c r="K285" s="75">
        <f t="shared" ref="K285:K307" si="105">G285*J285</f>
        <v>0</v>
      </c>
    </row>
    <row r="286" spans="1:11" s="37" customFormat="1" ht="13.5" customHeight="1" x14ac:dyDescent="0.3">
      <c r="A286" s="70"/>
      <c r="B286" s="71"/>
      <c r="C286" s="71"/>
      <c r="D286" s="67" t="s">
        <v>296</v>
      </c>
      <c r="E286" s="79" t="s">
        <v>6</v>
      </c>
      <c r="F286" s="73" t="s">
        <v>69</v>
      </c>
      <c r="G286" s="75">
        <v>1</v>
      </c>
      <c r="H286" s="75"/>
      <c r="I286" s="75">
        <f t="shared" si="104"/>
        <v>0</v>
      </c>
      <c r="J286" s="75"/>
      <c r="K286" s="75">
        <f t="shared" si="105"/>
        <v>0</v>
      </c>
    </row>
    <row r="287" spans="1:11" s="37" customFormat="1" ht="13.5" customHeight="1" x14ac:dyDescent="0.3">
      <c r="A287" s="70"/>
      <c r="B287" s="71"/>
      <c r="C287" s="71"/>
      <c r="D287" s="66" t="s">
        <v>297</v>
      </c>
      <c r="E287" s="79" t="s">
        <v>6</v>
      </c>
      <c r="F287" s="73" t="s">
        <v>69</v>
      </c>
      <c r="G287" s="75">
        <v>4</v>
      </c>
      <c r="H287" s="75"/>
      <c r="I287" s="75">
        <f t="shared" si="104"/>
        <v>0</v>
      </c>
      <c r="J287" s="75"/>
      <c r="K287" s="75">
        <f t="shared" si="105"/>
        <v>0</v>
      </c>
    </row>
    <row r="288" spans="1:11" s="37" customFormat="1" x14ac:dyDescent="0.3">
      <c r="A288" s="70"/>
      <c r="B288" s="71"/>
      <c r="C288" s="71"/>
      <c r="D288" s="66" t="s">
        <v>298</v>
      </c>
      <c r="E288" s="79" t="s">
        <v>6</v>
      </c>
      <c r="F288" s="73" t="s">
        <v>69</v>
      </c>
      <c r="G288" s="75">
        <v>2</v>
      </c>
      <c r="H288" s="75"/>
      <c r="I288" s="75">
        <f t="shared" si="104"/>
        <v>0</v>
      </c>
      <c r="J288" s="75"/>
      <c r="K288" s="75">
        <f t="shared" si="105"/>
        <v>0</v>
      </c>
    </row>
    <row r="289" spans="1:11" s="37" customFormat="1" ht="78.75" x14ac:dyDescent="0.3">
      <c r="A289" s="70"/>
      <c r="B289" s="71"/>
      <c r="C289" s="71"/>
      <c r="D289" s="66" t="s">
        <v>304</v>
      </c>
      <c r="E289" s="79" t="s">
        <v>6</v>
      </c>
      <c r="F289" s="73" t="s">
        <v>69</v>
      </c>
      <c r="G289" s="75">
        <v>1</v>
      </c>
      <c r="H289" s="75"/>
      <c r="I289" s="75">
        <f t="shared" si="104"/>
        <v>0</v>
      </c>
      <c r="J289" s="75"/>
      <c r="K289" s="75">
        <f t="shared" si="105"/>
        <v>0</v>
      </c>
    </row>
    <row r="290" spans="1:11" s="37" customFormat="1" x14ac:dyDescent="0.3">
      <c r="A290" s="70"/>
      <c r="B290" s="71"/>
      <c r="C290" s="71"/>
      <c r="D290" s="66" t="s">
        <v>245</v>
      </c>
      <c r="E290" s="79" t="s">
        <v>6</v>
      </c>
      <c r="F290" s="73" t="s">
        <v>69</v>
      </c>
      <c r="G290" s="75">
        <v>4</v>
      </c>
      <c r="H290" s="75"/>
      <c r="I290" s="75">
        <f t="shared" si="104"/>
        <v>0</v>
      </c>
      <c r="J290" s="75"/>
      <c r="K290" s="75">
        <f t="shared" si="105"/>
        <v>0</v>
      </c>
    </row>
    <row r="291" spans="1:11" s="37" customFormat="1" x14ac:dyDescent="0.3">
      <c r="A291" s="70"/>
      <c r="B291" s="71"/>
      <c r="C291" s="71"/>
      <c r="D291" s="66" t="s">
        <v>305</v>
      </c>
      <c r="E291" s="79" t="s">
        <v>6</v>
      </c>
      <c r="F291" s="73" t="s">
        <v>69</v>
      </c>
      <c r="G291" s="75">
        <v>2</v>
      </c>
      <c r="H291" s="75"/>
      <c r="I291" s="75">
        <f t="shared" si="104"/>
        <v>0</v>
      </c>
      <c r="J291" s="75"/>
      <c r="K291" s="75">
        <f t="shared" si="105"/>
        <v>0</v>
      </c>
    </row>
    <row r="292" spans="1:11" s="37" customFormat="1" x14ac:dyDescent="0.3">
      <c r="A292" s="70"/>
      <c r="B292" s="71"/>
      <c r="C292" s="71"/>
      <c r="D292" s="66" t="s">
        <v>306</v>
      </c>
      <c r="E292" s="79" t="s">
        <v>6</v>
      </c>
      <c r="F292" s="73" t="s">
        <v>69</v>
      </c>
      <c r="G292" s="75">
        <v>3</v>
      </c>
      <c r="H292" s="75"/>
      <c r="I292" s="75">
        <f t="shared" si="104"/>
        <v>0</v>
      </c>
      <c r="J292" s="75"/>
      <c r="K292" s="75">
        <f t="shared" si="105"/>
        <v>0</v>
      </c>
    </row>
    <row r="293" spans="1:11" s="37" customFormat="1" x14ac:dyDescent="0.3">
      <c r="A293" s="70"/>
      <c r="B293" s="71"/>
      <c r="C293" s="71"/>
      <c r="D293" s="66" t="s">
        <v>307</v>
      </c>
      <c r="E293" s="79" t="s">
        <v>6</v>
      </c>
      <c r="F293" s="73" t="s">
        <v>69</v>
      </c>
      <c r="G293" s="75">
        <v>2</v>
      </c>
      <c r="H293" s="75"/>
      <c r="I293" s="75">
        <f t="shared" si="104"/>
        <v>0</v>
      </c>
      <c r="J293" s="75"/>
      <c r="K293" s="75">
        <f t="shared" si="105"/>
        <v>0</v>
      </c>
    </row>
    <row r="294" spans="1:11" s="37" customFormat="1" x14ac:dyDescent="0.3">
      <c r="A294" s="70"/>
      <c r="B294" s="71"/>
      <c r="C294" s="71"/>
      <c r="D294" s="66"/>
      <c r="E294" s="79" t="s">
        <v>6</v>
      </c>
      <c r="F294" s="73" t="s">
        <v>69</v>
      </c>
      <c r="G294" s="75"/>
      <c r="H294" s="75"/>
      <c r="I294" s="75"/>
      <c r="J294" s="75"/>
      <c r="K294" s="75"/>
    </row>
    <row r="295" spans="1:11" s="37" customFormat="1" ht="27" customHeight="1" x14ac:dyDescent="0.3">
      <c r="A295" s="70"/>
      <c r="B295" s="73"/>
      <c r="C295" s="73"/>
      <c r="D295" s="76" t="s">
        <v>104</v>
      </c>
      <c r="E295" s="73" t="s">
        <v>6</v>
      </c>
      <c r="F295" s="73" t="s">
        <v>69</v>
      </c>
      <c r="G295" s="74">
        <v>1</v>
      </c>
      <c r="H295" s="74"/>
      <c r="I295" s="75">
        <f t="shared" si="104"/>
        <v>0</v>
      </c>
      <c r="J295" s="74"/>
      <c r="K295" s="75">
        <f t="shared" si="105"/>
        <v>0</v>
      </c>
    </row>
    <row r="296" spans="1:11" s="37" customFormat="1" x14ac:dyDescent="0.3">
      <c r="A296" s="70"/>
      <c r="B296" s="73"/>
      <c r="C296" s="73"/>
      <c r="D296" s="72" t="s">
        <v>107</v>
      </c>
      <c r="E296" s="73" t="s">
        <v>6</v>
      </c>
      <c r="F296" s="73" t="s">
        <v>69</v>
      </c>
      <c r="G296" s="74">
        <v>1</v>
      </c>
      <c r="H296" s="74"/>
      <c r="I296" s="75">
        <f t="shared" si="104"/>
        <v>0</v>
      </c>
      <c r="J296" s="74"/>
      <c r="K296" s="75"/>
    </row>
    <row r="297" spans="1:11" s="38" customFormat="1" x14ac:dyDescent="0.3">
      <c r="A297" s="184"/>
      <c r="B297" s="185"/>
      <c r="C297" s="176"/>
      <c r="D297" s="179" t="s">
        <v>105</v>
      </c>
      <c r="E297" s="175"/>
      <c r="F297" s="175"/>
      <c r="G297" s="175"/>
      <c r="H297" s="175"/>
      <c r="I297" s="175"/>
      <c r="J297" s="175"/>
      <c r="K297" s="176"/>
    </row>
    <row r="298" spans="1:11" s="38" customFormat="1" x14ac:dyDescent="0.3">
      <c r="A298" s="131"/>
      <c r="B298" s="132"/>
      <c r="C298" s="133"/>
      <c r="D298" s="134" t="s">
        <v>246</v>
      </c>
      <c r="E298" s="135"/>
      <c r="F298" s="135"/>
      <c r="G298" s="135"/>
      <c r="H298" s="135"/>
      <c r="I298" s="135"/>
      <c r="J298" s="135"/>
      <c r="K298" s="133"/>
    </row>
    <row r="299" spans="1:11" s="38" customFormat="1" ht="148.5" x14ac:dyDescent="0.3">
      <c r="A299" s="70"/>
      <c r="B299" s="71"/>
      <c r="C299" s="71"/>
      <c r="D299" s="76" t="s">
        <v>284</v>
      </c>
      <c r="E299" s="73" t="s">
        <v>6</v>
      </c>
      <c r="F299" s="73" t="s">
        <v>69</v>
      </c>
      <c r="G299" s="74">
        <v>293</v>
      </c>
      <c r="H299" s="74"/>
      <c r="I299" s="75">
        <f t="shared" si="104"/>
        <v>0</v>
      </c>
      <c r="J299" s="74"/>
      <c r="K299" s="75">
        <f t="shared" si="105"/>
        <v>0</v>
      </c>
    </row>
    <row r="300" spans="1:11" s="38" customFormat="1" ht="13.5" customHeight="1" x14ac:dyDescent="0.3">
      <c r="A300" s="70"/>
      <c r="B300" s="71"/>
      <c r="C300" s="71"/>
      <c r="D300" s="76" t="s">
        <v>247</v>
      </c>
      <c r="E300" s="73" t="s">
        <v>6</v>
      </c>
      <c r="F300" s="73" t="s">
        <v>69</v>
      </c>
      <c r="G300" s="74">
        <v>293</v>
      </c>
      <c r="H300" s="74"/>
      <c r="I300" s="75">
        <f t="shared" ref="I300" si="106">G300*H300</f>
        <v>0</v>
      </c>
      <c r="J300" s="74"/>
      <c r="K300" s="75">
        <f t="shared" ref="K300" si="107">G300*J300</f>
        <v>0</v>
      </c>
    </row>
    <row r="301" spans="1:11" s="38" customFormat="1" ht="13.5" customHeight="1" x14ac:dyDescent="0.3">
      <c r="A301" s="131"/>
      <c r="B301" s="132"/>
      <c r="C301" s="133"/>
      <c r="D301" s="134" t="s">
        <v>248</v>
      </c>
      <c r="E301" s="135"/>
      <c r="F301" s="135"/>
      <c r="G301" s="135"/>
      <c r="H301" s="135"/>
      <c r="I301" s="135"/>
      <c r="J301" s="135"/>
      <c r="K301" s="133"/>
    </row>
    <row r="302" spans="1:11" s="38" customFormat="1" ht="184.5" x14ac:dyDescent="0.3">
      <c r="A302" s="70"/>
      <c r="B302" s="71"/>
      <c r="C302" s="71"/>
      <c r="D302" s="76" t="s">
        <v>282</v>
      </c>
      <c r="E302" s="73" t="s">
        <v>6</v>
      </c>
      <c r="F302" s="73" t="s">
        <v>69</v>
      </c>
      <c r="G302" s="74">
        <v>41</v>
      </c>
      <c r="H302" s="74"/>
      <c r="I302" s="75">
        <f t="shared" ref="I302:I303" si="108">G302*H302</f>
        <v>0</v>
      </c>
      <c r="J302" s="74"/>
      <c r="K302" s="75">
        <f t="shared" ref="K302:K303" si="109">G302*J302</f>
        <v>0</v>
      </c>
    </row>
    <row r="303" spans="1:11" s="38" customFormat="1" ht="13.5" customHeight="1" x14ac:dyDescent="0.3">
      <c r="A303" s="70"/>
      <c r="B303" s="71"/>
      <c r="C303" s="71"/>
      <c r="D303" s="76" t="s">
        <v>249</v>
      </c>
      <c r="E303" s="73" t="s">
        <v>6</v>
      </c>
      <c r="F303" s="73" t="s">
        <v>69</v>
      </c>
      <c r="G303" s="74">
        <f>G302</f>
        <v>41</v>
      </c>
      <c r="H303" s="74"/>
      <c r="I303" s="75">
        <f t="shared" si="108"/>
        <v>0</v>
      </c>
      <c r="J303" s="74"/>
      <c r="K303" s="75">
        <f t="shared" si="109"/>
        <v>0</v>
      </c>
    </row>
    <row r="304" spans="1:11" s="38" customFormat="1" ht="13.5" customHeight="1" x14ac:dyDescent="0.3">
      <c r="A304" s="131"/>
      <c r="B304" s="132"/>
      <c r="C304" s="133"/>
      <c r="D304" s="134" t="s">
        <v>250</v>
      </c>
      <c r="E304" s="135"/>
      <c r="F304" s="135"/>
      <c r="G304" s="135"/>
      <c r="H304" s="135"/>
      <c r="I304" s="135"/>
      <c r="J304" s="135"/>
      <c r="K304" s="133"/>
    </row>
    <row r="305" spans="1:11" s="38" customFormat="1" ht="157.5" x14ac:dyDescent="0.3">
      <c r="A305" s="70"/>
      <c r="B305" s="71"/>
      <c r="C305" s="71"/>
      <c r="D305" s="76" t="s">
        <v>283</v>
      </c>
      <c r="E305" s="73" t="s">
        <v>6</v>
      </c>
      <c r="F305" s="73" t="s">
        <v>69</v>
      </c>
      <c r="G305" s="74">
        <v>14</v>
      </c>
      <c r="H305" s="74"/>
      <c r="I305" s="75">
        <f t="shared" ref="I305" si="110">G305*H305</f>
        <v>0</v>
      </c>
      <c r="J305" s="74"/>
      <c r="K305" s="75">
        <f t="shared" ref="K305" si="111">G305*J305</f>
        <v>0</v>
      </c>
    </row>
    <row r="306" spans="1:11" s="38" customFormat="1" ht="13.5" customHeight="1" x14ac:dyDescent="0.3">
      <c r="A306" s="131"/>
      <c r="B306" s="132"/>
      <c r="C306" s="133"/>
      <c r="D306" s="134" t="s">
        <v>251</v>
      </c>
      <c r="E306" s="135"/>
      <c r="F306" s="135"/>
      <c r="G306" s="135"/>
      <c r="H306" s="135"/>
      <c r="I306" s="135"/>
      <c r="J306" s="135"/>
      <c r="K306" s="133"/>
    </row>
    <row r="307" spans="1:11" s="37" customFormat="1" ht="92.25" x14ac:dyDescent="0.3">
      <c r="A307" s="70"/>
      <c r="B307" s="71"/>
      <c r="C307" s="71"/>
      <c r="D307" s="91" t="s">
        <v>285</v>
      </c>
      <c r="E307" s="73" t="s">
        <v>6</v>
      </c>
      <c r="F307" s="73" t="s">
        <v>69</v>
      </c>
      <c r="G307" s="75">
        <v>25</v>
      </c>
      <c r="H307" s="75"/>
      <c r="I307" s="75">
        <f t="shared" si="104"/>
        <v>0</v>
      </c>
      <c r="J307" s="75"/>
      <c r="K307" s="75">
        <f t="shared" si="105"/>
        <v>0</v>
      </c>
    </row>
    <row r="308" spans="1:11" s="37" customFormat="1" x14ac:dyDescent="0.3">
      <c r="A308" s="184"/>
      <c r="B308" s="185"/>
      <c r="C308" s="176"/>
      <c r="D308" s="179" t="s">
        <v>106</v>
      </c>
      <c r="E308" s="175"/>
      <c r="F308" s="175"/>
      <c r="G308" s="175"/>
      <c r="H308" s="175"/>
      <c r="I308" s="175"/>
      <c r="J308" s="175"/>
      <c r="K308" s="176"/>
    </row>
    <row r="309" spans="1:11" s="37" customFormat="1" ht="45" x14ac:dyDescent="0.3">
      <c r="A309" s="70"/>
      <c r="B309" s="73"/>
      <c r="C309" s="73"/>
      <c r="D309" s="66" t="s">
        <v>252</v>
      </c>
      <c r="E309" s="70" t="s">
        <v>0</v>
      </c>
      <c r="F309" s="70" t="s">
        <v>69</v>
      </c>
      <c r="G309" s="75">
        <v>55</v>
      </c>
      <c r="H309" s="75"/>
      <c r="I309" s="75">
        <f>G309*H309</f>
        <v>0</v>
      </c>
      <c r="J309" s="75"/>
      <c r="K309" s="75">
        <f>G309*J309</f>
        <v>0</v>
      </c>
    </row>
    <row r="310" spans="1:11" s="37" customFormat="1" ht="45" x14ac:dyDescent="0.3">
      <c r="A310" s="70"/>
      <c r="B310" s="73"/>
      <c r="C310" s="73"/>
      <c r="D310" s="66" t="s">
        <v>99</v>
      </c>
      <c r="E310" s="70" t="s">
        <v>0</v>
      </c>
      <c r="F310" s="70" t="s">
        <v>69</v>
      </c>
      <c r="G310" s="75">
        <v>9855</v>
      </c>
      <c r="H310" s="75"/>
      <c r="I310" s="75">
        <f>G310*H310</f>
        <v>0</v>
      </c>
      <c r="J310" s="75"/>
      <c r="K310" s="75">
        <f>G310*J310</f>
        <v>0</v>
      </c>
    </row>
    <row r="311" spans="1:11" s="37" customFormat="1" ht="22.5" x14ac:dyDescent="0.3">
      <c r="A311" s="70"/>
      <c r="B311" s="73"/>
      <c r="C311" s="73"/>
      <c r="D311" s="66" t="s">
        <v>109</v>
      </c>
      <c r="E311" s="73" t="s">
        <v>6</v>
      </c>
      <c r="F311" s="73" t="s">
        <v>69</v>
      </c>
      <c r="G311" s="75">
        <f>G299+G302</f>
        <v>334</v>
      </c>
      <c r="H311" s="75"/>
      <c r="I311" s="75">
        <f>G311*H311</f>
        <v>0</v>
      </c>
      <c r="J311" s="75"/>
      <c r="K311" s="75">
        <f>G311*J311</f>
        <v>0</v>
      </c>
    </row>
    <row r="312" spans="1:11" s="37" customFormat="1" x14ac:dyDescent="0.3">
      <c r="A312" s="184"/>
      <c r="B312" s="185"/>
      <c r="C312" s="176"/>
      <c r="D312" s="179" t="s">
        <v>17</v>
      </c>
      <c r="E312" s="175"/>
      <c r="F312" s="175"/>
      <c r="G312" s="175"/>
      <c r="H312" s="175"/>
      <c r="I312" s="175"/>
      <c r="J312" s="175"/>
      <c r="K312" s="176"/>
    </row>
    <row r="313" spans="1:11" s="37" customFormat="1" ht="22.5" x14ac:dyDescent="0.3">
      <c r="A313" s="70"/>
      <c r="B313" s="73"/>
      <c r="C313" s="73"/>
      <c r="D313" s="66" t="s">
        <v>119</v>
      </c>
      <c r="E313" s="73" t="s">
        <v>2</v>
      </c>
      <c r="F313" s="73" t="s">
        <v>69</v>
      </c>
      <c r="G313" s="75">
        <v>1</v>
      </c>
      <c r="H313" s="75"/>
      <c r="I313" s="75"/>
      <c r="J313" s="75"/>
      <c r="K313" s="75">
        <f>G313*J313</f>
        <v>0</v>
      </c>
    </row>
    <row r="314" spans="1:11" s="37" customFormat="1" ht="33.75" x14ac:dyDescent="0.3">
      <c r="A314" s="70"/>
      <c r="B314" s="73"/>
      <c r="C314" s="73"/>
      <c r="D314" s="66" t="s">
        <v>120</v>
      </c>
      <c r="E314" s="73" t="s">
        <v>2</v>
      </c>
      <c r="F314" s="73" t="s">
        <v>69</v>
      </c>
      <c r="G314" s="75">
        <v>1</v>
      </c>
      <c r="H314" s="75"/>
      <c r="I314" s="75"/>
      <c r="J314" s="75"/>
      <c r="K314" s="75">
        <f>G314*J314</f>
        <v>0</v>
      </c>
    </row>
    <row r="315" spans="1:11" s="37" customFormat="1" ht="107.25" customHeight="1" x14ac:dyDescent="0.3">
      <c r="A315" s="70"/>
      <c r="B315" s="73"/>
      <c r="C315" s="73"/>
      <c r="D315" s="66" t="s">
        <v>125</v>
      </c>
      <c r="E315" s="73" t="s">
        <v>2</v>
      </c>
      <c r="F315" s="73" t="s">
        <v>69</v>
      </c>
      <c r="G315" s="75">
        <v>1</v>
      </c>
      <c r="H315" s="75"/>
      <c r="I315" s="75"/>
      <c r="J315" s="75"/>
      <c r="K315" s="75">
        <f>G315*J315</f>
        <v>0</v>
      </c>
    </row>
    <row r="316" spans="1:11" s="37" customFormat="1" ht="157.5" x14ac:dyDescent="0.3">
      <c r="A316" s="70"/>
      <c r="B316" s="73"/>
      <c r="C316" s="73"/>
      <c r="D316" s="66" t="s">
        <v>253</v>
      </c>
      <c r="E316" s="73" t="s">
        <v>2</v>
      </c>
      <c r="F316" s="73" t="s">
        <v>69</v>
      </c>
      <c r="G316" s="75">
        <v>1</v>
      </c>
      <c r="H316" s="75"/>
      <c r="I316" s="75"/>
      <c r="J316" s="75"/>
      <c r="K316" s="75">
        <f>G316*J316</f>
        <v>0</v>
      </c>
    </row>
    <row r="317" spans="1:11" s="37" customFormat="1" x14ac:dyDescent="0.3">
      <c r="A317" s="70"/>
      <c r="B317" s="73"/>
      <c r="C317" s="73"/>
      <c r="D317" s="66" t="s">
        <v>117</v>
      </c>
      <c r="E317" s="73" t="s">
        <v>2</v>
      </c>
      <c r="F317" s="73" t="s">
        <v>69</v>
      </c>
      <c r="G317" s="75">
        <v>1</v>
      </c>
      <c r="H317" s="75"/>
      <c r="I317" s="75"/>
      <c r="J317" s="75"/>
      <c r="K317" s="75">
        <f>G317*J317</f>
        <v>0</v>
      </c>
    </row>
    <row r="318" spans="1:11" s="37" customFormat="1" ht="16.5" customHeight="1" x14ac:dyDescent="0.3">
      <c r="A318" s="80"/>
      <c r="B318" s="81"/>
      <c r="C318" s="81" t="s">
        <v>45</v>
      </c>
      <c r="D318" s="82" t="str">
        <f>CONCATENATE(C271," ",D271)</f>
        <v>11 Nouzový zvukový systém (NZS)</v>
      </c>
      <c r="E318" s="83"/>
      <c r="F318" s="83"/>
      <c r="G318" s="84"/>
      <c r="H318" s="85"/>
      <c r="I318" s="86">
        <f>SUM(I274:I317)</f>
        <v>0</v>
      </c>
      <c r="J318" s="177">
        <f>SUM(K274:K317)</f>
        <v>0</v>
      </c>
      <c r="K318" s="178"/>
    </row>
    <row r="319" spans="1:11" s="37" customFormat="1" ht="16.5" customHeight="1" x14ac:dyDescent="0.3">
      <c r="A319" s="68" t="s">
        <v>43</v>
      </c>
      <c r="B319" s="69"/>
      <c r="C319" s="69" t="s">
        <v>254</v>
      </c>
      <c r="D319" s="174" t="s">
        <v>98</v>
      </c>
      <c r="E319" s="175"/>
      <c r="F319" s="175"/>
      <c r="G319" s="175"/>
      <c r="H319" s="175"/>
      <c r="I319" s="175"/>
      <c r="J319" s="175"/>
      <c r="K319" s="176"/>
    </row>
    <row r="320" spans="1:11" s="37" customFormat="1" ht="22.5" x14ac:dyDescent="0.3">
      <c r="A320" s="70"/>
      <c r="B320" s="73"/>
      <c r="C320" s="73"/>
      <c r="D320" s="92" t="s">
        <v>256</v>
      </c>
      <c r="E320" s="70" t="s">
        <v>0</v>
      </c>
      <c r="F320" s="73" t="s">
        <v>69</v>
      </c>
      <c r="G320" s="75">
        <v>30</v>
      </c>
      <c r="H320" s="75"/>
      <c r="I320" s="75">
        <f>G320*H320</f>
        <v>0</v>
      </c>
      <c r="J320" s="75"/>
      <c r="K320" s="75">
        <f>G320*J320</f>
        <v>0</v>
      </c>
    </row>
    <row r="321" spans="1:11" s="37" customFormat="1" ht="22.5" x14ac:dyDescent="0.3">
      <c r="A321" s="70"/>
      <c r="B321" s="73"/>
      <c r="C321" s="73"/>
      <c r="D321" s="92" t="s">
        <v>257</v>
      </c>
      <c r="E321" s="70" t="s">
        <v>0</v>
      </c>
      <c r="F321" s="73" t="s">
        <v>69</v>
      </c>
      <c r="G321" s="75">
        <v>115</v>
      </c>
      <c r="H321" s="75"/>
      <c r="I321" s="75">
        <f t="shared" ref="I321:I323" si="112">G321*H321</f>
        <v>0</v>
      </c>
      <c r="J321" s="75"/>
      <c r="K321" s="75">
        <f t="shared" ref="K321:K323" si="113">G321*J321</f>
        <v>0</v>
      </c>
    </row>
    <row r="322" spans="1:11" s="37" customFormat="1" ht="22.5" x14ac:dyDescent="0.3">
      <c r="A322" s="70"/>
      <c r="B322" s="73"/>
      <c r="C322" s="73"/>
      <c r="D322" s="92" t="s">
        <v>141</v>
      </c>
      <c r="E322" s="70" t="s">
        <v>0</v>
      </c>
      <c r="F322" s="73" t="s">
        <v>69</v>
      </c>
      <c r="G322" s="75">
        <v>810</v>
      </c>
      <c r="H322" s="75"/>
      <c r="I322" s="75">
        <f t="shared" si="112"/>
        <v>0</v>
      </c>
      <c r="J322" s="75"/>
      <c r="K322" s="75">
        <f t="shared" si="113"/>
        <v>0</v>
      </c>
    </row>
    <row r="323" spans="1:11" s="37" customFormat="1" ht="22.5" x14ac:dyDescent="0.3">
      <c r="A323" s="70"/>
      <c r="B323" s="73"/>
      <c r="C323" s="73"/>
      <c r="D323" s="92" t="s">
        <v>259</v>
      </c>
      <c r="E323" s="70" t="s">
        <v>0</v>
      </c>
      <c r="F323" s="73" t="s">
        <v>69</v>
      </c>
      <c r="G323" s="75">
        <v>40</v>
      </c>
      <c r="H323" s="75"/>
      <c r="I323" s="75">
        <f t="shared" si="112"/>
        <v>0</v>
      </c>
      <c r="J323" s="75"/>
      <c r="K323" s="75">
        <f t="shared" si="113"/>
        <v>0</v>
      </c>
    </row>
    <row r="324" spans="1:11" s="37" customFormat="1" ht="22.5" x14ac:dyDescent="0.3">
      <c r="A324" s="70"/>
      <c r="B324" s="73"/>
      <c r="C324" s="73"/>
      <c r="D324" s="92" t="s">
        <v>260</v>
      </c>
      <c r="E324" s="70" t="s">
        <v>0</v>
      </c>
      <c r="F324" s="73" t="s">
        <v>69</v>
      </c>
      <c r="G324" s="75">
        <v>40</v>
      </c>
      <c r="H324" s="75"/>
      <c r="I324" s="75">
        <f>G324*H324</f>
        <v>0</v>
      </c>
      <c r="J324" s="75"/>
      <c r="K324" s="75">
        <f>G324*J324</f>
        <v>0</v>
      </c>
    </row>
    <row r="325" spans="1:11" s="37" customFormat="1" ht="22.5" x14ac:dyDescent="0.3">
      <c r="A325" s="70"/>
      <c r="B325" s="73"/>
      <c r="C325" s="73"/>
      <c r="D325" s="92" t="s">
        <v>326</v>
      </c>
      <c r="E325" s="70" t="s">
        <v>2</v>
      </c>
      <c r="F325" s="73" t="s">
        <v>69</v>
      </c>
      <c r="G325" s="75">
        <v>1</v>
      </c>
      <c r="H325" s="75"/>
      <c r="I325" s="75">
        <f>G325*H325</f>
        <v>0</v>
      </c>
      <c r="J325" s="75"/>
      <c r="K325" s="75">
        <f>G325*J325</f>
        <v>0</v>
      </c>
    </row>
    <row r="326" spans="1:11" s="37" customFormat="1" x14ac:dyDescent="0.3">
      <c r="A326" s="184"/>
      <c r="B326" s="185"/>
      <c r="C326" s="176"/>
      <c r="D326" s="186" t="s">
        <v>16</v>
      </c>
      <c r="E326" s="175"/>
      <c r="F326" s="175"/>
      <c r="G326" s="175"/>
      <c r="H326" s="175"/>
      <c r="I326" s="175"/>
      <c r="J326" s="175"/>
      <c r="K326" s="176"/>
    </row>
    <row r="327" spans="1:11" s="37" customFormat="1" ht="33.75" x14ac:dyDescent="0.3">
      <c r="A327" s="70"/>
      <c r="B327" s="73"/>
      <c r="C327" s="73"/>
      <c r="D327" s="92" t="s">
        <v>33</v>
      </c>
      <c r="E327" s="70" t="s">
        <v>0</v>
      </c>
      <c r="F327" s="73" t="s">
        <v>69</v>
      </c>
      <c r="G327" s="75">
        <v>10</v>
      </c>
      <c r="H327" s="75"/>
      <c r="I327" s="75">
        <f t="shared" ref="I327:I343" si="114">G327*H327</f>
        <v>0</v>
      </c>
      <c r="J327" s="75"/>
      <c r="K327" s="75">
        <f t="shared" ref="K327:K342" si="115">G327*J327</f>
        <v>0</v>
      </c>
    </row>
    <row r="328" spans="1:11" s="37" customFormat="1" ht="33.75" x14ac:dyDescent="0.3">
      <c r="A328" s="70"/>
      <c r="B328" s="73"/>
      <c r="C328" s="73"/>
      <c r="D328" s="92" t="s">
        <v>261</v>
      </c>
      <c r="E328" s="70" t="s">
        <v>0</v>
      </c>
      <c r="F328" s="73" t="s">
        <v>69</v>
      </c>
      <c r="G328" s="75">
        <v>40</v>
      </c>
      <c r="H328" s="75"/>
      <c r="I328" s="75">
        <f t="shared" si="114"/>
        <v>0</v>
      </c>
      <c r="J328" s="75"/>
      <c r="K328" s="75">
        <f t="shared" si="115"/>
        <v>0</v>
      </c>
    </row>
    <row r="329" spans="1:11" s="37" customFormat="1" ht="22.5" x14ac:dyDescent="0.3">
      <c r="A329" s="70"/>
      <c r="B329" s="73"/>
      <c r="C329" s="73"/>
      <c r="D329" s="92" t="s">
        <v>115</v>
      </c>
      <c r="E329" s="70" t="s">
        <v>6</v>
      </c>
      <c r="F329" s="73" t="s">
        <v>69</v>
      </c>
      <c r="G329" s="75">
        <v>1066</v>
      </c>
      <c r="H329" s="75"/>
      <c r="I329" s="75">
        <f>G329*H329</f>
        <v>0</v>
      </c>
      <c r="J329" s="75"/>
      <c r="K329" s="75">
        <f>G329*J329</f>
        <v>0</v>
      </c>
    </row>
    <row r="330" spans="1:11" s="37" customFormat="1" ht="22.5" x14ac:dyDescent="0.3">
      <c r="A330" s="70"/>
      <c r="B330" s="73"/>
      <c r="C330" s="73"/>
      <c r="D330" s="92" t="s">
        <v>34</v>
      </c>
      <c r="E330" s="70" t="s">
        <v>6</v>
      </c>
      <c r="F330" s="73" t="s">
        <v>69</v>
      </c>
      <c r="G330" s="75">
        <v>29555</v>
      </c>
      <c r="H330" s="75"/>
      <c r="I330" s="75">
        <f t="shared" si="114"/>
        <v>0</v>
      </c>
      <c r="J330" s="75"/>
      <c r="K330" s="75">
        <f t="shared" si="115"/>
        <v>0</v>
      </c>
    </row>
    <row r="331" spans="1:11" s="37" customFormat="1" ht="22.5" x14ac:dyDescent="0.3">
      <c r="A331" s="70"/>
      <c r="B331" s="73"/>
      <c r="C331" s="73"/>
      <c r="D331" s="92" t="s">
        <v>294</v>
      </c>
      <c r="E331" s="70" t="s">
        <v>0</v>
      </c>
      <c r="F331" s="73" t="s">
        <v>69</v>
      </c>
      <c r="G331" s="75">
        <v>30</v>
      </c>
      <c r="H331" s="75"/>
      <c r="I331" s="75">
        <f t="shared" si="114"/>
        <v>0</v>
      </c>
      <c r="J331" s="75"/>
      <c r="K331" s="75">
        <f t="shared" si="115"/>
        <v>0</v>
      </c>
    </row>
    <row r="332" spans="1:11" s="37" customFormat="1" x14ac:dyDescent="0.3">
      <c r="A332" s="184"/>
      <c r="B332" s="185"/>
      <c r="C332" s="176"/>
      <c r="D332" s="186" t="s">
        <v>17</v>
      </c>
      <c r="E332" s="175"/>
      <c r="F332" s="175"/>
      <c r="G332" s="175"/>
      <c r="H332" s="175"/>
      <c r="I332" s="175"/>
      <c r="J332" s="175"/>
      <c r="K332" s="176"/>
    </row>
    <row r="333" spans="1:11" s="37" customFormat="1" x14ac:dyDescent="0.3">
      <c r="A333" s="70"/>
      <c r="B333" s="73"/>
      <c r="C333" s="73"/>
      <c r="D333" s="92" t="s">
        <v>18</v>
      </c>
      <c r="E333" s="70" t="s">
        <v>0</v>
      </c>
      <c r="F333" s="73" t="s">
        <v>69</v>
      </c>
      <c r="G333" s="75">
        <v>3250</v>
      </c>
      <c r="H333" s="75"/>
      <c r="I333" s="75">
        <f t="shared" si="114"/>
        <v>0</v>
      </c>
      <c r="J333" s="75"/>
      <c r="K333" s="75">
        <f t="shared" si="115"/>
        <v>0</v>
      </c>
    </row>
    <row r="334" spans="1:11" s="37" customFormat="1" x14ac:dyDescent="0.3">
      <c r="A334" s="70"/>
      <c r="B334" s="73"/>
      <c r="C334" s="73"/>
      <c r="D334" s="92" t="s">
        <v>19</v>
      </c>
      <c r="E334" s="70" t="s">
        <v>0</v>
      </c>
      <c r="F334" s="73" t="s">
        <v>69</v>
      </c>
      <c r="G334" s="75">
        <v>9850</v>
      </c>
      <c r="H334" s="75"/>
      <c r="I334" s="75">
        <f t="shared" si="114"/>
        <v>0</v>
      </c>
      <c r="J334" s="75"/>
      <c r="K334" s="75">
        <f t="shared" si="115"/>
        <v>0</v>
      </c>
    </row>
    <row r="335" spans="1:11" s="37" customFormat="1" x14ac:dyDescent="0.3">
      <c r="A335" s="70"/>
      <c r="B335" s="73"/>
      <c r="C335" s="73"/>
      <c r="D335" s="92" t="s">
        <v>20</v>
      </c>
      <c r="E335" s="70" t="s">
        <v>0</v>
      </c>
      <c r="F335" s="73" t="s">
        <v>69</v>
      </c>
      <c r="G335" s="75">
        <v>250</v>
      </c>
      <c r="H335" s="75"/>
      <c r="I335" s="75">
        <f t="shared" si="114"/>
        <v>0</v>
      </c>
      <c r="J335" s="75"/>
      <c r="K335" s="75">
        <f t="shared" si="115"/>
        <v>0</v>
      </c>
    </row>
    <row r="336" spans="1:11" s="37" customFormat="1" x14ac:dyDescent="0.3">
      <c r="A336" s="70"/>
      <c r="B336" s="73"/>
      <c r="C336" s="73"/>
      <c r="D336" s="92" t="s">
        <v>21</v>
      </c>
      <c r="E336" s="70" t="s">
        <v>0</v>
      </c>
      <c r="F336" s="73" t="s">
        <v>69</v>
      </c>
      <c r="G336" s="75">
        <v>955</v>
      </c>
      <c r="H336" s="75"/>
      <c r="I336" s="75">
        <f t="shared" si="114"/>
        <v>0</v>
      </c>
      <c r="J336" s="75"/>
      <c r="K336" s="75">
        <f t="shared" si="115"/>
        <v>0</v>
      </c>
    </row>
    <row r="337" spans="1:11" s="37" customFormat="1" x14ac:dyDescent="0.3">
      <c r="A337" s="70"/>
      <c r="B337" s="73"/>
      <c r="C337" s="73"/>
      <c r="D337" s="92" t="s">
        <v>22</v>
      </c>
      <c r="E337" s="70" t="s">
        <v>0</v>
      </c>
      <c r="F337" s="73" t="s">
        <v>69</v>
      </c>
      <c r="G337" s="75">
        <v>955</v>
      </c>
      <c r="H337" s="75"/>
      <c r="I337" s="75">
        <f t="shared" si="114"/>
        <v>0</v>
      </c>
      <c r="J337" s="75"/>
      <c r="K337" s="75">
        <f t="shared" si="115"/>
        <v>0</v>
      </c>
    </row>
    <row r="338" spans="1:11" s="37" customFormat="1" ht="22.5" x14ac:dyDescent="0.3">
      <c r="A338" s="70"/>
      <c r="B338" s="73"/>
      <c r="C338" s="73"/>
      <c r="D338" s="92" t="s">
        <v>108</v>
      </c>
      <c r="E338" s="70" t="s">
        <v>0</v>
      </c>
      <c r="F338" s="73" t="s">
        <v>69</v>
      </c>
      <c r="G338" s="75">
        <v>900</v>
      </c>
      <c r="H338" s="75"/>
      <c r="I338" s="75">
        <f t="shared" si="114"/>
        <v>0</v>
      </c>
      <c r="J338" s="75"/>
      <c r="K338" s="75">
        <f t="shared" si="115"/>
        <v>0</v>
      </c>
    </row>
    <row r="339" spans="1:11" s="37" customFormat="1" x14ac:dyDescent="0.3">
      <c r="A339" s="70"/>
      <c r="B339" s="73"/>
      <c r="C339" s="73"/>
      <c r="D339" s="92" t="s">
        <v>23</v>
      </c>
      <c r="E339" s="70" t="s">
        <v>6</v>
      </c>
      <c r="F339" s="73" t="s">
        <v>69</v>
      </c>
      <c r="G339" s="75">
        <v>5250</v>
      </c>
      <c r="H339" s="75"/>
      <c r="I339" s="75">
        <f t="shared" si="114"/>
        <v>0</v>
      </c>
      <c r="J339" s="75"/>
      <c r="K339" s="75">
        <f t="shared" si="115"/>
        <v>0</v>
      </c>
    </row>
    <row r="340" spans="1:11" s="37" customFormat="1" x14ac:dyDescent="0.3">
      <c r="A340" s="70"/>
      <c r="B340" s="73"/>
      <c r="C340" s="73"/>
      <c r="D340" s="92" t="s">
        <v>24</v>
      </c>
      <c r="E340" s="70" t="s">
        <v>6</v>
      </c>
      <c r="F340" s="73" t="s">
        <v>69</v>
      </c>
      <c r="G340" s="75">
        <v>10</v>
      </c>
      <c r="H340" s="75"/>
      <c r="I340" s="75">
        <f t="shared" si="114"/>
        <v>0</v>
      </c>
      <c r="J340" s="75"/>
      <c r="K340" s="75">
        <f t="shared" si="115"/>
        <v>0</v>
      </c>
    </row>
    <row r="341" spans="1:11" s="37" customFormat="1" x14ac:dyDescent="0.3">
      <c r="A341" s="70"/>
      <c r="B341" s="73"/>
      <c r="C341" s="73"/>
      <c r="D341" s="92" t="s">
        <v>135</v>
      </c>
      <c r="E341" s="70" t="s">
        <v>0</v>
      </c>
      <c r="F341" s="73" t="s">
        <v>69</v>
      </c>
      <c r="G341" s="75">
        <v>10</v>
      </c>
      <c r="H341" s="75"/>
      <c r="I341" s="75">
        <f t="shared" ref="I341" si="116">G341*H341</f>
        <v>0</v>
      </c>
      <c r="J341" s="75"/>
      <c r="K341" s="75">
        <f t="shared" ref="K341" si="117">G341*J341</f>
        <v>0</v>
      </c>
    </row>
    <row r="342" spans="1:11" s="37" customFormat="1" ht="32.25" customHeight="1" x14ac:dyDescent="0.3">
      <c r="A342" s="70"/>
      <c r="B342" s="73"/>
      <c r="C342" s="73"/>
      <c r="D342" s="92" t="s">
        <v>25</v>
      </c>
      <c r="E342" s="70" t="s">
        <v>2</v>
      </c>
      <c r="F342" s="73" t="s">
        <v>69</v>
      </c>
      <c r="G342" s="75">
        <v>1</v>
      </c>
      <c r="H342" s="75"/>
      <c r="I342" s="75">
        <f t="shared" si="114"/>
        <v>0</v>
      </c>
      <c r="J342" s="75"/>
      <c r="K342" s="75">
        <f t="shared" si="115"/>
        <v>0</v>
      </c>
    </row>
    <row r="343" spans="1:11" s="37" customFormat="1" x14ac:dyDescent="0.3">
      <c r="A343" s="70"/>
      <c r="B343" s="73"/>
      <c r="C343" s="73"/>
      <c r="D343" s="92" t="s">
        <v>114</v>
      </c>
      <c r="E343" s="70" t="s">
        <v>2</v>
      </c>
      <c r="F343" s="73" t="s">
        <v>69</v>
      </c>
      <c r="G343" s="75">
        <v>1</v>
      </c>
      <c r="H343" s="75"/>
      <c r="I343" s="75">
        <f t="shared" si="114"/>
        <v>0</v>
      </c>
      <c r="J343" s="75"/>
      <c r="K343" s="75"/>
    </row>
    <row r="344" spans="1:11" s="37" customFormat="1" ht="16.5" customHeight="1" x14ac:dyDescent="0.3">
      <c r="A344" s="80"/>
      <c r="B344" s="81"/>
      <c r="C344" s="81" t="s">
        <v>45</v>
      </c>
      <c r="D344" s="82" t="str">
        <f>CONCATENATE(C319," ",D319)</f>
        <v>12 Společné trasy</v>
      </c>
      <c r="E344" s="83"/>
      <c r="F344" s="83"/>
      <c r="G344" s="84"/>
      <c r="H344" s="85"/>
      <c r="I344" s="86">
        <f>SUM(I320:I343)</f>
        <v>0</v>
      </c>
      <c r="J344" s="177">
        <f>SUM(K320:K343)</f>
        <v>0</v>
      </c>
      <c r="K344" s="178"/>
    </row>
    <row r="345" spans="1:11" s="37" customFormat="1" ht="16.5" customHeight="1" x14ac:dyDescent="0.3">
      <c r="A345" s="68" t="s">
        <v>43</v>
      </c>
      <c r="B345" s="69"/>
      <c r="C345" s="69" t="s">
        <v>255</v>
      </c>
      <c r="D345" s="174" t="s">
        <v>26</v>
      </c>
      <c r="E345" s="175"/>
      <c r="F345" s="175"/>
      <c r="G345" s="175"/>
      <c r="H345" s="175"/>
      <c r="I345" s="175"/>
      <c r="J345" s="175"/>
      <c r="K345" s="176"/>
    </row>
    <row r="346" spans="1:11" s="37" customFormat="1" x14ac:dyDescent="0.3">
      <c r="A346" s="70"/>
      <c r="B346" s="73"/>
      <c r="C346" s="73"/>
      <c r="D346" s="93" t="s">
        <v>27</v>
      </c>
      <c r="E346" s="70" t="s">
        <v>28</v>
      </c>
      <c r="F346" s="73" t="s">
        <v>69</v>
      </c>
      <c r="G346" s="75">
        <v>96</v>
      </c>
      <c r="H346" s="75"/>
      <c r="I346" s="75"/>
      <c r="J346" s="75"/>
      <c r="K346" s="75">
        <f t="shared" ref="K346:K356" si="118">G346*J346</f>
        <v>0</v>
      </c>
    </row>
    <row r="347" spans="1:11" s="37" customFormat="1" ht="22.5" x14ac:dyDescent="0.3">
      <c r="A347" s="70"/>
      <c r="B347" s="73"/>
      <c r="C347" s="73"/>
      <c r="D347" s="93" t="s">
        <v>113</v>
      </c>
      <c r="E347" s="70" t="s">
        <v>28</v>
      </c>
      <c r="F347" s="73" t="s">
        <v>69</v>
      </c>
      <c r="G347" s="75">
        <v>220</v>
      </c>
      <c r="H347" s="75"/>
      <c r="I347" s="75"/>
      <c r="J347" s="75"/>
      <c r="K347" s="75">
        <f t="shared" si="118"/>
        <v>0</v>
      </c>
    </row>
    <row r="348" spans="1:11" s="37" customFormat="1" x14ac:dyDescent="0.3">
      <c r="A348" s="70"/>
      <c r="B348" s="73"/>
      <c r="C348" s="73"/>
      <c r="D348" s="93" t="s">
        <v>118</v>
      </c>
      <c r="E348" s="70" t="s">
        <v>28</v>
      </c>
      <c r="F348" s="73" t="s">
        <v>69</v>
      </c>
      <c r="G348" s="75">
        <v>90</v>
      </c>
      <c r="H348" s="75"/>
      <c r="I348" s="75"/>
      <c r="J348" s="75"/>
      <c r="K348" s="75">
        <f t="shared" si="118"/>
        <v>0</v>
      </c>
    </row>
    <row r="349" spans="1:11" s="37" customFormat="1" x14ac:dyDescent="0.3">
      <c r="A349" s="70"/>
      <c r="B349" s="73"/>
      <c r="C349" s="73"/>
      <c r="D349" s="93" t="s">
        <v>128</v>
      </c>
      <c r="E349" s="70" t="s">
        <v>28</v>
      </c>
      <c r="F349" s="73" t="s">
        <v>69</v>
      </c>
      <c r="G349" s="75">
        <v>56</v>
      </c>
      <c r="H349" s="75"/>
      <c r="I349" s="75"/>
      <c r="J349" s="75"/>
      <c r="K349" s="75">
        <f t="shared" si="118"/>
        <v>0</v>
      </c>
    </row>
    <row r="350" spans="1:11" s="37" customFormat="1" x14ac:dyDescent="0.3">
      <c r="A350" s="70"/>
      <c r="B350" s="73"/>
      <c r="C350" s="73"/>
      <c r="D350" s="93" t="s">
        <v>129</v>
      </c>
      <c r="E350" s="70" t="s">
        <v>2</v>
      </c>
      <c r="F350" s="73" t="s">
        <v>69</v>
      </c>
      <c r="G350" s="75">
        <v>1</v>
      </c>
      <c r="H350" s="75"/>
      <c r="I350" s="75"/>
      <c r="J350" s="75"/>
      <c r="K350" s="75">
        <f t="shared" si="118"/>
        <v>0</v>
      </c>
    </row>
    <row r="351" spans="1:11" s="37" customFormat="1" x14ac:dyDescent="0.3">
      <c r="A351" s="70"/>
      <c r="B351" s="73"/>
      <c r="C351" s="73"/>
      <c r="D351" s="93" t="s">
        <v>130</v>
      </c>
      <c r="E351" s="70" t="s">
        <v>2</v>
      </c>
      <c r="F351" s="73" t="s">
        <v>69</v>
      </c>
      <c r="G351" s="75">
        <v>1</v>
      </c>
      <c r="H351" s="75"/>
      <c r="I351" s="75"/>
      <c r="J351" s="75"/>
      <c r="K351" s="75">
        <f t="shared" si="118"/>
        <v>0</v>
      </c>
    </row>
    <row r="352" spans="1:11" s="37" customFormat="1" ht="67.5" x14ac:dyDescent="0.3">
      <c r="A352" s="70"/>
      <c r="B352" s="73"/>
      <c r="C352" s="73"/>
      <c r="D352" s="66" t="s">
        <v>122</v>
      </c>
      <c r="E352" s="73" t="s">
        <v>2</v>
      </c>
      <c r="F352" s="73" t="s">
        <v>69</v>
      </c>
      <c r="G352" s="75">
        <v>1</v>
      </c>
      <c r="H352" s="75"/>
      <c r="I352" s="75"/>
      <c r="J352" s="75"/>
      <c r="K352" s="75">
        <f t="shared" si="118"/>
        <v>0</v>
      </c>
    </row>
    <row r="353" spans="1:11" s="37" customFormat="1" ht="67.5" x14ac:dyDescent="0.3">
      <c r="A353" s="70"/>
      <c r="B353" s="73"/>
      <c r="C353" s="73"/>
      <c r="D353" s="66" t="s">
        <v>121</v>
      </c>
      <c r="E353" s="73" t="s">
        <v>2</v>
      </c>
      <c r="F353" s="73" t="s">
        <v>69</v>
      </c>
      <c r="G353" s="75">
        <v>1</v>
      </c>
      <c r="H353" s="75"/>
      <c r="I353" s="75"/>
      <c r="J353" s="75"/>
      <c r="K353" s="75">
        <f t="shared" si="118"/>
        <v>0</v>
      </c>
    </row>
    <row r="354" spans="1:11" s="37" customFormat="1" ht="45" x14ac:dyDescent="0.3">
      <c r="A354" s="70"/>
      <c r="B354" s="73"/>
      <c r="C354" s="73"/>
      <c r="D354" s="66" t="s">
        <v>124</v>
      </c>
      <c r="E354" s="73" t="s">
        <v>2</v>
      </c>
      <c r="F354" s="73" t="s">
        <v>69</v>
      </c>
      <c r="G354" s="75">
        <v>1</v>
      </c>
      <c r="H354" s="75"/>
      <c r="I354" s="75"/>
      <c r="J354" s="75"/>
      <c r="K354" s="75">
        <f t="shared" si="118"/>
        <v>0</v>
      </c>
    </row>
    <row r="355" spans="1:11" s="37" customFormat="1" ht="45" x14ac:dyDescent="0.3">
      <c r="A355" s="70"/>
      <c r="B355" s="73"/>
      <c r="C355" s="73"/>
      <c r="D355" s="66" t="s">
        <v>123</v>
      </c>
      <c r="E355" s="73" t="s">
        <v>2</v>
      </c>
      <c r="F355" s="73" t="s">
        <v>69</v>
      </c>
      <c r="G355" s="75">
        <v>1</v>
      </c>
      <c r="H355" s="75"/>
      <c r="I355" s="75"/>
      <c r="J355" s="75"/>
      <c r="K355" s="75">
        <f t="shared" si="118"/>
        <v>0</v>
      </c>
    </row>
    <row r="356" spans="1:11" s="37" customFormat="1" ht="33.75" x14ac:dyDescent="0.3">
      <c r="A356" s="70"/>
      <c r="B356" s="73"/>
      <c r="C356" s="73"/>
      <c r="D356" s="66" t="s">
        <v>126</v>
      </c>
      <c r="E356" s="73" t="s">
        <v>2</v>
      </c>
      <c r="F356" s="73" t="s">
        <v>69</v>
      </c>
      <c r="G356" s="75">
        <v>1</v>
      </c>
      <c r="H356" s="75"/>
      <c r="I356" s="75"/>
      <c r="J356" s="75"/>
      <c r="K356" s="75">
        <f t="shared" si="118"/>
        <v>0</v>
      </c>
    </row>
    <row r="357" spans="1:11" s="37" customFormat="1" x14ac:dyDescent="0.3">
      <c r="A357" s="70"/>
      <c r="B357" s="73"/>
      <c r="C357" s="73"/>
      <c r="D357" s="93"/>
      <c r="E357" s="70"/>
      <c r="F357" s="70"/>
      <c r="G357" s="75"/>
      <c r="H357" s="75"/>
      <c r="I357" s="75"/>
      <c r="J357" s="75"/>
      <c r="K357" s="75"/>
    </row>
    <row r="358" spans="1:11" s="37" customFormat="1" x14ac:dyDescent="0.3">
      <c r="A358" s="70"/>
      <c r="B358" s="73"/>
      <c r="C358" s="73"/>
      <c r="D358" s="93" t="s">
        <v>127</v>
      </c>
      <c r="E358" s="70" t="s">
        <v>2</v>
      </c>
      <c r="F358" s="73" t="s">
        <v>69</v>
      </c>
      <c r="G358" s="75">
        <v>1</v>
      </c>
      <c r="H358" s="75"/>
      <c r="I358" s="75"/>
      <c r="J358" s="75"/>
      <c r="K358" s="75">
        <f>G358*J358</f>
        <v>0</v>
      </c>
    </row>
    <row r="359" spans="1:11" s="37" customFormat="1" x14ac:dyDescent="0.3">
      <c r="A359" s="70"/>
      <c r="B359" s="73"/>
      <c r="C359" s="73"/>
      <c r="D359" s="93" t="s">
        <v>29</v>
      </c>
      <c r="E359" s="70" t="s">
        <v>28</v>
      </c>
      <c r="F359" s="73" t="s">
        <v>69</v>
      </c>
      <c r="G359" s="75">
        <v>96</v>
      </c>
      <c r="H359" s="75"/>
      <c r="I359" s="75"/>
      <c r="J359" s="75"/>
      <c r="K359" s="75">
        <f>G359*J359</f>
        <v>0</v>
      </c>
    </row>
    <row r="360" spans="1:11" ht="16.5" customHeight="1" x14ac:dyDescent="0.3">
      <c r="A360" s="94"/>
      <c r="B360" s="95"/>
      <c r="C360" s="95" t="s">
        <v>45</v>
      </c>
      <c r="D360" s="89" t="str">
        <f>CONCATENATE(C345," ",D345)</f>
        <v>13 HZS</v>
      </c>
      <c r="E360" s="96"/>
      <c r="F360" s="96"/>
      <c r="G360" s="97"/>
      <c r="H360" s="98"/>
      <c r="I360" s="99"/>
      <c r="J360" s="187">
        <f>SUM(K346:K359)</f>
        <v>0</v>
      </c>
      <c r="K360" s="188"/>
    </row>
    <row r="361" spans="1:11" x14ac:dyDescent="0.3">
      <c r="A361" s="100"/>
      <c r="B361" s="100"/>
      <c r="C361" s="100"/>
      <c r="D361" s="101"/>
      <c r="E361" s="102"/>
      <c r="F361" s="102"/>
      <c r="G361" s="103"/>
      <c r="H361" s="103"/>
      <c r="I361" s="103"/>
      <c r="J361" s="103"/>
      <c r="K361" s="103"/>
    </row>
    <row r="362" spans="1:11" ht="16.5" customHeight="1" x14ac:dyDescent="0.3">
      <c r="A362" s="94"/>
      <c r="B362" s="95"/>
      <c r="C362" s="95" t="s">
        <v>45</v>
      </c>
      <c r="D362" s="89" t="s">
        <v>60</v>
      </c>
      <c r="E362" s="96"/>
      <c r="F362" s="96"/>
      <c r="G362" s="97"/>
      <c r="H362" s="98"/>
      <c r="I362" s="187">
        <f>J250+J67+J151+J175+J212+J229+J318+J344+J360+J270+J265+J259</f>
        <v>0</v>
      </c>
      <c r="J362" s="189"/>
      <c r="K362" s="188"/>
    </row>
    <row r="363" spans="1:11" ht="16.5" customHeight="1" x14ac:dyDescent="0.3">
      <c r="A363" s="94"/>
      <c r="B363" s="95"/>
      <c r="C363" s="95" t="s">
        <v>45</v>
      </c>
      <c r="D363" s="89" t="s">
        <v>61</v>
      </c>
      <c r="E363" s="96"/>
      <c r="F363" s="96"/>
      <c r="G363" s="97"/>
      <c r="H363" s="98"/>
      <c r="I363" s="187">
        <f>I250+I67+I151+I175+I212+I229+I318+I344+I270+I265+I259</f>
        <v>0</v>
      </c>
      <c r="J363" s="189"/>
      <c r="K363" s="188"/>
    </row>
    <row r="364" spans="1:11" x14ac:dyDescent="0.3">
      <c r="A364" s="100"/>
      <c r="B364" s="100"/>
      <c r="C364" s="100"/>
      <c r="D364" s="101"/>
      <c r="E364" s="102"/>
      <c r="F364" s="102"/>
      <c r="G364" s="103"/>
      <c r="H364" s="103"/>
      <c r="I364" s="104"/>
      <c r="J364" s="104"/>
      <c r="K364" s="104"/>
    </row>
    <row r="365" spans="1:11" ht="21" customHeight="1" x14ac:dyDescent="0.3">
      <c r="A365" s="105"/>
      <c r="B365" s="106"/>
      <c r="C365" s="106" t="s">
        <v>59</v>
      </c>
      <c r="D365" s="107"/>
      <c r="E365" s="108"/>
      <c r="F365" s="108"/>
      <c r="G365" s="109"/>
      <c r="H365" s="110"/>
      <c r="I365" s="190">
        <f>I362+I363</f>
        <v>0</v>
      </c>
      <c r="J365" s="191"/>
      <c r="K365" s="192"/>
    </row>
    <row r="366" spans="1:11" ht="14.25" x14ac:dyDescent="0.3">
      <c r="B366" s="39"/>
      <c r="C366" s="39"/>
      <c r="D366" s="40"/>
      <c r="E366" s="20"/>
      <c r="F366" s="20"/>
      <c r="G366" s="27"/>
      <c r="H366" s="27"/>
      <c r="I366" s="28"/>
      <c r="J366" s="28"/>
      <c r="K366" s="28"/>
    </row>
    <row r="367" spans="1:11" x14ac:dyDescent="0.3">
      <c r="D367" s="41"/>
    </row>
    <row r="368" spans="1:11" x14ac:dyDescent="0.3">
      <c r="D368" s="41"/>
    </row>
    <row r="369" spans="2:6" x14ac:dyDescent="0.3">
      <c r="B369" s="42"/>
      <c r="C369" s="42"/>
      <c r="D369" s="43"/>
      <c r="E369" s="14"/>
      <c r="F369" s="14"/>
    </row>
    <row r="370" spans="2:6" x14ac:dyDescent="0.3">
      <c r="D370" s="37"/>
      <c r="E370" s="15"/>
      <c r="F370" s="15"/>
    </row>
    <row r="371" spans="2:6" x14ac:dyDescent="0.3">
      <c r="D371" s="37"/>
      <c r="E371" s="15"/>
      <c r="F371" s="15"/>
    </row>
    <row r="372" spans="2:6" x14ac:dyDescent="0.3">
      <c r="D372" s="37"/>
      <c r="E372" s="15"/>
      <c r="F372" s="15"/>
    </row>
    <row r="373" spans="2:6" x14ac:dyDescent="0.3">
      <c r="D373" s="37"/>
      <c r="E373" s="15"/>
      <c r="F373" s="15"/>
    </row>
    <row r="374" spans="2:6" x14ac:dyDescent="0.3">
      <c r="D374" s="37"/>
      <c r="E374" s="15"/>
      <c r="F374" s="15"/>
    </row>
    <row r="375" spans="2:6" x14ac:dyDescent="0.3">
      <c r="D375" s="37"/>
      <c r="E375" s="15"/>
      <c r="F375" s="15"/>
    </row>
    <row r="376" spans="2:6" x14ac:dyDescent="0.3">
      <c r="D376" s="37"/>
      <c r="E376" s="15"/>
      <c r="F376" s="15"/>
    </row>
    <row r="377" spans="2:6" x14ac:dyDescent="0.3">
      <c r="D377" s="37"/>
      <c r="E377" s="15"/>
      <c r="F377" s="15"/>
    </row>
    <row r="378" spans="2:6" x14ac:dyDescent="0.3">
      <c r="D378" s="37"/>
      <c r="E378" s="15"/>
      <c r="F378" s="15"/>
    </row>
    <row r="379" spans="2:6" x14ac:dyDescent="0.3">
      <c r="D379" s="37"/>
      <c r="E379" s="15"/>
      <c r="F379" s="15"/>
    </row>
    <row r="380" spans="2:6" x14ac:dyDescent="0.3">
      <c r="D380" s="37"/>
      <c r="E380" s="15"/>
      <c r="F380" s="15"/>
    </row>
    <row r="381" spans="2:6" x14ac:dyDescent="0.3">
      <c r="D381" s="37"/>
      <c r="E381" s="15"/>
      <c r="F381" s="15"/>
    </row>
    <row r="382" spans="2:6" x14ac:dyDescent="0.3">
      <c r="D382" s="37"/>
      <c r="E382" s="15"/>
      <c r="F382" s="15"/>
    </row>
    <row r="383" spans="2:6" x14ac:dyDescent="0.3">
      <c r="D383" s="37"/>
      <c r="E383" s="15"/>
      <c r="F383" s="15"/>
    </row>
    <row r="384" spans="2:6" x14ac:dyDescent="0.3">
      <c r="D384" s="37"/>
      <c r="E384" s="15"/>
      <c r="F384" s="15"/>
    </row>
    <row r="385" spans="4:6" x14ac:dyDescent="0.3">
      <c r="D385" s="37"/>
      <c r="E385" s="15"/>
      <c r="F385" s="15"/>
    </row>
    <row r="386" spans="4:6" x14ac:dyDescent="0.3">
      <c r="D386" s="37"/>
      <c r="E386" s="15"/>
      <c r="F386" s="15"/>
    </row>
    <row r="387" spans="4:6" x14ac:dyDescent="0.3">
      <c r="D387" s="41"/>
    </row>
    <row r="388" spans="4:6" x14ac:dyDescent="0.3">
      <c r="D388" s="44"/>
      <c r="E388" s="18"/>
      <c r="F388" s="18"/>
    </row>
    <row r="389" spans="4:6" x14ac:dyDescent="0.3">
      <c r="E389" s="21"/>
      <c r="F389" s="21"/>
    </row>
    <row r="390" spans="4:6" x14ac:dyDescent="0.3">
      <c r="D390" s="37"/>
      <c r="E390" s="15"/>
      <c r="F390" s="15"/>
    </row>
    <row r="391" spans="4:6" x14ac:dyDescent="0.3">
      <c r="D391" s="37"/>
      <c r="E391" s="15"/>
      <c r="F391" s="15"/>
    </row>
    <row r="392" spans="4:6" x14ac:dyDescent="0.3">
      <c r="D392" s="37"/>
      <c r="E392" s="15"/>
      <c r="F392" s="15"/>
    </row>
    <row r="393" spans="4:6" x14ac:dyDescent="0.3">
      <c r="D393" s="37"/>
      <c r="E393" s="15"/>
      <c r="F393" s="15"/>
    </row>
    <row r="394" spans="4:6" x14ac:dyDescent="0.3">
      <c r="D394" s="37"/>
      <c r="E394" s="15"/>
      <c r="F394" s="15"/>
    </row>
    <row r="395" spans="4:6" x14ac:dyDescent="0.3">
      <c r="D395" s="37"/>
      <c r="E395" s="15"/>
      <c r="F395" s="15"/>
    </row>
    <row r="396" spans="4:6" x14ac:dyDescent="0.3">
      <c r="D396" s="37"/>
      <c r="E396" s="15"/>
      <c r="F396" s="15"/>
    </row>
    <row r="397" spans="4:6" x14ac:dyDescent="0.3">
      <c r="D397" s="37"/>
      <c r="E397" s="15"/>
      <c r="F397" s="15"/>
    </row>
    <row r="398" spans="4:6" x14ac:dyDescent="0.3">
      <c r="D398" s="37"/>
      <c r="E398" s="15"/>
      <c r="F398" s="15"/>
    </row>
    <row r="399" spans="4:6" x14ac:dyDescent="0.3">
      <c r="D399" s="37"/>
      <c r="E399" s="15"/>
      <c r="F399" s="15"/>
    </row>
    <row r="400" spans="4:6" x14ac:dyDescent="0.3">
      <c r="D400" s="37"/>
      <c r="E400" s="15"/>
      <c r="F400" s="15"/>
    </row>
    <row r="401" spans="2:6" x14ac:dyDescent="0.3">
      <c r="D401" s="37"/>
      <c r="E401" s="15"/>
      <c r="F401" s="15"/>
    </row>
    <row r="402" spans="2:6" x14ac:dyDescent="0.3">
      <c r="D402" s="37"/>
      <c r="E402" s="15"/>
      <c r="F402" s="15"/>
    </row>
    <row r="403" spans="2:6" x14ac:dyDescent="0.3">
      <c r="D403" s="37"/>
      <c r="E403" s="15"/>
      <c r="F403" s="15"/>
    </row>
    <row r="404" spans="2:6" x14ac:dyDescent="0.3">
      <c r="D404" s="37"/>
      <c r="E404" s="15"/>
      <c r="F404" s="15"/>
    </row>
    <row r="405" spans="2:6" x14ac:dyDescent="0.3">
      <c r="D405" s="37"/>
      <c r="E405" s="15"/>
      <c r="F405" s="15"/>
    </row>
    <row r="406" spans="2:6" x14ac:dyDescent="0.3">
      <c r="D406" s="37"/>
      <c r="E406" s="15"/>
      <c r="F406" s="15"/>
    </row>
    <row r="407" spans="2:6" x14ac:dyDescent="0.3">
      <c r="D407" s="37"/>
      <c r="E407" s="15"/>
      <c r="F407" s="15"/>
    </row>
    <row r="408" spans="2:6" x14ac:dyDescent="0.3">
      <c r="D408" s="37"/>
      <c r="E408" s="15"/>
      <c r="F408" s="15"/>
    </row>
    <row r="409" spans="2:6" x14ac:dyDescent="0.3">
      <c r="D409" s="37"/>
      <c r="E409" s="15"/>
      <c r="F409" s="15"/>
    </row>
    <row r="410" spans="2:6" x14ac:dyDescent="0.3">
      <c r="D410" s="37"/>
      <c r="E410" s="15"/>
      <c r="F410" s="15"/>
    </row>
    <row r="411" spans="2:6" x14ac:dyDescent="0.3">
      <c r="D411" s="37"/>
      <c r="E411" s="15"/>
      <c r="F411" s="15"/>
    </row>
    <row r="412" spans="2:6" x14ac:dyDescent="0.3">
      <c r="D412" s="37"/>
      <c r="E412" s="15"/>
      <c r="F412" s="15"/>
    </row>
    <row r="413" spans="2:6" x14ac:dyDescent="0.3">
      <c r="D413" s="37"/>
      <c r="E413" s="15"/>
      <c r="F413" s="15"/>
    </row>
    <row r="414" spans="2:6" x14ac:dyDescent="0.3">
      <c r="D414" s="37"/>
      <c r="E414" s="15"/>
      <c r="F414" s="15"/>
    </row>
    <row r="415" spans="2:6" x14ac:dyDescent="0.3">
      <c r="D415" s="37"/>
      <c r="E415" s="15"/>
      <c r="F415" s="15"/>
    </row>
    <row r="416" spans="2:6" x14ac:dyDescent="0.3">
      <c r="B416" s="39"/>
      <c r="C416" s="39"/>
      <c r="D416" s="37"/>
      <c r="E416" s="15"/>
      <c r="F416" s="15"/>
    </row>
    <row r="417" spans="2:6" x14ac:dyDescent="0.3">
      <c r="B417" s="39"/>
      <c r="C417" s="39"/>
      <c r="D417" s="37"/>
      <c r="E417" s="15"/>
      <c r="F417" s="15"/>
    </row>
    <row r="418" spans="2:6" x14ac:dyDescent="0.3">
      <c r="D418" s="37"/>
      <c r="E418" s="15"/>
      <c r="F418" s="15"/>
    </row>
    <row r="419" spans="2:6" x14ac:dyDescent="0.3">
      <c r="D419" s="37"/>
      <c r="E419" s="15"/>
      <c r="F419" s="15"/>
    </row>
    <row r="420" spans="2:6" x14ac:dyDescent="0.3">
      <c r="D420" s="37"/>
      <c r="E420" s="15"/>
      <c r="F420" s="15"/>
    </row>
    <row r="421" spans="2:6" x14ac:dyDescent="0.3">
      <c r="D421" s="37"/>
      <c r="E421" s="15"/>
      <c r="F421" s="15"/>
    </row>
    <row r="422" spans="2:6" x14ac:dyDescent="0.3">
      <c r="D422" s="37"/>
      <c r="E422" s="15"/>
      <c r="F422" s="15"/>
    </row>
    <row r="423" spans="2:6" x14ac:dyDescent="0.3">
      <c r="D423" s="37"/>
      <c r="E423" s="15"/>
      <c r="F423" s="15"/>
    </row>
    <row r="424" spans="2:6" x14ac:dyDescent="0.3">
      <c r="D424" s="37"/>
      <c r="E424" s="15"/>
      <c r="F424" s="15"/>
    </row>
    <row r="425" spans="2:6" x14ac:dyDescent="0.3">
      <c r="D425" s="37"/>
      <c r="E425" s="15"/>
      <c r="F425" s="15"/>
    </row>
    <row r="426" spans="2:6" x14ac:dyDescent="0.3">
      <c r="D426" s="37"/>
      <c r="E426" s="15"/>
      <c r="F426" s="15"/>
    </row>
    <row r="427" spans="2:6" x14ac:dyDescent="0.3">
      <c r="D427" s="37"/>
      <c r="E427" s="15"/>
      <c r="F427" s="15"/>
    </row>
    <row r="428" spans="2:6" x14ac:dyDescent="0.3">
      <c r="D428" s="37"/>
      <c r="E428" s="15"/>
      <c r="F428" s="15"/>
    </row>
    <row r="429" spans="2:6" x14ac:dyDescent="0.3">
      <c r="D429" s="37"/>
      <c r="E429" s="15"/>
      <c r="F429" s="15"/>
    </row>
    <row r="430" spans="2:6" x14ac:dyDescent="0.3">
      <c r="D430" s="37"/>
      <c r="E430" s="15"/>
      <c r="F430" s="15"/>
    </row>
    <row r="431" spans="2:6" x14ac:dyDescent="0.3">
      <c r="D431" s="45"/>
    </row>
    <row r="432" spans="2:6" x14ac:dyDescent="0.3">
      <c r="D432" s="41"/>
      <c r="E432" s="16"/>
      <c r="F432" s="16"/>
    </row>
    <row r="433" spans="4:6" x14ac:dyDescent="0.3">
      <c r="D433" s="41"/>
      <c r="E433" s="16"/>
      <c r="F433" s="16"/>
    </row>
    <row r="434" spans="4:6" x14ac:dyDescent="0.3">
      <c r="D434" s="37"/>
      <c r="E434" s="15"/>
      <c r="F434" s="15"/>
    </row>
    <row r="435" spans="4:6" x14ac:dyDescent="0.3">
      <c r="D435" s="37"/>
      <c r="E435" s="15"/>
      <c r="F435" s="15"/>
    </row>
    <row r="436" spans="4:6" x14ac:dyDescent="0.3">
      <c r="D436" s="37"/>
      <c r="E436" s="15"/>
      <c r="F436" s="15"/>
    </row>
    <row r="437" spans="4:6" x14ac:dyDescent="0.3">
      <c r="D437" s="37"/>
      <c r="E437" s="15"/>
      <c r="F437" s="15"/>
    </row>
    <row r="438" spans="4:6" x14ac:dyDescent="0.3">
      <c r="D438" s="37"/>
      <c r="E438" s="15"/>
      <c r="F438" s="15"/>
    </row>
    <row r="439" spans="4:6" x14ac:dyDescent="0.3">
      <c r="D439" s="37"/>
      <c r="E439" s="15"/>
      <c r="F439" s="15"/>
    </row>
    <row r="440" spans="4:6" x14ac:dyDescent="0.3">
      <c r="D440" s="37"/>
      <c r="E440" s="15"/>
      <c r="F440" s="15"/>
    </row>
    <row r="441" spans="4:6" x14ac:dyDescent="0.3">
      <c r="D441" s="37"/>
      <c r="E441" s="15"/>
      <c r="F441" s="15"/>
    </row>
    <row r="442" spans="4:6" x14ac:dyDescent="0.3">
      <c r="D442" s="37"/>
      <c r="E442" s="15"/>
      <c r="F442" s="15"/>
    </row>
    <row r="443" spans="4:6" x14ac:dyDescent="0.3">
      <c r="D443" s="37"/>
      <c r="E443" s="15"/>
      <c r="F443" s="15"/>
    </row>
    <row r="444" spans="4:6" x14ac:dyDescent="0.3">
      <c r="D444" s="37"/>
      <c r="E444" s="15"/>
      <c r="F444" s="15"/>
    </row>
    <row r="445" spans="4:6" x14ac:dyDescent="0.3">
      <c r="D445" s="37"/>
      <c r="E445" s="15"/>
      <c r="F445" s="15"/>
    </row>
    <row r="446" spans="4:6" x14ac:dyDescent="0.3">
      <c r="D446" s="37"/>
      <c r="E446" s="15"/>
      <c r="F446" s="15"/>
    </row>
    <row r="447" spans="4:6" x14ac:dyDescent="0.3">
      <c r="D447" s="37"/>
      <c r="E447" s="15"/>
      <c r="F447" s="15"/>
    </row>
    <row r="448" spans="4:6" x14ac:dyDescent="0.3">
      <c r="D448" s="37"/>
      <c r="E448" s="15"/>
      <c r="F448" s="15"/>
    </row>
    <row r="449" spans="4:6" x14ac:dyDescent="0.3">
      <c r="D449" s="37"/>
      <c r="E449" s="15"/>
      <c r="F449" s="15"/>
    </row>
    <row r="450" spans="4:6" x14ac:dyDescent="0.3">
      <c r="D450" s="37"/>
      <c r="E450" s="15"/>
      <c r="F450" s="15"/>
    </row>
    <row r="451" spans="4:6" x14ac:dyDescent="0.3">
      <c r="D451" s="37"/>
      <c r="E451" s="15"/>
      <c r="F451" s="15"/>
    </row>
    <row r="452" spans="4:6" x14ac:dyDescent="0.3">
      <c r="D452" s="37"/>
      <c r="E452" s="15"/>
      <c r="F452" s="15"/>
    </row>
    <row r="453" spans="4:6" x14ac:dyDescent="0.3">
      <c r="D453" s="37"/>
      <c r="E453" s="15"/>
      <c r="F453" s="15"/>
    </row>
    <row r="454" spans="4:6" x14ac:dyDescent="0.3">
      <c r="D454" s="37"/>
      <c r="E454" s="15"/>
      <c r="F454" s="15"/>
    </row>
    <row r="455" spans="4:6" x14ac:dyDescent="0.3">
      <c r="D455" s="37"/>
      <c r="E455" s="15"/>
      <c r="F455" s="15"/>
    </row>
    <row r="456" spans="4:6" x14ac:dyDescent="0.3">
      <c r="D456" s="37"/>
      <c r="E456" s="15"/>
      <c r="F456" s="15"/>
    </row>
    <row r="457" spans="4:6" x14ac:dyDescent="0.3">
      <c r="D457" s="37"/>
      <c r="E457" s="15"/>
      <c r="F457" s="15"/>
    </row>
    <row r="458" spans="4:6" x14ac:dyDescent="0.3">
      <c r="D458" s="37"/>
      <c r="E458" s="15"/>
      <c r="F458" s="15"/>
    </row>
    <row r="459" spans="4:6" x14ac:dyDescent="0.3">
      <c r="D459" s="37"/>
      <c r="E459" s="15"/>
      <c r="F459" s="15"/>
    </row>
    <row r="460" spans="4:6" x14ac:dyDescent="0.3">
      <c r="D460" s="37"/>
      <c r="E460" s="15"/>
      <c r="F460" s="15"/>
    </row>
    <row r="461" spans="4:6" x14ac:dyDescent="0.3">
      <c r="D461" s="37"/>
      <c r="E461" s="15"/>
      <c r="F461" s="15"/>
    </row>
    <row r="462" spans="4:6" x14ac:dyDescent="0.3">
      <c r="D462" s="37"/>
      <c r="E462" s="15"/>
      <c r="F462" s="15"/>
    </row>
    <row r="463" spans="4:6" x14ac:dyDescent="0.3">
      <c r="D463" s="37"/>
      <c r="E463" s="15"/>
      <c r="F463" s="15"/>
    </row>
    <row r="464" spans="4:6" x14ac:dyDescent="0.3">
      <c r="D464" s="37"/>
      <c r="E464" s="15"/>
      <c r="F464" s="15"/>
    </row>
    <row r="465" spans="2:6" x14ac:dyDescent="0.3">
      <c r="D465" s="37"/>
      <c r="E465" s="15"/>
      <c r="F465" s="15"/>
    </row>
    <row r="466" spans="2:6" x14ac:dyDescent="0.3">
      <c r="B466" s="46"/>
      <c r="C466" s="46"/>
      <c r="D466" s="37"/>
      <c r="E466" s="15"/>
      <c r="F466" s="15"/>
    </row>
    <row r="467" spans="2:6" x14ac:dyDescent="0.3">
      <c r="D467" s="37"/>
      <c r="E467" s="15"/>
      <c r="F467" s="15"/>
    </row>
    <row r="468" spans="2:6" x14ac:dyDescent="0.3">
      <c r="D468" s="37"/>
      <c r="E468" s="15"/>
      <c r="F468" s="15"/>
    </row>
    <row r="469" spans="2:6" x14ac:dyDescent="0.3">
      <c r="D469" s="37"/>
      <c r="E469" s="15"/>
      <c r="F469" s="15"/>
    </row>
    <row r="470" spans="2:6" x14ac:dyDescent="0.3">
      <c r="D470" s="37"/>
      <c r="E470" s="15"/>
      <c r="F470" s="15"/>
    </row>
    <row r="471" spans="2:6" x14ac:dyDescent="0.3">
      <c r="D471" s="37"/>
      <c r="E471" s="15"/>
      <c r="F471" s="15"/>
    </row>
    <row r="472" spans="2:6" x14ac:dyDescent="0.3">
      <c r="D472" s="37"/>
      <c r="E472" s="15"/>
      <c r="F472" s="15"/>
    </row>
    <row r="473" spans="2:6" x14ac:dyDescent="0.3">
      <c r="D473" s="37"/>
      <c r="E473" s="15"/>
      <c r="F473" s="15"/>
    </row>
    <row r="474" spans="2:6" x14ac:dyDescent="0.3">
      <c r="D474" s="37"/>
      <c r="E474" s="15"/>
      <c r="F474" s="15"/>
    </row>
    <row r="475" spans="2:6" x14ac:dyDescent="0.3">
      <c r="D475" s="37"/>
      <c r="E475" s="15"/>
      <c r="F475" s="15"/>
    </row>
    <row r="476" spans="2:6" x14ac:dyDescent="0.3">
      <c r="D476" s="37"/>
      <c r="E476" s="15"/>
      <c r="F476" s="15"/>
    </row>
    <row r="477" spans="2:6" x14ac:dyDescent="0.3">
      <c r="D477" s="37"/>
      <c r="E477" s="15"/>
      <c r="F477" s="15"/>
    </row>
    <row r="478" spans="2:6" x14ac:dyDescent="0.3">
      <c r="D478" s="37"/>
      <c r="E478" s="15"/>
      <c r="F478" s="15"/>
    </row>
    <row r="479" spans="2:6" x14ac:dyDescent="0.3">
      <c r="D479" s="37"/>
      <c r="E479" s="15"/>
      <c r="F479" s="15"/>
    </row>
    <row r="480" spans="2:6" x14ac:dyDescent="0.3">
      <c r="D480" s="37"/>
      <c r="E480" s="15"/>
      <c r="F480" s="15"/>
    </row>
    <row r="481" spans="2:6" x14ac:dyDescent="0.3">
      <c r="D481" s="45"/>
      <c r="E481" s="22"/>
      <c r="F481" s="22"/>
    </row>
    <row r="482" spans="2:6" x14ac:dyDescent="0.3">
      <c r="D482" s="45"/>
    </row>
    <row r="483" spans="2:6" x14ac:dyDescent="0.3">
      <c r="D483" s="41"/>
      <c r="E483" s="23"/>
      <c r="F483" s="23"/>
    </row>
    <row r="484" spans="2:6" x14ac:dyDescent="0.3">
      <c r="D484" s="37"/>
      <c r="E484" s="15"/>
      <c r="F484" s="15"/>
    </row>
    <row r="485" spans="2:6" x14ac:dyDescent="0.3">
      <c r="D485" s="37"/>
      <c r="E485" s="15"/>
      <c r="F485" s="15"/>
    </row>
    <row r="486" spans="2:6" x14ac:dyDescent="0.3">
      <c r="D486" s="37"/>
      <c r="E486" s="15"/>
      <c r="F486" s="15"/>
    </row>
    <row r="487" spans="2:6" x14ac:dyDescent="0.3">
      <c r="B487" s="42"/>
      <c r="C487" s="42"/>
      <c r="D487" s="37"/>
      <c r="E487" s="15"/>
      <c r="F487" s="15"/>
    </row>
    <row r="488" spans="2:6" x14ac:dyDescent="0.3">
      <c r="D488" s="37"/>
      <c r="E488" s="15"/>
      <c r="F488" s="15"/>
    </row>
    <row r="489" spans="2:6" x14ac:dyDescent="0.3">
      <c r="D489" s="37"/>
      <c r="E489" s="15"/>
      <c r="F489" s="15"/>
    </row>
    <row r="490" spans="2:6" x14ac:dyDescent="0.3">
      <c r="D490" s="37"/>
      <c r="E490" s="15"/>
      <c r="F490" s="15"/>
    </row>
    <row r="491" spans="2:6" x14ac:dyDescent="0.3">
      <c r="D491" s="37"/>
      <c r="E491" s="15"/>
      <c r="F491" s="15"/>
    </row>
    <row r="492" spans="2:6" x14ac:dyDescent="0.3">
      <c r="D492" s="37"/>
      <c r="E492" s="15"/>
      <c r="F492" s="15"/>
    </row>
    <row r="493" spans="2:6" x14ac:dyDescent="0.3">
      <c r="D493" s="37"/>
      <c r="E493" s="15"/>
      <c r="F493" s="15"/>
    </row>
    <row r="494" spans="2:6" x14ac:dyDescent="0.3">
      <c r="D494" s="37"/>
      <c r="E494" s="15"/>
      <c r="F494" s="15"/>
    </row>
    <row r="495" spans="2:6" x14ac:dyDescent="0.3">
      <c r="D495" s="37"/>
      <c r="E495" s="15"/>
      <c r="F495" s="15"/>
    </row>
    <row r="496" spans="2:6" x14ac:dyDescent="0.3">
      <c r="D496" s="37"/>
      <c r="E496" s="15"/>
      <c r="F496" s="15"/>
    </row>
    <row r="497" spans="4:6" x14ac:dyDescent="0.3">
      <c r="D497" s="37"/>
      <c r="E497" s="15"/>
      <c r="F497" s="15"/>
    </row>
    <row r="498" spans="4:6" x14ac:dyDescent="0.3">
      <c r="D498" s="37"/>
      <c r="E498" s="15"/>
      <c r="F498" s="15"/>
    </row>
    <row r="499" spans="4:6" x14ac:dyDescent="0.3">
      <c r="D499" s="37"/>
      <c r="E499" s="15"/>
      <c r="F499" s="15"/>
    </row>
    <row r="500" spans="4:6" x14ac:dyDescent="0.3">
      <c r="D500" s="37"/>
      <c r="E500" s="15"/>
      <c r="F500" s="15"/>
    </row>
    <row r="501" spans="4:6" x14ac:dyDescent="0.3">
      <c r="D501" s="45"/>
    </row>
    <row r="502" spans="4:6" x14ac:dyDescent="0.3">
      <c r="D502" s="47"/>
      <c r="E502" s="14"/>
      <c r="F502" s="14"/>
    </row>
    <row r="503" spans="4:6" x14ac:dyDescent="0.3">
      <c r="D503" s="44"/>
      <c r="E503" s="18"/>
      <c r="F503" s="18"/>
    </row>
    <row r="504" spans="4:6" x14ac:dyDescent="0.3">
      <c r="D504" s="37"/>
      <c r="E504" s="15"/>
      <c r="F504" s="15"/>
    </row>
    <row r="505" spans="4:6" x14ac:dyDescent="0.3">
      <c r="D505" s="37"/>
      <c r="E505" s="15"/>
      <c r="F505" s="15"/>
    </row>
    <row r="506" spans="4:6" x14ac:dyDescent="0.3">
      <c r="D506" s="37"/>
      <c r="E506" s="15"/>
      <c r="F506" s="15"/>
    </row>
    <row r="507" spans="4:6" x14ac:dyDescent="0.3">
      <c r="D507" s="37"/>
      <c r="E507" s="15"/>
      <c r="F507" s="15"/>
    </row>
    <row r="508" spans="4:6" x14ac:dyDescent="0.3">
      <c r="D508" s="37"/>
      <c r="E508" s="15"/>
      <c r="F508" s="15"/>
    </row>
    <row r="509" spans="4:6" x14ac:dyDescent="0.3">
      <c r="D509" s="37"/>
      <c r="E509" s="15"/>
      <c r="F509" s="15"/>
    </row>
    <row r="510" spans="4:6" x14ac:dyDescent="0.3">
      <c r="D510" s="37"/>
      <c r="E510" s="15"/>
      <c r="F510" s="15"/>
    </row>
    <row r="511" spans="4:6" x14ac:dyDescent="0.3">
      <c r="D511" s="37"/>
      <c r="E511" s="15"/>
      <c r="F511" s="15"/>
    </row>
    <row r="512" spans="4:6" x14ac:dyDescent="0.3">
      <c r="D512" s="37"/>
      <c r="E512" s="15"/>
      <c r="F512" s="15"/>
    </row>
    <row r="513" spans="2:6" x14ac:dyDescent="0.3">
      <c r="D513" s="37"/>
      <c r="E513" s="15"/>
      <c r="F513" s="15"/>
    </row>
    <row r="514" spans="2:6" x14ac:dyDescent="0.3">
      <c r="B514" s="42"/>
      <c r="C514" s="42"/>
      <c r="D514" s="37"/>
      <c r="E514" s="15"/>
      <c r="F514" s="15"/>
    </row>
    <row r="515" spans="2:6" x14ac:dyDescent="0.3">
      <c r="D515" s="37"/>
      <c r="E515" s="15"/>
      <c r="F515" s="15"/>
    </row>
    <row r="516" spans="2:6" x14ac:dyDescent="0.3">
      <c r="D516" s="37"/>
      <c r="E516" s="15"/>
      <c r="F516" s="15"/>
    </row>
    <row r="517" spans="2:6" x14ac:dyDescent="0.3">
      <c r="D517" s="37"/>
      <c r="E517" s="15"/>
      <c r="F517" s="15"/>
    </row>
    <row r="518" spans="2:6" x14ac:dyDescent="0.3">
      <c r="D518" s="37"/>
      <c r="E518" s="15"/>
      <c r="F518" s="15"/>
    </row>
    <row r="519" spans="2:6" x14ac:dyDescent="0.3">
      <c r="B519" s="42"/>
      <c r="C519" s="42"/>
      <c r="D519" s="37"/>
      <c r="E519" s="15"/>
      <c r="F519" s="15"/>
    </row>
    <row r="520" spans="2:6" x14ac:dyDescent="0.3">
      <c r="D520" s="37"/>
      <c r="E520" s="15"/>
      <c r="F520" s="15"/>
    </row>
    <row r="521" spans="2:6" x14ac:dyDescent="0.3">
      <c r="D521" s="37"/>
      <c r="E521" s="15"/>
      <c r="F521" s="15"/>
    </row>
    <row r="522" spans="2:6" x14ac:dyDescent="0.3">
      <c r="D522" s="37"/>
      <c r="E522" s="15"/>
      <c r="F522" s="15"/>
    </row>
    <row r="523" spans="2:6" x14ac:dyDescent="0.3">
      <c r="D523" s="37"/>
      <c r="E523" s="15"/>
      <c r="F523" s="15"/>
    </row>
    <row r="524" spans="2:6" x14ac:dyDescent="0.3">
      <c r="D524" s="37"/>
      <c r="E524" s="15"/>
      <c r="F524" s="15"/>
    </row>
    <row r="525" spans="2:6" x14ac:dyDescent="0.3">
      <c r="D525" s="37"/>
      <c r="E525" s="15"/>
      <c r="F525" s="15"/>
    </row>
    <row r="526" spans="2:6" x14ac:dyDescent="0.3">
      <c r="B526" s="42"/>
      <c r="C526" s="42"/>
      <c r="D526" s="37"/>
      <c r="E526" s="15"/>
      <c r="F526" s="15"/>
    </row>
    <row r="527" spans="2:6" x14ac:dyDescent="0.3">
      <c r="D527" s="47"/>
      <c r="E527" s="14"/>
      <c r="F527" s="14"/>
    </row>
    <row r="528" spans="2:6" x14ac:dyDescent="0.3">
      <c r="D528" s="47"/>
      <c r="E528" s="14"/>
      <c r="F528" s="14"/>
    </row>
    <row r="529" spans="2:6" x14ac:dyDescent="0.3">
      <c r="D529" s="44"/>
      <c r="E529" s="18"/>
      <c r="F529" s="18"/>
    </row>
    <row r="530" spans="2:6" x14ac:dyDescent="0.3">
      <c r="D530" s="37"/>
      <c r="E530" s="15"/>
      <c r="F530" s="15"/>
    </row>
    <row r="531" spans="2:6" x14ac:dyDescent="0.3">
      <c r="D531" s="37"/>
      <c r="E531" s="15"/>
      <c r="F531" s="15"/>
    </row>
    <row r="532" spans="2:6" x14ac:dyDescent="0.3">
      <c r="D532" s="47"/>
      <c r="E532" s="14"/>
      <c r="F532" s="14"/>
    </row>
    <row r="533" spans="2:6" x14ac:dyDescent="0.3">
      <c r="D533" s="47"/>
      <c r="E533" s="14"/>
      <c r="F533" s="14"/>
    </row>
    <row r="534" spans="2:6" x14ac:dyDescent="0.3">
      <c r="D534" s="44"/>
      <c r="E534" s="18"/>
      <c r="F534" s="18"/>
    </row>
    <row r="535" spans="2:6" x14ac:dyDescent="0.3">
      <c r="D535" s="37"/>
      <c r="E535" s="15"/>
      <c r="F535" s="15"/>
    </row>
    <row r="536" spans="2:6" x14ac:dyDescent="0.3">
      <c r="D536" s="37"/>
      <c r="E536" s="15"/>
      <c r="F536" s="15"/>
    </row>
    <row r="537" spans="2:6" x14ac:dyDescent="0.3">
      <c r="D537" s="37"/>
      <c r="E537" s="15"/>
      <c r="F537" s="15"/>
    </row>
    <row r="538" spans="2:6" x14ac:dyDescent="0.3">
      <c r="B538" s="45"/>
      <c r="C538" s="45"/>
      <c r="D538" s="37"/>
      <c r="E538" s="15"/>
      <c r="F538" s="15"/>
    </row>
    <row r="539" spans="2:6" x14ac:dyDescent="0.3">
      <c r="D539" s="37"/>
      <c r="E539" s="15"/>
      <c r="F539" s="15"/>
    </row>
    <row r="540" spans="2:6" x14ac:dyDescent="0.3">
      <c r="D540" s="47"/>
      <c r="E540" s="14"/>
      <c r="F540" s="14"/>
    </row>
    <row r="541" spans="2:6" x14ac:dyDescent="0.3">
      <c r="D541" s="44"/>
      <c r="E541" s="18"/>
      <c r="F541" s="18"/>
    </row>
    <row r="542" spans="2:6" x14ac:dyDescent="0.3">
      <c r="D542" s="37"/>
      <c r="E542" s="15"/>
      <c r="F542" s="15"/>
    </row>
    <row r="543" spans="2:6" x14ac:dyDescent="0.3">
      <c r="D543" s="37"/>
      <c r="E543" s="15"/>
      <c r="F543" s="15"/>
    </row>
    <row r="544" spans="2:6" x14ac:dyDescent="0.3">
      <c r="D544" s="37"/>
      <c r="E544" s="15"/>
      <c r="F544" s="15"/>
    </row>
    <row r="545" spans="4:6" x14ac:dyDescent="0.3">
      <c r="D545" s="37"/>
      <c r="E545" s="15"/>
      <c r="F545" s="15"/>
    </row>
    <row r="546" spans="4:6" x14ac:dyDescent="0.3">
      <c r="D546" s="37"/>
      <c r="E546" s="15"/>
      <c r="F546" s="15"/>
    </row>
    <row r="547" spans="4:6" x14ac:dyDescent="0.3">
      <c r="D547" s="37"/>
      <c r="E547" s="15"/>
      <c r="F547" s="15"/>
    </row>
    <row r="548" spans="4:6" x14ac:dyDescent="0.3">
      <c r="D548" s="37"/>
      <c r="E548" s="15"/>
      <c r="F548" s="15"/>
    </row>
    <row r="549" spans="4:6" x14ac:dyDescent="0.3">
      <c r="D549" s="48"/>
      <c r="E549" s="17"/>
      <c r="F549" s="17"/>
    </row>
    <row r="550" spans="4:6" x14ac:dyDescent="0.3">
      <c r="D550" s="49"/>
      <c r="E550" s="24"/>
      <c r="F550" s="24"/>
    </row>
    <row r="551" spans="4:6" x14ac:dyDescent="0.3">
      <c r="D551" s="48"/>
      <c r="E551" s="17"/>
      <c r="F551" s="17"/>
    </row>
    <row r="552" spans="4:6" x14ac:dyDescent="0.3">
      <c r="D552" s="48"/>
      <c r="E552" s="17"/>
      <c r="F552" s="17"/>
    </row>
    <row r="553" spans="4:6" x14ac:dyDescent="0.3">
      <c r="D553" s="49"/>
      <c r="E553" s="24"/>
      <c r="F553" s="24"/>
    </row>
    <row r="554" spans="4:6" x14ac:dyDescent="0.3">
      <c r="D554" s="50"/>
      <c r="E554" s="17"/>
      <c r="F554" s="17"/>
    </row>
    <row r="555" spans="4:6" x14ac:dyDescent="0.3">
      <c r="D555" s="50"/>
      <c r="E555" s="17"/>
      <c r="F555" s="17"/>
    </row>
    <row r="556" spans="4:6" x14ac:dyDescent="0.3">
      <c r="D556" s="48"/>
      <c r="E556" s="17"/>
      <c r="F556" s="17"/>
    </row>
    <row r="557" spans="4:6" x14ac:dyDescent="0.3">
      <c r="D557" s="51"/>
      <c r="E557" s="24"/>
      <c r="F557" s="24"/>
    </row>
    <row r="558" spans="4:6" x14ac:dyDescent="0.3">
      <c r="D558" s="50"/>
      <c r="E558" s="17"/>
      <c r="F558" s="17"/>
    </row>
    <row r="559" spans="4:6" x14ac:dyDescent="0.3">
      <c r="D559" s="50"/>
      <c r="E559" s="17"/>
      <c r="F559" s="17"/>
    </row>
    <row r="560" spans="4:6" x14ac:dyDescent="0.3">
      <c r="D560" s="50"/>
      <c r="E560" s="17"/>
      <c r="F560" s="17"/>
    </row>
    <row r="561" spans="4:6" x14ac:dyDescent="0.3">
      <c r="D561" s="51"/>
      <c r="E561" s="24"/>
      <c r="F561" s="24"/>
    </row>
    <row r="562" spans="4:6" x14ac:dyDescent="0.3">
      <c r="D562" s="50"/>
      <c r="E562" s="17"/>
      <c r="F562" s="17"/>
    </row>
    <row r="563" spans="4:6" x14ac:dyDescent="0.3">
      <c r="D563" s="50"/>
      <c r="E563" s="17"/>
      <c r="F563" s="17"/>
    </row>
    <row r="564" spans="4:6" x14ac:dyDescent="0.3">
      <c r="D564" s="49"/>
      <c r="E564" s="24"/>
      <c r="F564" s="24"/>
    </row>
    <row r="565" spans="4:6" x14ac:dyDescent="0.3">
      <c r="D565" s="48"/>
      <c r="E565" s="17"/>
      <c r="F565" s="17"/>
    </row>
    <row r="566" spans="4:6" x14ac:dyDescent="0.3">
      <c r="D566" s="48"/>
      <c r="E566" s="17"/>
      <c r="F566" s="17"/>
    </row>
    <row r="567" spans="4:6" x14ac:dyDescent="0.3">
      <c r="D567" s="51"/>
      <c r="E567" s="24"/>
      <c r="F567" s="24"/>
    </row>
    <row r="568" spans="4:6" x14ac:dyDescent="0.3">
      <c r="D568" s="50"/>
      <c r="E568" s="17"/>
      <c r="F568" s="17"/>
    </row>
    <row r="569" spans="4:6" x14ac:dyDescent="0.3">
      <c r="D569" s="50"/>
      <c r="E569" s="17"/>
      <c r="F569" s="17"/>
    </row>
    <row r="570" spans="4:6" x14ac:dyDescent="0.3">
      <c r="D570" s="51"/>
      <c r="E570" s="24"/>
      <c r="F570" s="24"/>
    </row>
    <row r="571" spans="4:6" x14ac:dyDescent="0.3">
      <c r="D571" s="50"/>
      <c r="E571" s="17"/>
      <c r="F571" s="17"/>
    </row>
    <row r="572" spans="4:6" x14ac:dyDescent="0.3">
      <c r="D572" s="50"/>
      <c r="E572" s="17"/>
      <c r="F572" s="17"/>
    </row>
    <row r="573" spans="4:6" x14ac:dyDescent="0.3">
      <c r="D573" s="50"/>
      <c r="E573" s="17"/>
      <c r="F573" s="17"/>
    </row>
    <row r="574" spans="4:6" x14ac:dyDescent="0.3">
      <c r="D574" s="50"/>
      <c r="E574" s="17"/>
      <c r="F574" s="17"/>
    </row>
    <row r="575" spans="4:6" x14ac:dyDescent="0.3">
      <c r="D575" s="49"/>
      <c r="E575" s="24"/>
      <c r="F575" s="24"/>
    </row>
    <row r="576" spans="4:6" x14ac:dyDescent="0.3">
      <c r="D576" s="48"/>
      <c r="E576" s="17"/>
      <c r="F576" s="17"/>
    </row>
    <row r="577" spans="4:6" x14ac:dyDescent="0.3">
      <c r="D577" s="48"/>
      <c r="E577" s="17"/>
      <c r="F577" s="17"/>
    </row>
    <row r="578" spans="4:6" x14ac:dyDescent="0.3">
      <c r="D578" s="48"/>
      <c r="E578" s="17"/>
      <c r="F578" s="17"/>
    </row>
    <row r="579" spans="4:6" x14ac:dyDescent="0.3">
      <c r="D579" s="49"/>
      <c r="E579" s="24"/>
      <c r="F579" s="24"/>
    </row>
    <row r="580" spans="4:6" x14ac:dyDescent="0.3">
      <c r="D580" s="48"/>
      <c r="E580" s="17"/>
      <c r="F580" s="17"/>
    </row>
    <row r="581" spans="4:6" x14ac:dyDescent="0.3">
      <c r="D581" s="48"/>
      <c r="E581" s="17"/>
      <c r="F581" s="17"/>
    </row>
    <row r="582" spans="4:6" x14ac:dyDescent="0.3">
      <c r="D582" s="49"/>
      <c r="E582" s="24"/>
      <c r="F582" s="24"/>
    </row>
    <row r="583" spans="4:6" x14ac:dyDescent="0.3">
      <c r="D583" s="48"/>
      <c r="E583" s="17"/>
      <c r="F583" s="17"/>
    </row>
    <row r="584" spans="4:6" x14ac:dyDescent="0.3">
      <c r="D584" s="48"/>
      <c r="E584" s="17"/>
      <c r="F584" s="17"/>
    </row>
    <row r="585" spans="4:6" x14ac:dyDescent="0.3">
      <c r="D585" s="49"/>
      <c r="E585" s="24"/>
      <c r="F585" s="24"/>
    </row>
    <row r="586" spans="4:6" x14ac:dyDescent="0.3">
      <c r="D586" s="48"/>
      <c r="E586" s="17"/>
      <c r="F586" s="17"/>
    </row>
    <row r="587" spans="4:6" x14ac:dyDescent="0.3">
      <c r="D587" s="48"/>
      <c r="E587" s="17"/>
      <c r="F587" s="17"/>
    </row>
    <row r="588" spans="4:6" x14ac:dyDescent="0.3">
      <c r="D588" s="48"/>
      <c r="E588" s="17"/>
      <c r="F588" s="17"/>
    </row>
    <row r="589" spans="4:6" x14ac:dyDescent="0.3">
      <c r="D589" s="49"/>
      <c r="E589" s="24"/>
      <c r="F589" s="24"/>
    </row>
    <row r="590" spans="4:6" x14ac:dyDescent="0.3">
      <c r="D590" s="48"/>
      <c r="E590" s="17"/>
      <c r="F590" s="17"/>
    </row>
    <row r="591" spans="4:6" x14ac:dyDescent="0.3">
      <c r="D591" s="48"/>
      <c r="E591" s="17"/>
      <c r="F591" s="17"/>
    </row>
    <row r="592" spans="4:6" x14ac:dyDescent="0.3">
      <c r="D592" s="49"/>
      <c r="E592" s="24"/>
      <c r="F592" s="24"/>
    </row>
    <row r="593" spans="4:6" x14ac:dyDescent="0.3">
      <c r="D593" s="48"/>
      <c r="E593" s="17"/>
      <c r="F593" s="17"/>
    </row>
    <row r="594" spans="4:6" x14ac:dyDescent="0.3">
      <c r="D594" s="48"/>
      <c r="E594" s="17"/>
      <c r="F594" s="17"/>
    </row>
    <row r="595" spans="4:6" x14ac:dyDescent="0.3">
      <c r="D595" s="48"/>
      <c r="E595" s="17"/>
      <c r="F595" s="17"/>
    </row>
    <row r="596" spans="4:6" x14ac:dyDescent="0.3">
      <c r="D596" s="48"/>
      <c r="E596" s="17"/>
      <c r="F596" s="17"/>
    </row>
    <row r="597" spans="4:6" x14ac:dyDescent="0.3">
      <c r="D597" s="49"/>
      <c r="E597" s="24"/>
      <c r="F597" s="24"/>
    </row>
    <row r="598" spans="4:6" x14ac:dyDescent="0.3">
      <c r="D598" s="48"/>
      <c r="E598" s="17"/>
      <c r="F598" s="17"/>
    </row>
    <row r="599" spans="4:6" x14ac:dyDescent="0.3">
      <c r="D599" s="48"/>
      <c r="E599" s="17"/>
      <c r="F599" s="17"/>
    </row>
    <row r="600" spans="4:6" x14ac:dyDescent="0.3">
      <c r="D600" s="49"/>
      <c r="E600" s="24"/>
      <c r="F600" s="24"/>
    </row>
    <row r="601" spans="4:6" x14ac:dyDescent="0.3">
      <c r="D601" s="48"/>
      <c r="E601" s="17"/>
      <c r="F601" s="17"/>
    </row>
    <row r="602" spans="4:6" x14ac:dyDescent="0.3">
      <c r="D602" s="48"/>
      <c r="E602" s="17"/>
      <c r="F602" s="17"/>
    </row>
    <row r="603" spans="4:6" x14ac:dyDescent="0.3">
      <c r="D603" s="50"/>
      <c r="E603" s="17"/>
      <c r="F603" s="17"/>
    </row>
    <row r="604" spans="4:6" x14ac:dyDescent="0.3">
      <c r="D604" s="51"/>
      <c r="E604" s="24"/>
      <c r="F604" s="24"/>
    </row>
    <row r="605" spans="4:6" x14ac:dyDescent="0.3">
      <c r="D605" s="50"/>
      <c r="E605" s="17"/>
      <c r="F605" s="17"/>
    </row>
    <row r="606" spans="4:6" x14ac:dyDescent="0.3">
      <c r="D606" s="50"/>
      <c r="E606" s="17"/>
      <c r="F606" s="17"/>
    </row>
    <row r="607" spans="4:6" x14ac:dyDescent="0.3">
      <c r="D607" s="51"/>
      <c r="E607" s="24"/>
      <c r="F607" s="24"/>
    </row>
    <row r="608" spans="4:6" x14ac:dyDescent="0.3">
      <c r="D608" s="50"/>
      <c r="E608" s="17"/>
      <c r="F608" s="17"/>
    </row>
    <row r="609" spans="4:6" x14ac:dyDescent="0.3">
      <c r="D609" s="50"/>
      <c r="E609" s="17"/>
      <c r="F609" s="17"/>
    </row>
    <row r="610" spans="4:6" x14ac:dyDescent="0.3">
      <c r="D610" s="52"/>
      <c r="E610" s="25"/>
      <c r="F610" s="25"/>
    </row>
    <row r="611" spans="4:6" x14ac:dyDescent="0.3">
      <c r="D611" s="52"/>
      <c r="E611" s="25"/>
      <c r="F611" s="25"/>
    </row>
    <row r="612" spans="4:6" x14ac:dyDescent="0.3">
      <c r="D612" s="52"/>
      <c r="E612" s="25"/>
      <c r="F612" s="25"/>
    </row>
    <row r="613" spans="4:6" x14ac:dyDescent="0.3">
      <c r="D613" s="52"/>
      <c r="E613" s="25"/>
      <c r="F613" s="25"/>
    </row>
    <row r="614" spans="4:6" x14ac:dyDescent="0.3">
      <c r="D614" s="50"/>
      <c r="E614" s="17"/>
      <c r="F614" s="17"/>
    </row>
    <row r="615" spans="4:6" x14ac:dyDescent="0.3">
      <c r="D615" s="49"/>
      <c r="E615" s="24"/>
      <c r="F615" s="24"/>
    </row>
    <row r="616" spans="4:6" x14ac:dyDescent="0.3">
      <c r="D616" s="48"/>
      <c r="E616" s="17"/>
      <c r="F616" s="17"/>
    </row>
    <row r="617" spans="4:6" x14ac:dyDescent="0.3">
      <c r="D617" s="52"/>
      <c r="E617" s="26"/>
      <c r="F617" s="26"/>
    </row>
  </sheetData>
  <mergeCells count="77">
    <mergeCell ref="J229:K229"/>
    <mergeCell ref="A8:C8"/>
    <mergeCell ref="A33:C33"/>
    <mergeCell ref="D33:K33"/>
    <mergeCell ref="A78:C78"/>
    <mergeCell ref="D78:K78"/>
    <mergeCell ref="A51:C51"/>
    <mergeCell ref="D51:K51"/>
    <mergeCell ref="A69:C69"/>
    <mergeCell ref="A214:C214"/>
    <mergeCell ref="A154:C154"/>
    <mergeCell ref="A159:C159"/>
    <mergeCell ref="D159:K159"/>
    <mergeCell ref="D153:K153"/>
    <mergeCell ref="A164:C164"/>
    <mergeCell ref="D164:K164"/>
    <mergeCell ref="D177:K177"/>
    <mergeCell ref="A136:C136"/>
    <mergeCell ref="D136:K136"/>
    <mergeCell ref="A178:C178"/>
    <mergeCell ref="A183:C183"/>
    <mergeCell ref="A141:C141"/>
    <mergeCell ref="D141:K141"/>
    <mergeCell ref="J360:K360"/>
    <mergeCell ref="I362:K362"/>
    <mergeCell ref="I363:K363"/>
    <mergeCell ref="I365:K365"/>
    <mergeCell ref="D8:K8"/>
    <mergeCell ref="D174:K174"/>
    <mergeCell ref="D178:K178"/>
    <mergeCell ref="D183:K183"/>
    <mergeCell ref="D228:K228"/>
    <mergeCell ref="D214:K214"/>
    <mergeCell ref="J212:K212"/>
    <mergeCell ref="D213:K213"/>
    <mergeCell ref="D345:K345"/>
    <mergeCell ref="J318:K318"/>
    <mergeCell ref="D260:K260"/>
    <mergeCell ref="J265:K265"/>
    <mergeCell ref="J344:K344"/>
    <mergeCell ref="A326:C326"/>
    <mergeCell ref="D326:K326"/>
    <mergeCell ref="D297:K297"/>
    <mergeCell ref="A312:C312"/>
    <mergeCell ref="D312:K312"/>
    <mergeCell ref="A297:C297"/>
    <mergeCell ref="D319:K319"/>
    <mergeCell ref="A332:C332"/>
    <mergeCell ref="D332:K332"/>
    <mergeCell ref="A273:C273"/>
    <mergeCell ref="A308:C308"/>
    <mergeCell ref="D308:K308"/>
    <mergeCell ref="A232:C232"/>
    <mergeCell ref="D232:K232"/>
    <mergeCell ref="A245:C245"/>
    <mergeCell ref="D245:K245"/>
    <mergeCell ref="D230:K230"/>
    <mergeCell ref="D231:K231"/>
    <mergeCell ref="J250:K250"/>
    <mergeCell ref="D249:K249"/>
    <mergeCell ref="D273:K273"/>
    <mergeCell ref="D251:K251"/>
    <mergeCell ref="J259:K259"/>
    <mergeCell ref="D266:K266"/>
    <mergeCell ref="D272:K272"/>
    <mergeCell ref="J270:K270"/>
    <mergeCell ref="D271:K271"/>
    <mergeCell ref="D6:K6"/>
    <mergeCell ref="J67:K67"/>
    <mergeCell ref="D68:K68"/>
    <mergeCell ref="J175:K175"/>
    <mergeCell ref="D176:K176"/>
    <mergeCell ref="D154:K154"/>
    <mergeCell ref="D152:K152"/>
    <mergeCell ref="D69:K69"/>
    <mergeCell ref="J151:K151"/>
    <mergeCell ref="D7:K7"/>
  </mergeCells>
  <pageMargins left="0.98425196850393704" right="0.39370078740157483" top="0.39370078740157483" bottom="0.98425196850393704" header="0.19685039370078741" footer="0.59055118110236227"/>
  <pageSetup paperSize="9" scale="54" fitToHeight="0" orientation="portrait" useFirstPageNumber="1" r:id="rId1"/>
  <headerFooter alignWithMargins="0">
    <oddFooter>&amp;L&amp;"Century Gothic,tučné kurzíva"10.10.2017&amp;C&amp;"Century Gothic,Obyčejné"STRANA &amp;P/&amp;N&amp;R&amp;"Century Gothic,tučné kurzíva"&amp;F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2</vt:i4>
      </vt:variant>
    </vt:vector>
  </HeadingPairs>
  <TitlesOfParts>
    <vt:vector size="4" baseType="lpstr">
      <vt:lpstr>REKAP</vt:lpstr>
      <vt:lpstr>POLOZKY</vt:lpstr>
      <vt:lpstr>POLOZKY!Názvy_tisku</vt:lpstr>
      <vt:lpstr>REKAP!Názvy_tisku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Ondřej Tichý</dc:creator>
  <cp:lastModifiedBy>Ondřej Tichý</cp:lastModifiedBy>
  <cp:lastPrinted>2017-10-11T19:40:14Z</cp:lastPrinted>
  <dcterms:created xsi:type="dcterms:W3CDTF">2011-05-13T09:05:04Z</dcterms:created>
  <dcterms:modified xsi:type="dcterms:W3CDTF">2017-10-11T19:45:16Z</dcterms:modified>
</cp:coreProperties>
</file>