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defaultThemeVersion="124226"/>
  <bookViews>
    <workbookView xWindow="0" yWindow="555" windowWidth="19320" windowHeight="10425" tabRatio="699" activeTab="11"/>
  </bookViews>
  <sheets>
    <sheet name="Krycí list" sheetId="6" r:id="rId1"/>
    <sheet name="Rekapitulace" sheetId="7" r:id="rId2"/>
    <sheet name="Stav.část" sheetId="8" r:id="rId3"/>
    <sheet name="ZTI A31" sheetId="9" r:id="rId4"/>
    <sheet name="UT A31" sheetId="12" r:id="rId5"/>
    <sheet name="CHLAZ A31" sheetId="10" r:id="rId6"/>
    <sheet name="VZT A31" sheetId="14" r:id="rId7"/>
    <sheet name="ELE A31" sheetId="1" r:id="rId8"/>
    <sheet name="SLP A31" sheetId="2" r:id="rId9"/>
    <sheet name="MaR A31" sheetId="13" r:id="rId10"/>
    <sheet name="RTP A31" sheetId="4" r:id="rId11"/>
    <sheet name="UOCHV A31" sheetId="5" r:id="rId12"/>
  </sheets>
  <externalReferences>
    <externalReference r:id="rId13"/>
    <externalReference r:id="rId14"/>
    <externalReference r:id="rId15"/>
  </externalReferences>
  <definedNames>
    <definedName name="___SO16" hidden="1">{#N/A,#N/A,TRUE,"Krycí list"}</definedName>
    <definedName name="___VZT1">Scheduled_Payment+Extra_Payment</definedName>
    <definedName name="__SO16" hidden="1">{#N/A,#N/A,TRUE,"Krycí list"}</definedName>
    <definedName name="__VZT1">Scheduled_Payment+Extra_Payment</definedName>
    <definedName name="__VZT2">DATE(YEAR([0]!Loan_Start),MONTH([0]!Loan_Start)+Payment_Number,DAY([0]!Loan_Start))</definedName>
    <definedName name="__vzt3">'[1]Rekapitulace roz.  vč. kapitol'!#REF!</definedName>
    <definedName name="__VZT5">'[1]Rekapitulace roz.  vč. kapitol'!#REF!</definedName>
    <definedName name="__VZT6">'[1]Rekapitulace roz.  vč. kapitol'!#REF!</definedName>
    <definedName name="_xlnm._FilterDatabase" localSheetId="9" hidden="1">'MaR A31'!$A$4:$G$52</definedName>
    <definedName name="_xlnm._FilterDatabase" localSheetId="2" hidden="1">Stav.část!$A$6:$G$158</definedName>
    <definedName name="_SO16" hidden="1">{#N/A,#N/A,TRUE,"Krycí list"}</definedName>
    <definedName name="_VZT1">Scheduled_Payment+Extra_Payment</definedName>
    <definedName name="_VZT2">DATE(YEAR('RTP A31'!Loan_Start),MONTH('RTP A31'!Loan_Start)+Payment_Number,DAY('RTP A31'!Loan_Start))</definedName>
    <definedName name="_vzt3">'[1]Rekapitulace roz.  vč. kapitol'!#REF!</definedName>
    <definedName name="_VZT5">'[1]Rekapitulace roz.  vč. kapitol'!#REF!</definedName>
    <definedName name="_VZT6">'[1]Rekapitulace roz.  vč. kapitol'!#REF!</definedName>
    <definedName name="_VZT8">'[1]Rekapitulace roz.  vč. kapitol'!#REF!</definedName>
    <definedName name="aaaaaaaa" localSheetId="9" hidden="1">{#N/A,#N/A,TRUE,"Krycí list"}</definedName>
    <definedName name="aaaaaaaa" localSheetId="10" hidden="1">{#N/A,#N/A,TRUE,"Krycí list"}</definedName>
    <definedName name="aaaaaaaa" hidden="1">{#N/A,#N/A,TRUE,"Krycí list"}</definedName>
    <definedName name="Beg_Bal" localSheetId="9">#REF!</definedName>
    <definedName name="Beg_Bal" localSheetId="10">#REF!</definedName>
    <definedName name="Beg_Bal">#REF!</definedName>
    <definedName name="body_celkem" localSheetId="9">'[1]Rekapitulace roz.  vč. kapitol'!#REF!</definedName>
    <definedName name="body_celkem" localSheetId="10">'[1]Rekapitulace roz.  vč. kapitol'!#REF!</definedName>
    <definedName name="body_celkem">'[1]Rekapitulace roz.  vč. kapitol'!#REF!</definedName>
    <definedName name="body_kapitoly" localSheetId="9">'[1]Rekapitulace roz.  vč. kapitol'!#REF!</definedName>
    <definedName name="body_kapitoly" localSheetId="10">'[1]Rekapitulace roz.  vč. kapitol'!#REF!</definedName>
    <definedName name="body_kapitoly">'[1]Rekapitulace roz.  vč. kapitol'!#REF!</definedName>
    <definedName name="body_pomocny">'[1]Rekapitulace roz.  vč. kapitol'!#REF!</definedName>
    <definedName name="body_rozpocty" localSheetId="9">'[1]Rekapitulace roz.  vč. kapitol'!#REF!</definedName>
    <definedName name="body_rozpocty" localSheetId="10">'[1]Rekapitulace roz.  vč. kapitol'!#REF!</definedName>
    <definedName name="body_rozpocty">'[1]Rekapitulace roz.  vč. kapitol'!#REF!</definedName>
    <definedName name="category1" localSheetId="9">#REF!</definedName>
    <definedName name="category1" localSheetId="10">#REF!</definedName>
    <definedName name="category1">#REF!</definedName>
    <definedName name="cisloobjektu" localSheetId="0">'Krycí list'!$A$5</definedName>
    <definedName name="cisloobjektu" localSheetId="10">#REF!</definedName>
    <definedName name="cisloobjektu" localSheetId="4">#REF!</definedName>
    <definedName name="cisloobjektu" localSheetId="3">#REF!</definedName>
    <definedName name="cisloobjektu">#REF!</definedName>
    <definedName name="cislostavby" localSheetId="0">'Krycí list'!$A$7</definedName>
    <definedName name="cislostavby" localSheetId="10">#REF!</definedName>
    <definedName name="cislostavby" localSheetId="4">#REF!</definedName>
    <definedName name="cislostavby" localSheetId="3">#REF!</definedName>
    <definedName name="cislostavby">#REF!</definedName>
    <definedName name="d" localSheetId="9" hidden="1">{#N/A,#N/A,TRUE,"Krycí list"}</definedName>
    <definedName name="d" localSheetId="10" hidden="1">{#N/A,#N/A,TRUE,"Krycí list"}</definedName>
    <definedName name="d" hidden="1">{#N/A,#N/A,TRUE,"Krycí list"}</definedName>
    <definedName name="Data" localSheetId="9">#REF!</definedName>
    <definedName name="Data" localSheetId="10">#REF!</definedName>
    <definedName name="Data">#REF!</definedName>
    <definedName name="Datum" localSheetId="0">'Krycí list'!$B$27</definedName>
    <definedName name="Datum" localSheetId="10">#REF!</definedName>
    <definedName name="Datum" localSheetId="4">#REF!</definedName>
    <definedName name="Datum" localSheetId="3">#REF!</definedName>
    <definedName name="Datum">#REF!</definedName>
    <definedName name="Dil" localSheetId="10">#REF!</definedName>
    <definedName name="Dil" localSheetId="4">#REF!</definedName>
    <definedName name="Dil" localSheetId="3">#REF!</definedName>
    <definedName name="Dil">#REF!</definedName>
    <definedName name="Dodavka" localSheetId="0">[2]Rekapitulace!$G$26</definedName>
    <definedName name="Dodavka" localSheetId="10">#REF!</definedName>
    <definedName name="Dodavka" localSheetId="4">#REF!</definedName>
    <definedName name="Dodavka" localSheetId="3">#REF!</definedName>
    <definedName name="Dodavka">#REF!</definedName>
    <definedName name="Dodavka0" localSheetId="0">[2]Položky!#REF!</definedName>
    <definedName name="Dodavka0" localSheetId="10">[3]Položky!#REF!</definedName>
    <definedName name="Dodavka0" localSheetId="4">'UT A31'!#REF!</definedName>
    <definedName name="Dodavka0" localSheetId="3">[3]Položky!#REF!</definedName>
    <definedName name="Dodavka0">[3]Položky!#REF!</definedName>
    <definedName name="End_Bal" localSheetId="9">#REF!</definedName>
    <definedName name="End_Bal" localSheetId="10">#REF!</definedName>
    <definedName name="End_Bal">#REF!</definedName>
    <definedName name="Extra_Pay" localSheetId="9">#REF!</definedName>
    <definedName name="Extra_Pay" localSheetId="10">#REF!</definedName>
    <definedName name="Extra_Pay">#REF!</definedName>
    <definedName name="Full_Print" localSheetId="9">#REF!</definedName>
    <definedName name="Full_Print" localSheetId="10">#REF!</definedName>
    <definedName name="Full_Print">#REF!</definedName>
    <definedName name="g" localSheetId="9">'[1]Rekapitulace roz.  vč. kapitol'!#REF!</definedName>
    <definedName name="Header_Row" localSheetId="9">ROW(#REF!)</definedName>
    <definedName name="Header_Row" localSheetId="10">ROW(#REF!)</definedName>
    <definedName name="Header_Row">ROW(#REF!)</definedName>
    <definedName name="HSV" localSheetId="0">[2]Rekapitulace!$E$26</definedName>
    <definedName name="HSV" localSheetId="10">#REF!</definedName>
    <definedName name="HSV" localSheetId="4">#REF!</definedName>
    <definedName name="HSV" localSheetId="3">#REF!</definedName>
    <definedName name="HSV">#REF!</definedName>
    <definedName name="HSV0" localSheetId="0">[2]Položky!#REF!</definedName>
    <definedName name="HSV0" localSheetId="4">'UT A31'!#REF!</definedName>
    <definedName name="HSV0" localSheetId="3">[3]Položky!#REF!</definedName>
    <definedName name="HSV0">[3]Položky!#REF!</definedName>
    <definedName name="HZS" localSheetId="0">[2]Rekapitulace!$I$26</definedName>
    <definedName name="HZS" localSheetId="10">#REF!</definedName>
    <definedName name="HZS" localSheetId="4">#REF!</definedName>
    <definedName name="HZS" localSheetId="3">#REF!</definedName>
    <definedName name="HZS">#REF!</definedName>
    <definedName name="HZS0" localSheetId="0">[2]Položky!#REF!</definedName>
    <definedName name="HZS0" localSheetId="4">'UT A31'!#REF!</definedName>
    <definedName name="HZS0" localSheetId="3">[3]Položky!#REF!</definedName>
    <definedName name="HZS0">[3]Položky!#REF!</definedName>
    <definedName name="Int" localSheetId="9">#REF!</definedName>
    <definedName name="Int" localSheetId="10">#REF!</definedName>
    <definedName name="Int">#REF!</definedName>
    <definedName name="Interest_Rate" localSheetId="9">#REF!</definedName>
    <definedName name="Interest_Rate" localSheetId="10">#REF!</definedName>
    <definedName name="Interest_Rate">#REF!</definedName>
    <definedName name="j" localSheetId="9">'[1]Rekapitulace roz.  vč. kapitol'!#REF!</definedName>
    <definedName name="JKSO" localSheetId="0">'Krycí list'!$G$2</definedName>
    <definedName name="JKSO" localSheetId="10">#REF!</definedName>
    <definedName name="JKSO" localSheetId="4">#REF!</definedName>
    <definedName name="JKSO" localSheetId="3">#REF!</definedName>
    <definedName name="JKSO">#REF!</definedName>
    <definedName name="Last_Row" localSheetId="9">IF('MaR A31'!Values_Entered,'MaR A31'!Header_Row+'MaR A31'!Number_of_Payments,'MaR A31'!Header_Row)</definedName>
    <definedName name="Last_Row" localSheetId="10">IF('RTP A31'!Values_Entered,'RTP A31'!Header_Row+'RTP A31'!Number_of_Payments,'RTP A31'!Header_Row)</definedName>
    <definedName name="Last_Row">IF(Values_Entered,Header_Row+Number_of_Payments,Header_Row)</definedName>
    <definedName name="Light" localSheetId="9" hidden="1">{#N/A,#N/A,TRUE,"Krycí list"}</definedName>
    <definedName name="Light" localSheetId="10" hidden="1">{#N/A,#N/A,TRUE,"Krycí list"}</definedName>
    <definedName name="Light" hidden="1">{#N/A,#N/A,TRUE,"Krycí list"}</definedName>
    <definedName name="Lighting" localSheetId="9" hidden="1">{#N/A,#N/A,TRUE,"Krycí list"}</definedName>
    <definedName name="Lighting" localSheetId="10" hidden="1">{#N/A,#N/A,TRUE,"Krycí list"}</definedName>
    <definedName name="Lighting" hidden="1">{#N/A,#N/A,TRUE,"Krycí list"}</definedName>
    <definedName name="Loan_Amount" localSheetId="9">#REF!</definedName>
    <definedName name="Loan_Amount" localSheetId="10">#REF!</definedName>
    <definedName name="Loan_Amount">#REF!</definedName>
    <definedName name="Loan_Start" localSheetId="9">#REF!</definedName>
    <definedName name="Loan_Start" localSheetId="10">#REF!</definedName>
    <definedName name="Loan_Start">#REF!</definedName>
    <definedName name="Loan_Years" localSheetId="9">#REF!</definedName>
    <definedName name="Loan_Years" localSheetId="10">#REF!</definedName>
    <definedName name="Loan_Years">#REF!</definedName>
    <definedName name="MaR" localSheetId="9" hidden="1">{#N/A,#N/A,TRUE,"Krycí list"}</definedName>
    <definedName name="MaR" localSheetId="10" hidden="1">{#N/A,#N/A,TRUE,"Krycí list"}</definedName>
    <definedName name="MaR" hidden="1">{#N/A,#N/A,TRUE,"Krycí list"}</definedName>
    <definedName name="MARKA" localSheetId="9">DATE(YEAR('MaR A31'!Loan_Start),MONTH('MaR A31'!Loan_Start)+Payment_Number,DAY('MaR A31'!Loan_Start))</definedName>
    <definedName name="meraregulace" localSheetId="9" hidden="1">{#N/A,#N/A,TRUE,"Krycí list"}</definedName>
    <definedName name="meraregulace" localSheetId="10" hidden="1">{#N/A,#N/A,TRUE,"Krycí list"}</definedName>
    <definedName name="meraregulace" hidden="1">{#N/A,#N/A,TRUE,"Krycí list"}</definedName>
    <definedName name="mereni" localSheetId="9">Scheduled_Payment+Extra_Payment</definedName>
    <definedName name="mereni" localSheetId="10">Scheduled_Payment+Extra_Payment</definedName>
    <definedName name="mereni">Scheduled_Payment+Extra_Payment</definedName>
    <definedName name="MJ" localSheetId="0">'Krycí list'!$G$5</definedName>
    <definedName name="MJ" localSheetId="10">#REF!</definedName>
    <definedName name="MJ" localSheetId="4">#REF!</definedName>
    <definedName name="MJ" localSheetId="3">#REF!</definedName>
    <definedName name="MJ">#REF!</definedName>
    <definedName name="Mont" localSheetId="0">[2]Rekapitulace!$H$26</definedName>
    <definedName name="Mont" localSheetId="10">#REF!</definedName>
    <definedName name="Mont" localSheetId="4">#REF!</definedName>
    <definedName name="Mont" localSheetId="3">#REF!</definedName>
    <definedName name="Mont">#REF!</definedName>
    <definedName name="Montaz0" localSheetId="0">[2]Položky!#REF!</definedName>
    <definedName name="Montaz0" localSheetId="10">[3]Položky!#REF!</definedName>
    <definedName name="Montaz0" localSheetId="4">'UT A31'!#REF!</definedName>
    <definedName name="Montaz0" localSheetId="3">[3]Položky!#REF!</definedName>
    <definedName name="Montaz0">[3]Položky!#REF!</definedName>
    <definedName name="n" localSheetId="9">Scheduled_Payment+Extra_Payment</definedName>
    <definedName name="n" localSheetId="10">Scheduled_Payment+Extra_Payment</definedName>
    <definedName name="n">Scheduled_Payment+Extra_Payment</definedName>
    <definedName name="NazevDilu" localSheetId="10">#REF!</definedName>
    <definedName name="NazevDilu" localSheetId="4">#REF!</definedName>
    <definedName name="NazevDilu" localSheetId="3">#REF!</definedName>
    <definedName name="NazevDilu">#REF!</definedName>
    <definedName name="nazevobjektu" localSheetId="0">'Krycí list'!$C$5</definedName>
    <definedName name="nazevobjektu" localSheetId="10">#REF!</definedName>
    <definedName name="nazevobjektu" localSheetId="4">#REF!</definedName>
    <definedName name="nazevobjektu" localSheetId="3">#REF!</definedName>
    <definedName name="nazevobjektu">#REF!</definedName>
    <definedName name="nazevstavby" localSheetId="0">'Krycí list'!$C$7</definedName>
    <definedName name="nazevstavby" localSheetId="10">#REF!</definedName>
    <definedName name="nazevstavby" localSheetId="4">#REF!</definedName>
    <definedName name="nazevstavby" localSheetId="3">#REF!</definedName>
    <definedName name="nazevstavby">#REF!</definedName>
    <definedName name="_xlnm.Print_Titles" localSheetId="5">'CHLAZ A31'!$1:$9</definedName>
    <definedName name="_xlnm.Print_Titles" localSheetId="1">Rekapitulace!$1:$6</definedName>
    <definedName name="_xlnm.Print_Titles" localSheetId="10">'RTP A31'!$6:$7</definedName>
    <definedName name="_xlnm.Print_Titles" localSheetId="8">'SLP A31'!$1:$6</definedName>
    <definedName name="_xlnm.Print_Titles" localSheetId="2">Stav.část!$1:$6</definedName>
    <definedName name="_xlnm.Print_Titles" localSheetId="4">'UT A31'!$1:$6</definedName>
    <definedName name="_xlnm.Print_Titles" localSheetId="6">'VZT A31'!$1:$9</definedName>
    <definedName name="_xlnm.Print_Titles" localSheetId="3">'ZTI A31'!$1:$2</definedName>
    <definedName name="Num_Pmt_Per_Year" localSheetId="9">#REF!</definedName>
    <definedName name="Num_Pmt_Per_Year" localSheetId="10">#REF!</definedName>
    <definedName name="Num_Pmt_Per_Year">#REF!</definedName>
    <definedName name="Number_of_Payments" localSheetId="9">MATCH(0.01,'MaR A31'!End_Bal,-1)+1</definedName>
    <definedName name="Number_of_Payments" localSheetId="10">MATCH(0.01,'RTP A31'!End_Bal,-1)+1</definedName>
    <definedName name="Number_of_Payments">MATCH(0.01,End_Bal,-1)+1</definedName>
    <definedName name="Objednatel" localSheetId="0">'Krycí list'!$C$10</definedName>
    <definedName name="Objednatel" localSheetId="10">#REF!</definedName>
    <definedName name="Objednatel" localSheetId="8">#REF!</definedName>
    <definedName name="Objednatel" localSheetId="4">#REF!</definedName>
    <definedName name="Objednatel" localSheetId="3">#REF!</definedName>
    <definedName name="Objednatel">#REF!</definedName>
    <definedName name="_xlnm.Print_Area" localSheetId="7">'ELE A31'!$A$1:$G$29</definedName>
    <definedName name="_xlnm.Print_Area" localSheetId="5">'CHLAZ A31'!$A$1:$H$84</definedName>
    <definedName name="_xlnm.Print_Area" localSheetId="0">'Krycí list'!$A$1:$G$46</definedName>
    <definedName name="_xlnm.Print_Area" localSheetId="9">'MaR A31'!$A$1:$G$59</definedName>
    <definedName name="_xlnm.Print_Area" localSheetId="1">Rekapitulace!$A$1:$I$35</definedName>
    <definedName name="_xlnm.Print_Area" localSheetId="10">'RTP A31'!$A$1:$G$27</definedName>
    <definedName name="_xlnm.Print_Area" localSheetId="2">Stav.část!$A$1:$G$163</definedName>
    <definedName name="_xlnm.Print_Area" localSheetId="11">'UOCHV A31'!$A$1:$G$128</definedName>
    <definedName name="_xlnm.Print_Area" localSheetId="4">'UT A31'!$A$1:$G$38</definedName>
    <definedName name="_xlnm.Print_Area" localSheetId="6">'VZT A31'!$A$1:$K$115</definedName>
    <definedName name="_xlnm.Print_Area" localSheetId="3">'ZTI A31'!$A$1:$G$40</definedName>
    <definedName name="Outside" localSheetId="9" hidden="1">{#N/A,#N/A,TRUE,"Krycí list"}</definedName>
    <definedName name="Outside" localSheetId="10" hidden="1">{#N/A,#N/A,TRUE,"Krycí list"}</definedName>
    <definedName name="Outside" hidden="1">{#N/A,#N/A,TRUE,"Krycí list"}</definedName>
    <definedName name="Pay_Date" localSheetId="9">#REF!</definedName>
    <definedName name="Pay_Date" localSheetId="10">#REF!</definedName>
    <definedName name="Pay_Date">#REF!</definedName>
    <definedName name="Pay_Num" localSheetId="9">#REF!</definedName>
    <definedName name="Pay_Num" localSheetId="10">#REF!</definedName>
    <definedName name="Pay_Num">#REF!</definedName>
    <definedName name="Payment_Date" localSheetId="9">DATE(YEAR('MaR A31'!Loan_Start),MONTH('MaR A31'!Loan_Start)+Payment_Number,DAY('MaR A31'!Loan_Start))</definedName>
    <definedName name="Payment_Date" localSheetId="10">DATE(YEAR('RTP A31'!Loan_Start),MONTH('RTP A31'!Loan_Start)+Payment_Number,DAY('RTP A31'!Loan_Start))</definedName>
    <definedName name="Payment_Date">DATE(YEAR(Loan_Start),MONTH(Loan_Start)+Payment_Number,DAY(Loan_Start))</definedName>
    <definedName name="PocetMJ" localSheetId="0">'Krycí list'!$G$6</definedName>
    <definedName name="PocetMJ" localSheetId="10">#REF!</definedName>
    <definedName name="PocetMJ" localSheetId="8">#REF!</definedName>
    <definedName name="PocetMJ" localSheetId="4">#REF!</definedName>
    <definedName name="PocetMJ" localSheetId="3">#REF!</definedName>
    <definedName name="PocetMJ">'[3]Krycí list'!$G$6</definedName>
    <definedName name="powersock" localSheetId="9" hidden="1">{#N/A,#N/A,TRUE,"Krycí list"}</definedName>
    <definedName name="powersock" localSheetId="10" hidden="1">{#N/A,#N/A,TRUE,"Krycí list"}</definedName>
    <definedName name="powersock" hidden="1">{#N/A,#N/A,TRUE,"Krycí list"}</definedName>
    <definedName name="PowerSocket" localSheetId="9" hidden="1">{#N/A,#N/A,TRUE,"Krycí list"}</definedName>
    <definedName name="PowerSocket" localSheetId="10" hidden="1">{#N/A,#N/A,TRUE,"Krycí list"}</definedName>
    <definedName name="PowerSocket" hidden="1">{#N/A,#N/A,TRUE,"Krycí list"}</definedName>
    <definedName name="Poznamka" localSheetId="0">'Krycí list'!$B$38</definedName>
    <definedName name="Poznamka" localSheetId="10">#REF!</definedName>
    <definedName name="Poznamka" localSheetId="8">#REF!</definedName>
    <definedName name="Poznamka" localSheetId="4">#REF!</definedName>
    <definedName name="Poznamka" localSheetId="3">#REF!</definedName>
    <definedName name="Poznamka">#REF!</definedName>
    <definedName name="Princ" localSheetId="9">#REF!</definedName>
    <definedName name="Princ" localSheetId="10">#REF!</definedName>
    <definedName name="Princ">#REF!</definedName>
    <definedName name="Print_Area_Reset" localSheetId="9">OFFSET('MaR A31'!Full_Print,0,0,'MaR A31'!Last_Row)</definedName>
    <definedName name="Print_Area_Reset" localSheetId="10">OFFSET('RTP A31'!Full_Print,0,0,'RTP A31'!Last_Row)</definedName>
    <definedName name="Print_Area_Reset">OFFSET(Full_Print,0,0,Last_Row)</definedName>
    <definedName name="Projektant" localSheetId="0">'Krycí list'!$C$8</definedName>
    <definedName name="Projektant" localSheetId="10">#REF!</definedName>
    <definedName name="Projektant" localSheetId="8">#REF!</definedName>
    <definedName name="Projektant" localSheetId="4">#REF!</definedName>
    <definedName name="Projektant" localSheetId="3">#REF!</definedName>
    <definedName name="Projektant">'[3]Krycí list'!$C$8</definedName>
    <definedName name="PSV" localSheetId="0">[2]Rekapitulace!$F$26</definedName>
    <definedName name="PSV" localSheetId="10">#REF!</definedName>
    <definedName name="PSV" localSheetId="8">#REF!</definedName>
    <definedName name="PSV" localSheetId="4">#REF!</definedName>
    <definedName name="PSV" localSheetId="3">#REF!</definedName>
    <definedName name="PSV">#REF!</definedName>
    <definedName name="PSV0" localSheetId="0">[2]Položky!#REF!</definedName>
    <definedName name="PSV0" localSheetId="10">[3]Položky!#REF!</definedName>
    <definedName name="PSV0" localSheetId="8">[3]Položky!#REF!</definedName>
    <definedName name="PSV0" localSheetId="4">'UT A31'!#REF!</definedName>
    <definedName name="PSV0" localSheetId="3">[3]Položky!#REF!</definedName>
    <definedName name="PSV0">[3]Položky!#REF!</definedName>
    <definedName name="QQ" localSheetId="9" hidden="1">{#N/A,#N/A,TRUE,"Krycí list"}</definedName>
    <definedName name="QQ" localSheetId="10" hidden="1">{#N/A,#N/A,TRUE,"Krycí list"}</definedName>
    <definedName name="QQ" hidden="1">{#N/A,#N/A,TRUE,"Krycí list"}</definedName>
    <definedName name="QQQ" localSheetId="9" hidden="1">{#N/A,#N/A,TRUE,"Krycí list"}</definedName>
    <definedName name="QQQ" localSheetId="10" hidden="1">{#N/A,#N/A,TRUE,"Krycí list"}</definedName>
    <definedName name="QQQ" hidden="1">{#N/A,#N/A,TRUE,"Krycí list"}</definedName>
    <definedName name="rozp" localSheetId="9" hidden="1">{#N/A,#N/A,TRUE,"Krycí list"}</definedName>
    <definedName name="rozp" localSheetId="10" hidden="1">{#N/A,#N/A,TRUE,"Krycí list"}</definedName>
    <definedName name="rozp" hidden="1">{#N/A,#N/A,TRUE,"Krycí list"}</definedName>
    <definedName name="s" localSheetId="9">'[1]Rekapitulace roz.  vč. kapitol'!#REF!</definedName>
    <definedName name="saboproud" localSheetId="9" hidden="1">{#N/A,#N/A,TRUE,"Krycí list"}</definedName>
    <definedName name="saboproud" localSheetId="10" hidden="1">{#N/A,#N/A,TRUE,"Krycí list"}</definedName>
    <definedName name="saboproud" hidden="1">{#N/A,#N/A,TRUE,"Krycí list"}</definedName>
    <definedName name="SazbaDPH1" localSheetId="0">'Krycí list'!$C$30</definedName>
    <definedName name="SazbaDPH1" localSheetId="10">#REF!</definedName>
    <definedName name="SazbaDPH1" localSheetId="8">#REF!</definedName>
    <definedName name="SazbaDPH1" localSheetId="4">#REF!</definedName>
    <definedName name="SazbaDPH1" localSheetId="3">#REF!</definedName>
    <definedName name="SazbaDPH1">'[3]Krycí list'!$C$30</definedName>
    <definedName name="SazbaDPH2" localSheetId="0">'Krycí list'!$C$32</definedName>
    <definedName name="SazbaDPH2" localSheetId="10">#REF!</definedName>
    <definedName name="SazbaDPH2" localSheetId="8">#REF!</definedName>
    <definedName name="SazbaDPH2" localSheetId="4">#REF!</definedName>
    <definedName name="SazbaDPH2" localSheetId="3">#REF!</definedName>
    <definedName name="SazbaDPH2">'[3]Krycí list'!$C$32</definedName>
    <definedName name="Sched_Pay" localSheetId="9">#REF!</definedName>
    <definedName name="Sched_Pay" localSheetId="10">#REF!</definedName>
    <definedName name="Sched_Pay">#REF!</definedName>
    <definedName name="Scheduled_Extra_Payments" localSheetId="9">#REF!</definedName>
    <definedName name="Scheduled_Extra_Payments" localSheetId="10">#REF!</definedName>
    <definedName name="Scheduled_Extra_Payments">#REF!</definedName>
    <definedName name="Scheduled_Interest_Rate" localSheetId="9">#REF!</definedName>
    <definedName name="Scheduled_Interest_Rate" localSheetId="10">#REF!</definedName>
    <definedName name="Scheduled_Interest_Rate">#REF!</definedName>
    <definedName name="Scheduled_Monthly_Payment" localSheetId="9">#REF!</definedName>
    <definedName name="Scheduled_Monthly_Payment" localSheetId="10">#REF!</definedName>
    <definedName name="Scheduled_Monthly_Payment">#REF!</definedName>
    <definedName name="SloupecCC" localSheetId="4">'UT A31'!$G$6</definedName>
    <definedName name="SloupecCC">Stav.část!$G$6</definedName>
    <definedName name="SloupecCisloPol" localSheetId="4">'UT A31'!$B$6</definedName>
    <definedName name="SloupecCisloPol">Stav.část!$B$6</definedName>
    <definedName name="SloupecJC" localSheetId="4">'UT A31'!$F$6</definedName>
    <definedName name="SloupecJC">Stav.část!$F$6</definedName>
    <definedName name="SloupecMJ" localSheetId="4">'UT A31'!$D$6</definedName>
    <definedName name="SloupecMJ">Stav.část!$D$6</definedName>
    <definedName name="SloupecMnozstvi" localSheetId="4">'UT A31'!$E$6</definedName>
    <definedName name="SloupecMnozstvi">Stav.část!$E$6</definedName>
    <definedName name="SloupecNazPol" localSheetId="4">'UT A31'!$C$6</definedName>
    <definedName name="SloupecNazPol">Stav.část!$C$6</definedName>
    <definedName name="SloupecPC" localSheetId="4">'UT A31'!$A$6</definedName>
    <definedName name="SloupecPC">Stav.část!$A$6</definedName>
    <definedName name="solver_lin" localSheetId="2" hidden="1">0</definedName>
    <definedName name="solver_lin" localSheetId="4" hidden="1">0</definedName>
    <definedName name="solver_num" localSheetId="2" hidden="1">0</definedName>
    <definedName name="solver_num" localSheetId="4" hidden="1">0</definedName>
    <definedName name="solver_opt" localSheetId="2" hidden="1">Stav.část!#REF!</definedName>
    <definedName name="solver_opt" localSheetId="4" hidden="1">'UT A31'!#REF!</definedName>
    <definedName name="solver_typ" localSheetId="2" hidden="1">1</definedName>
    <definedName name="solver_typ" localSheetId="4" hidden="1">1</definedName>
    <definedName name="solver_val" localSheetId="2" hidden="1">0</definedName>
    <definedName name="solver_val" localSheetId="4" hidden="1">0</definedName>
    <definedName name="soupis" localSheetId="9" hidden="1">{#N/A,#N/A,TRUE,"Krycí list"}</definedName>
    <definedName name="soupis" localSheetId="10" hidden="1">{#N/A,#N/A,TRUE,"Krycí list"}</definedName>
    <definedName name="soupis" hidden="1">{#N/A,#N/A,TRUE,"Krycí list"}</definedName>
    <definedName name="sum_kapitoly" localSheetId="9">'[1]Rekapitulace roz.  vč. kapitol'!#REF!</definedName>
    <definedName name="sum_kapitoly" localSheetId="10">'[1]Rekapitulace roz.  vč. kapitol'!#REF!</definedName>
    <definedName name="sum_kapitoly">'[1]Rekapitulace roz.  vč. kapitol'!#REF!</definedName>
    <definedName name="summary" localSheetId="9" hidden="1">{#N/A,#N/A,TRUE,"Krycí list"}</definedName>
    <definedName name="summary" localSheetId="10" hidden="1">{#N/A,#N/A,TRUE,"Krycí list"}</definedName>
    <definedName name="summary" hidden="1">{#N/A,#N/A,TRUE,"Krycí list"}</definedName>
    <definedName name="Switchboard" localSheetId="9" hidden="1">{#N/A,#N/A,TRUE,"Krycí list"}</definedName>
    <definedName name="Switchboard" localSheetId="10" hidden="1">{#N/A,#N/A,TRUE,"Krycí list"}</definedName>
    <definedName name="Switchboard" hidden="1">{#N/A,#N/A,TRUE,"Krycí list"}</definedName>
    <definedName name="tab" localSheetId="9">#REF!</definedName>
    <definedName name="tab" localSheetId="10">#REF!</definedName>
    <definedName name="tab">#REF!</definedName>
    <definedName name="Total_Interest" localSheetId="9">#REF!</definedName>
    <definedName name="Total_Interest" localSheetId="10">#REF!</definedName>
    <definedName name="Total_Interest">#REF!</definedName>
    <definedName name="Total_Pay" localSheetId="9">#REF!</definedName>
    <definedName name="Total_Pay" localSheetId="10">#REF!</definedName>
    <definedName name="Total_Pay">#REF!</definedName>
    <definedName name="Total_Payment" localSheetId="9">Scheduled_Payment+Extra_Payment</definedName>
    <definedName name="Total_Payment" localSheetId="10">Scheduled_Payment+Extra_Payment</definedName>
    <definedName name="Total_Payment">Scheduled_Payment+Extra_Payment</definedName>
    <definedName name="Typ" localSheetId="0">[2]Položky!#REF!</definedName>
    <definedName name="Typ" localSheetId="10">[3]Položky!#REF!</definedName>
    <definedName name="Typ" localSheetId="8">[3]Položky!#REF!</definedName>
    <definedName name="Typ" localSheetId="4">'UT A31'!#REF!</definedName>
    <definedName name="Typ" localSheetId="3">[3]Položky!#REF!</definedName>
    <definedName name="Typ">[3]Položky!#REF!</definedName>
    <definedName name="v" localSheetId="9">'[1]Rekapitulace roz.  vč. kapitol'!#REF!</definedName>
    <definedName name="v" localSheetId="10">'[1]Rekapitulace roz.  vč. kapitol'!#REF!</definedName>
    <definedName name="v">'[1]Rekapitulace roz.  vč. kapitol'!#REF!</definedName>
    <definedName name="Values_Entered" localSheetId="9">IF('MaR A31'!Loan_Amount*'MaR A31'!Interest_Rate*'MaR A31'!Loan_Years*'MaR A31'!Loan_Start&gt;0,1,0)</definedName>
    <definedName name="Values_Entered" localSheetId="10">IF('RTP A31'!Loan_Amount*'RTP A31'!Interest_Rate*'RTP A31'!Loan_Years*'RTP A31'!Loan_Start&gt;0,1,0)</definedName>
    <definedName name="Values_Entered">IF(Loan_Amount*Interest_Rate*Loan_Years*Loan_Start&gt;0,1,0)</definedName>
    <definedName name="VIZA" localSheetId="9" hidden="1">{#N/A,#N/A,TRUE,"Krycí list"}</definedName>
    <definedName name="VIZA" localSheetId="10" hidden="1">{#N/A,#N/A,TRUE,"Krycí list"}</definedName>
    <definedName name="VIZA" hidden="1">{#N/A,#N/A,TRUE,"Krycí list"}</definedName>
    <definedName name="VIZA12" localSheetId="9" hidden="1">{#N/A,#N/A,TRUE,"Krycí list"}</definedName>
    <definedName name="VIZA12" localSheetId="10" hidden="1">{#N/A,#N/A,TRUE,"Krycí list"}</definedName>
    <definedName name="VIZA12" hidden="1">{#N/A,#N/A,TRUE,"Krycí list"}</definedName>
    <definedName name="VRN" localSheetId="0">[2]Rekapitulace!$H$39</definedName>
    <definedName name="VRN" localSheetId="10">#REF!</definedName>
    <definedName name="VRN" localSheetId="8">#REF!</definedName>
    <definedName name="VRN" localSheetId="4">#REF!</definedName>
    <definedName name="VRN" localSheetId="3">#REF!</definedName>
    <definedName name="VRN">#REF!</definedName>
    <definedName name="VRNKc" localSheetId="0">[2]Rekapitulace!#REF!</definedName>
    <definedName name="VRNKc" localSheetId="10">#REF!</definedName>
    <definedName name="VRNKc" localSheetId="4">#REF!</definedName>
    <definedName name="VRNKc" localSheetId="3">#REF!</definedName>
    <definedName name="VRNKc">#REF!</definedName>
    <definedName name="VRNnazev" localSheetId="0">[2]Rekapitulace!#REF!</definedName>
    <definedName name="VRNnazev" localSheetId="10">#REF!</definedName>
    <definedName name="VRNnazev" localSheetId="4">#REF!</definedName>
    <definedName name="VRNnazev" localSheetId="3">#REF!</definedName>
    <definedName name="VRNnazev">#REF!</definedName>
    <definedName name="VRNproc" localSheetId="0">[2]Rekapitulace!#REF!</definedName>
    <definedName name="VRNproc" localSheetId="10">#REF!</definedName>
    <definedName name="VRNproc" localSheetId="4">#REF!</definedName>
    <definedName name="VRNproc" localSheetId="3">#REF!</definedName>
    <definedName name="VRNproc">#REF!</definedName>
    <definedName name="VRNzakl" localSheetId="0">[2]Rekapitulace!#REF!</definedName>
    <definedName name="VRNzakl" localSheetId="10">#REF!</definedName>
    <definedName name="VRNzakl" localSheetId="4">#REF!</definedName>
    <definedName name="VRNzakl" localSheetId="3">#REF!</definedName>
    <definedName name="VRNzakl">#REF!</definedName>
    <definedName name="vzduchna" localSheetId="9" hidden="1">{#N/A,#N/A,TRUE,"Krycí list"}</definedName>
    <definedName name="vzduchna" localSheetId="10" hidden="1">{#N/A,#N/A,TRUE,"Krycí list"}</definedName>
    <definedName name="vzduchna" hidden="1">{#N/A,#N/A,TRUE,"Krycí list"}</definedName>
    <definedName name="Weak" localSheetId="9" hidden="1">{#N/A,#N/A,TRUE,"Krycí list"}</definedName>
    <definedName name="Weak" localSheetId="10" hidden="1">{#N/A,#N/A,TRUE,"Krycí list"}</definedName>
    <definedName name="Weak" hidden="1">{#N/A,#N/A,TRUE,"Krycí list"}</definedName>
    <definedName name="wrn.Kontrolní._.rozpočet." localSheetId="9" hidden="1">{#N/A,#N/A,TRUE,"Krycí list"}</definedName>
    <definedName name="wrn.Kontrolní._.rozpočet." localSheetId="10" hidden="1">{#N/A,#N/A,TRUE,"Krycí list"}</definedName>
    <definedName name="wrn.Kontrolní._.rozpočet." hidden="1">{#N/A,#N/A,TRUE,"Krycí list"}</definedName>
    <definedName name="wrn.Kontrolní._.rozpoeet." localSheetId="9" hidden="1">{#N/A,#N/A,TRUE,"Krycí list"}</definedName>
    <definedName name="wrn.Kontrolní._.rozpoeet." localSheetId="10" hidden="1">{#N/A,#N/A,TRUE,"Krycí list"}</definedName>
    <definedName name="wrn.Kontrolní._.rozpoeet." hidden="1">{#N/A,#N/A,TRUE,"Krycí list"}</definedName>
    <definedName name="x" localSheetId="9">'[1]Rekapitulace roz.  vč. kapitol'!#REF!</definedName>
    <definedName name="Zakazka" localSheetId="0">'Krycí list'!$G$11</definedName>
    <definedName name="Zakazka" localSheetId="10">#REF!</definedName>
    <definedName name="Zakazka" localSheetId="4">#REF!</definedName>
    <definedName name="Zakazka" localSheetId="3">#REF!</definedName>
    <definedName name="Zakazka">#REF!</definedName>
    <definedName name="Zaklad22" localSheetId="0">'Krycí list'!$F$32</definedName>
    <definedName name="Zaklad22" localSheetId="10">#REF!</definedName>
    <definedName name="Zaklad22" localSheetId="4">#REF!</definedName>
    <definedName name="Zaklad22" localSheetId="3">#REF!</definedName>
    <definedName name="Zaklad22">#REF!</definedName>
    <definedName name="Zaklad5" localSheetId="0">'Krycí list'!$F$30</definedName>
    <definedName name="Zaklad5" localSheetId="10">#REF!</definedName>
    <definedName name="Zaklad5" localSheetId="4">#REF!</definedName>
    <definedName name="Zaklad5" localSheetId="3">#REF!</definedName>
    <definedName name="Zaklad5">#REF!</definedName>
    <definedName name="Zhotovitel" localSheetId="0">'Krycí list'!$C$11:$E$11</definedName>
    <definedName name="Zhotovitel" localSheetId="10">#REF!</definedName>
    <definedName name="Zhotovitel" localSheetId="4">#REF!</definedName>
    <definedName name="Zhotovitel" localSheetId="3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161" i="8" l="1"/>
  <c r="I14" i="7" l="1"/>
  <c r="F14" i="7"/>
  <c r="E14" i="7"/>
  <c r="H112" i="14" l="1"/>
  <c r="H111" i="14"/>
  <c r="H114" i="14" s="1"/>
  <c r="I101" i="14"/>
  <c r="I100" i="14"/>
  <c r="I99" i="14"/>
  <c r="I95" i="14"/>
  <c r="I94" i="14"/>
  <c r="I90" i="14"/>
  <c r="I89" i="14"/>
  <c r="I85" i="14"/>
  <c r="I84" i="14"/>
  <c r="I80" i="14"/>
  <c r="I79" i="14"/>
  <c r="I78" i="14"/>
  <c r="I74" i="14"/>
  <c r="I73" i="14"/>
  <c r="I72" i="14"/>
  <c r="I68" i="14"/>
  <c r="I67" i="14"/>
  <c r="I66" i="14"/>
  <c r="I65" i="14"/>
  <c r="I64" i="14"/>
  <c r="I63" i="14"/>
  <c r="I62" i="14"/>
  <c r="I61" i="14"/>
  <c r="I60" i="14"/>
  <c r="I59" i="14"/>
  <c r="I58" i="14"/>
  <c r="I57" i="14"/>
  <c r="I56" i="14"/>
  <c r="I55" i="14"/>
  <c r="I54" i="14"/>
  <c r="I53" i="14"/>
  <c r="I52" i="14"/>
  <c r="I51" i="14"/>
  <c r="I50" i="14"/>
  <c r="I49" i="14"/>
  <c r="I48" i="14"/>
  <c r="I47" i="14"/>
  <c r="I46" i="14"/>
  <c r="I45" i="14"/>
  <c r="I44" i="14"/>
  <c r="I43" i="14"/>
  <c r="I42" i="14"/>
  <c r="I41" i="14"/>
  <c r="I40" i="14"/>
  <c r="I39" i="14"/>
  <c r="I38" i="14"/>
  <c r="I37" i="14"/>
  <c r="I36" i="14"/>
  <c r="I35" i="14"/>
  <c r="I34" i="14"/>
  <c r="I33" i="14"/>
  <c r="I29" i="14"/>
  <c r="I28" i="14"/>
  <c r="I24" i="14"/>
  <c r="I21" i="14"/>
  <c r="I17" i="14"/>
  <c r="I16" i="14"/>
  <c r="I15" i="14"/>
  <c r="I14" i="14"/>
  <c r="I13" i="14"/>
  <c r="G54" i="13"/>
  <c r="G51" i="13"/>
  <c r="G50" i="13"/>
  <c r="G49" i="13"/>
  <c r="G48" i="13"/>
  <c r="G45" i="13"/>
  <c r="G44" i="13"/>
  <c r="G43" i="13"/>
  <c r="G42" i="13"/>
  <c r="G41" i="13"/>
  <c r="G40" i="13"/>
  <c r="G39" i="13"/>
  <c r="G38" i="13"/>
  <c r="G37" i="13"/>
  <c r="G34" i="13"/>
  <c r="G33" i="13"/>
  <c r="G32" i="13"/>
  <c r="G31" i="13"/>
  <c r="G30" i="13"/>
  <c r="G29" i="13"/>
  <c r="G28" i="13"/>
  <c r="G27" i="13"/>
  <c r="G26" i="13"/>
  <c r="G25" i="13"/>
  <c r="G24" i="13"/>
  <c r="G21" i="13"/>
  <c r="G20" i="13"/>
  <c r="G19" i="13"/>
  <c r="G18" i="13"/>
  <c r="G15" i="13"/>
  <c r="G14" i="13"/>
  <c r="G13" i="13"/>
  <c r="G12" i="13"/>
  <c r="G11" i="13"/>
  <c r="G10" i="13"/>
  <c r="G57" i="13" s="1"/>
  <c r="G9" i="13"/>
  <c r="G8" i="13"/>
  <c r="G7" i="13"/>
  <c r="G6" i="13"/>
  <c r="G56" i="13" s="1"/>
  <c r="I112" i="14" l="1"/>
  <c r="E11" i="7" s="1"/>
  <c r="I105" i="14"/>
  <c r="I106" i="14"/>
  <c r="I111" i="14"/>
  <c r="G59" i="13"/>
  <c r="G10" i="8"/>
  <c r="G11" i="8"/>
  <c r="AH11" i="8" s="1"/>
  <c r="G15" i="8"/>
  <c r="AH15" i="8" s="1"/>
  <c r="G18" i="8"/>
  <c r="AH18" i="8" s="1"/>
  <c r="AI11" i="8"/>
  <c r="AJ11" i="8"/>
  <c r="AK11" i="8"/>
  <c r="AL11" i="8"/>
  <c r="AI15" i="8"/>
  <c r="AJ15" i="8"/>
  <c r="AK15" i="8"/>
  <c r="AL15" i="8"/>
  <c r="AI18" i="8"/>
  <c r="AJ18" i="8"/>
  <c r="AK18" i="8"/>
  <c r="AL18" i="8"/>
  <c r="I114" i="14" l="1"/>
  <c r="I11" i="7" s="1"/>
  <c r="I27" i="7" s="1"/>
  <c r="G17" i="6" s="1"/>
  <c r="F11" i="7"/>
  <c r="H16" i="10"/>
  <c r="H17" i="10"/>
  <c r="H18" i="10"/>
  <c r="H19" i="10"/>
  <c r="H20" i="10"/>
  <c r="H21" i="10"/>
  <c r="H22" i="10"/>
  <c r="H23" i="10"/>
  <c r="H24" i="10"/>
  <c r="H25" i="10"/>
  <c r="H33" i="10"/>
  <c r="H34" i="10"/>
  <c r="H35" i="10"/>
  <c r="H36" i="10"/>
  <c r="H37" i="10"/>
  <c r="H38" i="10"/>
  <c r="H39" i="10"/>
  <c r="H40" i="10"/>
  <c r="H41" i="10"/>
  <c r="H42" i="10"/>
  <c r="H51" i="10"/>
  <c r="H82" i="10" s="1"/>
  <c r="F10" i="7" s="1"/>
  <c r="H52" i="10"/>
  <c r="H53" i="10"/>
  <c r="H54" i="10"/>
  <c r="H55" i="10"/>
  <c r="H56" i="10"/>
  <c r="H57" i="10"/>
  <c r="H61" i="10"/>
  <c r="H62" i="10"/>
  <c r="H63" i="10"/>
  <c r="H64" i="10"/>
  <c r="H65" i="10"/>
  <c r="H66" i="10"/>
  <c r="H75" i="10"/>
  <c r="G8" i="12"/>
  <c r="BA8" i="12"/>
  <c r="BB8" i="12"/>
  <c r="BC8" i="12"/>
  <c r="BD8" i="12"/>
  <c r="BE8" i="12"/>
  <c r="G9" i="12"/>
  <c r="BB9" i="12" s="1"/>
  <c r="BA9" i="12"/>
  <c r="BC9" i="12"/>
  <c r="BD9" i="12"/>
  <c r="BE9" i="12"/>
  <c r="BE25" i="12" s="1"/>
  <c r="G10" i="12"/>
  <c r="BA10" i="12"/>
  <c r="BB10" i="12"/>
  <c r="BC10" i="12"/>
  <c r="BD10" i="12"/>
  <c r="BE10" i="12"/>
  <c r="G11" i="12"/>
  <c r="BB11" i="12" s="1"/>
  <c r="BA11" i="12"/>
  <c r="BA25" i="12" s="1"/>
  <c r="BC11" i="12"/>
  <c r="BD11" i="12"/>
  <c r="BE11" i="12"/>
  <c r="G12" i="12"/>
  <c r="BA12" i="12"/>
  <c r="BB12" i="12"/>
  <c r="BC12" i="12"/>
  <c r="BD12" i="12"/>
  <c r="BE12" i="12"/>
  <c r="G13" i="12"/>
  <c r="BB13" i="12" s="1"/>
  <c r="BA13" i="12"/>
  <c r="BC13" i="12"/>
  <c r="BD13" i="12"/>
  <c r="BE13" i="12"/>
  <c r="G14" i="12"/>
  <c r="BA14" i="12"/>
  <c r="BB14" i="12"/>
  <c r="BC14" i="12"/>
  <c r="BD14" i="12"/>
  <c r="BE14" i="12"/>
  <c r="G15" i="12"/>
  <c r="BB15" i="12" s="1"/>
  <c r="BA15" i="12"/>
  <c r="BC15" i="12"/>
  <c r="BD15" i="12"/>
  <c r="BE15" i="12"/>
  <c r="G16" i="12"/>
  <c r="BA16" i="12"/>
  <c r="BB16" i="12"/>
  <c r="BC16" i="12"/>
  <c r="BD16" i="12"/>
  <c r="BE16" i="12"/>
  <c r="G17" i="12"/>
  <c r="BB17" i="12" s="1"/>
  <c r="BA17" i="12"/>
  <c r="BC17" i="12"/>
  <c r="BD17" i="12"/>
  <c r="BE17" i="12"/>
  <c r="G18" i="12"/>
  <c r="BA18" i="12"/>
  <c r="BB18" i="12"/>
  <c r="BC18" i="12"/>
  <c r="BD18" i="12"/>
  <c r="BE18" i="12"/>
  <c r="G19" i="12"/>
  <c r="BB19" i="12" s="1"/>
  <c r="BA19" i="12"/>
  <c r="BC19" i="12"/>
  <c r="BD19" i="12"/>
  <c r="BE19" i="12"/>
  <c r="G20" i="12"/>
  <c r="BA20" i="12"/>
  <c r="BB20" i="12"/>
  <c r="BC20" i="12"/>
  <c r="BD20" i="12"/>
  <c r="BE20" i="12"/>
  <c r="G21" i="12"/>
  <c r="BB21" i="12" s="1"/>
  <c r="BA21" i="12"/>
  <c r="BC21" i="12"/>
  <c r="BD21" i="12"/>
  <c r="BE21" i="12"/>
  <c r="G22" i="12"/>
  <c r="BA22" i="12"/>
  <c r="BB22" i="12"/>
  <c r="BC22" i="12"/>
  <c r="BD22" i="12"/>
  <c r="BE22" i="12"/>
  <c r="G23" i="12"/>
  <c r="BB23" i="12" s="1"/>
  <c r="BA23" i="12"/>
  <c r="BC23" i="12"/>
  <c r="BD23" i="12"/>
  <c r="BE23" i="12"/>
  <c r="G24" i="12"/>
  <c r="BA24" i="12"/>
  <c r="BB24" i="12"/>
  <c r="BC24" i="12"/>
  <c r="BD24" i="12"/>
  <c r="BE24" i="12"/>
  <c r="G25" i="12"/>
  <c r="BD25" i="12"/>
  <c r="G26" i="12"/>
  <c r="G27" i="12"/>
  <c r="BA27" i="12"/>
  <c r="BB27" i="12"/>
  <c r="BC27" i="12"/>
  <c r="BD27" i="12"/>
  <c r="BE27" i="12"/>
  <c r="G28" i="12"/>
  <c r="BB28" i="12" s="1"/>
  <c r="BA28" i="12"/>
  <c r="BC28" i="12"/>
  <c r="BD28" i="12"/>
  <c r="BE28" i="12"/>
  <c r="G29" i="12"/>
  <c r="BA29" i="12"/>
  <c r="BB29" i="12"/>
  <c r="BC29" i="12"/>
  <c r="BD29" i="12"/>
  <c r="BE29" i="12"/>
  <c r="G30" i="12"/>
  <c r="BB30" i="12" s="1"/>
  <c r="BA30" i="12"/>
  <c r="BC30" i="12"/>
  <c r="BD30" i="12"/>
  <c r="BE30" i="12"/>
  <c r="G31" i="12"/>
  <c r="BA31" i="12"/>
  <c r="BB31" i="12"/>
  <c r="BC31" i="12"/>
  <c r="BD31" i="12"/>
  <c r="BE31" i="12"/>
  <c r="G32" i="12"/>
  <c r="BB32" i="12" s="1"/>
  <c r="BA32" i="12"/>
  <c r="BC32" i="12"/>
  <c r="BD32" i="12"/>
  <c r="BE32" i="12"/>
  <c r="G33" i="12"/>
  <c r="BA33" i="12"/>
  <c r="BB33" i="12"/>
  <c r="BC33" i="12"/>
  <c r="BD33" i="12"/>
  <c r="BE33" i="12"/>
  <c r="G34" i="12"/>
  <c r="BB34" i="12" s="1"/>
  <c r="BA34" i="12"/>
  <c r="BC34" i="12"/>
  <c r="BD34" i="12"/>
  <c r="BE34" i="12"/>
  <c r="G35" i="12"/>
  <c r="BA35" i="12"/>
  <c r="BB35" i="12"/>
  <c r="BC35" i="12"/>
  <c r="BD35" i="12"/>
  <c r="BE35" i="12"/>
  <c r="G36" i="12"/>
  <c r="BB36" i="12" s="1"/>
  <c r="BA36" i="12"/>
  <c r="BC36" i="12"/>
  <c r="BD36" i="12"/>
  <c r="BE36" i="12"/>
  <c r="BA37" i="12"/>
  <c r="BC37" i="12"/>
  <c r="BD37" i="12"/>
  <c r="BE37" i="12"/>
  <c r="BA38" i="12"/>
  <c r="BC38" i="12"/>
  <c r="BD38" i="12"/>
  <c r="BE38" i="12"/>
  <c r="BA39" i="12"/>
  <c r="BB39" i="12"/>
  <c r="BC39" i="12"/>
  <c r="BD39" i="12"/>
  <c r="BE39" i="12"/>
  <c r="BA40" i="12"/>
  <c r="BB40" i="12"/>
  <c r="BC40" i="12"/>
  <c r="BD40" i="12"/>
  <c r="BE40" i="12"/>
  <c r="BA41" i="12"/>
  <c r="BB41" i="12"/>
  <c r="BC41" i="12"/>
  <c r="BD41" i="12"/>
  <c r="BE41" i="12"/>
  <c r="BA42" i="12"/>
  <c r="BB42" i="12"/>
  <c r="BC42" i="12"/>
  <c r="BD42" i="12"/>
  <c r="BE42" i="12"/>
  <c r="BA43" i="12"/>
  <c r="BB43" i="12"/>
  <c r="BC43" i="12"/>
  <c r="BD43" i="12"/>
  <c r="BE43" i="12"/>
  <c r="BA44" i="12"/>
  <c r="BB44" i="12"/>
  <c r="BC44" i="12"/>
  <c r="BD44" i="12"/>
  <c r="BE44" i="12"/>
  <c r="BA45" i="12"/>
  <c r="BB45" i="12"/>
  <c r="BC45" i="12"/>
  <c r="BD45" i="12"/>
  <c r="BE45" i="12"/>
  <c r="BA46" i="12"/>
  <c r="BB46" i="12"/>
  <c r="BC46" i="12"/>
  <c r="BD46" i="12"/>
  <c r="BE46" i="12"/>
  <c r="BA47" i="12"/>
  <c r="BB47" i="12"/>
  <c r="BC47" i="12"/>
  <c r="BD47" i="12"/>
  <c r="BE47" i="12"/>
  <c r="BA48" i="12"/>
  <c r="BB48" i="12"/>
  <c r="BC48" i="12"/>
  <c r="BD48" i="12"/>
  <c r="BE48" i="12"/>
  <c r="BA49" i="12"/>
  <c r="BB49" i="12"/>
  <c r="BC49" i="12"/>
  <c r="BD49" i="12"/>
  <c r="BE49" i="12"/>
  <c r="BA50" i="12"/>
  <c r="BB50" i="12"/>
  <c r="BC50" i="12"/>
  <c r="BD50" i="12"/>
  <c r="BE50" i="12"/>
  <c r="BA51" i="12"/>
  <c r="BB51" i="12"/>
  <c r="BC51" i="12"/>
  <c r="BD51" i="12"/>
  <c r="BE51" i="12"/>
  <c r="BA54" i="12"/>
  <c r="BB54" i="12"/>
  <c r="BC54" i="12"/>
  <c r="BD54" i="12"/>
  <c r="BE54" i="12"/>
  <c r="BA55" i="12"/>
  <c r="BB55" i="12"/>
  <c r="BC55" i="12"/>
  <c r="BD55" i="12"/>
  <c r="BD111" i="12" s="1"/>
  <c r="BE55" i="12"/>
  <c r="BA56" i="12"/>
  <c r="BB56" i="12"/>
  <c r="BC56" i="12"/>
  <c r="BD56" i="12"/>
  <c r="BE56" i="12"/>
  <c r="BA57" i="12"/>
  <c r="BB57" i="12"/>
  <c r="BC57" i="12"/>
  <c r="BD57" i="12"/>
  <c r="BE57" i="12"/>
  <c r="BA58" i="12"/>
  <c r="BB58" i="12"/>
  <c r="BC58" i="12"/>
  <c r="BD58" i="12"/>
  <c r="BE58" i="12"/>
  <c r="BA59" i="12"/>
  <c r="BB59" i="12"/>
  <c r="BC59" i="12"/>
  <c r="BD59" i="12"/>
  <c r="BE59" i="12"/>
  <c r="BA60" i="12"/>
  <c r="BB60" i="12"/>
  <c r="BC60" i="12"/>
  <c r="BD60" i="12"/>
  <c r="BE60" i="12"/>
  <c r="BA61" i="12"/>
  <c r="BB61" i="12"/>
  <c r="BC61" i="12"/>
  <c r="BD61" i="12"/>
  <c r="BE61" i="12"/>
  <c r="BA62" i="12"/>
  <c r="BB62" i="12"/>
  <c r="BC62" i="12"/>
  <c r="BD62" i="12"/>
  <c r="BE62" i="12"/>
  <c r="BA63" i="12"/>
  <c r="BB63" i="12"/>
  <c r="BC63" i="12"/>
  <c r="BD63" i="12"/>
  <c r="BE63" i="12"/>
  <c r="BA64" i="12"/>
  <c r="BB64" i="12"/>
  <c r="BC64" i="12"/>
  <c r="BD64" i="12"/>
  <c r="BE64" i="12"/>
  <c r="BA65" i="12"/>
  <c r="BB65" i="12"/>
  <c r="BC65" i="12"/>
  <c r="BD65" i="12"/>
  <c r="BE65" i="12"/>
  <c r="BA66" i="12"/>
  <c r="BB66" i="12"/>
  <c r="BC66" i="12"/>
  <c r="BD66" i="12"/>
  <c r="BE66" i="12"/>
  <c r="BA67" i="12"/>
  <c r="BB67" i="12"/>
  <c r="BC67" i="12"/>
  <c r="BD67" i="12"/>
  <c r="BE67" i="12"/>
  <c r="BA68" i="12"/>
  <c r="BB68" i="12"/>
  <c r="BC68" i="12"/>
  <c r="BD68" i="12"/>
  <c r="BE68" i="12"/>
  <c r="BA69" i="12"/>
  <c r="BB69" i="12"/>
  <c r="BC69" i="12"/>
  <c r="BD69" i="12"/>
  <c r="BE69" i="12"/>
  <c r="BA70" i="12"/>
  <c r="BB70" i="12"/>
  <c r="BC70" i="12"/>
  <c r="BD70" i="12"/>
  <c r="BE70" i="12"/>
  <c r="BA71" i="12"/>
  <c r="BB71" i="12"/>
  <c r="BC71" i="12"/>
  <c r="BD71" i="12"/>
  <c r="BE71" i="12"/>
  <c r="BA72" i="12"/>
  <c r="BB72" i="12"/>
  <c r="BC72" i="12"/>
  <c r="BD72" i="12"/>
  <c r="BE72" i="12"/>
  <c r="BA73" i="12"/>
  <c r="BB73" i="12"/>
  <c r="BC73" i="12"/>
  <c r="BD73" i="12"/>
  <c r="BE73" i="12"/>
  <c r="BA74" i="12"/>
  <c r="BB74" i="12"/>
  <c r="BC74" i="12"/>
  <c r="BD74" i="12"/>
  <c r="BE74" i="12"/>
  <c r="BA75" i="12"/>
  <c r="BB75" i="12"/>
  <c r="BC75" i="12"/>
  <c r="BD75" i="12"/>
  <c r="BE75" i="12"/>
  <c r="BA76" i="12"/>
  <c r="BB76" i="12"/>
  <c r="BC76" i="12"/>
  <c r="BD76" i="12"/>
  <c r="BE76" i="12"/>
  <c r="BA77" i="12"/>
  <c r="BB77" i="12"/>
  <c r="BC77" i="12"/>
  <c r="BD77" i="12"/>
  <c r="BE77" i="12"/>
  <c r="BA78" i="12"/>
  <c r="BB78" i="12"/>
  <c r="BC78" i="12"/>
  <c r="BD78" i="12"/>
  <c r="BE78" i="12"/>
  <c r="BA79" i="12"/>
  <c r="BB79" i="12"/>
  <c r="BC79" i="12"/>
  <c r="BD79" i="12"/>
  <c r="BE79" i="12"/>
  <c r="BA80" i="12"/>
  <c r="BB80" i="12"/>
  <c r="BC80" i="12"/>
  <c r="BD80" i="12"/>
  <c r="BE80" i="12"/>
  <c r="BA81" i="12"/>
  <c r="BB81" i="12"/>
  <c r="BC81" i="12"/>
  <c r="BD81" i="12"/>
  <c r="BE81" i="12"/>
  <c r="BA82" i="12"/>
  <c r="BB82" i="12"/>
  <c r="BC82" i="12"/>
  <c r="BD82" i="12"/>
  <c r="BE82" i="12"/>
  <c r="BA83" i="12"/>
  <c r="BB83" i="12"/>
  <c r="BC83" i="12"/>
  <c r="BD83" i="12"/>
  <c r="BE83" i="12"/>
  <c r="BA84" i="12"/>
  <c r="BB84" i="12"/>
  <c r="BC84" i="12"/>
  <c r="BD84" i="12"/>
  <c r="BE84" i="12"/>
  <c r="BA85" i="12"/>
  <c r="BB85" i="12"/>
  <c r="BC85" i="12"/>
  <c r="BD85" i="12"/>
  <c r="BE85" i="12"/>
  <c r="BA86" i="12"/>
  <c r="BB86" i="12"/>
  <c r="BC86" i="12"/>
  <c r="BD86" i="12"/>
  <c r="BE86" i="12"/>
  <c r="BA87" i="12"/>
  <c r="BB87" i="12"/>
  <c r="BC87" i="12"/>
  <c r="BD87" i="12"/>
  <c r="BE87" i="12"/>
  <c r="BA88" i="12"/>
  <c r="BB88" i="12"/>
  <c r="BC88" i="12"/>
  <c r="BD88" i="12"/>
  <c r="BE88" i="12"/>
  <c r="BA89" i="12"/>
  <c r="BB89" i="12"/>
  <c r="BC89" i="12"/>
  <c r="BD89" i="12"/>
  <c r="BE89" i="12"/>
  <c r="BA90" i="12"/>
  <c r="BB90" i="12"/>
  <c r="BC90" i="12"/>
  <c r="BD90" i="12"/>
  <c r="BE90" i="12"/>
  <c r="BA91" i="12"/>
  <c r="BB91" i="12"/>
  <c r="BC91" i="12"/>
  <c r="BD91" i="12"/>
  <c r="BE91" i="12"/>
  <c r="BA92" i="12"/>
  <c r="BB92" i="12"/>
  <c r="BC92" i="12"/>
  <c r="BD92" i="12"/>
  <c r="BE92" i="12"/>
  <c r="BA93" i="12"/>
  <c r="BB93" i="12"/>
  <c r="BC93" i="12"/>
  <c r="BD93" i="12"/>
  <c r="BE93" i="12"/>
  <c r="BA94" i="12"/>
  <c r="BB94" i="12"/>
  <c r="BC94" i="12"/>
  <c r="BD94" i="12"/>
  <c r="BE94" i="12"/>
  <c r="BA95" i="12"/>
  <c r="BB95" i="12"/>
  <c r="BC95" i="12"/>
  <c r="BD95" i="12"/>
  <c r="BE95" i="12"/>
  <c r="BA96" i="12"/>
  <c r="BB96" i="12"/>
  <c r="BC96" i="12"/>
  <c r="BD96" i="12"/>
  <c r="BE96" i="12"/>
  <c r="BA97" i="12"/>
  <c r="BB97" i="12"/>
  <c r="BC97" i="12"/>
  <c r="BD97" i="12"/>
  <c r="BE97" i="12"/>
  <c r="BA98" i="12"/>
  <c r="BB98" i="12"/>
  <c r="BC98" i="12"/>
  <c r="BD98" i="12"/>
  <c r="BE98" i="12"/>
  <c r="BA99" i="12"/>
  <c r="BB99" i="12"/>
  <c r="BC99" i="12"/>
  <c r="BD99" i="12"/>
  <c r="BE99" i="12"/>
  <c r="BA100" i="12"/>
  <c r="BB100" i="12"/>
  <c r="BC100" i="12"/>
  <c r="BD100" i="12"/>
  <c r="BE100" i="12"/>
  <c r="BA101" i="12"/>
  <c r="BB101" i="12"/>
  <c r="BC101" i="12"/>
  <c r="BD101" i="12"/>
  <c r="BE101" i="12"/>
  <c r="BA102" i="12"/>
  <c r="BB102" i="12"/>
  <c r="BC102" i="12"/>
  <c r="BD102" i="12"/>
  <c r="BE102" i="12"/>
  <c r="BA103" i="12"/>
  <c r="BB103" i="12"/>
  <c r="BC103" i="12"/>
  <c r="BD103" i="12"/>
  <c r="BE103" i="12"/>
  <c r="BA104" i="12"/>
  <c r="BB104" i="12"/>
  <c r="BC104" i="12"/>
  <c r="BD104" i="12"/>
  <c r="BE104" i="12"/>
  <c r="BA105" i="12"/>
  <c r="BB105" i="12"/>
  <c r="BC105" i="12"/>
  <c r="BD105" i="12"/>
  <c r="BE105" i="12"/>
  <c r="BA106" i="12"/>
  <c r="BB106" i="12"/>
  <c r="BC106" i="12"/>
  <c r="BD106" i="12"/>
  <c r="BE106" i="12"/>
  <c r="BA107" i="12"/>
  <c r="BB107" i="12"/>
  <c r="BC107" i="12"/>
  <c r="BD107" i="12"/>
  <c r="BE107" i="12"/>
  <c r="BA108" i="12"/>
  <c r="BB108" i="12"/>
  <c r="BC108" i="12"/>
  <c r="BD108" i="12"/>
  <c r="BE108" i="12"/>
  <c r="BA109" i="12"/>
  <c r="BB109" i="12"/>
  <c r="BC109" i="12"/>
  <c r="BD109" i="12"/>
  <c r="BE109" i="12"/>
  <c r="BA110" i="12"/>
  <c r="BB110" i="12"/>
  <c r="BC110" i="12"/>
  <c r="BD110" i="12"/>
  <c r="BE110" i="12"/>
  <c r="BA113" i="12"/>
  <c r="BB113" i="12"/>
  <c r="BC113" i="12"/>
  <c r="BD113" i="12"/>
  <c r="BE113" i="12"/>
  <c r="BA114" i="12"/>
  <c r="BB114" i="12"/>
  <c r="BB186" i="12" s="1"/>
  <c r="BC114" i="12"/>
  <c r="BD114" i="12"/>
  <c r="BE114" i="12"/>
  <c r="BA115" i="12"/>
  <c r="BB115" i="12"/>
  <c r="BC115" i="12"/>
  <c r="BD115" i="12"/>
  <c r="BE115" i="12"/>
  <c r="BA116" i="12"/>
  <c r="BB116" i="12"/>
  <c r="BC116" i="12"/>
  <c r="BD116" i="12"/>
  <c r="BE116" i="12"/>
  <c r="BA117" i="12"/>
  <c r="BB117" i="12"/>
  <c r="BC117" i="12"/>
  <c r="BD117" i="12"/>
  <c r="BE117" i="12"/>
  <c r="BA118" i="12"/>
  <c r="BB118" i="12"/>
  <c r="BC118" i="12"/>
  <c r="BD118" i="12"/>
  <c r="BE118" i="12"/>
  <c r="BA119" i="12"/>
  <c r="BB119" i="12"/>
  <c r="BC119" i="12"/>
  <c r="BD119" i="12"/>
  <c r="BE119" i="12"/>
  <c r="BA120" i="12"/>
  <c r="BB120" i="12"/>
  <c r="BC120" i="12"/>
  <c r="BD120" i="12"/>
  <c r="BE120" i="12"/>
  <c r="BA121" i="12"/>
  <c r="BB121" i="12"/>
  <c r="BC121" i="12"/>
  <c r="BD121" i="12"/>
  <c r="BE121" i="12"/>
  <c r="BA122" i="12"/>
  <c r="BB122" i="12"/>
  <c r="BC122" i="12"/>
  <c r="BD122" i="12"/>
  <c r="BE122" i="12"/>
  <c r="BA123" i="12"/>
  <c r="BB123" i="12"/>
  <c r="BC123" i="12"/>
  <c r="BD123" i="12"/>
  <c r="BE123" i="12"/>
  <c r="BA124" i="12"/>
  <c r="BB124" i="12"/>
  <c r="BC124" i="12"/>
  <c r="BD124" i="12"/>
  <c r="BE124" i="12"/>
  <c r="BA125" i="12"/>
  <c r="BB125" i="12"/>
  <c r="BC125" i="12"/>
  <c r="BD125" i="12"/>
  <c r="BE125" i="12"/>
  <c r="BA126" i="12"/>
  <c r="BB126" i="12"/>
  <c r="BC126" i="12"/>
  <c r="BD126" i="12"/>
  <c r="BE126" i="12"/>
  <c r="BA127" i="12"/>
  <c r="BB127" i="12"/>
  <c r="BC127" i="12"/>
  <c r="BD127" i="12"/>
  <c r="BE127" i="12"/>
  <c r="BA128" i="12"/>
  <c r="BB128" i="12"/>
  <c r="BC128" i="12"/>
  <c r="BD128" i="12"/>
  <c r="BE128" i="12"/>
  <c r="BA129" i="12"/>
  <c r="BB129" i="12"/>
  <c r="BC129" i="12"/>
  <c r="BD129" i="12"/>
  <c r="BE129" i="12"/>
  <c r="BA130" i="12"/>
  <c r="BB130" i="12"/>
  <c r="BC130" i="12"/>
  <c r="BD130" i="12"/>
  <c r="BE130" i="12"/>
  <c r="BA131" i="12"/>
  <c r="BB131" i="12"/>
  <c r="BC131" i="12"/>
  <c r="BD131" i="12"/>
  <c r="BE131" i="12"/>
  <c r="BA132" i="12"/>
  <c r="BB132" i="12"/>
  <c r="BC132" i="12"/>
  <c r="BD132" i="12"/>
  <c r="BE132" i="12"/>
  <c r="BA133" i="12"/>
  <c r="BB133" i="12"/>
  <c r="BC133" i="12"/>
  <c r="BD133" i="12"/>
  <c r="BE133" i="12"/>
  <c r="BA134" i="12"/>
  <c r="BB134" i="12"/>
  <c r="BC134" i="12"/>
  <c r="BD134" i="12"/>
  <c r="BE134" i="12"/>
  <c r="BA135" i="12"/>
  <c r="BB135" i="12"/>
  <c r="BC135" i="12"/>
  <c r="BD135" i="12"/>
  <c r="BE135" i="12"/>
  <c r="BA136" i="12"/>
  <c r="BB136" i="12"/>
  <c r="BC136" i="12"/>
  <c r="BD136" i="12"/>
  <c r="BE136" i="12"/>
  <c r="BA137" i="12"/>
  <c r="BB137" i="12"/>
  <c r="BC137" i="12"/>
  <c r="BD137" i="12"/>
  <c r="BE137" i="12"/>
  <c r="BA138" i="12"/>
  <c r="BB138" i="12"/>
  <c r="BC138" i="12"/>
  <c r="BD138" i="12"/>
  <c r="BE138" i="12"/>
  <c r="BA139" i="12"/>
  <c r="BB139" i="12"/>
  <c r="BC139" i="12"/>
  <c r="BD139" i="12"/>
  <c r="BE139" i="12"/>
  <c r="BA140" i="12"/>
  <c r="BB140" i="12"/>
  <c r="BC140" i="12"/>
  <c r="BD140" i="12"/>
  <c r="BE140" i="12"/>
  <c r="BA141" i="12"/>
  <c r="BB141" i="12"/>
  <c r="BC141" i="12"/>
  <c r="BD141" i="12"/>
  <c r="BE141" i="12"/>
  <c r="BA142" i="12"/>
  <c r="BB142" i="12"/>
  <c r="BC142" i="12"/>
  <c r="BD142" i="12"/>
  <c r="BE142" i="12"/>
  <c r="BA143" i="12"/>
  <c r="BB143" i="12"/>
  <c r="BC143" i="12"/>
  <c r="BD143" i="12"/>
  <c r="BE143" i="12"/>
  <c r="BA144" i="12"/>
  <c r="BB144" i="12"/>
  <c r="BC144" i="12"/>
  <c r="BD144" i="12"/>
  <c r="BE144" i="12"/>
  <c r="BA145" i="12"/>
  <c r="BB145" i="12"/>
  <c r="BC145" i="12"/>
  <c r="BD145" i="12"/>
  <c r="BE145" i="12"/>
  <c r="BA146" i="12"/>
  <c r="BB146" i="12"/>
  <c r="BC146" i="12"/>
  <c r="BD146" i="12"/>
  <c r="BE146" i="12"/>
  <c r="BA147" i="12"/>
  <c r="BB147" i="12"/>
  <c r="BC147" i="12"/>
  <c r="BD147" i="12"/>
  <c r="BE147" i="12"/>
  <c r="BA148" i="12"/>
  <c r="BB148" i="12"/>
  <c r="BC148" i="12"/>
  <c r="BD148" i="12"/>
  <c r="BE148" i="12"/>
  <c r="BA149" i="12"/>
  <c r="BB149" i="12"/>
  <c r="BC149" i="12"/>
  <c r="BD149" i="12"/>
  <c r="BE149" i="12"/>
  <c r="BA150" i="12"/>
  <c r="BB150" i="12"/>
  <c r="BC150" i="12"/>
  <c r="BD150" i="12"/>
  <c r="BE150" i="12"/>
  <c r="BA151" i="12"/>
  <c r="BB151" i="12"/>
  <c r="BC151" i="12"/>
  <c r="BD151" i="12"/>
  <c r="BE151" i="12"/>
  <c r="BA152" i="12"/>
  <c r="BB152" i="12"/>
  <c r="BC152" i="12"/>
  <c r="BD152" i="12"/>
  <c r="BE152" i="12"/>
  <c r="BA153" i="12"/>
  <c r="BB153" i="12"/>
  <c r="BC153" i="12"/>
  <c r="BD153" i="12"/>
  <c r="BE153" i="12"/>
  <c r="BA154" i="12"/>
  <c r="BB154" i="12"/>
  <c r="BC154" i="12"/>
  <c r="BD154" i="12"/>
  <c r="BE154" i="12"/>
  <c r="BA155" i="12"/>
  <c r="BB155" i="12"/>
  <c r="BC155" i="12"/>
  <c r="BD155" i="12"/>
  <c r="BE155" i="12"/>
  <c r="BA156" i="12"/>
  <c r="BB156" i="12"/>
  <c r="BC156" i="12"/>
  <c r="BD156" i="12"/>
  <c r="BE156" i="12"/>
  <c r="BA157" i="12"/>
  <c r="BB157" i="12"/>
  <c r="BC157" i="12"/>
  <c r="BD157" i="12"/>
  <c r="BE157" i="12"/>
  <c r="BA158" i="12"/>
  <c r="BB158" i="12"/>
  <c r="BC158" i="12"/>
  <c r="BD158" i="12"/>
  <c r="BE158" i="12"/>
  <c r="BA159" i="12"/>
  <c r="BB159" i="12"/>
  <c r="BC159" i="12"/>
  <c r="BD159" i="12"/>
  <c r="BE159" i="12"/>
  <c r="BA160" i="12"/>
  <c r="BB160" i="12"/>
  <c r="BC160" i="12"/>
  <c r="BD160" i="12"/>
  <c r="BE160" i="12"/>
  <c r="BA161" i="12"/>
  <c r="BB161" i="12"/>
  <c r="BC161" i="12"/>
  <c r="BD161" i="12"/>
  <c r="BE161" i="12"/>
  <c r="BA162" i="12"/>
  <c r="BB162" i="12"/>
  <c r="BC162" i="12"/>
  <c r="BD162" i="12"/>
  <c r="BE162" i="12"/>
  <c r="BA163" i="12"/>
  <c r="BB163" i="12"/>
  <c r="BC163" i="12"/>
  <c r="BD163" i="12"/>
  <c r="BE163" i="12"/>
  <c r="BA164" i="12"/>
  <c r="BB164" i="12"/>
  <c r="BC164" i="12"/>
  <c r="BD164" i="12"/>
  <c r="BE164" i="12"/>
  <c r="BA165" i="12"/>
  <c r="BB165" i="12"/>
  <c r="BC165" i="12"/>
  <c r="BD165" i="12"/>
  <c r="BE165" i="12"/>
  <c r="BA166" i="12"/>
  <c r="BB166" i="12"/>
  <c r="BC166" i="12"/>
  <c r="BD166" i="12"/>
  <c r="BE166" i="12"/>
  <c r="BA167" i="12"/>
  <c r="BB167" i="12"/>
  <c r="BC167" i="12"/>
  <c r="BD167" i="12"/>
  <c r="BE167" i="12"/>
  <c r="BA168" i="12"/>
  <c r="BB168" i="12"/>
  <c r="BC168" i="12"/>
  <c r="BD168" i="12"/>
  <c r="BE168" i="12"/>
  <c r="BA169" i="12"/>
  <c r="BB169" i="12"/>
  <c r="BC169" i="12"/>
  <c r="BD169" i="12"/>
  <c r="BE169" i="12"/>
  <c r="BA170" i="12"/>
  <c r="BB170" i="12"/>
  <c r="BC170" i="12"/>
  <c r="BD170" i="12"/>
  <c r="BE170" i="12"/>
  <c r="BA171" i="12"/>
  <c r="BB171" i="12"/>
  <c r="BC171" i="12"/>
  <c r="BD171" i="12"/>
  <c r="BE171" i="12"/>
  <c r="BA172" i="12"/>
  <c r="BB172" i="12"/>
  <c r="BC172" i="12"/>
  <c r="BD172" i="12"/>
  <c r="BE172" i="12"/>
  <c r="BA173" i="12"/>
  <c r="BB173" i="12"/>
  <c r="BC173" i="12"/>
  <c r="BD173" i="12"/>
  <c r="BE173" i="12"/>
  <c r="BA174" i="12"/>
  <c r="BB174" i="12"/>
  <c r="BC174" i="12"/>
  <c r="BD174" i="12"/>
  <c r="BE174" i="12"/>
  <c r="BA175" i="12"/>
  <c r="BB175" i="12"/>
  <c r="BC175" i="12"/>
  <c r="BD175" i="12"/>
  <c r="BE175" i="12"/>
  <c r="BA176" i="12"/>
  <c r="BB176" i="12"/>
  <c r="BC176" i="12"/>
  <c r="BD176" i="12"/>
  <c r="BE176" i="12"/>
  <c r="BA177" i="12"/>
  <c r="BB177" i="12"/>
  <c r="BC177" i="12"/>
  <c r="BD177" i="12"/>
  <c r="BE177" i="12"/>
  <c r="BA178" i="12"/>
  <c r="BB178" i="12"/>
  <c r="BC178" i="12"/>
  <c r="BD178" i="12"/>
  <c r="BE178" i="12"/>
  <c r="BA179" i="12"/>
  <c r="BB179" i="12"/>
  <c r="BC179" i="12"/>
  <c r="BD179" i="12"/>
  <c r="BE179" i="12"/>
  <c r="BA180" i="12"/>
  <c r="BB180" i="12"/>
  <c r="BC180" i="12"/>
  <c r="BD180" i="12"/>
  <c r="BE180" i="12"/>
  <c r="BA181" i="12"/>
  <c r="BB181" i="12"/>
  <c r="BC181" i="12"/>
  <c r="BD181" i="12"/>
  <c r="BE181" i="12"/>
  <c r="BA182" i="12"/>
  <c r="BB182" i="12"/>
  <c r="BC182" i="12"/>
  <c r="BD182" i="12"/>
  <c r="BE182" i="12"/>
  <c r="BA183" i="12"/>
  <c r="BB183" i="12"/>
  <c r="BC183" i="12"/>
  <c r="BD183" i="12"/>
  <c r="BE183" i="12"/>
  <c r="BA184" i="12"/>
  <c r="BB184" i="12"/>
  <c r="BC184" i="12"/>
  <c r="BD184" i="12"/>
  <c r="BE184" i="12"/>
  <c r="BA185" i="12"/>
  <c r="BB185" i="12"/>
  <c r="BC185" i="12"/>
  <c r="BD185" i="12"/>
  <c r="BE185" i="12"/>
  <c r="BA188" i="12"/>
  <c r="BB188" i="12"/>
  <c r="BC188" i="12"/>
  <c r="BD188" i="12"/>
  <c r="BE188" i="12"/>
  <c r="BA189" i="12"/>
  <c r="BB189" i="12"/>
  <c r="BC189" i="12"/>
  <c r="BD189" i="12"/>
  <c r="BE189" i="12"/>
  <c r="BA190" i="12"/>
  <c r="BB190" i="12"/>
  <c r="BC190" i="12"/>
  <c r="BC198" i="12" s="1"/>
  <c r="BD190" i="12"/>
  <c r="BE190" i="12"/>
  <c r="BA191" i="12"/>
  <c r="BB191" i="12"/>
  <c r="BC191" i="12"/>
  <c r="BD191" i="12"/>
  <c r="BE191" i="12"/>
  <c r="BA192" i="12"/>
  <c r="BB192" i="12"/>
  <c r="BC192" i="12"/>
  <c r="BD192" i="12"/>
  <c r="BE192" i="12"/>
  <c r="BA193" i="12"/>
  <c r="BB193" i="12"/>
  <c r="BC193" i="12"/>
  <c r="BD193" i="12"/>
  <c r="BE193" i="12"/>
  <c r="BA194" i="12"/>
  <c r="BB194" i="12"/>
  <c r="BC194" i="12"/>
  <c r="BD194" i="12"/>
  <c r="BE194" i="12"/>
  <c r="BA195" i="12"/>
  <c r="BB195" i="12"/>
  <c r="BC195" i="12"/>
  <c r="BD195" i="12"/>
  <c r="BE195" i="12"/>
  <c r="BA196" i="12"/>
  <c r="BB196" i="12"/>
  <c r="BC196" i="12"/>
  <c r="BD196" i="12"/>
  <c r="BE196" i="12"/>
  <c r="BA197" i="12"/>
  <c r="BB197" i="12"/>
  <c r="BC197" i="12"/>
  <c r="BD197" i="12"/>
  <c r="BE197" i="12"/>
  <c r="BA200" i="12"/>
  <c r="BB200" i="12"/>
  <c r="BB203" i="12" s="1"/>
  <c r="BC200" i="12"/>
  <c r="BD200" i="12"/>
  <c r="BE200" i="12"/>
  <c r="BA201" i="12"/>
  <c r="BB201" i="12"/>
  <c r="BC201" i="12"/>
  <c r="BD201" i="12"/>
  <c r="BE201" i="12"/>
  <c r="BA202" i="12"/>
  <c r="BB202" i="12"/>
  <c r="BC202" i="12"/>
  <c r="BD202" i="12"/>
  <c r="BE202" i="12"/>
  <c r="BC203" i="12"/>
  <c r="BA205" i="12"/>
  <c r="BB205" i="12"/>
  <c r="BC205" i="12"/>
  <c r="BD205" i="12"/>
  <c r="BE205" i="12"/>
  <c r="BA206" i="12"/>
  <c r="BB206" i="12"/>
  <c r="BC206" i="12"/>
  <c r="BD206" i="12"/>
  <c r="BE206" i="12"/>
  <c r="BE210" i="12" s="1"/>
  <c r="BA207" i="12"/>
  <c r="BB207" i="12"/>
  <c r="BC207" i="12"/>
  <c r="BD207" i="12"/>
  <c r="BD210" i="12" s="1"/>
  <c r="BE207" i="12"/>
  <c r="BA208" i="12"/>
  <c r="BB208" i="12"/>
  <c r="BC208" i="12"/>
  <c r="BD208" i="12"/>
  <c r="BE208" i="12"/>
  <c r="BA209" i="12"/>
  <c r="BB209" i="12"/>
  <c r="BC209" i="12"/>
  <c r="BD209" i="12"/>
  <c r="BE209" i="12"/>
  <c r="BA210" i="12"/>
  <c r="D17" i="6"/>
  <c r="D16" i="6"/>
  <c r="E15" i="7"/>
  <c r="G5" i="9"/>
  <c r="G6" i="9"/>
  <c r="G7" i="9"/>
  <c r="G8" i="9"/>
  <c r="G9" i="9"/>
  <c r="G10" i="9"/>
  <c r="G11" i="9"/>
  <c r="E8" i="7" s="1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G28" i="9"/>
  <c r="G29" i="9"/>
  <c r="G30" i="9"/>
  <c r="G31" i="9"/>
  <c r="G32" i="9"/>
  <c r="G33" i="9"/>
  <c r="G34" i="9"/>
  <c r="D15" i="6"/>
  <c r="D20" i="6"/>
  <c r="D21" i="6"/>
  <c r="G21" i="6"/>
  <c r="C31" i="6"/>
  <c r="C33" i="6"/>
  <c r="F33" i="6" s="1"/>
  <c r="F3" i="8"/>
  <c r="E4" i="8"/>
  <c r="G8" i="8"/>
  <c r="AI8" i="8"/>
  <c r="AJ8" i="8"/>
  <c r="AK8" i="8"/>
  <c r="AL8" i="8"/>
  <c r="G23" i="8"/>
  <c r="AH23" i="8" s="1"/>
  <c r="AI23" i="8"/>
  <c r="AJ23" i="8"/>
  <c r="AK23" i="8"/>
  <c r="AL23" i="8"/>
  <c r="G26" i="8"/>
  <c r="AI26" i="8"/>
  <c r="AJ26" i="8"/>
  <c r="AK26" i="8"/>
  <c r="AL26" i="8"/>
  <c r="G28" i="8"/>
  <c r="AH28" i="8" s="1"/>
  <c r="AI28" i="8"/>
  <c r="AJ28" i="8"/>
  <c r="AK28" i="8"/>
  <c r="AL28" i="8"/>
  <c r="G30" i="8"/>
  <c r="AH30" i="8" s="1"/>
  <c r="AI30" i="8"/>
  <c r="AJ30" i="8"/>
  <c r="AK30" i="8"/>
  <c r="AL30" i="8"/>
  <c r="C33" i="8"/>
  <c r="G35" i="8"/>
  <c r="AH35" i="8" s="1"/>
  <c r="AI35" i="8"/>
  <c r="AJ35" i="8"/>
  <c r="AK35" i="8"/>
  <c r="AL35" i="8"/>
  <c r="G37" i="8"/>
  <c r="AH37" i="8" s="1"/>
  <c r="AI37" i="8"/>
  <c r="AJ37" i="8"/>
  <c r="AK37" i="8"/>
  <c r="AL37" i="8"/>
  <c r="C39" i="8"/>
  <c r="AH41" i="8"/>
  <c r="AH42" i="8" s="1"/>
  <c r="AI41" i="8"/>
  <c r="AI42" i="8" s="1"/>
  <c r="AJ41" i="8"/>
  <c r="AJ42" i="8" s="1"/>
  <c r="AK41" i="8"/>
  <c r="AL41" i="8"/>
  <c r="AL42" i="8" s="1"/>
  <c r="C42" i="8"/>
  <c r="G42" i="8"/>
  <c r="AK42" i="8"/>
  <c r="G44" i="8"/>
  <c r="AI44" i="8" s="1"/>
  <c r="AH44" i="8"/>
  <c r="AJ44" i="8"/>
  <c r="AK44" i="8"/>
  <c r="AL44" i="8"/>
  <c r="G48" i="8"/>
  <c r="AH48" i="8"/>
  <c r="AJ48" i="8"/>
  <c r="AK48" i="8"/>
  <c r="AL48" i="8"/>
  <c r="G50" i="8"/>
  <c r="AI50" i="8" s="1"/>
  <c r="AH50" i="8"/>
  <c r="AJ50" i="8"/>
  <c r="AK50" i="8"/>
  <c r="AL50" i="8"/>
  <c r="AH53" i="8"/>
  <c r="AI53" i="8"/>
  <c r="AJ53" i="8"/>
  <c r="AK53" i="8"/>
  <c r="AL53" i="8"/>
  <c r="C54" i="8"/>
  <c r="G56" i="8"/>
  <c r="AI56" i="8" s="1"/>
  <c r="AH56" i="8"/>
  <c r="AH69" i="8" s="1"/>
  <c r="AJ56" i="8"/>
  <c r="AJ69" i="8" s="1"/>
  <c r="AK56" i="8"/>
  <c r="AK69" i="8" s="1"/>
  <c r="AL56" i="8"/>
  <c r="AL69" i="8" s="1"/>
  <c r="AH68" i="8"/>
  <c r="AI68" i="8"/>
  <c r="AJ68" i="8"/>
  <c r="AK68" i="8"/>
  <c r="AL68" i="8"/>
  <c r="C69" i="8"/>
  <c r="G71" i="8"/>
  <c r="AI71" i="8" s="1"/>
  <c r="AH71" i="8"/>
  <c r="AJ71" i="8"/>
  <c r="AK71" i="8"/>
  <c r="AL71" i="8"/>
  <c r="G74" i="8"/>
  <c r="AH74" i="8"/>
  <c r="AJ74" i="8"/>
  <c r="AK74" i="8"/>
  <c r="AL74" i="8"/>
  <c r="G76" i="8"/>
  <c r="AI76" i="8" s="1"/>
  <c r="AH76" i="8"/>
  <c r="AJ76" i="8"/>
  <c r="AK76" i="8"/>
  <c r="AL76" i="8"/>
  <c r="G79" i="8"/>
  <c r="AI79" i="8" s="1"/>
  <c r="AH79" i="8"/>
  <c r="AJ79" i="8"/>
  <c r="AK79" i="8"/>
  <c r="AL79" i="8"/>
  <c r="G81" i="8"/>
  <c r="AI81" i="8" s="1"/>
  <c r="AH81" i="8"/>
  <c r="AJ81" i="8"/>
  <c r="AK81" i="8"/>
  <c r="AL81" i="8"/>
  <c r="G83" i="8"/>
  <c r="AI83" i="8" s="1"/>
  <c r="AH83" i="8"/>
  <c r="AJ83" i="8"/>
  <c r="AK83" i="8"/>
  <c r="AL83" i="8"/>
  <c r="G85" i="8"/>
  <c r="AI85" i="8" s="1"/>
  <c r="AH85" i="8"/>
  <c r="AJ85" i="8"/>
  <c r="AK85" i="8"/>
  <c r="AL85" i="8"/>
  <c r="AH87" i="8"/>
  <c r="AI87" i="8"/>
  <c r="AJ87" i="8"/>
  <c r="AK87" i="8"/>
  <c r="AL87" i="8"/>
  <c r="C88" i="8"/>
  <c r="G90" i="8"/>
  <c r="AI90" i="8" s="1"/>
  <c r="AH90" i="8"/>
  <c r="AJ90" i="8"/>
  <c r="AK90" i="8"/>
  <c r="AL90" i="8"/>
  <c r="G92" i="8"/>
  <c r="AI92" i="8" s="1"/>
  <c r="AH92" i="8"/>
  <c r="AJ92" i="8"/>
  <c r="AK92" i="8"/>
  <c r="AL92" i="8"/>
  <c r="G94" i="8"/>
  <c r="AI94" i="8" s="1"/>
  <c r="AH94" i="8"/>
  <c r="AJ94" i="8"/>
  <c r="AK94" i="8"/>
  <c r="AL94" i="8"/>
  <c r="AH96" i="8"/>
  <c r="AI96" i="8"/>
  <c r="AJ96" i="8"/>
  <c r="AK96" i="8"/>
  <c r="AL96" i="8"/>
  <c r="C97" i="8"/>
  <c r="G99" i="8"/>
  <c r="AI99" i="8" s="1"/>
  <c r="AH99" i="8"/>
  <c r="AJ99" i="8"/>
  <c r="AK99" i="8"/>
  <c r="AL99" i="8"/>
  <c r="G101" i="8"/>
  <c r="AH101" i="8"/>
  <c r="AJ101" i="8"/>
  <c r="AK101" i="8"/>
  <c r="AL101" i="8"/>
  <c r="G103" i="8"/>
  <c r="AI103" i="8" s="1"/>
  <c r="AH103" i="8"/>
  <c r="AJ103" i="8"/>
  <c r="AK103" i="8"/>
  <c r="AL103" i="8"/>
  <c r="AH105" i="8"/>
  <c r="AI105" i="8"/>
  <c r="AJ105" i="8"/>
  <c r="AK105" i="8"/>
  <c r="AL105" i="8"/>
  <c r="C106" i="8"/>
  <c r="G108" i="8"/>
  <c r="AI108" i="8" s="1"/>
  <c r="AH108" i="8"/>
  <c r="AJ108" i="8"/>
  <c r="AK108" i="8"/>
  <c r="AL108" i="8"/>
  <c r="G119" i="8"/>
  <c r="AI119" i="8" s="1"/>
  <c r="AH119" i="8"/>
  <c r="AJ119" i="8"/>
  <c r="AK119" i="8"/>
  <c r="AL119" i="8"/>
  <c r="G121" i="8"/>
  <c r="AI121" i="8" s="1"/>
  <c r="AH121" i="8"/>
  <c r="AJ121" i="8"/>
  <c r="AK121" i="8"/>
  <c r="AL121" i="8"/>
  <c r="AH122" i="8"/>
  <c r="AI122" i="8"/>
  <c r="AJ122" i="8"/>
  <c r="AK122" i="8"/>
  <c r="AL122" i="8"/>
  <c r="C123" i="8"/>
  <c r="G125" i="8"/>
  <c r="G130" i="8" s="1"/>
  <c r="AH125" i="8"/>
  <c r="AH130" i="8" s="1"/>
  <c r="AJ125" i="8"/>
  <c r="AJ130" i="8" s="1"/>
  <c r="AK125" i="8"/>
  <c r="AK130" i="8" s="1"/>
  <c r="AL125" i="8"/>
  <c r="AL130" i="8" s="1"/>
  <c r="C130" i="8"/>
  <c r="G132" i="8"/>
  <c r="G134" i="8" s="1"/>
  <c r="AH132" i="8"/>
  <c r="AH134" i="8" s="1"/>
  <c r="AJ132" i="8"/>
  <c r="AJ134" i="8" s="1"/>
  <c r="AK132" i="8"/>
  <c r="AK134" i="8" s="1"/>
  <c r="AL132" i="8"/>
  <c r="AL134" i="8" s="1"/>
  <c r="C134" i="8"/>
  <c r="G136" i="8"/>
  <c r="G138" i="8"/>
  <c r="C140" i="8"/>
  <c r="AH140" i="8"/>
  <c r="G142" i="8"/>
  <c r="AI140" i="8" s="1"/>
  <c r="AJ140" i="8"/>
  <c r="AK140" i="8"/>
  <c r="AL140" i="8"/>
  <c r="AH143" i="8"/>
  <c r="G148" i="8"/>
  <c r="AI143" i="8" s="1"/>
  <c r="AJ143" i="8"/>
  <c r="AK143" i="8"/>
  <c r="AL143" i="8"/>
  <c r="AH145" i="8"/>
  <c r="G150" i="8"/>
  <c r="AI145" i="8" s="1"/>
  <c r="AJ145" i="8"/>
  <c r="AK145" i="8"/>
  <c r="AL145" i="8"/>
  <c r="AH148" i="8"/>
  <c r="G153" i="8"/>
  <c r="AI148" i="8" s="1"/>
  <c r="AJ148" i="8"/>
  <c r="AK148" i="8"/>
  <c r="AL148" i="8"/>
  <c r="AH151" i="8"/>
  <c r="G156" i="8"/>
  <c r="AI151" i="8" s="1"/>
  <c r="AJ151" i="8"/>
  <c r="AK151" i="8"/>
  <c r="AL151" i="8"/>
  <c r="C158" i="8"/>
  <c r="G6" i="5"/>
  <c r="G126" i="5" s="1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8" i="4"/>
  <c r="G24" i="4" s="1"/>
  <c r="I15" i="7" s="1"/>
  <c r="G9" i="4"/>
  <c r="G10" i="4"/>
  <c r="G11" i="4"/>
  <c r="G12" i="4"/>
  <c r="G13" i="4"/>
  <c r="G14" i="4"/>
  <c r="G15" i="4"/>
  <c r="G16" i="4"/>
  <c r="G17" i="4"/>
  <c r="G18" i="4"/>
  <c r="G19" i="4"/>
  <c r="G22" i="4"/>
  <c r="F15" i="7" s="1"/>
  <c r="G8" i="2"/>
  <c r="J8" i="2" s="1"/>
  <c r="I8" i="2"/>
  <c r="G9" i="2"/>
  <c r="I9" i="2"/>
  <c r="J9" i="2"/>
  <c r="G10" i="2"/>
  <c r="I10" i="2"/>
  <c r="J10" i="2"/>
  <c r="G11" i="2"/>
  <c r="J11" i="2" s="1"/>
  <c r="I11" i="2"/>
  <c r="G12" i="2"/>
  <c r="J12" i="2" s="1"/>
  <c r="I12" i="2"/>
  <c r="G13" i="2"/>
  <c r="I13" i="2"/>
  <c r="J13" i="2"/>
  <c r="G14" i="2"/>
  <c r="I14" i="2"/>
  <c r="J14" i="2"/>
  <c r="J15" i="2"/>
  <c r="G16" i="2"/>
  <c r="I16" i="2"/>
  <c r="J16" i="2"/>
  <c r="G17" i="2"/>
  <c r="J17" i="2" s="1"/>
  <c r="I17" i="2"/>
  <c r="G18" i="2"/>
  <c r="J18" i="2" s="1"/>
  <c r="I18" i="2"/>
  <c r="G19" i="2"/>
  <c r="I19" i="2"/>
  <c r="J19" i="2"/>
  <c r="G20" i="2"/>
  <c r="I20" i="2"/>
  <c r="J20" i="2"/>
  <c r="G22" i="2"/>
  <c r="J22" i="2" s="1"/>
  <c r="I22" i="2"/>
  <c r="G23" i="2"/>
  <c r="J23" i="2" s="1"/>
  <c r="I23" i="2"/>
  <c r="G24" i="2"/>
  <c r="I24" i="2"/>
  <c r="J24" i="2"/>
  <c r="G25" i="2"/>
  <c r="I25" i="2"/>
  <c r="J25" i="2"/>
  <c r="G26" i="2"/>
  <c r="J26" i="2" s="1"/>
  <c r="I26" i="2"/>
  <c r="G27" i="2"/>
  <c r="J27" i="2" s="1"/>
  <c r="I27" i="2"/>
  <c r="G28" i="2"/>
  <c r="I28" i="2"/>
  <c r="J28" i="2"/>
  <c r="G29" i="2"/>
  <c r="I29" i="2"/>
  <c r="J29" i="2"/>
  <c r="G30" i="2"/>
  <c r="J30" i="2" s="1"/>
  <c r="I30" i="2"/>
  <c r="G31" i="2"/>
  <c r="J31" i="2" s="1"/>
  <c r="I31" i="2"/>
  <c r="G33" i="2"/>
  <c r="I33" i="2"/>
  <c r="J33" i="2"/>
  <c r="G34" i="2"/>
  <c r="I34" i="2"/>
  <c r="J34" i="2"/>
  <c r="G35" i="2"/>
  <c r="J35" i="2" s="1"/>
  <c r="I35" i="2"/>
  <c r="G36" i="2"/>
  <c r="J36" i="2" s="1"/>
  <c r="I36" i="2"/>
  <c r="G37" i="2"/>
  <c r="I37" i="2"/>
  <c r="J37" i="2"/>
  <c r="G38" i="2"/>
  <c r="I38" i="2"/>
  <c r="J38" i="2"/>
  <c r="J40" i="2"/>
  <c r="E13" i="7" s="1"/>
  <c r="G7" i="1"/>
  <c r="G8" i="1"/>
  <c r="G26" i="1" s="1"/>
  <c r="I12" i="7" s="1"/>
  <c r="G9" i="1"/>
  <c r="G11" i="1"/>
  <c r="G10" i="1"/>
  <c r="G12" i="1"/>
  <c r="G24" i="1" s="1"/>
  <c r="F12" i="7" s="1"/>
  <c r="G13" i="1"/>
  <c r="G14" i="1"/>
  <c r="G15" i="1"/>
  <c r="G16" i="1"/>
  <c r="G17" i="1"/>
  <c r="G18" i="1"/>
  <c r="G23" i="1" s="1"/>
  <c r="E12" i="7" s="1"/>
  <c r="G19" i="1"/>
  <c r="G20" i="1"/>
  <c r="G21" i="1"/>
  <c r="AL123" i="8" l="1"/>
  <c r="AK39" i="8"/>
  <c r="AJ97" i="8"/>
  <c r="AI125" i="8"/>
  <c r="AI130" i="8" s="1"/>
  <c r="AJ54" i="8"/>
  <c r="AK97" i="8"/>
  <c r="AL39" i="8"/>
  <c r="G140" i="8"/>
  <c r="AI132" i="8"/>
  <c r="AI134" i="8" s="1"/>
  <c r="AH123" i="8"/>
  <c r="AL54" i="8"/>
  <c r="AJ153" i="8"/>
  <c r="AK54" i="8"/>
  <c r="AH39" i="8"/>
  <c r="AI39" i="8"/>
  <c r="AJ123" i="8"/>
  <c r="AJ88" i="8"/>
  <c r="AK153" i="8"/>
  <c r="AK123" i="8"/>
  <c r="AJ106" i="8"/>
  <c r="AL106" i="8"/>
  <c r="G39" i="8"/>
  <c r="AJ39" i="8"/>
  <c r="AJ33" i="8"/>
  <c r="AK33" i="8"/>
  <c r="AK106" i="8"/>
  <c r="AH97" i="8"/>
  <c r="AL97" i="8"/>
  <c r="AI97" i="8"/>
  <c r="E16" i="7"/>
  <c r="I16" i="7"/>
  <c r="G97" i="8"/>
  <c r="AK88" i="8"/>
  <c r="G158" i="8"/>
  <c r="G123" i="8"/>
  <c r="AH106" i="8"/>
  <c r="G69" i="8"/>
  <c r="AH54" i="8"/>
  <c r="G33" i="8"/>
  <c r="AL33" i="8"/>
  <c r="AH8" i="8"/>
  <c r="G35" i="9"/>
  <c r="G38" i="12"/>
  <c r="BC25" i="12"/>
  <c r="E9" i="7"/>
  <c r="H81" i="10"/>
  <c r="J41" i="2"/>
  <c r="F13" i="7" s="1"/>
  <c r="J43" i="2"/>
  <c r="I13" i="7" s="1"/>
  <c r="AI153" i="8"/>
  <c r="AI101" i="8"/>
  <c r="AI106" i="8" s="1"/>
  <c r="G106" i="8"/>
  <c r="AH88" i="8"/>
  <c r="AI48" i="8"/>
  <c r="AI54" i="8" s="1"/>
  <c r="G54" i="8"/>
  <c r="E7" i="7"/>
  <c r="BB210" i="12"/>
  <c r="BB198" i="12"/>
  <c r="BE198" i="12"/>
  <c r="BA198" i="12"/>
  <c r="BE186" i="12"/>
  <c r="BA186" i="12"/>
  <c r="BC186" i="12"/>
  <c r="BC111" i="12"/>
  <c r="BE111" i="12"/>
  <c r="BA111" i="12"/>
  <c r="BE52" i="12"/>
  <c r="BA52" i="12"/>
  <c r="BD52" i="12"/>
  <c r="BB25" i="12"/>
  <c r="AL153" i="8"/>
  <c r="AH153" i="8"/>
  <c r="AI123" i="8"/>
  <c r="AL88" i="8"/>
  <c r="AI74" i="8"/>
  <c r="AI88" i="8" s="1"/>
  <c r="G88" i="8"/>
  <c r="AI69" i="8"/>
  <c r="AI33" i="8"/>
  <c r="BC210" i="12"/>
  <c r="BD203" i="12"/>
  <c r="BE203" i="12"/>
  <c r="BA203" i="12"/>
  <c r="BD198" i="12"/>
  <c r="BD186" i="12"/>
  <c r="BB111" i="12"/>
  <c r="BC52" i="12"/>
  <c r="AH26" i="8"/>
  <c r="G37" i="12"/>
  <c r="G162" i="8" l="1"/>
  <c r="F7" i="7" s="1"/>
  <c r="F8" i="7"/>
  <c r="G37" i="9"/>
  <c r="I8" i="7" s="1"/>
  <c r="AH33" i="8"/>
  <c r="H83" i="10"/>
  <c r="I10" i="7" s="1"/>
  <c r="E10" i="7"/>
  <c r="E21" i="7" s="1"/>
  <c r="C15" i="6" s="1"/>
  <c r="I9" i="7"/>
  <c r="BB38" i="12"/>
  <c r="BB52" i="12" s="1"/>
  <c r="F9" i="7"/>
  <c r="BB37" i="12"/>
  <c r="G163" i="8"/>
  <c r="I7" i="7" s="1"/>
  <c r="I21" i="7" s="1"/>
  <c r="I28" i="7" l="1"/>
  <c r="I26" i="7"/>
  <c r="G16" i="6" s="1"/>
  <c r="F21" i="7"/>
  <c r="C16" i="6" s="1"/>
  <c r="C19" i="6" s="1"/>
  <c r="C22" i="6" s="1"/>
  <c r="G20" i="6"/>
  <c r="H34" i="7" l="1"/>
  <c r="G23" i="6"/>
  <c r="C23" i="6" s="1"/>
  <c r="F30" i="6" s="1"/>
  <c r="F31" i="6" s="1"/>
  <c r="F34" i="6" s="1"/>
</calcChain>
</file>

<file path=xl/sharedStrings.xml><?xml version="1.0" encoding="utf-8"?>
<sst xmlns="http://schemas.openxmlformats.org/spreadsheetml/2006/main" count="1420" uniqueCount="805">
  <si>
    <t>10 - ELEKTROINSTALACE</t>
  </si>
  <si>
    <t>Pavilon</t>
  </si>
  <si>
    <t>Pořad. číslo</t>
  </si>
  <si>
    <t>Název položky</t>
  </si>
  <si>
    <t>MJ</t>
  </si>
  <si>
    <t>množství</t>
  </si>
  <si>
    <t>cena / MJ</t>
  </si>
  <si>
    <t>celkem (Kč)</t>
  </si>
  <si>
    <t>A31</t>
  </si>
  <si>
    <t>Domovní dvojzásuvka 230V 16A okruhy z trafa</t>
  </si>
  <si>
    <t>ks</t>
  </si>
  <si>
    <t>Domovní spínač zapuštěný jednopólový řazení 1</t>
  </si>
  <si>
    <t>Domovní spínač zapuštěný střídavý řazení 6</t>
  </si>
  <si>
    <t>Domovní zásuvka jednoduchá 230V 16A okruhy z trafa</t>
  </si>
  <si>
    <t>Domovní zásuvka jednoduchá 230V 16A okruhy z UPS</t>
  </si>
  <si>
    <t>Doplnění jističe 16C/1 do patrového rozvaděče</t>
  </si>
  <si>
    <t>Kabel CYKY 3x1,5</t>
  </si>
  <si>
    <t>m</t>
  </si>
  <si>
    <t>Kabel CYKY 3x2,5</t>
  </si>
  <si>
    <t>KN- vestavné zářivkové svítidlo 4x24W s krycím sklem a nouzovým modulem připojeným k centrální baterii</t>
  </si>
  <si>
    <t>Zásuvkový box do nábytku 4x zásuvka 230V 16A</t>
  </si>
  <si>
    <t>Domovní zásuvka jednoduchá 230V 16A okruhy z trafa s vestavěnou přepěťovou ochranou</t>
  </si>
  <si>
    <t>Domovní spínač zapuštěný se zámkem pro vypínání elektroinstalace při plynování</t>
  </si>
  <si>
    <t>Upravy v patrovém rozvaděči pro vypínání při plynování ( 3x stykač 3zap 25A, 1x pomocne rele, 3x jistič do 25C/3, svorky)</t>
  </si>
  <si>
    <t>Svítidlo v nevýbušném provedení do plynovaných místností</t>
  </si>
  <si>
    <t>BIO - CESEB</t>
  </si>
  <si>
    <t>ROZDÍLY ZDS - DPS</t>
  </si>
  <si>
    <t>Pozn.:</t>
  </si>
  <si>
    <t>Položky jsou uváděny včetně montáže.</t>
  </si>
  <si>
    <t>Celkem za ELEKTROMONTÁŽE</t>
  </si>
  <si>
    <t>CELKEM ODPOČTY</t>
  </si>
  <si>
    <t>CELKEM PŘÍPOČTY</t>
  </si>
  <si>
    <t>ROZDÍLOVÝ ROZPOČET</t>
  </si>
  <si>
    <t>12 SLABOPROUDÉ ROZVODY</t>
  </si>
  <si>
    <t>ZL 03</t>
  </si>
  <si>
    <t>Číslo položky</t>
  </si>
  <si>
    <t>dodávka
cena / MJ</t>
  </si>
  <si>
    <t xml:space="preserve">
dodávka
celkem (Kč)</t>
  </si>
  <si>
    <t>montáž
cena / MJ</t>
  </si>
  <si>
    <t xml:space="preserve">
montáž
celkem (Kč)</t>
  </si>
  <si>
    <t>Celkem dodávka + montáž (Kč)</t>
  </si>
  <si>
    <t>SK (Strukturovaná kabeláž)</t>
  </si>
  <si>
    <t>datová dvojzásuvka 2x RJ45 - zapuštěná pod omítku nebo SDK, vč. instalační krabice 68mm</t>
  </si>
  <si>
    <t>Krabice s vyšším krytím pro uložení datové zásuvky</t>
  </si>
  <si>
    <t>Patch panel pro 48 modulů UTP-RJ45 kat.5e, osazený. 2U</t>
  </si>
  <si>
    <t>UTP kabel cat.5E, 4x2x0,5mm, izolace PVC, uložení v trubce nebo žlabu</t>
  </si>
  <si>
    <t>ohebná elektroinstalační trubka pr. 25mm</t>
  </si>
  <si>
    <t>Propojovací šňůra U/UTP, 2xRJ45 – kat.5e, 2m</t>
  </si>
  <si>
    <t>Měření metalických datových segmentů</t>
  </si>
  <si>
    <t>EPS (Elektrická požární signalizace)</t>
  </si>
  <si>
    <t>oddělující bariéra EPS pro EX prostředí</t>
  </si>
  <si>
    <t>optickokouřový hlásič EPS do EX prostředí včetně patice, revize hlásiče, popisu a uvedení do provozu</t>
  </si>
  <si>
    <t>optickokouřový hlásič EPS vč.zkrat.izolátoru a patice, revize hlásiče, popisu a uvedení do provozu</t>
  </si>
  <si>
    <t>v/v modul BA-OI3, vč. zkrat. izolátoru</t>
  </si>
  <si>
    <t>Kabeláž pro hl.EX</t>
  </si>
  <si>
    <t>EZS (Elektrická zabezpečovací signalizace)</t>
  </si>
  <si>
    <t>ústředna EZS, min. 4000 vstupů, min.400 podystémů, rozšířitelná na 16 systémových sběrnic, LAN TCP/IP rozhraní , RS-232, Zdroj 4x1,2A - každý výstup samostatně jištěn,integrovaná el. kontrola vstupu s kapacitou  64000 uživatelů vč. definování přístupových</t>
  </si>
  <si>
    <t>Gateway pro připojení prostřednictvím BACnet</t>
  </si>
  <si>
    <t>adresný napájecí zdroj s dobíječem a akumulátorem 18Ah, jištěný  výstup min. 5A, připojitelný k systémové sběrnici, signalizace všech provozních stavů do ústředny EZS. Kompletní vč. krytu</t>
  </si>
  <si>
    <t>oddělující bariéra EZS pro EX prostředí</t>
  </si>
  <si>
    <t>jiskrově bezpečný zdroj</t>
  </si>
  <si>
    <t>PIR do EX prostředí</t>
  </si>
  <si>
    <t>PIR - běžné krytí</t>
  </si>
  <si>
    <t>Magnet do EX prostředí</t>
  </si>
  <si>
    <t>Magnet - běžné krytí</t>
  </si>
  <si>
    <t>EKV (Elektrická kontrola vstupu)</t>
  </si>
  <si>
    <t>řídící jednotka pro jednostranné stanoviště připojitelná k systémové sběrnici, vstup pro magnetický kontakt, výstup pro elmag. zámek</t>
  </si>
  <si>
    <t>kontakt-zápustný 9x19 mm,4 vodiče 5m, pracovní mezera max.18mm</t>
  </si>
  <si>
    <t>elektromagnetická západka, 12/VDC, nízkoodběrová</t>
  </si>
  <si>
    <t>duální čtečka karet Mifare, 125 kHz EM, Wiegand. Vnitřní provedení, design ABB TANGO, SWING nebo podob.</t>
  </si>
  <si>
    <t>Flexibilní kabel 2x0,8mm2 - bezhalogenová izolace, B2ca,d1,s1</t>
  </si>
  <si>
    <t>NF kabel 3x2x0,5mm2, měděné jádro, stíněný, izolace PVC v trubce nebo žlabu</t>
  </si>
  <si>
    <t>Celkem ODPOČTY</t>
  </si>
  <si>
    <t>Celkem PŘÍPOČTY</t>
  </si>
  <si>
    <t>Celkem za SLABOPROUDÉ ROZVODY</t>
  </si>
  <si>
    <t>CESEB</t>
  </si>
  <si>
    <t>Měření a regulace</t>
  </si>
  <si>
    <t>p.č.</t>
  </si>
  <si>
    <t>Popis, Typ</t>
  </si>
  <si>
    <t>Jedn.</t>
  </si>
  <si>
    <t>Množství</t>
  </si>
  <si>
    <t>Cena / jedn.</t>
  </si>
  <si>
    <t>Cena celkem</t>
  </si>
  <si>
    <t>DDC Kontrolery 11UI, 4AO, 6DO</t>
  </si>
  <si>
    <t>Diferenční presostat do VZT potrubí</t>
  </si>
  <si>
    <t>Klapkový servopohon off/on nebo tříbodový s havarijní funkcí</t>
  </si>
  <si>
    <t>Napájení, řízení motoru do 5kW</t>
  </si>
  <si>
    <t>Rozvaděč 31.STR.MAR.0000/31RDC003</t>
  </si>
  <si>
    <t>Rozvaděč 2000x800x300 včetně základní výstroje</t>
  </si>
  <si>
    <t>Rozvaděč 2400x1600x400 včetně základní výstroje</t>
  </si>
  <si>
    <t>Teplotní čidlo do vzt potrubí</t>
  </si>
  <si>
    <t>Klapkový servopohon analogový 0-10V</t>
  </si>
  <si>
    <t>Napájení, řízení a dodávka frek. měniče pro motor do 0,75kW</t>
  </si>
  <si>
    <t>Rozvaděč 31.201.MAR.0000/31DC201</t>
  </si>
  <si>
    <t>Připojení Klapkového servopohonu</t>
  </si>
  <si>
    <t>Rozvaděč 31.301.MAR.0000/31DC301</t>
  </si>
  <si>
    <t>Rozvaděč 800x600x140 včetně základní výstroje</t>
  </si>
  <si>
    <t>Rozvaděč 1800x600x140 včetně základní výstroje</t>
  </si>
  <si>
    <t>V/V modul 24DI, DMM</t>
  </si>
  <si>
    <t xml:space="preserve">magnetický spinač dveřní </t>
  </si>
  <si>
    <t>dveřní el. zámek</t>
  </si>
  <si>
    <t>ovládání dveří pomocí tlačítek pro hygienickou smyčku</t>
  </si>
  <si>
    <t>výstražná světelná a akustická signalizace pro hygienicku smyčku</t>
  </si>
  <si>
    <t>světelná signalizace pro hygienicku smyčku (semafor)</t>
  </si>
  <si>
    <t>Snímač tlakové diference, rozsah 0÷50 Pa, výstup 0-10VDC</t>
  </si>
  <si>
    <t>IRC - FCU</t>
  </si>
  <si>
    <t>Rozvaděč 600x400x120 včetně základní výstroje</t>
  </si>
  <si>
    <t>Prostorové teplotní čidlo</t>
  </si>
  <si>
    <t>Okenní kontakt</t>
  </si>
  <si>
    <t>Modul řízení FCU vč. Příslušenství</t>
  </si>
  <si>
    <t>Ovládací panel pro řízení teploty v místnosti s čidlem teploty</t>
  </si>
  <si>
    <t>Ovládací panel pro řízení teploty v místnosti s čidlem teploty a vlhkosti</t>
  </si>
  <si>
    <t>Zapojení FCU jenotky</t>
  </si>
  <si>
    <t>Kabely , trasy</t>
  </si>
  <si>
    <t>Kabelová trasy 50-100/50</t>
  </si>
  <si>
    <t>Slaboproudé kabely do 8žil</t>
  </si>
  <si>
    <t>Napájecí kabely 2.5,4,</t>
  </si>
  <si>
    <t>Napájecí kabely 1.5,</t>
  </si>
  <si>
    <t>Other</t>
  </si>
  <si>
    <t>Zprovoznění</t>
  </si>
  <si>
    <t>hod</t>
  </si>
  <si>
    <t>Celkem za Měření a regulace</t>
  </si>
  <si>
    <t>Název stavby :</t>
  </si>
  <si>
    <t>Univerzitní kampus Brno Bohunice  CESEB</t>
  </si>
  <si>
    <t>Rozdílový rozpočet - TECHNICKÉ PLYNY</t>
  </si>
  <si>
    <t xml:space="preserve">Projektant : </t>
  </si>
  <si>
    <t>Zdeněk Kvapil</t>
  </si>
  <si>
    <t>Název</t>
  </si>
  <si>
    <t xml:space="preserve">Měrná </t>
  </si>
  <si>
    <t>Cena</t>
  </si>
  <si>
    <t>dodávky</t>
  </si>
  <si>
    <t>montáže</t>
  </si>
  <si>
    <t>jednotka</t>
  </si>
  <si>
    <t>celkem</t>
  </si>
  <si>
    <t>měděná trubka 18x1</t>
  </si>
  <si>
    <t>nerez trubka 8x1,5 AISI 304</t>
  </si>
  <si>
    <t>Ag pájka 45+pasta</t>
  </si>
  <si>
    <t>g</t>
  </si>
  <si>
    <t>ochr.plyn pro pájení Cu potrubí</t>
  </si>
  <si>
    <t>propláchnutí rozvodu dusíkem</t>
  </si>
  <si>
    <t xml:space="preserve">redukční panel vysokotlaký 30MPa /1MPa - 1x1 </t>
  </si>
  <si>
    <t>kus</t>
  </si>
  <si>
    <t>odběrové místo (uzavírací armatura s red. ventilem)</t>
  </si>
  <si>
    <t>držák tlakové lahve</t>
  </si>
  <si>
    <t>konzole,příchytný material</t>
  </si>
  <si>
    <t>kpl</t>
  </si>
  <si>
    <t>tvarovky Cu</t>
  </si>
  <si>
    <t>tvarovky nerez</t>
  </si>
  <si>
    <t>značení potrubí</t>
  </si>
  <si>
    <t>Celkem za RTP</t>
  </si>
  <si>
    <t>Akce :</t>
  </si>
  <si>
    <t>Masarykova univerzita - CESEB - PAVILON A31 - ROZVODY TECHNICKÝCH PLYNŮ</t>
  </si>
  <si>
    <t>Cena za MJ</t>
  </si>
  <si>
    <t xml:space="preserve">Pozice </t>
  </si>
  <si>
    <t>Dodavatel</t>
  </si>
  <si>
    <t>Měrná jednotka</t>
  </si>
  <si>
    <t>Počet jednotek</t>
  </si>
  <si>
    <t>dodávka + montáž</t>
  </si>
  <si>
    <t>*</t>
  </si>
  <si>
    <t>1</t>
  </si>
  <si>
    <t>Chladící jednotka - venkovní provedení, vzduchem chlazená (např. Daikin EUWAC10FZW)</t>
  </si>
  <si>
    <t>výkon 23,8 kW, el. příkon 9,85 kW</t>
  </si>
  <si>
    <t xml:space="preserve">včetně oběhového čerpadla, pojistný ventil, expanzní tl.nádoba, komunikace MODBUS </t>
  </si>
  <si>
    <t>uvedení do provozu, odzkoušení, předání, zaučení obsluhy</t>
  </si>
  <si>
    <t>pružinové izolátory chvění</t>
  </si>
  <si>
    <t>2</t>
  </si>
  <si>
    <t>Akumulační nerez nádrž chladící vody objem 300 l</t>
  </si>
  <si>
    <t>s vložkou pro předání chladu, výkon vložky 25kW</t>
  </si>
  <si>
    <t xml:space="preserve">primární medium voda s glykolem 5/10°C, </t>
  </si>
  <si>
    <t>sekundární medium voda 15-20/25-30°C,</t>
  </si>
  <si>
    <t xml:space="preserve">2 ks hrdel DN 40 pro napojení TČ, 2 ks hrdel DN 40 </t>
  </si>
  <si>
    <t xml:space="preserve">pro napojení rozvodu a hrdlo DN 15 pro dopouštění systému, </t>
  </si>
  <si>
    <t>nádrž vč. tepelně izolační sady</t>
  </si>
  <si>
    <t>Čerpadla</t>
  </si>
  <si>
    <t>3</t>
  </si>
  <si>
    <t>Suchoběžné oběhové čerpadlo motor řízený FM</t>
  </si>
  <si>
    <t>PN 16, P = 0,75 kW, 1x230V/50Hz</t>
  </si>
  <si>
    <t>sekundární okruh</t>
  </si>
  <si>
    <t>standard GRUNDFOS, typ TPE 32-230/2</t>
  </si>
  <si>
    <t xml:space="preserve">ocelový profil pro podložení motoru čerpadla na základ, montáž čerpadla </t>
  </si>
  <si>
    <t>montáž zařízení</t>
  </si>
  <si>
    <t>4</t>
  </si>
  <si>
    <t>plastová zásobní nádrž 25 l pro napouštění nemrznoucí směsi</t>
  </si>
  <si>
    <t>5</t>
  </si>
  <si>
    <t>Nemrznoucí směs</t>
  </si>
  <si>
    <t>m3</t>
  </si>
  <si>
    <t>6</t>
  </si>
  <si>
    <t>Expanzní tlaková nádoba s butylovým vakem, objem 35litrů, PN3</t>
  </si>
  <si>
    <t>7</t>
  </si>
  <si>
    <t>Kohout pro expanzní nádobu s vypouštěním,vč.inbus.klíče,vnitřní závit</t>
  </si>
  <si>
    <t>8</t>
  </si>
  <si>
    <t>Filtr na mechanické nečistoty (např. DETO Aqua s filtrační vložkou O)</t>
  </si>
  <si>
    <t>9</t>
  </si>
  <si>
    <t>Úpravna vody – ultrafialová lampa 4m3/h</t>
  </si>
  <si>
    <t>řídící jednotka se spínacím výstupem, poruchová signalizace, radiační komora nerez</t>
  </si>
  <si>
    <t>10</t>
  </si>
  <si>
    <t>Doplňování vody do systému:</t>
  </si>
  <si>
    <t>MTŽ solenoidního ventilů (dodávka MaR), hlídání min. tlaku, hlídání hladiny v AN</t>
  </si>
  <si>
    <t>11</t>
  </si>
  <si>
    <t>Armatury</t>
  </si>
  <si>
    <t>Zpětná klapka mezipřírubová , PN25, materiál tělesa: tvárná litina, sedlo: nitril,</t>
  </si>
  <si>
    <t>křídlo: nerez, teploty použití -20 až +130°C</t>
  </si>
  <si>
    <t>DN15</t>
  </si>
  <si>
    <t>Závitový filtr, PN6, standartní síto</t>
  </si>
  <si>
    <t>DN 40</t>
  </si>
  <si>
    <t>Ruční regulační ventil závitový s měřícími ventilky, PN16</t>
  </si>
  <si>
    <t>materiál tělesa: AMETAL, těsnění: O-kroužek, teplota použití do +120°C</t>
  </si>
  <si>
    <t>DN 15</t>
  </si>
  <si>
    <t>Kulový uzávěr vnitřní závity, materiál tělesa: mosaz, potažená niklem a chromem, koule:</t>
  </si>
  <si>
    <t>poniklovaná a pochromovaná, těsnění: 2 PTFE podložky a vitonový O-kroužek</t>
  </si>
  <si>
    <t>teplota použití do 120°C, tlak 1,6MPa</t>
  </si>
  <si>
    <t>DN20</t>
  </si>
  <si>
    <t>DN40</t>
  </si>
  <si>
    <t>Vypouštěcí kulový uzávěr vnější závit</t>
  </si>
  <si>
    <t>kulový uzávěr se šroubovým spojem a štěrbinovým ovládáním, mosazný</t>
  </si>
  <si>
    <t xml:space="preserve">nástavec na hadici, zátka, materiál tělesa: mosaz, těsnění: guma </t>
  </si>
  <si>
    <t>koule: mosaz potažena chromem a zabroušena</t>
  </si>
  <si>
    <t>teplota použití do 100°C, tlak 1,5MPa</t>
  </si>
  <si>
    <t>Manometr 80, rozsah 0 - 600kPa</t>
  </si>
  <si>
    <t>včetně příslušenství: manometrový kohout třícestný, těsnění, manometrová</t>
  </si>
  <si>
    <t>matice M 20x1,5, tlakoměrová přípojka M 20x1,5 L/P, (koleno) přivařovací</t>
  </si>
  <si>
    <t>Teploměr přímý 80, rozsah -10 až +60°C</t>
  </si>
  <si>
    <t>včetně příslušenství: jímky, návarku DN 15, PN16</t>
  </si>
  <si>
    <t>Odvzdušňovací nádobka DN50 + odv. ventil DN15</t>
  </si>
  <si>
    <t>kpl.</t>
  </si>
  <si>
    <t>Automatický odvzdušňovací ventil 1/2"</t>
  </si>
  <si>
    <t>Ohebné hadice plnoprůtočné např. MEIBES MEIFLEX, délka 500mm</t>
  </si>
  <si>
    <t>provozní telota -20°C až +100°C</t>
  </si>
  <si>
    <t>provozní tlak: DN 19 až 32 - 10bar, DN 40 až 70 - 6ba</t>
  </si>
  <si>
    <t>12</t>
  </si>
  <si>
    <t>Potrubí spojované lepením</t>
  </si>
  <si>
    <t>Plastové potrubí materiál PVC SCH40 stabdard výrobce NIBCO spojované lepením</t>
  </si>
  <si>
    <t>včetně tvarovek a spojovacího materiálu (lepidlo, primér, atd.)</t>
  </si>
  <si>
    <t>DN 20-25</t>
  </si>
  <si>
    <t>bm</t>
  </si>
  <si>
    <t>DN 32-40</t>
  </si>
  <si>
    <t>Venkovní potrubí omotáno odporovým drátem (dodávka MaR)</t>
  </si>
  <si>
    <t>potrubí je osazeno návarky a odběry pro teploměry, tlakoměry a prvky</t>
  </si>
  <si>
    <t>(čidla) profese MaR</t>
  </si>
  <si>
    <t>13</t>
  </si>
  <si>
    <t>Izolace a nátěry</t>
  </si>
  <si>
    <t>Izolace rozvodů chladné vody</t>
  </si>
  <si>
    <t>parametry izolace: tepelná vodivost min. 0,036 W/m.K při 0°C, součinitel</t>
  </si>
  <si>
    <t>difůzního odporu vodní páry min. 7000, rozsah použití -50°C až +105°C</t>
  </si>
  <si>
    <t>stupeň hořlavosti B1 těžce hořlavý, samozhášivý, nešíří plamen, nekapající</t>
  </si>
  <si>
    <t>požární odolnost průniky stěnou a stropem R90</t>
  </si>
  <si>
    <t>systém izolace tvoří samolepící hadice a izolační závěsy</t>
  </si>
  <si>
    <t>DN15-32 tl.IZ=19mm</t>
  </si>
  <si>
    <t>DN40 tl.IZ=20mm</t>
  </si>
  <si>
    <t>Izolační závěs pro potrubí DN:</t>
  </si>
  <si>
    <t>Lepící páska 9/50mm délka 50m</t>
  </si>
  <si>
    <t>Lepidlo 520, čistič - pro výměry izolací viz. výše</t>
  </si>
  <si>
    <t>Izolace armatur</t>
  </si>
  <si>
    <t>14</t>
  </si>
  <si>
    <t>Nátěry potrubí, uložení potrubí a pomocných konstrukcí:</t>
  </si>
  <si>
    <t>Nátěry pomocných konstrukcí, nátěry strojního zařízení</t>
  </si>
  <si>
    <t>m2</t>
  </si>
  <si>
    <t>15</t>
  </si>
  <si>
    <t>Ostatní</t>
  </si>
  <si>
    <t xml:space="preserve">Orientační štítky, označení zařízení a potrubí </t>
  </si>
  <si>
    <t>Pomocné ocelové konstrukce pro uchycení potrubí a zařízení</t>
  </si>
  <si>
    <t>kg</t>
  </si>
  <si>
    <t>těsnící a spojovací materiál</t>
  </si>
  <si>
    <t>atesty, předávací protokoly, certifikáty o shodě</t>
  </si>
  <si>
    <t>tlaková a topná zkouška + zkoušky dle technické zprávy</t>
  </si>
  <si>
    <t>včetně proplachu systému, odvzdušnění, čištění všech filtrů (min.5x)</t>
  </si>
  <si>
    <t xml:space="preserve">zaregulování a vyvážení systému, vyhotovení protokolu o vyvážení a zaregul. </t>
  </si>
  <si>
    <t>závěsy potrubí (5% pevné body, 95% posuvné uložení), závitové tyče,</t>
  </si>
  <si>
    <t>Příplatek za Lešení a plošiny</t>
  </si>
  <si>
    <r>
      <t>Akumulační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nádrž a sekundární systém budou napuštěny demineralizovanou vodou</t>
    </r>
  </si>
  <si>
    <r>
      <t xml:space="preserve">materiál: EPDM hadice, oplet </t>
    </r>
    <r>
      <rPr>
        <b/>
        <sz val="9"/>
        <rFont val="Arial CE"/>
        <family val="2"/>
        <charset val="238"/>
      </rPr>
      <t>nerez</t>
    </r>
    <r>
      <rPr>
        <sz val="9"/>
        <rFont val="Arial CE"/>
        <family val="2"/>
        <charset val="238"/>
      </rPr>
      <t>, přípojky poniklovaná mosaz</t>
    </r>
  </si>
  <si>
    <t>Celkem odpočet za UOCHV</t>
  </si>
  <si>
    <t>POLOŽKOVÝ ROZPOČET</t>
  </si>
  <si>
    <t>Rozpočet</t>
  </si>
  <si>
    <t>Objekt</t>
  </si>
  <si>
    <t>Název objektu</t>
  </si>
  <si>
    <t xml:space="preserve">SKP </t>
  </si>
  <si>
    <t>Stavba</t>
  </si>
  <si>
    <t>Název stavby</t>
  </si>
  <si>
    <t>0156</t>
  </si>
  <si>
    <t>Náklady na m.j.</t>
  </si>
  <si>
    <t>Projektant</t>
  </si>
  <si>
    <t>Typ rozpočtu</t>
  </si>
  <si>
    <t>Zpracovatel projektu</t>
  </si>
  <si>
    <t>Objednatel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</si>
  <si>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</si>
  <si>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</si>
  <si>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</si>
  <si>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</si>
  <si>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</si>
  <si>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</si>
  <si>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Z</t>
  </si>
  <si>
    <t>R</t>
  </si>
  <si>
    <t>M práce celkem</t>
  </si>
  <si>
    <t>N</t>
  </si>
  <si>
    <t>M dodávky celkem</t>
  </si>
  <si>
    <t>ZRN celkem</t>
  </si>
  <si>
    <t>Ostatní náklady neuvedené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</si>
  <si>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</si>
  <si>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</si>
  <si>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</si>
  <si>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</si>
  <si>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</si>
  <si>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</si>
  <si>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</si>
  <si>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</si>
  <si>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</si>
  <si>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</si>
  <si>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</si>
  <si>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</si>
  <si>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</si>
  <si>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</si>
  <si>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</si>
  <si>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-</t>
  </si>
  <si>
    <t>Dodávkou jsou pouze práce uvedené v tomto rozpočtu</t>
  </si>
  <si>
    <t>Stavba :</t>
  </si>
  <si>
    <t>Rozpočet :</t>
  </si>
  <si>
    <t>Objekt :</t>
  </si>
  <si>
    <t>REKAPITULACE  STAVEBNÍCH  DÍLŮ</t>
  </si>
  <si>
    <t>Stavební díl</t>
  </si>
  <si>
    <t>786</t>
  </si>
  <si>
    <t>Čalounické úpravy</t>
  </si>
  <si>
    <t>CELKEM  OBJEKT</t>
  </si>
  <si>
    <t>VEDLEJŠÍ ROZPOČTOVÉ  NÁKLADY</t>
  </si>
  <si>
    <t>Název VRN</t>
  </si>
  <si>
    <t>Kč</t>
  </si>
  <si>
    <t>%</t>
  </si>
  <si>
    <t>Základna</t>
  </si>
  <si>
    <t>Zařízení staveniště</t>
  </si>
  <si>
    <t>CELKEM VRN</t>
  </si>
  <si>
    <t xml:space="preserve">Položkový rozpočet </t>
  </si>
  <si>
    <t>Rozpočet:</t>
  </si>
  <si>
    <t>P.č.</t>
  </si>
  <si>
    <t>Díl:</t>
  </si>
  <si>
    <t>311</t>
  </si>
  <si>
    <t>Sádrokartonové konstrukce</t>
  </si>
  <si>
    <t>342013123R00</t>
  </si>
  <si>
    <t xml:space="preserve">Příčka SDK,ocel.kce,2x oplášť.tl.100mm, RBI 12,5mm </t>
  </si>
  <si>
    <t>318:1,4*3,7*2-0,9*2,0*2</t>
  </si>
  <si>
    <t>342016297R00</t>
  </si>
  <si>
    <t>Předstěna SDK,2x ocel.kce,2x oplášť. tl.205 mm desky Diamant (HGP deska),izolace 2 x 60 mm</t>
  </si>
  <si>
    <t>opláštění pouze z jedné strany</t>
  </si>
  <si>
    <t>Půdorys 1.PP.:</t>
  </si>
  <si>
    <t>1S25:6,15*3,4</t>
  </si>
  <si>
    <t>342016298R00</t>
  </si>
  <si>
    <t>Příčka SDK,2x ocel.kce,2x oplášť. tl.205 mm desky Diamant (HGP deska),izolace 2 x 60 mm</t>
  </si>
  <si>
    <t>342016299R00</t>
  </si>
  <si>
    <t>Příčka SDK,2x ocel.kce,2x oplášť. tl.255 mm desky Diamant (HGP deska),izolace 2 x 80 mm</t>
  </si>
  <si>
    <t>1S25:4,8*3,4-0,9*2,0</t>
  </si>
  <si>
    <t>Půdorys 1.NP.:</t>
  </si>
  <si>
    <t>112:(5,3*2+3,2)*3,85-0,9*2,0-0,7*2,0</t>
  </si>
  <si>
    <t>347015133RX0</t>
  </si>
  <si>
    <t xml:space="preserve">Předstěna SDK,tl.100mm, ocel.kce CW, 2 x 12,5mm </t>
  </si>
  <si>
    <t>1S25:4,4*3,4-1,25*1,0*2</t>
  </si>
  <si>
    <t>767130062RAC</t>
  </si>
  <si>
    <t xml:space="preserve">Podhled závěs, desky tvrdé 60 x 60 cm </t>
  </si>
  <si>
    <t>318:-25,0</t>
  </si>
  <si>
    <t>767130062RAX</t>
  </si>
  <si>
    <t xml:space="preserve">Podhled závěs, desky tvrdé 60 x 60 cm těsněný </t>
  </si>
  <si>
    <t>318:25,0</t>
  </si>
  <si>
    <t>342016295R00</t>
  </si>
  <si>
    <t>Příčka SDK,2x ocel.kce,2x oplášť. tl.150 mm desky Aquapanel ,izolace 2 x 40 mm</t>
  </si>
  <si>
    <t>1S26-29:(6,1*3+5,2+5,15*2+6,6)*3,4-0,9*2,0*3-1,8*2,0</t>
  </si>
  <si>
    <t>Celkem za</t>
  </si>
  <si>
    <t>64</t>
  </si>
  <si>
    <t>Výplně otvorů</t>
  </si>
  <si>
    <t>642942213RX0</t>
  </si>
  <si>
    <t xml:space="preserve">Osazení zárubně do sádrokarton. příčky </t>
  </si>
  <si>
    <t>318:3</t>
  </si>
  <si>
    <t>59590891.A</t>
  </si>
  <si>
    <t>Zárubeň pro sádrokarton    900</t>
  </si>
  <si>
    <t>99</t>
  </si>
  <si>
    <t>Staveništní přesun hmot</t>
  </si>
  <si>
    <t>998014021R00</t>
  </si>
  <si>
    <t xml:space="preserve">Přesun hmot, budovy mont. vícepodl. s pláštěm, 18m </t>
  </si>
  <si>
    <t>766</t>
  </si>
  <si>
    <t>Konstrukce truhlářské</t>
  </si>
  <si>
    <t>766-T/03</t>
  </si>
  <si>
    <t>Dveře plné 900/1970 mm kompletní dodávka, montáž, povrchová úprava dle PD</t>
  </si>
  <si>
    <t>1S15-17:-3</t>
  </si>
  <si>
    <t>1S21-23:-3</t>
  </si>
  <si>
    <t>318:1</t>
  </si>
  <si>
    <t>766-T/27</t>
  </si>
  <si>
    <t>Dveře plné 1800/1970 mm kompletní dodávka, montáž,  povrchová úprava dle PD</t>
  </si>
  <si>
    <t>1S14:-1</t>
  </si>
  <si>
    <t>766-T/99</t>
  </si>
  <si>
    <t>opláštěné pozink.plechem</t>
  </si>
  <si>
    <t>321:2</t>
  </si>
  <si>
    <t>998766203R00</t>
  </si>
  <si>
    <t xml:space="preserve">Přesun hmot pro truhlářské konstr., výšky do 24 m </t>
  </si>
  <si>
    <t>767</t>
  </si>
  <si>
    <t>Konstrukce zámečnické</t>
  </si>
  <si>
    <t>767-Z/150</t>
  </si>
  <si>
    <t>Al okno + dvojsklo 60/100 cm komplet provedení m.č.318</t>
  </si>
  <si>
    <t>2.NP:</t>
  </si>
  <si>
    <t>218:1</t>
  </si>
  <si>
    <t>223:1</t>
  </si>
  <si>
    <t>225:1</t>
  </si>
  <si>
    <t>226:1</t>
  </si>
  <si>
    <t>228:1</t>
  </si>
  <si>
    <t>3.NP:</t>
  </si>
  <si>
    <t>316:1</t>
  </si>
  <si>
    <t>216:1</t>
  </si>
  <si>
    <t>99876703R00</t>
  </si>
  <si>
    <t xml:space="preserve">Přesun hmot pro zámečnické konstr., výšky do 24 m </t>
  </si>
  <si>
    <t>771</t>
  </si>
  <si>
    <t>Podlahy z dlaždic a obklady</t>
  </si>
  <si>
    <t>771579795R00</t>
  </si>
  <si>
    <t xml:space="preserve">Příplatek za spárování vodotěsnou hmotou - plošně </t>
  </si>
  <si>
    <t>318:2,0*1,4*2+1,6*1,4</t>
  </si>
  <si>
    <t>343:-20,7</t>
  </si>
  <si>
    <t>771579795RX0</t>
  </si>
  <si>
    <t xml:space="preserve">Příplatek za spárování chemicky odolnou hmotou </t>
  </si>
  <si>
    <t>343:20,7</t>
  </si>
  <si>
    <t>771570014RAI</t>
  </si>
  <si>
    <t>Dlažba z dlaždic keramických 30 x 30 cm do tmele, dlažba ve specifikaci</t>
  </si>
  <si>
    <t>771-001</t>
  </si>
  <si>
    <t xml:space="preserve">Příplatek za lepení do hydroizolačního tmelu </t>
  </si>
  <si>
    <t>318:7,84</t>
  </si>
  <si>
    <t>771-002</t>
  </si>
  <si>
    <t xml:space="preserve">Příplatek za lepení do chemicky odolného tmelu </t>
  </si>
  <si>
    <t>771-004</t>
  </si>
  <si>
    <t xml:space="preserve">Dodávka keramické dlažby </t>
  </si>
  <si>
    <t>7,84*1,05-20,7*1,05</t>
  </si>
  <si>
    <t>771-005</t>
  </si>
  <si>
    <t xml:space="preserve">Dodávka keramické dlažby chemicky odolné </t>
  </si>
  <si>
    <t>343:20,7*1,05</t>
  </si>
  <si>
    <t>998771203R00</t>
  </si>
  <si>
    <t xml:space="preserve">Přesun hmot pro podlahy z dlaždic, výšky do 24 m </t>
  </si>
  <si>
    <t>776</t>
  </si>
  <si>
    <t>Podlahy povlakové</t>
  </si>
  <si>
    <t>776590100U00</t>
  </si>
  <si>
    <t xml:space="preserve">Vysátí podkladu nášlap ploch podlah </t>
  </si>
  <si>
    <t>776520010RAI</t>
  </si>
  <si>
    <t>Podlaha povlaková z PVC pásů, soklík pouze položení, podlahovina ve specifikaci</t>
  </si>
  <si>
    <t>776-002</t>
  </si>
  <si>
    <t xml:space="preserve">Dodávka antistatického PVC </t>
  </si>
  <si>
    <t>-25,0*1,05</t>
  </si>
  <si>
    <t>998776203R00</t>
  </si>
  <si>
    <t xml:space="preserve">Přesun hmot pro podlahy povlakové, výšky do 24 m </t>
  </si>
  <si>
    <t>777</t>
  </si>
  <si>
    <t>Podlahy ze syntetických hmot</t>
  </si>
  <si>
    <t>777116041RT2</t>
  </si>
  <si>
    <t>Podlahy lité epoxidové stěrková chem.odol tl. 3 mm včetně penetrace podlaha m.č.318</t>
  </si>
  <si>
    <t>2,8*5,8</t>
  </si>
  <si>
    <t>777561020R00</t>
  </si>
  <si>
    <t xml:space="preserve">Vyrovnání podlahy stěrkou Unirovnal tloušťky 2 mm </t>
  </si>
  <si>
    <t>998777203R00</t>
  </si>
  <si>
    <t xml:space="preserve">Přesun hmot pro podlahy syntetické, výšky do 24 m </t>
  </si>
  <si>
    <t>781</t>
  </si>
  <si>
    <t>Obklady keramické</t>
  </si>
  <si>
    <t>781470010RAI</t>
  </si>
  <si>
    <t>Obklad vnitřní keramický 20 x 20 cm do tmele, obklad ve specifikaci</t>
  </si>
  <si>
    <t>Místnost 318 :</t>
  </si>
  <si>
    <t>-(5,80*2+4,30*2)*2,00+(1,8)</t>
  </si>
  <si>
    <t>Místnost 337 :</t>
  </si>
  <si>
    <t>-(2,75*2+5,75*2)*2,00+(1,8)</t>
  </si>
  <si>
    <t>obklad sloupů 1.PP:</t>
  </si>
  <si>
    <t>1S11:2*3,14*0,25*2,0+0,5*2,0</t>
  </si>
  <si>
    <t>1S13:3,14*0,25*2,0*2</t>
  </si>
  <si>
    <t>1S26:3,14*0,25*2,8*2</t>
  </si>
  <si>
    <t>1S28:2*3,14*2,8*0,25+0,5*2,8</t>
  </si>
  <si>
    <t>1S29:3,14*0,25*2,8*2</t>
  </si>
  <si>
    <t>781-002</t>
  </si>
  <si>
    <t xml:space="preserve">Dodávka keramického obkladu 200 x 200 </t>
  </si>
  <si>
    <t>-48,93*1,08</t>
  </si>
  <si>
    <t>781-003</t>
  </si>
  <si>
    <t xml:space="preserve">Příplatek za dodávku a montáž lišt </t>
  </si>
  <si>
    <t>998781203R00</t>
  </si>
  <si>
    <t xml:space="preserve">Přesun hmot pro obklady keramické, výšky do 24 m </t>
  </si>
  <si>
    <t>783</t>
  </si>
  <si>
    <t>Nátěry</t>
  </si>
  <si>
    <t>783812110R00</t>
  </si>
  <si>
    <t xml:space="preserve">Nátěr  omítek stěn 2x + 1x email + 2x tmel </t>
  </si>
  <si>
    <t>omyvatelný,desinfikovatelný vhodný do hygien.prostředí.</t>
  </si>
  <si>
    <t>318:(6,1*2+2,8)*2,8-0,9*2,0</t>
  </si>
  <si>
    <t>318a:(1,6+1,4)*2,6*2-0,9*2,0*2</t>
  </si>
  <si>
    <t>318b,c:(2,0+1,4)*2,6*2*2-0,9*2,0*4</t>
  </si>
  <si>
    <t>784</t>
  </si>
  <si>
    <t>Malby</t>
  </si>
  <si>
    <t>784452271RU9</t>
  </si>
  <si>
    <t>Malba směsí tekutou 2x, 1barva, místnost do 3,8 m Superlex D bílá, vhodná i na sádrokarton</t>
  </si>
  <si>
    <t>78619-1899</t>
  </si>
  <si>
    <t>Žaluzie vni vertikal.lamely š.127 mm,mech.ovládání textilní polyester  komplet dod+mont dle  V 09</t>
  </si>
  <si>
    <t>M2</t>
  </si>
  <si>
    <t>m.č.239:4,15*1,9</t>
  </si>
  <si>
    <t>78619-5999</t>
  </si>
  <si>
    <t>magnety pro interiérové motorické fyzikální zatemnění D+M</t>
  </si>
  <si>
    <t>998786102R00</t>
  </si>
  <si>
    <t xml:space="preserve">Přesun hmot pro čalounické úpravy, výšky do 12 m </t>
  </si>
  <si>
    <t>799</t>
  </si>
  <si>
    <t>799-P/09</t>
  </si>
  <si>
    <t>Požární dveře dřevěné 900/1970 kompletní dodávka, montáž, povrchová úprava dle PD</t>
  </si>
  <si>
    <t>1S26-28:-3</t>
  </si>
  <si>
    <t>EW 45 DP1-C:</t>
  </si>
  <si>
    <t>1S15-17:3</t>
  </si>
  <si>
    <t>EW 30 DP1-C:</t>
  </si>
  <si>
    <t>1S21-23:3</t>
  </si>
  <si>
    <t>799-P/27</t>
  </si>
  <si>
    <t>Požární dveře dřevěné 1600/1970 kompletní dodávka,  montáž, povrchová úprava dle PD</t>
  </si>
  <si>
    <t>1S29:-1</t>
  </si>
  <si>
    <t>799-P/87</t>
  </si>
  <si>
    <t>1S29:1</t>
  </si>
  <si>
    <t>799-P/88</t>
  </si>
  <si>
    <t>1S26-28:3</t>
  </si>
  <si>
    <t>799-P/89</t>
  </si>
  <si>
    <t>Požární dveře dřevěné 1800/1970 kompletní dodávka,  montáž, povrchová úprava dle PD</t>
  </si>
  <si>
    <t>1S14:1</t>
  </si>
  <si>
    <t>05 - ZDRAVOINSTALACE -A31</t>
  </si>
  <si>
    <t>5.</t>
  </si>
  <si>
    <t>HOSTALEN DN 15 -TV vč. izolace</t>
  </si>
  <si>
    <t>12.</t>
  </si>
  <si>
    <t>STABI DN 15 -SV vč. izolace</t>
  </si>
  <si>
    <t>13.</t>
  </si>
  <si>
    <t>STABI DN 15 -TV vč. izolace</t>
  </si>
  <si>
    <t>14.</t>
  </si>
  <si>
    <t>STABI DN 20 -SV vč. izolace</t>
  </si>
  <si>
    <t>19.</t>
  </si>
  <si>
    <t>vyvedení výpustek  D50X1,8</t>
  </si>
  <si>
    <t>20.</t>
  </si>
  <si>
    <t>výpustky na vodu DN 15</t>
  </si>
  <si>
    <t>CELKEM ZA PAVILON A31 - ODPOČTY</t>
  </si>
  <si>
    <t>1.</t>
  </si>
  <si>
    <t>Potrubí PP-HT DN 50</t>
  </si>
  <si>
    <t>2.</t>
  </si>
  <si>
    <t>PP-HT DN 70</t>
  </si>
  <si>
    <t>3.</t>
  </si>
  <si>
    <t>HOSTALEN DN 15 -SV vč. izolace</t>
  </si>
  <si>
    <t>4.</t>
  </si>
  <si>
    <t>6.</t>
  </si>
  <si>
    <t>STABI DN 15 -C vč. izolace</t>
  </si>
  <si>
    <t>7.</t>
  </si>
  <si>
    <t>STABI DN 25 -SV vč. izolace</t>
  </si>
  <si>
    <t>8.</t>
  </si>
  <si>
    <t>9.</t>
  </si>
  <si>
    <t>10.</t>
  </si>
  <si>
    <t>uzávěry 1/2"</t>
  </si>
  <si>
    <t>11.</t>
  </si>
  <si>
    <t>uzávěry 1"</t>
  </si>
  <si>
    <t>15.</t>
  </si>
  <si>
    <t>Umyvadlo komplet</t>
  </si>
  <si>
    <t>sou</t>
  </si>
  <si>
    <t>16.</t>
  </si>
  <si>
    <t>Větrací hlavice DN 70</t>
  </si>
  <si>
    <t>17.</t>
  </si>
  <si>
    <t>Bezpečnostní sprcha celková</t>
  </si>
  <si>
    <t>18.</t>
  </si>
  <si>
    <t>Výpustka na vodu DN 25</t>
  </si>
  <si>
    <t>21.</t>
  </si>
  <si>
    <t>22.</t>
  </si>
  <si>
    <t>23.</t>
  </si>
  <si>
    <t>pračkový ventil 1/2"</t>
  </si>
  <si>
    <t>24.</t>
  </si>
  <si>
    <t>LINIOVÁ VPUSŤ NÍZKÁ DO DLAŽBY KE STĚNĚ DL.1,9m</t>
  </si>
  <si>
    <t>25.</t>
  </si>
  <si>
    <t>BATERIE SPRCHOVÁ PÁKOVÁ S RUČNÍ SPRCHOU</t>
  </si>
  <si>
    <t>26.</t>
  </si>
  <si>
    <t>NÁSTĚNKA PRO BATERII G1/2"</t>
  </si>
  <si>
    <t>pár</t>
  </si>
  <si>
    <t>CELKEM ZA PAVILON A31 - PŘÍPOČTY</t>
  </si>
  <si>
    <t>CELKEM ZA PAVILON A31</t>
  </si>
  <si>
    <t>BIO -CESEB</t>
  </si>
  <si>
    <t>VÝKAZ VÍCEPRACÍ</t>
  </si>
  <si>
    <t>07 - CHLAZENÍ</t>
  </si>
  <si>
    <t>Vícepráce na základě změny knih mísntostí na přání uživatele.</t>
  </si>
  <si>
    <t>Pozice :</t>
  </si>
  <si>
    <t>Měrná jedn.</t>
  </si>
  <si>
    <t>množ.</t>
  </si>
  <si>
    <t xml:space="preserve">dodávka celkem </t>
  </si>
  <si>
    <t>montáž cena / MJ</t>
  </si>
  <si>
    <t>montáž celkem</t>
  </si>
  <si>
    <t>Kč/ MJ</t>
  </si>
  <si>
    <t>Pavilon A31</t>
  </si>
  <si>
    <t>místnost 341(DVD 337)</t>
  </si>
  <si>
    <t>Kulový uzávěr vnitřní závity, materiál tělesa: mosaz, potažená niklem a chromem, koule:poniklovaná a pochromovaná, těsnění: 2 PTFE podložky a vitonový O-kroužek</t>
  </si>
  <si>
    <t>DN 25</t>
  </si>
  <si>
    <t>Automatický vyvažovací ventil (Hydronické systemy AB)</t>
  </si>
  <si>
    <t>TBV-CMP  NF25</t>
  </si>
  <si>
    <t>Termické pohony</t>
  </si>
  <si>
    <t>termopohon s proporcionální regulací, 2-10V, 10-2V, kabel 2 m, napájení 24V</t>
  </si>
  <si>
    <t>Ohebné hadice plnoprůtočné  MEIFLEX, délka 300mm</t>
  </si>
  <si>
    <t>provozní tlak: DN 25</t>
  </si>
  <si>
    <t>místnost 318</t>
  </si>
  <si>
    <t>STŘECHA</t>
  </si>
  <si>
    <t>VZT jednotka 2489</t>
  </si>
  <si>
    <t>filtr do potrubí závitový s nerez sítkem voda 110°C</t>
  </si>
  <si>
    <t>ventil vyvažovací TA STAD PN16</t>
  </si>
  <si>
    <t>STAD 15</t>
  </si>
  <si>
    <t>Potrubí spojované svařováním, včetně spojování a příslušenství</t>
  </si>
  <si>
    <t xml:space="preserve">Ocelové potrubí z ocelových bezešvých hladkých a ocelových trubek </t>
  </si>
  <si>
    <t>Izolace rozvodů chladné vody (tepl. spád 6/12°C)</t>
  </si>
  <si>
    <t>DN25 tl.IZ=19mm</t>
  </si>
  <si>
    <t>Celkem</t>
  </si>
  <si>
    <t>Pavilony A31</t>
  </si>
  <si>
    <t>09 - VZDUCHOTECHNIKA</t>
  </si>
  <si>
    <t>Zrušena klimatizace a VZT v místnosti m.č.341</t>
  </si>
  <si>
    <t xml:space="preserve">Kazetový fancoil 42GWC020 </t>
  </si>
  <si>
    <t>vč. krycí mřížky, čerpadla kondenzátu, ovládání regulátorem MaR (komunikační karta)</t>
  </si>
  <si>
    <t>Vířivá vyúsť VVM C / V / P / 48 / R - 600</t>
  </si>
  <si>
    <t>Vířivá vyúsť VVM C / V / O / 48 / R - 600</t>
  </si>
  <si>
    <t>Ohebná hadice Aludec 45 - 254</t>
  </si>
  <si>
    <t>Zrušení zvlhčování u zařízení 2404 v místnosti m.č.238</t>
  </si>
  <si>
    <t>Vyvíječ páry Defensor Mk5 Visual  vč. příslušenství</t>
  </si>
  <si>
    <t>Zrušení zvlhčování u zařízení 2404 v místnosti m.č.345</t>
  </si>
  <si>
    <t>Nová klimatizace v místnosti 1S27</t>
  </si>
  <si>
    <t>Vnitřní kazetová klimatizační jednotka RZQG71L + vnitřní jednotka</t>
  </si>
  <si>
    <t>jednotka FCQG71E vč. infra ovladače</t>
  </si>
  <si>
    <t>Potrubí Cu vč. izolace a chladiva</t>
  </si>
  <si>
    <t>Nová odvětrání místností 318, 319, 321, 322</t>
  </si>
  <si>
    <t>Filtrační kazeta 650x650x200 atyp pro HEPA filtr</t>
  </si>
  <si>
    <t>HEPA filtr KS H11 Micro S (kazeta 610x610x65mm)</t>
  </si>
  <si>
    <t>Vířivá vyúsť VVKR Q-P-H-1 600x32</t>
  </si>
  <si>
    <t>Vířivá vyúsť VVKR Q-O-H-1 600x32</t>
  </si>
  <si>
    <t>Ohebná hadice TERMOFLEX d254</t>
  </si>
  <si>
    <t>Ohebná hadice ALUFLEX d254</t>
  </si>
  <si>
    <t>Regulační klapka těsná Tune-R-200-3-MO-A-304 vč. servopohonu</t>
  </si>
  <si>
    <t>Regulační klapka těsná Tune-R-250-3-MO-A-304 vč. servopohonu</t>
  </si>
  <si>
    <t>Regulační klapka ruční RK d250 R</t>
  </si>
  <si>
    <t>Regulační klapka ruční RK d125 R</t>
  </si>
  <si>
    <t>Talířový ventil DAVBR 200</t>
  </si>
  <si>
    <t>Talířový ventil DAVBR 125</t>
  </si>
  <si>
    <t>Ohebná hadice ALUFLEX d203</t>
  </si>
  <si>
    <t>Ohebná hadice TERMOFLEX d127</t>
  </si>
  <si>
    <t>Stěnová mřížka SM-12,5-200x100 R1</t>
  </si>
  <si>
    <t>Sací díl šikmý 250x500 vč. síta</t>
  </si>
  <si>
    <t>Výfukový díl šikmý 250x500 vč. síta</t>
  </si>
  <si>
    <t>Tlumič hluku buňkový 250x500/2000 (1ks G250x500x2000.1 typ Greif)</t>
  </si>
  <si>
    <t>Tlumič hluku buňkový 200x500/2000 (1ks G200x500x2000.1 typ Greif)</t>
  </si>
  <si>
    <t>Neobsazeno</t>
  </si>
  <si>
    <t>Tepelná a hluková izolace tl. 80mm do plechu</t>
  </si>
  <si>
    <t>Tepelná a hluková izolace tl. 40mm s polepem Al folií</t>
  </si>
  <si>
    <t>Protipožární izolace s odolností 45 min.</t>
  </si>
  <si>
    <t>Čtyřhranné potrubí sk. I - pozink</t>
  </si>
  <si>
    <t>Kruhové potrubí SPIRO d315 např. LINDAB</t>
  </si>
  <si>
    <t>Kruhové potrubí SPIRO d250 např. LINDAB</t>
  </si>
  <si>
    <t>Kruhové potrubí SPIRO d200 např. LINDAB</t>
  </si>
  <si>
    <t>Kruhové potrubí SPIRO d125 např. LINDAB</t>
  </si>
  <si>
    <t>Požární ucpávky</t>
  </si>
  <si>
    <t>Montážní a spojovací materiál</t>
  </si>
  <si>
    <t>Doplnění lokálního odsávání v místnosti 214</t>
  </si>
  <si>
    <t>Regulační klapka d100 vč. servopohonu</t>
  </si>
  <si>
    <t>Regulační klapka d250 vč. servopohonu</t>
  </si>
  <si>
    <t>Trouba kruhová těsná - do 160 včetně tvarovek 30%</t>
  </si>
  <si>
    <t>Doplnění lokálního odsávání v místnosti 1S25</t>
  </si>
  <si>
    <t>Odtahový ventilátor ve venkovním provedení vč. podstavného rámu, tlumících vložek, výfukové stříšky a zpětné klapky</t>
  </si>
  <si>
    <t>Trouba kruhová těsná nekoroz. - do 160 včetně tvarovek 30%</t>
  </si>
  <si>
    <t>Změna chladícího výkonu v m.č. 1S26</t>
  </si>
  <si>
    <t>SPLIT 40XPK125/XPS125H7</t>
  </si>
  <si>
    <t>Split RZQG100L/FCQG100E</t>
  </si>
  <si>
    <t>Změna chladícího výkonu v m.č. 1S28</t>
  </si>
  <si>
    <t>Změna chladícího výkonu v m.č. 1S29</t>
  </si>
  <si>
    <t>Doplnění lokálního odsávání v místnosti 215</t>
  </si>
  <si>
    <t>Vícepráce:</t>
  </si>
  <si>
    <t>Méněpráce:</t>
  </si>
  <si>
    <t>součtem prací</t>
  </si>
  <si>
    <t>Odpočty</t>
  </si>
  <si>
    <t>Přípočty</t>
  </si>
  <si>
    <t>Stavební část</t>
  </si>
  <si>
    <t>Zdravotechnika</t>
  </si>
  <si>
    <t>Ústřední vytápění</t>
  </si>
  <si>
    <t>Chlazení</t>
  </si>
  <si>
    <t>Vzduchotechnika</t>
  </si>
  <si>
    <t>Elektroinstalace</t>
  </si>
  <si>
    <t>Slaboproudé rozvody</t>
  </si>
  <si>
    <t>Rozvody technických plynů</t>
  </si>
  <si>
    <t>Uzavřený okruh chlazené vody</t>
  </si>
  <si>
    <t>Projekční práce</t>
  </si>
  <si>
    <t>Pasportizace</t>
  </si>
  <si>
    <t>Odpočty celkem</t>
  </si>
  <si>
    <t>Přípočty celkem</t>
  </si>
  <si>
    <t>ZRN</t>
  </si>
  <si>
    <t>ZRN+ost.náklady</t>
  </si>
  <si>
    <t>06-ústřední vytápění</t>
  </si>
  <si>
    <t>735</t>
  </si>
  <si>
    <t>Otopná tělesa</t>
  </si>
  <si>
    <t>PC</t>
  </si>
  <si>
    <t>RADIK -KOR.LINEAR CLASSIC  KLC1220.750</t>
  </si>
  <si>
    <t>KS</t>
  </si>
  <si>
    <t>RADIK 11VK 5040    11-050040-60</t>
  </si>
  <si>
    <t>RADIK HYGIENE VK 20 S-050070-P0</t>
  </si>
  <si>
    <t>RADIK 11-6060-5      11/060060-50</t>
  </si>
  <si>
    <t>RADIK HYGIENE  20 S-050040-K0</t>
  </si>
  <si>
    <t>RADIK 11 6050-5      11/060050-50</t>
  </si>
  <si>
    <t>713-000001a</t>
  </si>
  <si>
    <t>RADIK HYGIENE  20 S-050060-K0</t>
  </si>
  <si>
    <t>713-0000023bca</t>
  </si>
  <si>
    <t>RADIK 11 6040-5      11/060040-50</t>
  </si>
  <si>
    <t>713-0000023des</t>
  </si>
  <si>
    <t>RADIK POZINK 22-050050-50Z</t>
  </si>
  <si>
    <t>713-0000023desa</t>
  </si>
  <si>
    <t>RADIK 22 6060-5      22/060060-50</t>
  </si>
  <si>
    <t>713-0000023fa</t>
  </si>
  <si>
    <t>RADIK POZINK 22-050060-50Z</t>
  </si>
  <si>
    <t>713-0000023fab</t>
  </si>
  <si>
    <t>RADIK 21 6060-5      21/060060-50</t>
  </si>
  <si>
    <t>713-0000023ka</t>
  </si>
  <si>
    <t>RADIK POZINK 11-050040-50Z</t>
  </si>
  <si>
    <t>713-0000023kab</t>
  </si>
  <si>
    <t>RADIK 10 6050-5      10/060050-50</t>
  </si>
  <si>
    <t>713-0000024abc</t>
  </si>
  <si>
    <t>RADIK POZINK 11-050070-50Z</t>
  </si>
  <si>
    <t>713-0000024ob</t>
  </si>
  <si>
    <t>RADIK 10 6060-5      10/060060-50</t>
  </si>
  <si>
    <t>RADIK POZINK 22-050070-50Z</t>
  </si>
  <si>
    <t>RADIK 33 9070-5      33/090070-50</t>
  </si>
  <si>
    <t>RADIK 22 6080-5      22/060080-50</t>
  </si>
  <si>
    <t>RADIK POZINK 22-050080-50Z</t>
  </si>
  <si>
    <t>RADIK POZINK 21-050050-50Z</t>
  </si>
  <si>
    <t>RADIK 33 9050-5      33/090050-50</t>
  </si>
  <si>
    <t>RADIK 11 6080-5      11/060080-50</t>
  </si>
  <si>
    <t>RADIK POZINK 21-050140-50Z</t>
  </si>
  <si>
    <t>RADIK HYGIENE VK 20 S-060120-P0</t>
  </si>
  <si>
    <t>732-11ea</t>
  </si>
  <si>
    <t>732-11eaa</t>
  </si>
  <si>
    <t>732-11eab</t>
  </si>
  <si>
    <t>732-11ff</t>
  </si>
  <si>
    <t>734-00000017</t>
  </si>
  <si>
    <t>734-00000018</t>
  </si>
  <si>
    <t>734-000000181ab</t>
  </si>
  <si>
    <t>734-00000029aa</t>
  </si>
  <si>
    <t>734-00000030a</t>
  </si>
  <si>
    <t>734-00000030abv</t>
  </si>
  <si>
    <t>734-00000032ac</t>
  </si>
  <si>
    <t>735-00000117</t>
  </si>
  <si>
    <t>735-0000065h</t>
  </si>
  <si>
    <t>735-0000067bbc</t>
  </si>
  <si>
    <t>735-0000067c</t>
  </si>
  <si>
    <t>735-0000067ca</t>
  </si>
  <si>
    <t>735-0000067ce</t>
  </si>
  <si>
    <t>735-0000071</t>
  </si>
  <si>
    <t>735-0000091h</t>
  </si>
  <si>
    <t>735-0000116</t>
  </si>
  <si>
    <t>735-0000116a</t>
  </si>
  <si>
    <t>735-0000116b</t>
  </si>
  <si>
    <t>735-0000116c</t>
  </si>
  <si>
    <t>735-0000116d</t>
  </si>
  <si>
    <t>735-0000116e</t>
  </si>
  <si>
    <t>735-0000116f</t>
  </si>
  <si>
    <t>735-0000116g</t>
  </si>
  <si>
    <t>735-0000116h</t>
  </si>
  <si>
    <t>735-0000116i</t>
  </si>
  <si>
    <t>735-0000116j</t>
  </si>
  <si>
    <t>735-0000116k</t>
  </si>
  <si>
    <t>735-0000116l</t>
  </si>
  <si>
    <t>735-0000116m</t>
  </si>
  <si>
    <t>735-0000123c</t>
  </si>
  <si>
    <t>735-0000123e</t>
  </si>
  <si>
    <t>735-0000123f</t>
  </si>
  <si>
    <t>735-0000123g</t>
  </si>
  <si>
    <t>735-0000123h</t>
  </si>
  <si>
    <t>735-0000123i</t>
  </si>
  <si>
    <t>735-0000123k</t>
  </si>
  <si>
    <t>735-0000123l</t>
  </si>
  <si>
    <t>735-0000124</t>
  </si>
  <si>
    <t>735-0000127a</t>
  </si>
  <si>
    <t>735-0000127b</t>
  </si>
  <si>
    <t>735-0000127c</t>
  </si>
  <si>
    <t>735-0000127d</t>
  </si>
  <si>
    <t>735-0000127e</t>
  </si>
  <si>
    <t>735-0000127f</t>
  </si>
  <si>
    <t>735-0000127g</t>
  </si>
  <si>
    <t>735-0000127i</t>
  </si>
  <si>
    <t>735-0000127j</t>
  </si>
  <si>
    <t>735-0000128j</t>
  </si>
  <si>
    <t>735-0000703h</t>
  </si>
  <si>
    <t>735-0000703i</t>
  </si>
  <si>
    <t>735-0000703j</t>
  </si>
  <si>
    <t>735-0000703k</t>
  </si>
  <si>
    <t>735-0000703l</t>
  </si>
  <si>
    <t>735-0000703m</t>
  </si>
  <si>
    <t>735-0000707e</t>
  </si>
  <si>
    <t>735-0000707j</t>
  </si>
  <si>
    <t>735-0000707l</t>
  </si>
  <si>
    <t>735-0000708e</t>
  </si>
  <si>
    <t>735-0000708f</t>
  </si>
  <si>
    <t>735-0000708h</t>
  </si>
  <si>
    <t>342013324R00</t>
  </si>
  <si>
    <t xml:space="preserve">Příčka SDK,ocel.kce,2x oplášť.tl.150mm, RFI 12,5mm </t>
  </si>
  <si>
    <t>Měření a regulace - PAVILON A31</t>
  </si>
  <si>
    <t>DAC1146</t>
  </si>
  <si>
    <t>spinač tlakové diference, rozsah 50÷500 Pa, připojení  hadičkové Ø 6 mm</t>
  </si>
  <si>
    <t>snínač tlakové diference, rozsah 0÷50 Pa, výstup 0-10VDC, připojení  hadičkové Ø 6</t>
  </si>
  <si>
    <t>Komunikační propoj fancoilů pro společné řízení více FCU v 1 místnosti</t>
  </si>
  <si>
    <t>DFC304</t>
  </si>
  <si>
    <t>program aplikační v řídícím systému MaR</t>
  </si>
  <si>
    <t>DNS24</t>
  </si>
  <si>
    <t>DNSH24</t>
  </si>
  <si>
    <t>Výrobce</t>
  </si>
  <si>
    <t>GEA</t>
  </si>
  <si>
    <t>Mandík</t>
  </si>
  <si>
    <t>Multivac</t>
  </si>
  <si>
    <t>Flair</t>
  </si>
  <si>
    <t>DAIKIN</t>
  </si>
  <si>
    <t>VZT jednotka AIR INO 03.15 ve venkovním provedení v sestavě: pružná manžeta, uzavírací klapka, filtr EU4, teplovodní ohřívač Qt=13,1kW, ventilátor Vp=1000m3/h (dp=250Pa), vodní chladič Qch=5,8kW, filtr EU 9, pružná manžeta. Ventilátor s frekvenčním měničem</t>
  </si>
  <si>
    <t>AZ klima</t>
  </si>
  <si>
    <t>VZT jednotka AIR INE 03.15 ve venkovním provedení v sestavě: pružná manžeta, uzavírací klapka, ventilátor Vp=1000m3/h (dp=700Pa), pružná manžeta. Ventilátor s frekvenčním měničem</t>
  </si>
  <si>
    <t>Klima-Service</t>
  </si>
  <si>
    <t>Systemair</t>
  </si>
  <si>
    <t>Elektrodesign</t>
  </si>
  <si>
    <t>VKV</t>
  </si>
  <si>
    <t>Greif</t>
  </si>
  <si>
    <t>Fort plasty</t>
  </si>
  <si>
    <t>Carrier</t>
  </si>
  <si>
    <t>2 Pavilon A31</t>
  </si>
  <si>
    <t>Poznámka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</si>
</sst>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4" formatCode="_-* #,##0.00\ &quot;Kč&quot;_-;\-* #,##0.00\ &quot;Kč&quot;_-;_-* &quot;-&quot;??\ &quot;Kč&quot;_-;_-@_-"/>
    <numFmt numFmtId="164" formatCode="#,##0.00\ &quot;Kč&quot;"/>
    <numFmt numFmtId="165" formatCode="0.00_ ;[Red]\-0.00\ "/>
    <numFmt numFmtId="166" formatCode="0_ ;[Red]\-0\ "/>
    <numFmt numFmtId="167" formatCode="#,##0.00_ ;[Red]\-#,##0.00\ "/>
    <numFmt numFmtId="168" formatCode="#,##0.0"/>
    <numFmt numFmtId="169" formatCode="#,##0_ ;[Red]\-#,##0\ "/>
    <numFmt numFmtId="170" formatCode="_-* #,##0.00\ [$€-1]_-;\-* #,##0.00\ [$€-1]_-;_-* &quot;-&quot;??\ [$€-1]_-"/>
    <numFmt numFmtId="171" formatCode="#,##0.00_ ;\-#,##0.00\ "/>
    <numFmt numFmtId="172" formatCode="d/mm"/>
    <numFmt numFmtId="173" formatCode="#,##0\ "/>
    <numFmt numFmtId="174" formatCode="dd/mm/yy"/>
    <numFmt numFmtId="175" formatCode="0.0"/>
    <numFmt numFmtId="176" formatCode="#,##0\ &quot;Kč&quot;"/>
    <numFmt numFmtId="177" formatCode="_-* #,##0.00\ &quot;zł&quot;_-;\-* #,##0.00\ &quot;zł&quot;_-;_-* &quot;-&quot;??\ &quot;zł&quot;_-;_-@_-"/>
    <numFmt numFmtId="178" formatCode="_-* #,##0.00\ _z_ł_-;\-* #,##0.00\ _z_ł_-;_-* &quot;-&quot;??\ _z_ł_-;_-@_-"/>
  </numFmts>
  <fonts count="110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2"/>
      <name val="Century Gothic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b/>
      <sz val="16"/>
      <color indexed="9"/>
      <name val="Century Gothic"/>
      <family val="2"/>
      <charset val="238"/>
    </font>
    <font>
      <b/>
      <u/>
      <sz val="12"/>
      <color indexed="9"/>
      <name val="Arial CE"/>
      <charset val="238"/>
    </font>
    <font>
      <sz val="12"/>
      <name val="Arial CE"/>
      <charset val="238"/>
    </font>
    <font>
      <sz val="12"/>
      <color indexed="9"/>
      <name val="Arial CE"/>
      <charset val="238"/>
    </font>
    <font>
      <sz val="11"/>
      <color indexed="8"/>
      <name val="Century Gothic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indexed="10"/>
      <name val="Arial"/>
      <family val="2"/>
      <charset val="238"/>
    </font>
    <font>
      <b/>
      <i/>
      <sz val="8"/>
      <name val="Arial"/>
      <family val="2"/>
      <charset val="238"/>
    </font>
    <font>
      <sz val="10"/>
      <name val="Arial"/>
      <family val="2"/>
      <charset val="238"/>
    </font>
    <font>
      <b/>
      <sz val="20"/>
      <color indexed="9"/>
      <name val="Century Gothic"/>
      <family val="2"/>
      <charset val="238"/>
    </font>
    <font>
      <b/>
      <u/>
      <sz val="8"/>
      <color indexed="9"/>
      <name val="Century Gothic"/>
      <family val="2"/>
      <charset val="238"/>
    </font>
    <font>
      <sz val="8"/>
      <name val="Century Gothic"/>
      <family val="2"/>
      <charset val="238"/>
    </font>
    <font>
      <sz val="9"/>
      <name val="Century Gothic"/>
      <family val="2"/>
      <charset val="238"/>
    </font>
    <font>
      <sz val="8"/>
      <color indexed="17"/>
      <name val="Century Gothic"/>
      <family val="2"/>
      <charset val="238"/>
    </font>
    <font>
      <b/>
      <sz val="14"/>
      <name val="Century Gothic"/>
      <family val="2"/>
      <charset val="238"/>
    </font>
    <font>
      <u/>
      <sz val="8"/>
      <name val="Century Gothic"/>
      <family val="2"/>
      <charset val="238"/>
    </font>
    <font>
      <b/>
      <sz val="11"/>
      <name val="Century Gothic"/>
      <family val="2"/>
      <charset val="238"/>
    </font>
    <font>
      <b/>
      <sz val="8"/>
      <name val="Century Gothic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8"/>
      <color indexed="10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color indexed="8"/>
      <name val="Century Gothic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sz val="10"/>
      <name val="Helv"/>
      <family val="2"/>
    </font>
    <font>
      <sz val="10"/>
      <name val="Arial"/>
      <family val="2"/>
    </font>
    <font>
      <sz val="8"/>
      <name val="Arial CE"/>
      <family val="2"/>
      <charset val="238"/>
    </font>
    <font>
      <b/>
      <sz val="16"/>
      <color indexed="9"/>
      <name val="Arial"/>
      <family val="2"/>
    </font>
    <font>
      <sz val="9"/>
      <name val="Arial"/>
      <family val="2"/>
      <charset val="238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color indexed="8"/>
      <name val="Arial CE"/>
      <charset val="238"/>
    </font>
    <font>
      <b/>
      <sz val="10"/>
      <color indexed="8"/>
      <name val="Arial CE"/>
      <charset val="238"/>
    </font>
    <font>
      <sz val="10"/>
      <color indexed="17"/>
      <name val="Arial CE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b/>
      <sz val="9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 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6"/>
      <color indexed="8"/>
      <name val="Century Gothic"/>
      <family val="2"/>
      <charset val="238"/>
    </font>
    <font>
      <b/>
      <u/>
      <sz val="12"/>
      <color indexed="8"/>
      <name val="Arial CE"/>
      <charset val="238"/>
    </font>
    <font>
      <sz val="12"/>
      <color indexed="8"/>
      <name val="Arial CE"/>
      <charset val="238"/>
    </font>
    <font>
      <b/>
      <sz val="12"/>
      <color indexed="8"/>
      <name val="Century Gothic"/>
      <family val="2"/>
      <charset val="238"/>
    </font>
    <font>
      <b/>
      <u/>
      <sz val="10"/>
      <color indexed="8"/>
      <name val="Arial CE"/>
      <family val="2"/>
      <charset val="238"/>
    </font>
    <font>
      <u/>
      <sz val="10"/>
      <color indexed="8"/>
      <name val="Arial CE"/>
      <family val="2"/>
      <charset val="238"/>
    </font>
    <font>
      <sz val="9"/>
      <color indexed="8"/>
      <name val="Century Gothic"/>
      <family val="2"/>
      <charset val="238"/>
    </font>
    <font>
      <b/>
      <sz val="14"/>
      <color indexed="8"/>
      <name val="Century Gothic"/>
      <family val="2"/>
      <charset val="238"/>
    </font>
    <font>
      <sz val="10"/>
      <color indexed="8"/>
      <name val="Century Gothic"/>
      <family val="2"/>
      <charset val="238"/>
    </font>
    <font>
      <sz val="10"/>
      <color indexed="8"/>
      <name val="Calibri"/>
      <family val="2"/>
      <charset val="238"/>
    </font>
    <font>
      <sz val="11"/>
      <name val="Century Gothic"/>
      <family val="2"/>
      <charset val="238"/>
    </font>
    <font>
      <sz val="11"/>
      <color indexed="62"/>
      <name val="Century Gothic"/>
      <family val="2"/>
      <charset val="238"/>
    </font>
    <font>
      <sz val="14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i/>
      <sz val="10"/>
      <color indexed="8"/>
      <name val="Century Gothic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2"/>
      <name val="宋体"/>
      <charset val="134"/>
    </font>
    <font>
      <b/>
      <sz val="16"/>
      <color indexed="9"/>
      <name val="Arial CE"/>
      <charset val="238"/>
    </font>
    <font>
      <sz val="16"/>
      <color indexed="9"/>
      <name val="Arial CE"/>
      <charset val="238"/>
    </font>
    <font>
      <b/>
      <sz val="12"/>
      <color indexed="9"/>
      <name val="Arial CE"/>
      <charset val="238"/>
    </font>
    <font>
      <sz val="6"/>
      <name val="Arial"/>
      <family val="2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sz val="8"/>
      <color indexed="30"/>
      <name val="Arial"/>
      <family val="2"/>
      <charset val="238"/>
    </font>
    <font>
      <b/>
      <i/>
      <sz val="9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indexed="18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</fills>
  <borders count="10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40">
    <xf numFmtId="0" fontId="0" fillId="0" borderId="0"/>
    <xf numFmtId="168" fontId="5" fillId="0" borderId="0" applyAlignment="0">
      <alignment horizontal="right" wrapText="1"/>
    </xf>
    <xf numFmtId="4" fontId="5" fillId="0" borderId="0" applyBorder="0" applyAlignment="0">
      <alignment horizontal="right" wrapText="1"/>
    </xf>
    <xf numFmtId="0" fontId="5" fillId="0" borderId="0">
      <alignment horizontal="right" wrapText="1"/>
    </xf>
    <xf numFmtId="173" fontId="5" fillId="0" borderId="0" applyFont="0" applyFill="0" applyBorder="0">
      <alignment horizontal="right" vertical="center"/>
    </xf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8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0" fontId="55" fillId="0" borderId="0">
      <alignment horizontal="center" vertical="center" wrapText="1"/>
    </xf>
    <xf numFmtId="44" fontId="35" fillId="0" borderId="0" applyFont="0" applyFill="0" applyBorder="0" applyAlignment="0" applyProtection="0"/>
    <xf numFmtId="0" fontId="56" fillId="0" borderId="0">
      <alignment horizontal="left"/>
    </xf>
    <xf numFmtId="0" fontId="7" fillId="0" borderId="0"/>
    <xf numFmtId="0" fontId="20" fillId="0" borderId="0"/>
    <xf numFmtId="0" fontId="36" fillId="0" borderId="0"/>
    <xf numFmtId="0" fontId="7" fillId="0" borderId="0"/>
    <xf numFmtId="0" fontId="20" fillId="0" borderId="0"/>
    <xf numFmtId="0" fontId="7" fillId="0" borderId="0"/>
    <xf numFmtId="173" fontId="1" fillId="0" borderId="0">
      <alignment vertical="center"/>
    </xf>
    <xf numFmtId="0" fontId="20" fillId="0" borderId="0"/>
    <xf numFmtId="173" fontId="1" fillId="0" borderId="0">
      <alignment vertical="center"/>
    </xf>
    <xf numFmtId="0" fontId="20" fillId="0" borderId="0"/>
    <xf numFmtId="0" fontId="1" fillId="0" borderId="0"/>
    <xf numFmtId="0" fontId="36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39" fillId="0" borderId="1">
      <alignment horizontal="center" vertical="center" wrapText="1"/>
    </xf>
    <xf numFmtId="0" fontId="39" fillId="0" borderId="1">
      <alignment horizontal="center" vertical="center" wrapText="1"/>
    </xf>
    <xf numFmtId="172" fontId="1" fillId="0" borderId="0">
      <alignment horizontal="center" vertical="center"/>
    </xf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7" fillId="0" borderId="0"/>
    <xf numFmtId="0" fontId="38" fillId="0" borderId="0" applyFont="0" applyFill="0" applyBorder="0" applyAlignment="0" applyProtection="0"/>
    <xf numFmtId="177" fontId="20" fillId="0" borderId="0" applyFont="0" applyFill="0" applyBorder="0" applyAlignment="0" applyProtection="0"/>
    <xf numFmtId="0" fontId="98" fillId="0" borderId="0">
      <alignment vertical="center"/>
    </xf>
    <xf numFmtId="0" fontId="20" fillId="0" borderId="0"/>
    <xf numFmtId="173" fontId="1" fillId="0" borderId="0">
      <alignment vertical="center"/>
    </xf>
  </cellStyleXfs>
  <cellXfs count="1069">
    <xf numFmtId="0" fontId="0" fillId="0" borderId="0" xfId="0"/>
    <xf numFmtId="0" fontId="2" fillId="0" borderId="0" xfId="22" applyFont="1" applyAlignment="1">
      <alignment horizontal="left" indent="1"/>
    </xf>
    <xf numFmtId="0" fontId="5" fillId="0" borderId="0" xfId="22" applyFont="1"/>
    <xf numFmtId="0" fontId="0" fillId="2" borderId="0" xfId="0" applyFill="1"/>
    <xf numFmtId="0" fontId="8" fillId="2" borderId="0" xfId="0" applyFont="1" applyFill="1"/>
    <xf numFmtId="0" fontId="0" fillId="2" borderId="0" xfId="0" applyFont="1" applyFill="1"/>
    <xf numFmtId="0" fontId="0" fillId="0" borderId="0" xfId="0" applyFont="1"/>
    <xf numFmtId="0" fontId="10" fillId="3" borderId="0" xfId="22" applyFont="1" applyFill="1" applyAlignment="1">
      <alignment horizontal="left" vertical="center" indent="1"/>
    </xf>
    <xf numFmtId="0" fontId="11" fillId="3" borderId="0" xfId="22" applyFont="1" applyFill="1" applyAlignment="1">
      <alignment horizontal="center" vertical="center"/>
    </xf>
    <xf numFmtId="0" fontId="11" fillId="3" borderId="0" xfId="22" applyFont="1" applyFill="1" applyAlignment="1">
      <alignment horizontal="left" vertical="top" wrapText="1"/>
    </xf>
    <xf numFmtId="0" fontId="11" fillId="3" borderId="0" xfId="22" applyFont="1" applyFill="1" applyAlignment="1">
      <alignment horizontal="center"/>
    </xf>
    <xf numFmtId="0" fontId="11" fillId="3" borderId="0" xfId="22" applyFont="1" applyFill="1" applyAlignment="1"/>
    <xf numFmtId="2" fontId="11" fillId="3" borderId="0" xfId="22" applyNumberFormat="1" applyFont="1" applyFill="1" applyAlignment="1"/>
    <xf numFmtId="164" fontId="10" fillId="3" borderId="0" xfId="22" applyNumberFormat="1" applyFont="1" applyFill="1" applyAlignment="1">
      <alignment horizontal="right" vertical="center" indent="1"/>
    </xf>
    <xf numFmtId="0" fontId="12" fillId="4" borderId="0" xfId="22" applyFont="1" applyFill="1" applyAlignment="1"/>
    <xf numFmtId="0" fontId="11" fillId="4" borderId="0" xfId="22" applyFont="1" applyFill="1" applyAlignment="1">
      <alignment horizontal="center" vertical="center"/>
    </xf>
    <xf numFmtId="0" fontId="11" fillId="4" borderId="0" xfId="22" applyFont="1" applyFill="1" applyAlignment="1">
      <alignment horizontal="left" vertical="top" wrapText="1"/>
    </xf>
    <xf numFmtId="0" fontId="11" fillId="4" borderId="0" xfId="22" applyFont="1" applyFill="1" applyAlignment="1">
      <alignment horizontal="center"/>
    </xf>
    <xf numFmtId="0" fontId="11" fillId="4" borderId="0" xfId="22" applyFont="1" applyFill="1" applyAlignment="1"/>
    <xf numFmtId="2" fontId="11" fillId="4" borderId="0" xfId="22" applyNumberFormat="1" applyFont="1" applyFill="1" applyAlignment="1"/>
    <xf numFmtId="164" fontId="13" fillId="4" borderId="0" xfId="22" applyNumberFormat="1" applyFont="1" applyFill="1" applyAlignment="1">
      <alignment horizontal="right"/>
    </xf>
    <xf numFmtId="0" fontId="3" fillId="0" borderId="0" xfId="22" applyFont="1" applyAlignment="1">
      <alignment horizontal="center" vertical="center"/>
    </xf>
    <xf numFmtId="0" fontId="4" fillId="0" borderId="0" xfId="22" applyFont="1" applyAlignment="1">
      <alignment horizontal="left" vertical="top" wrapText="1"/>
    </xf>
    <xf numFmtId="0" fontId="4" fillId="0" borderId="0" xfId="22" applyFont="1" applyAlignment="1">
      <alignment horizontal="center"/>
    </xf>
    <xf numFmtId="0" fontId="4" fillId="0" borderId="0" xfId="22" applyFont="1" applyAlignment="1">
      <alignment horizontal="right"/>
    </xf>
    <xf numFmtId="2" fontId="4" fillId="0" borderId="0" xfId="22" applyNumberFormat="1" applyFont="1" applyAlignment="1">
      <alignment horizontal="centerContinuous"/>
    </xf>
    <xf numFmtId="164" fontId="4" fillId="0" borderId="0" xfId="22" applyNumberFormat="1" applyFont="1" applyAlignment="1">
      <alignment horizontal="centerContinuous"/>
    </xf>
    <xf numFmtId="0" fontId="1" fillId="0" borderId="0" xfId="22" applyFont="1" applyAlignment="1">
      <alignment horizontal="center" vertical="center"/>
    </xf>
    <xf numFmtId="0" fontId="1" fillId="0" borderId="0" xfId="22" applyFont="1" applyAlignment="1">
      <alignment horizontal="left" vertical="top" wrapText="1"/>
    </xf>
    <xf numFmtId="0" fontId="1" fillId="0" borderId="0" xfId="22" applyAlignment="1">
      <alignment horizontal="center"/>
    </xf>
    <xf numFmtId="0" fontId="1" fillId="0" borderId="0" xfId="22" applyAlignment="1">
      <alignment horizontal="right"/>
    </xf>
    <xf numFmtId="2" fontId="1" fillId="0" borderId="0" xfId="22" applyNumberFormat="1"/>
    <xf numFmtId="164" fontId="1" fillId="0" borderId="0" xfId="22" applyNumberFormat="1" applyAlignment="1"/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49" fontId="15" fillId="5" borderId="2" xfId="22" applyNumberFormat="1" applyFont="1" applyFill="1" applyBorder="1"/>
    <xf numFmtId="164" fontId="15" fillId="5" borderId="2" xfId="22" applyNumberFormat="1" applyFont="1" applyFill="1" applyBorder="1" applyAlignment="1">
      <alignment horizontal="center"/>
    </xf>
    <xf numFmtId="49" fontId="15" fillId="2" borderId="2" xfId="22" applyNumberFormat="1" applyFont="1" applyFill="1" applyBorder="1" applyAlignment="1">
      <alignment vertical="center" wrapText="1"/>
    </xf>
    <xf numFmtId="0" fontId="15" fillId="2" borderId="2" xfId="22" applyFont="1" applyFill="1" applyBorder="1" applyAlignment="1">
      <alignment vertical="center" wrapText="1"/>
    </xf>
    <xf numFmtId="0" fontId="17" fillId="2" borderId="0" xfId="0" applyFont="1" applyFill="1"/>
    <xf numFmtId="0" fontId="17" fillId="2" borderId="2" xfId="22" applyFont="1" applyFill="1" applyBorder="1" applyAlignment="1">
      <alignment vertical="center" wrapText="1"/>
    </xf>
    <xf numFmtId="0" fontId="15" fillId="5" borderId="2" xfId="22" applyFont="1" applyFill="1" applyBorder="1" applyAlignment="1">
      <alignment vertical="center"/>
    </xf>
    <xf numFmtId="4" fontId="15" fillId="2" borderId="2" xfId="22" applyNumberFormat="1" applyFont="1" applyFill="1" applyBorder="1" applyAlignment="1">
      <alignment vertical="center" wrapText="1"/>
    </xf>
    <xf numFmtId="0" fontId="15" fillId="5" borderId="2" xfId="22" applyFont="1" applyFill="1" applyBorder="1" applyAlignment="1">
      <alignment horizontal="center" vertical="center" wrapText="1"/>
    </xf>
    <xf numFmtId="0" fontId="15" fillId="5" borderId="2" xfId="22" applyFont="1" applyFill="1" applyBorder="1" applyAlignment="1">
      <alignment horizontal="left" vertical="top" wrapText="1"/>
    </xf>
    <xf numFmtId="0" fontId="15" fillId="5" borderId="2" xfId="22" applyFont="1" applyFill="1" applyBorder="1" applyAlignment="1">
      <alignment horizontal="center"/>
    </xf>
    <xf numFmtId="0" fontId="15" fillId="5" borderId="2" xfId="22" applyNumberFormat="1" applyFont="1" applyFill="1" applyBorder="1" applyAlignment="1">
      <alignment horizontal="center" wrapText="1"/>
    </xf>
    <xf numFmtId="2" fontId="15" fillId="5" borderId="2" xfId="22" applyNumberFormat="1" applyFont="1" applyFill="1" applyBorder="1" applyAlignment="1">
      <alignment horizontal="center"/>
    </xf>
    <xf numFmtId="4" fontId="17" fillId="2" borderId="2" xfId="0" applyNumberFormat="1" applyFont="1" applyFill="1" applyBorder="1"/>
    <xf numFmtId="0" fontId="17" fillId="0" borderId="3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center" wrapText="1"/>
    </xf>
    <xf numFmtId="0" fontId="17" fillId="0" borderId="0" xfId="0" applyFont="1"/>
    <xf numFmtId="49" fontId="6" fillId="5" borderId="2" xfId="22" applyNumberFormat="1" applyFont="1" applyFill="1" applyBorder="1" applyAlignment="1">
      <alignment vertical="center"/>
    </xf>
    <xf numFmtId="0" fontId="19" fillId="5" borderId="5" xfId="22" applyFont="1" applyFill="1" applyBorder="1" applyAlignment="1">
      <alignment vertical="center" wrapText="1"/>
    </xf>
    <xf numFmtId="0" fontId="15" fillId="5" borderId="6" xfId="22" applyFont="1" applyFill="1" applyBorder="1" applyAlignment="1">
      <alignment vertical="center"/>
    </xf>
    <xf numFmtId="4" fontId="15" fillId="5" borderId="6" xfId="22" applyNumberFormat="1" applyFont="1" applyFill="1" applyBorder="1" applyAlignment="1">
      <alignment vertical="center"/>
    </xf>
    <xf numFmtId="2" fontId="15" fillId="5" borderId="7" xfId="22" applyNumberFormat="1" applyFont="1" applyFill="1" applyBorder="1" applyAlignment="1">
      <alignment vertical="center"/>
    </xf>
    <xf numFmtId="49" fontId="15" fillId="5" borderId="2" xfId="22" applyNumberFormat="1" applyFont="1" applyFill="1" applyBorder="1" applyAlignment="1">
      <alignment vertical="center" wrapText="1"/>
    </xf>
    <xf numFmtId="0" fontId="15" fillId="2" borderId="5" xfId="22" applyFont="1" applyFill="1" applyBorder="1" applyAlignment="1">
      <alignment vertical="center" wrapText="1"/>
    </xf>
    <xf numFmtId="0" fontId="15" fillId="2" borderId="6" xfId="22" applyFont="1" applyFill="1" applyBorder="1" applyAlignment="1">
      <alignment vertical="center" wrapText="1"/>
    </xf>
    <xf numFmtId="0" fontId="15" fillId="2" borderId="6" xfId="22" applyNumberFormat="1" applyFont="1" applyFill="1" applyBorder="1" applyAlignment="1">
      <alignment vertical="center" wrapText="1"/>
    </xf>
    <xf numFmtId="4" fontId="15" fillId="2" borderId="7" xfId="22" applyNumberFormat="1" applyFont="1" applyFill="1" applyBorder="1" applyAlignment="1">
      <alignment vertical="center" wrapText="1"/>
    </xf>
    <xf numFmtId="0" fontId="16" fillId="5" borderId="5" xfId="22" applyFont="1" applyFill="1" applyBorder="1" applyAlignment="1">
      <alignment vertical="center" wrapText="1"/>
    </xf>
    <xf numFmtId="0" fontId="16" fillId="5" borderId="6" xfId="22" applyFont="1" applyFill="1" applyBorder="1" applyAlignment="1">
      <alignment vertical="center" wrapText="1"/>
    </xf>
    <xf numFmtId="0" fontId="16" fillId="5" borderId="6" xfId="22" applyNumberFormat="1" applyFont="1" applyFill="1" applyBorder="1" applyAlignment="1">
      <alignment vertical="center" wrapText="1"/>
    </xf>
    <xf numFmtId="4" fontId="16" fillId="5" borderId="7" xfId="22" applyNumberFormat="1" applyFont="1" applyFill="1" applyBorder="1" applyAlignment="1">
      <alignment vertical="center" wrapText="1"/>
    </xf>
    <xf numFmtId="4" fontId="16" fillId="5" borderId="2" xfId="22" applyNumberFormat="1" applyFont="1" applyFill="1" applyBorder="1" applyAlignment="1">
      <alignment vertical="center" wrapText="1"/>
    </xf>
    <xf numFmtId="165" fontId="15" fillId="2" borderId="2" xfId="22" applyNumberFormat="1" applyFont="1" applyFill="1" applyBorder="1" applyAlignment="1">
      <alignment vertical="center" wrapText="1"/>
    </xf>
    <xf numFmtId="165" fontId="17" fillId="2" borderId="2" xfId="22" applyNumberFormat="1" applyFont="1" applyFill="1" applyBorder="1" applyAlignment="1">
      <alignment vertical="center" wrapText="1"/>
    </xf>
    <xf numFmtId="4" fontId="6" fillId="5" borderId="2" xfId="22" applyNumberFormat="1" applyFont="1" applyFill="1" applyBorder="1" applyAlignment="1">
      <alignment vertical="center"/>
    </xf>
    <xf numFmtId="0" fontId="15" fillId="2" borderId="2" xfId="22" applyNumberFormat="1" applyFont="1" applyFill="1" applyBorder="1" applyAlignment="1">
      <alignment horizontal="center" vertical="center" wrapText="1"/>
    </xf>
    <xf numFmtId="0" fontId="15" fillId="2" borderId="2" xfId="22" applyFont="1" applyFill="1" applyBorder="1" applyAlignment="1">
      <alignment horizontal="center" vertical="center" wrapText="1"/>
    </xf>
    <xf numFmtId="0" fontId="17" fillId="2" borderId="2" xfId="22" applyFont="1" applyFill="1" applyBorder="1" applyAlignment="1">
      <alignment horizontal="center" vertical="center" wrapText="1"/>
    </xf>
    <xf numFmtId="0" fontId="21" fillId="3" borderId="0" xfId="22" applyFont="1" applyFill="1" applyAlignment="1">
      <alignment horizontal="left" vertical="center"/>
    </xf>
    <xf numFmtId="0" fontId="22" fillId="3" borderId="0" xfId="22" applyFont="1" applyFill="1" applyAlignment="1"/>
    <xf numFmtId="0" fontId="22" fillId="3" borderId="0" xfId="22" applyFont="1" applyFill="1" applyAlignment="1">
      <alignment vertical="center"/>
    </xf>
    <xf numFmtId="4" fontId="23" fillId="3" borderId="0" xfId="19" applyNumberFormat="1" applyFont="1" applyFill="1" applyAlignment="1">
      <alignment vertical="center"/>
    </xf>
    <xf numFmtId="0" fontId="21" fillId="3" borderId="0" xfId="22" applyFont="1" applyFill="1" applyAlignment="1">
      <alignment horizontal="right" vertical="center"/>
    </xf>
    <xf numFmtId="4" fontId="24" fillId="0" borderId="0" xfId="19" applyNumberFormat="1" applyFont="1" applyAlignment="1">
      <alignment horizontal="right"/>
    </xf>
    <xf numFmtId="4" fontId="23" fillId="0" borderId="0" xfId="19" applyNumberFormat="1" applyFont="1" applyAlignment="1">
      <alignment vertical="center"/>
    </xf>
    <xf numFmtId="4" fontId="25" fillId="0" borderId="0" xfId="19" applyNumberFormat="1" applyFont="1" applyAlignment="1">
      <alignment vertical="center"/>
    </xf>
    <xf numFmtId="0" fontId="23" fillId="0" borderId="0" xfId="19" applyFont="1" applyAlignment="1">
      <alignment vertical="center"/>
    </xf>
    <xf numFmtId="0" fontId="25" fillId="0" borderId="0" xfId="19" applyFont="1" applyAlignment="1">
      <alignment vertical="center"/>
    </xf>
    <xf numFmtId="0" fontId="13" fillId="4" borderId="0" xfId="22" applyFont="1" applyFill="1" applyAlignment="1">
      <alignment horizontal="right"/>
    </xf>
    <xf numFmtId="0" fontId="23" fillId="4" borderId="0" xfId="19" applyFont="1" applyFill="1" applyAlignment="1">
      <alignment vertical="center"/>
    </xf>
    <xf numFmtId="0" fontId="26" fillId="0" borderId="0" xfId="22" applyFont="1" applyAlignment="1">
      <alignment horizontal="left" indent="1"/>
    </xf>
    <xf numFmtId="0" fontId="27" fillId="0" borderId="0" xfId="22" applyFont="1" applyAlignment="1">
      <alignment horizontal="center" vertical="center"/>
    </xf>
    <xf numFmtId="0" fontId="27" fillId="0" borderId="0" xfId="22" applyFont="1" applyAlignment="1">
      <alignment horizontal="center"/>
    </xf>
    <xf numFmtId="0" fontId="27" fillId="0" borderId="0" xfId="22" applyFont="1" applyAlignment="1">
      <alignment horizontal="right" vertical="center"/>
    </xf>
    <xf numFmtId="0" fontId="26" fillId="0" borderId="0" xfId="22" applyFont="1" applyAlignment="1">
      <alignment horizontal="center" vertical="center"/>
    </xf>
    <xf numFmtId="0" fontId="28" fillId="0" borderId="0" xfId="22" applyFont="1" applyAlignment="1">
      <alignment horizontal="left" indent="1"/>
    </xf>
    <xf numFmtId="0" fontId="15" fillId="5" borderId="7" xfId="22" applyFont="1" applyFill="1" applyBorder="1" applyAlignment="1">
      <alignment horizontal="center" wrapText="1"/>
    </xf>
    <xf numFmtId="0" fontId="15" fillId="5" borderId="7" xfId="22" applyFont="1" applyFill="1" applyBorder="1" applyAlignment="1">
      <alignment horizontal="center"/>
    </xf>
    <xf numFmtId="0" fontId="15" fillId="5" borderId="7" xfId="22" applyNumberFormat="1" applyFont="1" applyFill="1" applyBorder="1" applyAlignment="1">
      <alignment horizontal="center"/>
    </xf>
    <xf numFmtId="0" fontId="15" fillId="5" borderId="2" xfId="22" applyFont="1" applyFill="1" applyBorder="1" applyAlignment="1">
      <alignment horizontal="center" wrapText="1"/>
    </xf>
    <xf numFmtId="0" fontId="15" fillId="5" borderId="5" xfId="22" applyFont="1" applyFill="1" applyBorder="1" applyAlignment="1">
      <alignment horizontal="center" wrapText="1"/>
    </xf>
    <xf numFmtId="0" fontId="15" fillId="5" borderId="2" xfId="19" applyFont="1" applyFill="1" applyBorder="1" applyAlignment="1">
      <alignment horizontal="center" vertical="center" wrapText="1"/>
    </xf>
    <xf numFmtId="0" fontId="15" fillId="0" borderId="7" xfId="19" applyFont="1" applyBorder="1" applyAlignment="1">
      <alignment vertical="center" wrapText="1"/>
    </xf>
    <xf numFmtId="49" fontId="19" fillId="0" borderId="5" xfId="19" applyNumberFormat="1" applyFont="1" applyBorder="1" applyAlignment="1">
      <alignment horizontal="left" vertical="center" wrapText="1"/>
    </xf>
    <xf numFmtId="0" fontId="15" fillId="0" borderId="6" xfId="19" applyFont="1" applyBorder="1" applyAlignment="1">
      <alignment wrapText="1"/>
    </xf>
    <xf numFmtId="0" fontId="15" fillId="0" borderId="2" xfId="19" applyFont="1" applyBorder="1" applyAlignment="1">
      <alignment vertical="center" wrapText="1"/>
    </xf>
    <xf numFmtId="4" fontId="24" fillId="0" borderId="0" xfId="19" applyNumberFormat="1" applyFont="1" applyAlignment="1">
      <alignment horizontal="right" wrapText="1"/>
    </xf>
    <xf numFmtId="4" fontId="23" fillId="0" borderId="0" xfId="19" applyNumberFormat="1" applyFont="1" applyAlignment="1">
      <alignment vertical="center" wrapText="1"/>
    </xf>
    <xf numFmtId="4" fontId="25" fillId="0" borderId="0" xfId="19" applyNumberFormat="1" applyFont="1" applyAlignment="1">
      <alignment vertical="center" wrapText="1"/>
    </xf>
    <xf numFmtId="0" fontId="23" fillId="0" borderId="0" xfId="19" applyFont="1" applyAlignment="1">
      <alignment vertical="center" wrapText="1"/>
    </xf>
    <xf numFmtId="0" fontId="25" fillId="0" borderId="0" xfId="19" applyFont="1" applyAlignment="1">
      <alignment vertical="center" wrapText="1"/>
    </xf>
    <xf numFmtId="49" fontId="15" fillId="0" borderId="7" xfId="19" applyNumberFormat="1" applyFont="1" applyFill="1" applyBorder="1" applyAlignment="1">
      <alignment horizontal="center" vertical="center" wrapText="1"/>
    </xf>
    <xf numFmtId="49" fontId="15" fillId="0" borderId="2" xfId="19" applyNumberFormat="1" applyFont="1" applyFill="1" applyBorder="1" applyAlignment="1">
      <alignment horizontal="left" vertical="center" wrapText="1"/>
    </xf>
    <xf numFmtId="49" fontId="15" fillId="0" borderId="5" xfId="19" applyNumberFormat="1" applyFont="1" applyFill="1" applyBorder="1" applyAlignment="1">
      <alignment horizontal="center" wrapText="1"/>
    </xf>
    <xf numFmtId="166" fontId="15" fillId="0" borderId="2" xfId="19" applyNumberFormat="1" applyFont="1" applyFill="1" applyBorder="1" applyAlignment="1">
      <alignment wrapText="1"/>
    </xf>
    <xf numFmtId="4" fontId="17" fillId="0" borderId="2" xfId="19" applyNumberFormat="1" applyFont="1" applyBorder="1" applyAlignment="1"/>
    <xf numFmtId="4" fontId="17" fillId="0" borderId="2" xfId="19" applyNumberFormat="1" applyFont="1" applyFill="1" applyBorder="1" applyAlignment="1"/>
    <xf numFmtId="4" fontId="17" fillId="0" borderId="5" xfId="19" applyNumberFormat="1" applyFont="1" applyFill="1" applyBorder="1" applyAlignment="1"/>
    <xf numFmtId="167" fontId="15" fillId="0" borderId="2" xfId="19" applyNumberFormat="1" applyFont="1" applyBorder="1" applyAlignment="1"/>
    <xf numFmtId="0" fontId="15" fillId="0" borderId="3" xfId="19" applyFont="1" applyFill="1" applyBorder="1" applyAlignment="1">
      <alignment horizontal="center" vertical="center" wrapText="1"/>
    </xf>
    <xf numFmtId="49" fontId="15" fillId="0" borderId="7" xfId="19" applyNumberFormat="1" applyFont="1" applyBorder="1" applyAlignment="1">
      <alignment horizontal="center" vertical="center" wrapText="1"/>
    </xf>
    <xf numFmtId="1" fontId="15" fillId="0" borderId="2" xfId="19" applyNumberFormat="1" applyFont="1" applyBorder="1" applyAlignment="1">
      <alignment vertical="center" wrapText="1"/>
    </xf>
    <xf numFmtId="0" fontId="15" fillId="0" borderId="5" xfId="19" applyFont="1" applyBorder="1" applyAlignment="1">
      <alignment horizontal="center" wrapText="1"/>
    </xf>
    <xf numFmtId="166" fontId="15" fillId="0" borderId="2" xfId="19" applyNumberFormat="1" applyFont="1" applyBorder="1" applyAlignment="1">
      <alignment wrapText="1"/>
    </xf>
    <xf numFmtId="4" fontId="17" fillId="0" borderId="5" xfId="19" applyNumberFormat="1" applyFont="1" applyBorder="1" applyAlignment="1"/>
    <xf numFmtId="0" fontId="15" fillId="0" borderId="5" xfId="19" applyFont="1" applyBorder="1" applyAlignment="1" applyProtection="1">
      <alignment horizontal="center" wrapText="1"/>
      <protection locked="0"/>
    </xf>
    <xf numFmtId="0" fontId="15" fillId="0" borderId="3" xfId="19" applyFont="1" applyBorder="1" applyAlignment="1">
      <alignment vertical="center" wrapText="1"/>
    </xf>
    <xf numFmtId="166" fontId="15" fillId="0" borderId="6" xfId="19" applyNumberFormat="1" applyFont="1" applyBorder="1" applyAlignment="1">
      <alignment wrapText="1"/>
    </xf>
    <xf numFmtId="4" fontId="17" fillId="0" borderId="6" xfId="19" applyNumberFormat="1" applyFont="1" applyBorder="1" applyAlignment="1"/>
    <xf numFmtId="0" fontId="15" fillId="0" borderId="2" xfId="19" applyFont="1" applyBorder="1" applyAlignment="1" applyProtection="1">
      <alignment horizontal="center" wrapText="1"/>
      <protection locked="0"/>
    </xf>
    <xf numFmtId="0" fontId="15" fillId="0" borderId="4" xfId="19" applyFont="1" applyBorder="1" applyAlignment="1">
      <alignment vertical="center"/>
    </xf>
    <xf numFmtId="0" fontId="15" fillId="0" borderId="0" xfId="19" applyFont="1" applyAlignment="1">
      <alignment vertical="center"/>
    </xf>
    <xf numFmtId="0" fontId="16" fillId="0" borderId="0" xfId="19" applyNumberFormat="1" applyFont="1" applyAlignment="1">
      <alignment vertical="center"/>
    </xf>
    <xf numFmtId="0" fontId="16" fillId="0" borderId="0" xfId="19" applyFont="1" applyAlignment="1">
      <alignment horizontal="center"/>
    </xf>
    <xf numFmtId="4" fontId="15" fillId="0" borderId="0" xfId="19" applyNumberFormat="1" applyFont="1" applyAlignment="1"/>
    <xf numFmtId="0" fontId="15" fillId="0" borderId="2" xfId="19" applyFont="1" applyBorder="1" applyAlignment="1">
      <alignment vertical="center"/>
    </xf>
    <xf numFmtId="49" fontId="16" fillId="5" borderId="2" xfId="22" applyNumberFormat="1" applyFont="1" applyFill="1" applyBorder="1" applyAlignment="1">
      <alignment horizontal="left"/>
    </xf>
    <xf numFmtId="0" fontId="19" fillId="5" borderId="5" xfId="22" applyFont="1" applyFill="1" applyBorder="1"/>
    <xf numFmtId="0" fontId="15" fillId="5" borderId="6" xfId="22" applyFont="1" applyFill="1" applyBorder="1" applyAlignment="1">
      <alignment horizontal="center"/>
    </xf>
    <xf numFmtId="4" fontId="15" fillId="5" borderId="6" xfId="22" applyNumberFormat="1" applyFont="1" applyFill="1" applyBorder="1" applyAlignment="1">
      <alignment horizontal="right"/>
    </xf>
    <xf numFmtId="4" fontId="16" fillId="5" borderId="2" xfId="19" applyNumberFormat="1" applyFont="1" applyFill="1" applyBorder="1" applyAlignment="1">
      <alignment vertical="center"/>
    </xf>
    <xf numFmtId="4" fontId="15" fillId="0" borderId="0" xfId="19" applyNumberFormat="1" applyFont="1" applyBorder="1" applyAlignment="1"/>
    <xf numFmtId="4" fontId="16" fillId="0" borderId="0" xfId="19" applyNumberFormat="1" applyFont="1" applyBorder="1" applyAlignment="1"/>
    <xf numFmtId="4" fontId="16" fillId="0" borderId="8" xfId="19" applyNumberFormat="1" applyFont="1" applyBorder="1" applyAlignment="1"/>
    <xf numFmtId="0" fontId="15" fillId="5" borderId="2" xfId="22" applyFont="1" applyFill="1" applyBorder="1" applyAlignment="1"/>
    <xf numFmtId="49" fontId="6" fillId="5" borderId="2" xfId="22" applyNumberFormat="1" applyFont="1" applyFill="1" applyBorder="1" applyAlignment="1"/>
    <xf numFmtId="0" fontId="19" fillId="5" borderId="5" xfId="22" applyFont="1" applyFill="1" applyBorder="1" applyAlignment="1"/>
    <xf numFmtId="0" fontId="15" fillId="5" borderId="6" xfId="22" applyFont="1" applyFill="1" applyBorder="1" applyAlignment="1"/>
    <xf numFmtId="4" fontId="15" fillId="5" borderId="6" xfId="22" applyNumberFormat="1" applyFont="1" applyFill="1" applyBorder="1" applyAlignment="1"/>
    <xf numFmtId="4" fontId="6" fillId="5" borderId="2" xfId="19" applyNumberFormat="1" applyFont="1" applyFill="1" applyBorder="1" applyAlignment="1"/>
    <xf numFmtId="4" fontId="24" fillId="0" borderId="0" xfId="19" applyNumberFormat="1" applyFont="1" applyAlignment="1"/>
    <xf numFmtId="4" fontId="23" fillId="0" borderId="0" xfId="19" applyNumberFormat="1" applyFont="1" applyAlignment="1"/>
    <xf numFmtId="4" fontId="25" fillId="0" borderId="0" xfId="19" applyNumberFormat="1" applyFont="1" applyAlignment="1"/>
    <xf numFmtId="0" fontId="23" fillId="0" borderId="0" xfId="19" applyFont="1" applyAlignment="1"/>
    <xf numFmtId="0" fontId="25" fillId="0" borderId="0" xfId="19" applyFont="1" applyAlignment="1"/>
    <xf numFmtId="0" fontId="29" fillId="0" borderId="0" xfId="19" applyFont="1" applyAlignment="1">
      <alignment vertical="center"/>
    </xf>
    <xf numFmtId="0" fontId="30" fillId="0" borderId="0" xfId="19" applyNumberFormat="1" applyFont="1" applyAlignment="1">
      <alignment vertical="center"/>
    </xf>
    <xf numFmtId="0" fontId="31" fillId="0" borderId="0" xfId="19" applyFont="1" applyAlignment="1">
      <alignment horizontal="center"/>
    </xf>
    <xf numFmtId="4" fontId="31" fillId="0" borderId="0" xfId="19" applyNumberFormat="1" applyFont="1" applyAlignment="1"/>
    <xf numFmtId="4" fontId="30" fillId="0" borderId="0" xfId="19" applyNumberFormat="1" applyFont="1" applyAlignment="1"/>
    <xf numFmtId="0" fontId="29" fillId="0" borderId="0" xfId="19" applyNumberFormat="1" applyFont="1" applyAlignment="1">
      <alignment vertical="center"/>
    </xf>
    <xf numFmtId="0" fontId="23" fillId="0" borderId="0" xfId="19" applyFont="1" applyAlignment="1">
      <alignment horizontal="center"/>
    </xf>
    <xf numFmtId="0" fontId="23" fillId="0" borderId="0" xfId="19" applyFont="1" applyFill="1" applyAlignment="1">
      <alignment vertical="center"/>
    </xf>
    <xf numFmtId="49" fontId="29" fillId="0" borderId="0" xfId="19" applyNumberFormat="1" applyFont="1" applyAlignment="1">
      <alignment horizontal="left" vertical="center" wrapText="1"/>
    </xf>
    <xf numFmtId="49" fontId="23" fillId="0" borderId="0" xfId="19" applyNumberFormat="1" applyFont="1" applyAlignment="1">
      <alignment horizontal="center"/>
    </xf>
    <xf numFmtId="0" fontId="23" fillId="0" borderId="0" xfId="19" applyFont="1" applyAlignment="1" applyProtection="1">
      <alignment horizontal="center"/>
      <protection locked="0"/>
    </xf>
    <xf numFmtId="49" fontId="29" fillId="0" borderId="0" xfId="19" applyNumberFormat="1" applyFont="1" applyFill="1" applyAlignment="1">
      <alignment horizontal="left" vertical="center" wrapText="1"/>
    </xf>
    <xf numFmtId="49" fontId="23" fillId="0" borderId="0" xfId="19" applyNumberFormat="1" applyFont="1" applyFill="1" applyAlignment="1">
      <alignment horizontal="center"/>
    </xf>
    <xf numFmtId="49" fontId="29" fillId="0" borderId="0" xfId="19" applyNumberFormat="1" applyFont="1" applyAlignment="1">
      <alignment horizontal="center"/>
    </xf>
    <xf numFmtId="0" fontId="23" fillId="0" borderId="0" xfId="19" applyNumberFormat="1" applyFont="1" applyAlignment="1">
      <alignment vertical="center"/>
    </xf>
    <xf numFmtId="0" fontId="29" fillId="0" borderId="0" xfId="19" applyFont="1" applyAlignment="1">
      <alignment horizontal="center"/>
    </xf>
    <xf numFmtId="0" fontId="32" fillId="0" borderId="0" xfId="19" applyFont="1" applyAlignment="1">
      <alignment vertical="center"/>
    </xf>
    <xf numFmtId="0" fontId="23" fillId="0" borderId="0" xfId="19" applyNumberFormat="1" applyFont="1" applyAlignment="1">
      <alignment horizontal="center"/>
    </xf>
    <xf numFmtId="0" fontId="32" fillId="0" borderId="0" xfId="19" applyFont="1" applyAlignment="1">
      <alignment horizontal="center"/>
    </xf>
    <xf numFmtId="49" fontId="23" fillId="0" borderId="0" xfId="19" applyNumberFormat="1" applyFont="1" applyAlignment="1">
      <alignment horizontal="left" vertical="center" wrapText="1"/>
    </xf>
    <xf numFmtId="0" fontId="23" fillId="0" borderId="0" xfId="19" applyFont="1" applyFill="1" applyBorder="1" applyAlignment="1">
      <alignment vertical="center"/>
    </xf>
    <xf numFmtId="0" fontId="23" fillId="0" borderId="0" xfId="19" applyFont="1" applyFill="1" applyBorder="1" applyAlignment="1">
      <alignment horizontal="center"/>
    </xf>
    <xf numFmtId="0" fontId="33" fillId="0" borderId="0" xfId="19" applyFont="1" applyFill="1" applyBorder="1" applyAlignment="1">
      <alignment horizontal="left" vertical="center"/>
    </xf>
    <xf numFmtId="0" fontId="33" fillId="0" borderId="0" xfId="19" applyFont="1" applyFill="1" applyBorder="1" applyAlignment="1">
      <alignment horizontal="center"/>
    </xf>
    <xf numFmtId="0" fontId="23" fillId="0" borderId="0" xfId="19" applyFont="1" applyFill="1" applyBorder="1" applyAlignment="1">
      <alignment vertical="center" wrapText="1"/>
    </xf>
    <xf numFmtId="0" fontId="33" fillId="0" borderId="0" xfId="19" applyFont="1" applyFill="1" applyBorder="1" applyAlignment="1">
      <alignment horizontal="left" vertical="center" wrapText="1"/>
    </xf>
    <xf numFmtId="49" fontId="23" fillId="0" borderId="0" xfId="19" applyNumberFormat="1" applyFont="1" applyFill="1" applyBorder="1" applyAlignment="1">
      <alignment horizontal="left" vertical="center"/>
    </xf>
    <xf numFmtId="49" fontId="23" fillId="0" borderId="0" xfId="19" applyNumberFormat="1" applyFont="1" applyFill="1" applyBorder="1" applyAlignment="1">
      <alignment horizontal="center"/>
    </xf>
    <xf numFmtId="49" fontId="34" fillId="0" borderId="0" xfId="19" applyNumberFormat="1" applyFont="1" applyFill="1" applyBorder="1" applyAlignment="1">
      <alignment horizontal="center"/>
    </xf>
    <xf numFmtId="0" fontId="40" fillId="6" borderId="9" xfId="23" applyFont="1" applyFill="1" applyBorder="1" applyAlignment="1">
      <alignment horizontal="left" vertical="center"/>
    </xf>
    <xf numFmtId="0" fontId="40" fillId="6" borderId="10" xfId="23" applyFont="1" applyFill="1" applyBorder="1" applyAlignment="1">
      <alignment horizontal="center" vertical="center"/>
    </xf>
    <xf numFmtId="0" fontId="40" fillId="6" borderId="11" xfId="23" applyFont="1" applyFill="1" applyBorder="1" applyAlignment="1">
      <alignment horizontal="right" vertical="center"/>
    </xf>
    <xf numFmtId="0" fontId="41" fillId="0" borderId="0" xfId="21" applyFont="1" applyAlignment="1">
      <alignment vertical="center"/>
    </xf>
    <xf numFmtId="0" fontId="42" fillId="0" borderId="12" xfId="23" applyFont="1" applyFill="1" applyBorder="1" applyAlignment="1">
      <alignment horizontal="left" wrapText="1"/>
    </xf>
    <xf numFmtId="0" fontId="42" fillId="0" borderId="13" xfId="23" applyFont="1" applyFill="1" applyBorder="1" applyAlignment="1">
      <alignment horizontal="left" wrapText="1"/>
    </xf>
    <xf numFmtId="0" fontId="43" fillId="0" borderId="13" xfId="23" applyFont="1" applyFill="1" applyBorder="1" applyAlignment="1">
      <alignment horizontal="left" wrapText="1"/>
    </xf>
    <xf numFmtId="0" fontId="41" fillId="0" borderId="13" xfId="23" applyFont="1" applyFill="1" applyBorder="1" applyAlignment="1"/>
    <xf numFmtId="49" fontId="44" fillId="0" borderId="13" xfId="23" applyNumberFormat="1" applyFont="1" applyFill="1" applyBorder="1" applyAlignment="1">
      <alignment horizontal="center" vertical="center"/>
    </xf>
    <xf numFmtId="49" fontId="45" fillId="0" borderId="13" xfId="23" applyNumberFormat="1" applyFont="1" applyFill="1" applyBorder="1" applyAlignment="1">
      <alignment horizontal="center" vertical="center"/>
    </xf>
    <xf numFmtId="49" fontId="44" fillId="0" borderId="14" xfId="23" applyNumberFormat="1" applyFont="1" applyFill="1" applyBorder="1" applyAlignment="1">
      <alignment horizontal="center" vertical="center"/>
    </xf>
    <xf numFmtId="0" fontId="46" fillId="0" borderId="15" xfId="23" applyFont="1" applyBorder="1" applyAlignment="1">
      <alignment horizontal="center" wrapText="1"/>
    </xf>
    <xf numFmtId="0" fontId="41" fillId="0" borderId="16" xfId="23" applyFont="1" applyBorder="1" applyAlignment="1">
      <alignment wrapText="1"/>
    </xf>
    <xf numFmtId="0" fontId="41" fillId="0" borderId="16" xfId="23" applyFont="1" applyBorder="1" applyAlignment="1"/>
    <xf numFmtId="3" fontId="46" fillId="0" borderId="16" xfId="23" applyNumberFormat="1" applyFont="1" applyBorder="1" applyAlignment="1">
      <alignment horizontal="center" vertical="center"/>
    </xf>
    <xf numFmtId="3" fontId="46" fillId="0" borderId="17" xfId="23" applyNumberFormat="1" applyFont="1" applyBorder="1" applyAlignment="1">
      <alignment horizontal="center" vertical="center"/>
    </xf>
    <xf numFmtId="0" fontId="15" fillId="0" borderId="2" xfId="21" applyFont="1" applyBorder="1" applyAlignment="1">
      <alignment horizontal="center" vertical="center"/>
    </xf>
    <xf numFmtId="1" fontId="49" fillId="5" borderId="15" xfId="12" applyNumberFormat="1" applyFont="1" applyFill="1" applyBorder="1"/>
    <xf numFmtId="1" fontId="50" fillId="5" borderId="31" xfId="12" applyNumberFormat="1" applyFont="1" applyFill="1" applyBorder="1" applyAlignment="1"/>
    <xf numFmtId="4" fontId="51" fillId="5" borderId="32" xfId="12" applyNumberFormat="1" applyFont="1" applyFill="1" applyBorder="1" applyAlignment="1">
      <alignment horizontal="right"/>
    </xf>
    <xf numFmtId="4" fontId="7" fillId="5" borderId="32" xfId="12" applyNumberFormat="1" applyFill="1" applyBorder="1" applyAlignment="1">
      <alignment horizontal="right"/>
    </xf>
    <xf numFmtId="4" fontId="7" fillId="5" borderId="33" xfId="12" applyNumberFormat="1" applyFill="1" applyBorder="1" applyAlignment="1">
      <alignment horizontal="right"/>
    </xf>
    <xf numFmtId="0" fontId="7" fillId="0" borderId="0" xfId="12"/>
    <xf numFmtId="4" fontId="52" fillId="0" borderId="0" xfId="12" applyNumberFormat="1" applyFont="1"/>
    <xf numFmtId="1" fontId="49" fillId="5" borderId="18" xfId="12" applyNumberFormat="1" applyFont="1" applyFill="1" applyBorder="1"/>
    <xf numFmtId="1" fontId="51" fillId="5" borderId="5" xfId="12" applyNumberFormat="1" applyFont="1" applyFill="1" applyBorder="1" applyAlignment="1"/>
    <xf numFmtId="4" fontId="51" fillId="5" borderId="6" xfId="12" applyNumberFormat="1" applyFont="1" applyFill="1" applyBorder="1" applyAlignment="1">
      <alignment horizontal="right"/>
    </xf>
    <xf numFmtId="4" fontId="7" fillId="5" borderId="6" xfId="12" applyNumberFormat="1" applyFill="1" applyBorder="1" applyAlignment="1">
      <alignment horizontal="right"/>
    </xf>
    <xf numFmtId="4" fontId="53" fillId="5" borderId="34" xfId="12" applyNumberFormat="1" applyFont="1" applyFill="1" applyBorder="1" applyAlignment="1">
      <alignment horizontal="left"/>
    </xf>
    <xf numFmtId="1" fontId="49" fillId="5" borderId="35" xfId="12" applyNumberFormat="1" applyFont="1" applyFill="1" applyBorder="1"/>
    <xf numFmtId="1" fontId="50" fillId="5" borderId="36" xfId="12" applyNumberFormat="1" applyFont="1" applyFill="1" applyBorder="1" applyAlignment="1"/>
    <xf numFmtId="4" fontId="51" fillId="5" borderId="29" xfId="12" applyNumberFormat="1" applyFont="1" applyFill="1" applyBorder="1" applyAlignment="1">
      <alignment horizontal="right"/>
    </xf>
    <xf numFmtId="4" fontId="7" fillId="5" borderId="29" xfId="12" applyNumberFormat="1" applyFill="1" applyBorder="1" applyAlignment="1">
      <alignment horizontal="right"/>
    </xf>
    <xf numFmtId="4" fontId="7" fillId="5" borderId="37" xfId="12" applyNumberFormat="1" applyFill="1" applyBorder="1" applyAlignment="1">
      <alignment horizontal="right"/>
    </xf>
    <xf numFmtId="1" fontId="49" fillId="0" borderId="9" xfId="12" applyNumberFormat="1" applyFont="1" applyFill="1" applyBorder="1"/>
    <xf numFmtId="1" fontId="50" fillId="0" borderId="10" xfId="12" applyNumberFormat="1" applyFont="1" applyFill="1" applyBorder="1" applyAlignment="1"/>
    <xf numFmtId="4" fontId="51" fillId="0" borderId="10" xfId="12" applyNumberFormat="1" applyFont="1" applyFill="1" applyBorder="1" applyAlignment="1">
      <alignment horizontal="right"/>
    </xf>
    <xf numFmtId="4" fontId="7" fillId="0" borderId="10" xfId="12" applyNumberFormat="1" applyFill="1" applyBorder="1" applyAlignment="1">
      <alignment horizontal="right"/>
    </xf>
    <xf numFmtId="4" fontId="7" fillId="0" borderId="11" xfId="12" applyNumberFormat="1" applyFill="1" applyBorder="1" applyAlignment="1">
      <alignment horizontal="right"/>
    </xf>
    <xf numFmtId="0" fontId="7" fillId="0" borderId="12" xfId="12" applyFill="1" applyBorder="1"/>
    <xf numFmtId="0" fontId="7" fillId="0" borderId="13" xfId="12" applyFill="1" applyBorder="1" applyAlignment="1">
      <alignment horizontal="left"/>
    </xf>
    <xf numFmtId="4" fontId="7" fillId="0" borderId="13" xfId="12" applyNumberFormat="1" applyFill="1" applyBorder="1" applyAlignment="1">
      <alignment horizontal="right"/>
    </xf>
    <xf numFmtId="4" fontId="7" fillId="0" borderId="14" xfId="12" applyNumberFormat="1" applyFill="1" applyBorder="1" applyAlignment="1">
      <alignment horizontal="right"/>
    </xf>
    <xf numFmtId="1" fontId="54" fillId="5" borderId="38" xfId="12" applyNumberFormat="1" applyFont="1" applyFill="1" applyBorder="1" applyAlignment="1">
      <alignment horizontal="center" vertical="top"/>
    </xf>
    <xf numFmtId="1" fontId="54" fillId="5" borderId="39" xfId="12" applyNumberFormat="1" applyFont="1" applyFill="1" applyBorder="1" applyAlignment="1">
      <alignment horizontal="center" vertical="top"/>
    </xf>
    <xf numFmtId="4" fontId="54" fillId="5" borderId="39" xfId="12" applyNumberFormat="1" applyFont="1" applyFill="1" applyBorder="1" applyAlignment="1">
      <alignment horizontal="center" vertical="top"/>
    </xf>
    <xf numFmtId="4" fontId="54" fillId="5" borderId="40" xfId="12" applyNumberFormat="1" applyFont="1" applyFill="1" applyBorder="1" applyAlignment="1">
      <alignment horizontal="center" vertical="top"/>
    </xf>
    <xf numFmtId="0" fontId="7" fillId="5" borderId="41" xfId="12" applyFill="1" applyBorder="1" applyAlignment="1">
      <alignment horizontal="center" vertical="top"/>
    </xf>
    <xf numFmtId="0" fontId="7" fillId="5" borderId="4" xfId="12" applyFill="1" applyBorder="1" applyAlignment="1">
      <alignment horizontal="left" vertical="top"/>
    </xf>
    <xf numFmtId="4" fontId="54" fillId="5" borderId="4" xfId="12" applyNumberFormat="1" applyFont="1" applyFill="1" applyBorder="1" applyAlignment="1">
      <alignment horizontal="center" vertical="top"/>
    </xf>
    <xf numFmtId="4" fontId="54" fillId="5" borderId="42" xfId="12" applyNumberFormat="1" applyFont="1" applyFill="1" applyBorder="1" applyAlignment="1">
      <alignment horizontal="center" vertical="top"/>
    </xf>
    <xf numFmtId="1" fontId="15" fillId="0" borderId="3" xfId="12" applyNumberFormat="1" applyFont="1" applyFill="1" applyBorder="1"/>
    <xf numFmtId="167" fontId="15" fillId="0" borderId="3" xfId="12" applyNumberFormat="1" applyFont="1" applyFill="1" applyBorder="1" applyAlignment="1">
      <alignment horizontal="right"/>
    </xf>
    <xf numFmtId="4" fontId="15" fillId="0" borderId="3" xfId="12" applyNumberFormat="1" applyFont="1" applyFill="1" applyBorder="1" applyAlignment="1">
      <alignment horizontal="right"/>
    </xf>
    <xf numFmtId="4" fontId="15" fillId="0" borderId="43" xfId="12" applyNumberFormat="1" applyFont="1" applyFill="1" applyBorder="1" applyAlignment="1">
      <alignment horizontal="left"/>
    </xf>
    <xf numFmtId="4" fontId="15" fillId="0" borderId="4" xfId="12" applyNumberFormat="1" applyFont="1" applyBorder="1" applyAlignment="1">
      <alignment horizontal="right"/>
    </xf>
    <xf numFmtId="4" fontId="15" fillId="2" borderId="27" xfId="12" applyNumberFormat="1" applyFont="1" applyFill="1" applyBorder="1" applyAlignment="1">
      <alignment horizontal="right"/>
    </xf>
    <xf numFmtId="1" fontId="15" fillId="0" borderId="2" xfId="12" applyNumberFormat="1" applyFont="1" applyBorder="1"/>
    <xf numFmtId="167" fontId="15" fillId="0" borderId="2" xfId="12" applyNumberFormat="1" applyFont="1" applyBorder="1"/>
    <xf numFmtId="2" fontId="15" fillId="0" borderId="2" xfId="12" applyNumberFormat="1" applyFont="1" applyBorder="1"/>
    <xf numFmtId="1" fontId="15" fillId="0" borderId="5" xfId="12" applyNumberFormat="1" applyFont="1" applyBorder="1"/>
    <xf numFmtId="4" fontId="15" fillId="0" borderId="2" xfId="12" applyNumberFormat="1" applyFont="1" applyBorder="1" applyAlignment="1">
      <alignment horizontal="right"/>
    </xf>
    <xf numFmtId="4" fontId="15" fillId="2" borderId="19" xfId="12" applyNumberFormat="1" applyFont="1" applyFill="1" applyBorder="1" applyAlignment="1">
      <alignment horizontal="right"/>
    </xf>
    <xf numFmtId="1" fontId="7" fillId="0" borderId="26" xfId="12" applyNumberFormat="1" applyBorder="1"/>
    <xf numFmtId="1" fontId="15" fillId="0" borderId="2" xfId="12" applyNumberFormat="1" applyFont="1" applyFill="1" applyBorder="1"/>
    <xf numFmtId="167" fontId="15" fillId="0" borderId="2" xfId="12" applyNumberFormat="1" applyFont="1" applyFill="1" applyBorder="1" applyAlignment="1">
      <alignment horizontal="right"/>
    </xf>
    <xf numFmtId="4" fontId="15" fillId="0" borderId="2" xfId="12" applyNumberFormat="1" applyFont="1" applyFill="1" applyBorder="1" applyAlignment="1">
      <alignment horizontal="right"/>
    </xf>
    <xf numFmtId="4" fontId="15" fillId="0" borderId="5" xfId="12" applyNumberFormat="1" applyFont="1" applyFill="1" applyBorder="1" applyAlignment="1">
      <alignment horizontal="left"/>
    </xf>
    <xf numFmtId="1" fontId="7" fillId="0" borderId="44" xfId="12" applyNumberFormat="1" applyBorder="1"/>
    <xf numFmtId="1" fontId="15" fillId="0" borderId="45" xfId="12" applyNumberFormat="1" applyFont="1" applyBorder="1"/>
    <xf numFmtId="167" fontId="15" fillId="0" borderId="45" xfId="12" applyNumberFormat="1" applyFont="1" applyBorder="1"/>
    <xf numFmtId="2" fontId="15" fillId="0" borderId="45" xfId="12" applyNumberFormat="1" applyFont="1" applyBorder="1"/>
    <xf numFmtId="1" fontId="15" fillId="0" borderId="46" xfId="12" applyNumberFormat="1" applyFont="1" applyBorder="1"/>
    <xf numFmtId="4" fontId="15" fillId="0" borderId="45" xfId="12" applyNumberFormat="1" applyFont="1" applyBorder="1" applyAlignment="1">
      <alignment horizontal="right"/>
    </xf>
    <xf numFmtId="4" fontId="15" fillId="2" borderId="47" xfId="12" applyNumberFormat="1" applyFont="1" applyFill="1" applyBorder="1" applyAlignment="1">
      <alignment horizontal="right"/>
    </xf>
    <xf numFmtId="4" fontId="7" fillId="0" borderId="0" xfId="12" applyNumberFormat="1"/>
    <xf numFmtId="167" fontId="15" fillId="0" borderId="6" xfId="12" applyNumberFormat="1" applyFont="1" applyBorder="1"/>
    <xf numFmtId="2" fontId="15" fillId="0" borderId="6" xfId="12" applyNumberFormat="1" applyFont="1" applyBorder="1"/>
    <xf numFmtId="1" fontId="15" fillId="0" borderId="6" xfId="12" applyNumberFormat="1" applyFont="1" applyBorder="1"/>
    <xf numFmtId="4" fontId="15" fillId="2" borderId="7" xfId="8" applyNumberFormat="1" applyFont="1" applyFill="1" applyBorder="1" applyAlignment="1">
      <alignment horizontal="right"/>
    </xf>
    <xf numFmtId="1" fontId="16" fillId="5" borderId="46" xfId="12" applyNumberFormat="1" applyFont="1" applyFill="1" applyBorder="1"/>
    <xf numFmtId="167" fontId="16" fillId="5" borderId="48" xfId="12" applyNumberFormat="1" applyFont="1" applyFill="1" applyBorder="1"/>
    <xf numFmtId="2" fontId="16" fillId="5" borderId="48" xfId="12" applyNumberFormat="1" applyFont="1" applyFill="1" applyBorder="1"/>
    <xf numFmtId="1" fontId="16" fillId="5" borderId="48" xfId="12" applyNumberFormat="1" applyFont="1" applyFill="1" applyBorder="1"/>
    <xf numFmtId="4" fontId="16" fillId="5" borderId="49" xfId="8" applyNumberFormat="1" applyFont="1" applyFill="1" applyBorder="1" applyAlignment="1">
      <alignment horizontal="right"/>
    </xf>
    <xf numFmtId="4" fontId="16" fillId="5" borderId="47" xfId="12" applyNumberFormat="1" applyFont="1" applyFill="1" applyBorder="1" applyAlignment="1">
      <alignment horizontal="right"/>
    </xf>
    <xf numFmtId="1" fontId="16" fillId="5" borderId="5" xfId="12" applyNumberFormat="1" applyFont="1" applyFill="1" applyBorder="1"/>
    <xf numFmtId="167" fontId="16" fillId="5" borderId="6" xfId="12" applyNumberFormat="1" applyFont="1" applyFill="1" applyBorder="1"/>
    <xf numFmtId="2" fontId="16" fillId="5" borderId="6" xfId="12" applyNumberFormat="1" applyFont="1" applyFill="1" applyBorder="1"/>
    <xf numFmtId="1" fontId="16" fillId="5" borderId="6" xfId="12" applyNumberFormat="1" applyFont="1" applyFill="1" applyBorder="1"/>
    <xf numFmtId="4" fontId="16" fillId="5" borderId="7" xfId="8" applyNumberFormat="1" applyFont="1" applyFill="1" applyBorder="1" applyAlignment="1">
      <alignment horizontal="right"/>
    </xf>
    <xf numFmtId="1" fontId="7" fillId="0" borderId="50" xfId="12" applyNumberFormat="1" applyBorder="1"/>
    <xf numFmtId="167" fontId="15" fillId="0" borderId="48" xfId="12" applyNumberFormat="1" applyFont="1" applyBorder="1"/>
    <xf numFmtId="2" fontId="15" fillId="0" borderId="48" xfId="12" applyNumberFormat="1" applyFont="1" applyBorder="1"/>
    <xf numFmtId="1" fontId="15" fillId="0" borderId="48" xfId="12" applyNumberFormat="1" applyFont="1" applyBorder="1"/>
    <xf numFmtId="4" fontId="15" fillId="2" borderId="49" xfId="8" applyNumberFormat="1" applyFont="1" applyFill="1" applyBorder="1" applyAlignment="1">
      <alignment horizontal="right"/>
    </xf>
    <xf numFmtId="1" fontId="20" fillId="5" borderId="51" xfId="12" applyNumberFormat="1" applyFont="1" applyFill="1" applyBorder="1"/>
    <xf numFmtId="0" fontId="6" fillId="5" borderId="52" xfId="12" applyNumberFormat="1" applyFont="1" applyFill="1" applyBorder="1" applyAlignment="1">
      <alignment horizontal="left"/>
    </xf>
    <xf numFmtId="2" fontId="20" fillId="5" borderId="53" xfId="12" applyNumberFormat="1" applyFont="1" applyFill="1" applyBorder="1"/>
    <xf numFmtId="1" fontId="20" fillId="5" borderId="53" xfId="12" applyNumberFormat="1" applyFont="1" applyFill="1" applyBorder="1"/>
    <xf numFmtId="171" fontId="20" fillId="5" borderId="54" xfId="8" applyNumberFormat="1" applyFont="1" applyFill="1" applyBorder="1" applyAlignment="1">
      <alignment horizontal="center"/>
    </xf>
    <xf numFmtId="4" fontId="6" fillId="5" borderId="55" xfId="12" applyNumberFormat="1" applyFont="1" applyFill="1" applyBorder="1" applyAlignment="1"/>
    <xf numFmtId="0" fontId="7" fillId="0" borderId="0" xfId="12" applyNumberFormat="1" applyAlignment="1">
      <alignment horizontal="left"/>
    </xf>
    <xf numFmtId="4" fontId="7" fillId="0" borderId="0" xfId="12" applyNumberFormat="1" applyAlignment="1">
      <alignment horizontal="right"/>
    </xf>
    <xf numFmtId="49" fontId="57" fillId="0" borderId="56" xfId="20" applyNumberFormat="1" applyFont="1" applyFill="1" applyBorder="1" applyAlignment="1">
      <alignment horizontal="center" vertical="center"/>
    </xf>
    <xf numFmtId="173" fontId="36" fillId="0" borderId="0" xfId="20" applyFont="1">
      <alignment vertical="center"/>
    </xf>
    <xf numFmtId="49" fontId="36" fillId="0" borderId="4" xfId="20" applyNumberFormat="1" applyFont="1" applyFill="1" applyBorder="1" applyAlignment="1">
      <alignment horizontal="center" vertical="center"/>
    </xf>
    <xf numFmtId="0" fontId="55" fillId="0" borderId="4" xfId="9" quotePrefix="1" applyFont="1" applyBorder="1" applyAlignment="1">
      <alignment horizontal="centerContinuous" vertical="center"/>
    </xf>
    <xf numFmtId="173" fontId="36" fillId="0" borderId="4" xfId="20" applyFont="1" applyBorder="1" applyAlignment="1">
      <alignment horizontal="centerContinuous" vertical="center"/>
    </xf>
    <xf numFmtId="3" fontId="36" fillId="0" borderId="4" xfId="20" applyNumberFormat="1" applyFont="1" applyBorder="1" applyAlignment="1">
      <alignment horizontal="centerContinuous" vertical="center"/>
    </xf>
    <xf numFmtId="0" fontId="60" fillId="0" borderId="57" xfId="28" applyFont="1" applyBorder="1" applyAlignment="1">
      <alignment horizontal="center" vertical="center" wrapText="1"/>
    </xf>
    <xf numFmtId="0" fontId="60" fillId="0" borderId="4" xfId="28" applyFont="1" applyBorder="1" applyAlignment="1">
      <alignment horizontal="center" vertical="center" wrapText="1"/>
    </xf>
    <xf numFmtId="49" fontId="57" fillId="0" borderId="2" xfId="28" applyNumberFormat="1" applyFont="1" applyFill="1" applyBorder="1" applyAlignment="1">
      <alignment horizontal="center" vertical="center" wrapText="1"/>
    </xf>
    <xf numFmtId="0" fontId="60" fillId="0" borderId="2" xfId="28" applyFont="1" applyBorder="1" applyAlignment="1">
      <alignment horizontal="center" vertical="center" wrapText="1"/>
    </xf>
    <xf numFmtId="0" fontId="60" fillId="0" borderId="2" xfId="28" applyFont="1" applyBorder="1" applyAlignment="1">
      <alignment horizontal="centerContinuous" vertical="center"/>
    </xf>
    <xf numFmtId="3" fontId="60" fillId="0" borderId="2" xfId="28" applyNumberFormat="1" applyFont="1" applyBorder="1" applyAlignment="1">
      <alignment horizontal="center" vertical="center" wrapText="1"/>
    </xf>
    <xf numFmtId="49" fontId="57" fillId="0" borderId="56" xfId="28" applyNumberFormat="1" applyFont="1" applyFill="1" applyBorder="1" applyAlignment="1">
      <alignment horizontal="center"/>
    </xf>
    <xf numFmtId="172" fontId="60" fillId="0" borderId="56" xfId="28" applyNumberFormat="1" applyFont="1" applyBorder="1" applyAlignment="1">
      <alignment horizontal="center"/>
    </xf>
    <xf numFmtId="172" fontId="60" fillId="0" borderId="56" xfId="28" applyNumberFormat="1" applyFont="1" applyBorder="1" applyAlignment="1">
      <alignment horizontal="center" vertical="center"/>
    </xf>
    <xf numFmtId="3" fontId="60" fillId="0" borderId="56" xfId="28" applyNumberFormat="1" applyFont="1" applyBorder="1" applyAlignment="1">
      <alignment horizontal="center" vertical="center"/>
    </xf>
    <xf numFmtId="173" fontId="60" fillId="0" borderId="56" xfId="20" applyFont="1" applyBorder="1">
      <alignment vertical="center"/>
    </xf>
    <xf numFmtId="173" fontId="5" fillId="0" borderId="0" xfId="20" applyFont="1">
      <alignment vertical="center"/>
    </xf>
    <xf numFmtId="49" fontId="5" fillId="0" borderId="16" xfId="28" quotePrefix="1" applyNumberFormat="1" applyFont="1" applyFill="1" applyBorder="1" applyAlignment="1">
      <alignment horizontal="center" vertical="center"/>
    </xf>
    <xf numFmtId="172" fontId="60" fillId="0" borderId="32" xfId="28" applyNumberFormat="1" applyFont="1" applyBorder="1" applyAlignment="1">
      <alignment horizontal="center"/>
    </xf>
    <xf numFmtId="0" fontId="61" fillId="0" borderId="16" xfId="28" applyNumberFormat="1" applyFont="1" applyFill="1" applyBorder="1" applyAlignment="1">
      <alignment horizontal="left" vertical="center"/>
    </xf>
    <xf numFmtId="172" fontId="60" fillId="0" borderId="16" xfId="28" applyNumberFormat="1" applyFont="1" applyBorder="1" applyAlignment="1">
      <alignment horizontal="center" vertical="center"/>
    </xf>
    <xf numFmtId="3" fontId="60" fillId="0" borderId="32" xfId="28" applyNumberFormat="1" applyFont="1" applyBorder="1" applyAlignment="1">
      <alignment horizontal="center" vertical="center"/>
    </xf>
    <xf numFmtId="173" fontId="60" fillId="0" borderId="16" xfId="20" applyFont="1" applyBorder="1">
      <alignment vertical="center"/>
    </xf>
    <xf numFmtId="173" fontId="59" fillId="0" borderId="16" xfId="20" applyFont="1" applyBorder="1">
      <alignment vertical="center"/>
    </xf>
    <xf numFmtId="49" fontId="5" fillId="0" borderId="3" xfId="28" applyNumberFormat="1" applyFont="1" applyFill="1" applyBorder="1" applyAlignment="1">
      <alignment horizontal="center" vertical="center"/>
    </xf>
    <xf numFmtId="49" fontId="5" fillId="0" borderId="43" xfId="28" applyNumberFormat="1" applyFont="1" applyFill="1" applyBorder="1" applyAlignment="1">
      <alignment horizontal="center" vertical="center"/>
    </xf>
    <xf numFmtId="0" fontId="5" fillId="0" borderId="3" xfId="28" applyNumberFormat="1" applyFont="1" applyFill="1" applyBorder="1" applyAlignment="1">
      <alignment horizontal="left" vertical="center" wrapText="1"/>
    </xf>
    <xf numFmtId="172" fontId="5" fillId="0" borderId="3" xfId="28" applyNumberFormat="1" applyFont="1" applyFill="1" applyBorder="1" applyAlignment="1">
      <alignment horizontal="center" vertical="center"/>
    </xf>
    <xf numFmtId="3" fontId="5" fillId="0" borderId="0" xfId="28" quotePrefix="1" applyNumberFormat="1" applyFont="1" applyFill="1" applyBorder="1" applyAlignment="1">
      <alignment horizontal="center" vertical="center"/>
    </xf>
    <xf numFmtId="173" fontId="36" fillId="0" borderId="43" xfId="20" applyFont="1" applyBorder="1">
      <alignment vertical="center"/>
    </xf>
    <xf numFmtId="173" fontId="36" fillId="0" borderId="3" xfId="20" applyFont="1" applyBorder="1">
      <alignment vertical="center"/>
    </xf>
    <xf numFmtId="0" fontId="5" fillId="0" borderId="3" xfId="28" applyNumberFormat="1" applyFont="1" applyFill="1" applyBorder="1" applyAlignment="1">
      <alignment horizontal="left" vertical="center"/>
    </xf>
    <xf numFmtId="173" fontId="5" fillId="0" borderId="3" xfId="20" applyFont="1" applyBorder="1">
      <alignment vertical="center"/>
    </xf>
    <xf numFmtId="0" fontId="61" fillId="0" borderId="3" xfId="28" applyNumberFormat="1" applyFont="1" applyFill="1" applyBorder="1" applyAlignment="1">
      <alignment horizontal="left" vertical="center"/>
    </xf>
    <xf numFmtId="173" fontId="36" fillId="0" borderId="3" xfId="20" applyFont="1" applyFill="1" applyBorder="1">
      <alignment vertical="center"/>
    </xf>
    <xf numFmtId="0" fontId="5" fillId="0" borderId="3" xfId="28" applyNumberFormat="1" applyFont="1" applyBorder="1" applyAlignment="1">
      <alignment horizontal="left" vertical="center"/>
    </xf>
    <xf numFmtId="172" fontId="5" fillId="0" borderId="3" xfId="28" applyNumberFormat="1" applyFont="1" applyBorder="1" applyAlignment="1">
      <alignment horizontal="center" vertical="center"/>
    </xf>
    <xf numFmtId="3" fontId="5" fillId="0" borderId="0" xfId="28" quotePrefix="1" applyNumberFormat="1" applyFont="1" applyBorder="1" applyAlignment="1">
      <alignment horizontal="center" vertical="center"/>
    </xf>
    <xf numFmtId="172" fontId="5" fillId="0" borderId="3" xfId="28" quotePrefix="1" applyNumberFormat="1" applyFont="1" applyBorder="1" applyAlignment="1">
      <alignment horizontal="center" vertical="center"/>
    </xf>
    <xf numFmtId="49" fontId="5" fillId="0" borderId="0" xfId="28" applyNumberFormat="1" applyFont="1" applyFill="1" applyBorder="1" applyAlignment="1">
      <alignment horizontal="center" vertical="center"/>
    </xf>
    <xf numFmtId="3" fontId="5" fillId="0" borderId="3" xfId="28" quotePrefix="1" applyNumberFormat="1" applyFont="1" applyBorder="1" applyAlignment="1">
      <alignment horizontal="center" vertical="center"/>
    </xf>
    <xf numFmtId="172" fontId="5" fillId="0" borderId="43" xfId="28" applyNumberFormat="1" applyFont="1" applyFill="1" applyBorder="1" applyAlignment="1">
      <alignment horizontal="center" vertical="center"/>
    </xf>
    <xf numFmtId="173" fontId="36" fillId="0" borderId="3" xfId="20" applyFont="1" applyBorder="1" applyAlignment="1">
      <alignment vertical="center"/>
    </xf>
    <xf numFmtId="0" fontId="61" fillId="0" borderId="3" xfId="28" applyNumberFormat="1" applyFont="1" applyBorder="1" applyAlignment="1">
      <alignment horizontal="left" vertical="center"/>
    </xf>
    <xf numFmtId="3" fontId="64" fillId="0" borderId="0" xfId="28" quotePrefix="1" applyNumberFormat="1" applyFont="1" applyFill="1" applyBorder="1" applyAlignment="1">
      <alignment horizontal="center" vertical="center"/>
    </xf>
    <xf numFmtId="0" fontId="64" fillId="0" borderId="3" xfId="28" applyNumberFormat="1" applyFont="1" applyBorder="1" applyAlignment="1">
      <alignment horizontal="left" vertical="center"/>
    </xf>
    <xf numFmtId="172" fontId="65" fillId="0" borderId="43" xfId="28" quotePrefix="1" applyNumberFormat="1" applyFont="1" applyFill="1" applyBorder="1" applyAlignment="1">
      <alignment horizontal="center" vertical="center"/>
    </xf>
    <xf numFmtId="0" fontId="66" fillId="0" borderId="3" xfId="28" applyNumberFormat="1" applyFont="1" applyFill="1" applyBorder="1" applyAlignment="1">
      <alignment horizontal="left" vertical="center"/>
    </xf>
    <xf numFmtId="172" fontId="65" fillId="0" borderId="3" xfId="28" quotePrefix="1" applyNumberFormat="1" applyFont="1" applyFill="1" applyBorder="1" applyAlignment="1">
      <alignment horizontal="center" vertical="center"/>
    </xf>
    <xf numFmtId="3" fontId="65" fillId="0" borderId="0" xfId="28" quotePrefix="1" applyNumberFormat="1" applyFont="1" applyFill="1" applyBorder="1" applyAlignment="1">
      <alignment horizontal="center" vertical="center"/>
    </xf>
    <xf numFmtId="3" fontId="64" fillId="0" borderId="0" xfId="20" applyNumberFormat="1" applyFont="1" applyBorder="1" applyAlignment="1">
      <alignment horizontal="center" vertical="center"/>
    </xf>
    <xf numFmtId="0" fontId="5" fillId="0" borderId="0" xfId="28" applyNumberFormat="1" applyFont="1" applyFill="1" applyBorder="1" applyAlignment="1">
      <alignment horizontal="left" vertical="center"/>
    </xf>
    <xf numFmtId="0" fontId="61" fillId="0" borderId="0" xfId="28" applyNumberFormat="1" applyFont="1" applyBorder="1" applyAlignment="1">
      <alignment horizontal="left" vertical="center"/>
    </xf>
    <xf numFmtId="1" fontId="5" fillId="0" borderId="8" xfId="20" applyNumberFormat="1" applyFont="1" applyBorder="1" applyAlignment="1">
      <alignment horizontal="center" vertical="center"/>
    </xf>
    <xf numFmtId="0" fontId="5" fillId="0" borderId="0" xfId="28" applyNumberFormat="1" applyFont="1" applyBorder="1" applyAlignment="1">
      <alignment horizontal="left" vertical="center"/>
    </xf>
    <xf numFmtId="3" fontId="64" fillId="0" borderId="8" xfId="28" quotePrefix="1" applyNumberFormat="1" applyFont="1" applyBorder="1" applyAlignment="1">
      <alignment horizontal="center" vertical="center"/>
    </xf>
    <xf numFmtId="3" fontId="5" fillId="0" borderId="8" xfId="28" quotePrefix="1" applyNumberFormat="1" applyFont="1" applyBorder="1" applyAlignment="1">
      <alignment horizontal="center" vertical="center"/>
    </xf>
    <xf numFmtId="1" fontId="5" fillId="0" borderId="0" xfId="20" applyNumberFormat="1" applyFont="1" applyBorder="1" applyAlignment="1">
      <alignment horizontal="center" vertical="center"/>
    </xf>
    <xf numFmtId="1" fontId="5" fillId="0" borderId="3" xfId="20" applyNumberFormat="1" applyFont="1" applyBorder="1">
      <alignment vertical="center"/>
    </xf>
    <xf numFmtId="3" fontId="5" fillId="0" borderId="0" xfId="20" applyNumberFormat="1" applyFont="1" applyBorder="1" applyAlignment="1">
      <alignment horizontal="center"/>
    </xf>
    <xf numFmtId="1" fontId="36" fillId="0" borderId="3" xfId="20" applyNumberFormat="1" applyFont="1" applyBorder="1">
      <alignment vertical="center"/>
    </xf>
    <xf numFmtId="3" fontId="5" fillId="0" borderId="0" xfId="20" applyNumberFormat="1" applyFont="1" applyBorder="1" applyAlignment="1">
      <alignment horizontal="center" vertical="center"/>
    </xf>
    <xf numFmtId="1" fontId="5" fillId="0" borderId="0" xfId="20" applyNumberFormat="1" applyFont="1" applyBorder="1" applyAlignment="1">
      <alignment horizontal="center"/>
    </xf>
    <xf numFmtId="172" fontId="5" fillId="0" borderId="8" xfId="28" applyNumberFormat="1" applyFont="1" applyFill="1" applyBorder="1" applyAlignment="1">
      <alignment horizontal="center" vertical="center"/>
    </xf>
    <xf numFmtId="3" fontId="5" fillId="0" borderId="3" xfId="28" quotePrefix="1" applyNumberFormat="1" applyFont="1" applyFill="1" applyBorder="1" applyAlignment="1">
      <alignment horizontal="center" vertical="center"/>
    </xf>
    <xf numFmtId="0" fontId="5" fillId="0" borderId="3" xfId="28" applyNumberFormat="1" applyFont="1" applyBorder="1" applyAlignment="1">
      <alignment horizontal="center" vertical="center"/>
    </xf>
    <xf numFmtId="173" fontId="36" fillId="5" borderId="5" xfId="20" applyFont="1" applyFill="1" applyBorder="1" applyAlignment="1">
      <alignment horizontal="center" vertical="center"/>
    </xf>
    <xf numFmtId="173" fontId="36" fillId="5" borderId="6" xfId="20" applyFont="1" applyFill="1" applyBorder="1" applyAlignment="1">
      <alignment vertical="center"/>
    </xf>
    <xf numFmtId="173" fontId="67" fillId="5" borderId="6" xfId="20" applyFont="1" applyFill="1" applyBorder="1">
      <alignment vertical="center"/>
    </xf>
    <xf numFmtId="173" fontId="36" fillId="5" borderId="6" xfId="20" applyFont="1" applyFill="1" applyBorder="1" applyAlignment="1">
      <alignment horizontal="center" vertical="center"/>
    </xf>
    <xf numFmtId="3" fontId="36" fillId="5" borderId="6" xfId="20" applyNumberFormat="1" applyFont="1" applyFill="1" applyBorder="1" applyAlignment="1">
      <alignment horizontal="center" vertical="center"/>
    </xf>
    <xf numFmtId="173" fontId="67" fillId="5" borderId="7" xfId="20" applyFont="1" applyFill="1" applyBorder="1">
      <alignment vertical="center"/>
    </xf>
    <xf numFmtId="49" fontId="36" fillId="0" borderId="43" xfId="20" applyNumberFormat="1" applyFont="1" applyFill="1" applyBorder="1" applyAlignment="1">
      <alignment horizontal="center" vertical="center"/>
    </xf>
    <xf numFmtId="173" fontId="36" fillId="0" borderId="0" xfId="20" applyFont="1" applyBorder="1" applyAlignment="1">
      <alignment vertical="center"/>
    </xf>
    <xf numFmtId="173" fontId="36" fillId="0" borderId="0" xfId="20" applyFont="1" applyBorder="1" applyAlignment="1">
      <alignment horizontal="center" vertical="center"/>
    </xf>
    <xf numFmtId="3" fontId="36" fillId="0" borderId="0" xfId="20" applyNumberFormat="1" applyFont="1" applyBorder="1" applyAlignment="1">
      <alignment horizontal="center" vertical="center"/>
    </xf>
    <xf numFmtId="173" fontId="36" fillId="0" borderId="0" xfId="20" applyFont="1" applyBorder="1">
      <alignment vertical="center"/>
    </xf>
    <xf numFmtId="173" fontId="36" fillId="0" borderId="8" xfId="20" applyFont="1" applyBorder="1">
      <alignment vertical="center"/>
    </xf>
    <xf numFmtId="49" fontId="36" fillId="0" borderId="58" xfId="20" applyNumberFormat="1" applyFont="1" applyFill="1" applyBorder="1" applyAlignment="1">
      <alignment horizontal="center" vertical="center"/>
    </xf>
    <xf numFmtId="173" fontId="36" fillId="0" borderId="59" xfId="20" applyFont="1" applyBorder="1" applyAlignment="1">
      <alignment vertical="center"/>
    </xf>
    <xf numFmtId="173" fontId="36" fillId="0" borderId="59" xfId="20" applyFont="1" applyBorder="1" applyAlignment="1">
      <alignment horizontal="center" vertical="center"/>
    </xf>
    <xf numFmtId="3" fontId="36" fillId="0" borderId="59" xfId="20" applyNumberFormat="1" applyFont="1" applyBorder="1" applyAlignment="1">
      <alignment horizontal="center" vertical="center"/>
    </xf>
    <xf numFmtId="173" fontId="36" fillId="0" borderId="59" xfId="20" applyFont="1" applyBorder="1">
      <alignment vertical="center"/>
    </xf>
    <xf numFmtId="173" fontId="36" fillId="0" borderId="57" xfId="20" applyFont="1" applyBorder="1">
      <alignment vertical="center"/>
    </xf>
    <xf numFmtId="49" fontId="36" fillId="0" borderId="0" xfId="20" applyNumberFormat="1" applyFont="1" applyFill="1" applyBorder="1" applyAlignment="1">
      <alignment horizontal="center" vertical="center"/>
    </xf>
    <xf numFmtId="173" fontId="5" fillId="0" borderId="0" xfId="20" applyFont="1" applyBorder="1">
      <alignment vertical="center"/>
    </xf>
    <xf numFmtId="173" fontId="62" fillId="0" borderId="0" xfId="20" applyFont="1">
      <alignment vertical="center"/>
    </xf>
    <xf numFmtId="49" fontId="36" fillId="0" borderId="3" xfId="20" applyNumberFormat="1" applyFont="1" applyFill="1" applyBorder="1" applyAlignment="1">
      <alignment horizontal="center" vertical="center"/>
    </xf>
    <xf numFmtId="173" fontId="36" fillId="0" borderId="0" xfId="20" applyFont="1" applyAlignment="1">
      <alignment vertical="center"/>
    </xf>
    <xf numFmtId="173" fontId="36" fillId="0" borderId="0" xfId="20" applyFont="1" applyAlignment="1">
      <alignment horizontal="center" vertical="center"/>
    </xf>
    <xf numFmtId="3" fontId="36" fillId="0" borderId="0" xfId="20" applyNumberFormat="1" applyFont="1" applyAlignment="1">
      <alignment horizontal="center" vertical="center"/>
    </xf>
    <xf numFmtId="0" fontId="45" fillId="0" borderId="13" xfId="17" applyFont="1" applyBorder="1" applyAlignment="1">
      <alignment horizontal="centerContinuous" vertical="top"/>
    </xf>
    <xf numFmtId="0" fontId="20" fillId="0" borderId="13" xfId="17" applyFont="1" applyBorder="1" applyAlignment="1">
      <alignment horizontal="centerContinuous"/>
    </xf>
    <xf numFmtId="0" fontId="7" fillId="0" borderId="0" xfId="17"/>
    <xf numFmtId="0" fontId="6" fillId="5" borderId="60" xfId="17" applyFont="1" applyFill="1" applyBorder="1" applyAlignment="1">
      <alignment horizontal="left"/>
    </xf>
    <xf numFmtId="0" fontId="41" fillId="5" borderId="61" xfId="17" applyFont="1" applyFill="1" applyBorder="1" applyAlignment="1">
      <alignment horizontal="centerContinuous"/>
    </xf>
    <xf numFmtId="0" fontId="46" fillId="5" borderId="32" xfId="17" applyFont="1" applyFill="1" applyBorder="1" applyAlignment="1">
      <alignment horizontal="left"/>
    </xf>
    <xf numFmtId="49" fontId="41" fillId="0" borderId="42" xfId="17" applyNumberFormat="1" applyFont="1" applyBorder="1" applyAlignment="1">
      <alignment horizontal="left"/>
    </xf>
    <xf numFmtId="0" fontId="20" fillId="0" borderId="62" xfId="17" applyFont="1" applyBorder="1"/>
    <xf numFmtId="0" fontId="41" fillId="0" borderId="7" xfId="17" applyFont="1" applyBorder="1"/>
    <xf numFmtId="0" fontId="41" fillId="0" borderId="6" xfId="17" applyFont="1" applyBorder="1"/>
    <xf numFmtId="0" fontId="41" fillId="0" borderId="2" xfId="17" applyFont="1" applyBorder="1"/>
    <xf numFmtId="0" fontId="41" fillId="0" borderId="19" xfId="17" applyFont="1" applyBorder="1" applyAlignment="1">
      <alignment horizontal="left"/>
    </xf>
    <xf numFmtId="0" fontId="6" fillId="0" borderId="62" xfId="17" applyFont="1" applyBorder="1"/>
    <xf numFmtId="49" fontId="41" fillId="0" borderId="19" xfId="17" applyNumberFormat="1" applyFont="1" applyBorder="1" applyAlignment="1">
      <alignment horizontal="left"/>
    </xf>
    <xf numFmtId="49" fontId="6" fillId="5" borderId="62" xfId="17" applyNumberFormat="1" applyFont="1" applyFill="1" applyBorder="1"/>
    <xf numFmtId="49" fontId="20" fillId="5" borderId="7" xfId="17" applyNumberFormat="1" applyFont="1" applyFill="1" applyBorder="1"/>
    <xf numFmtId="0" fontId="6" fillId="5" borderId="6" xfId="17" applyFont="1" applyFill="1" applyBorder="1"/>
    <xf numFmtId="0" fontId="20" fillId="5" borderId="6" xfId="17" applyFont="1" applyFill="1" applyBorder="1"/>
    <xf numFmtId="0" fontId="20" fillId="5" borderId="7" xfId="17" applyFont="1" applyFill="1" applyBorder="1"/>
    <xf numFmtId="0" fontId="41" fillId="0" borderId="2" xfId="17" applyFont="1" applyFill="1" applyBorder="1"/>
    <xf numFmtId="3" fontId="41" fillId="0" borderId="19" xfId="17" applyNumberFormat="1" applyFont="1" applyBorder="1" applyAlignment="1">
      <alignment horizontal="left"/>
    </xf>
    <xf numFmtId="0" fontId="7" fillId="0" borderId="0" xfId="17" applyFill="1"/>
    <xf numFmtId="49" fontId="6" fillId="5" borderId="26" xfId="17" applyNumberFormat="1" applyFont="1" applyFill="1" applyBorder="1"/>
    <xf numFmtId="49" fontId="20" fillId="5" borderId="8" xfId="17" applyNumberFormat="1" applyFont="1" applyFill="1" applyBorder="1"/>
    <xf numFmtId="0" fontId="6" fillId="5" borderId="0" xfId="17" applyFont="1" applyFill="1" applyBorder="1"/>
    <xf numFmtId="0" fontId="20" fillId="5" borderId="0" xfId="17" applyFont="1" applyFill="1" applyBorder="1"/>
    <xf numFmtId="49" fontId="41" fillId="0" borderId="2" xfId="17" applyNumberFormat="1" applyFont="1" applyBorder="1" applyAlignment="1">
      <alignment horizontal="left"/>
    </xf>
    <xf numFmtId="0" fontId="41" fillId="0" borderId="18" xfId="17" applyFont="1" applyBorder="1"/>
    <xf numFmtId="0" fontId="41" fillId="0" borderId="2" xfId="17" applyNumberFormat="1" applyFont="1" applyBorder="1"/>
    <xf numFmtId="0" fontId="41" fillId="0" borderId="34" xfId="17" applyNumberFormat="1" applyFont="1" applyBorder="1" applyAlignment="1">
      <alignment horizontal="left"/>
    </xf>
    <xf numFmtId="0" fontId="7" fillId="0" borderId="0" xfId="17" applyNumberFormat="1" applyBorder="1"/>
    <xf numFmtId="0" fontId="7" fillId="0" borderId="0" xfId="17" applyNumberFormat="1"/>
    <xf numFmtId="0" fontId="41" fillId="0" borderId="34" xfId="17" applyFont="1" applyBorder="1" applyAlignment="1">
      <alignment horizontal="left"/>
    </xf>
    <xf numFmtId="0" fontId="7" fillId="0" borderId="0" xfId="17" applyBorder="1"/>
    <xf numFmtId="0" fontId="41" fillId="0" borderId="2" xfId="17" applyFont="1" applyFill="1" applyBorder="1" applyAlignment="1"/>
    <xf numFmtId="0" fontId="41" fillId="0" borderId="34" xfId="17" applyFont="1" applyFill="1" applyBorder="1" applyAlignment="1"/>
    <xf numFmtId="0" fontId="7" fillId="0" borderId="0" xfId="17" applyFont="1" applyFill="1" applyBorder="1" applyAlignment="1"/>
    <xf numFmtId="0" fontId="41" fillId="0" borderId="2" xfId="17" applyFont="1" applyBorder="1" applyAlignment="1"/>
    <xf numFmtId="0" fontId="41" fillId="0" borderId="34" xfId="17" applyFont="1" applyBorder="1" applyAlignment="1"/>
    <xf numFmtId="3" fontId="7" fillId="0" borderId="0" xfId="17" applyNumberFormat="1"/>
    <xf numFmtId="0" fontId="41" fillId="0" borderId="62" xfId="17" applyFont="1" applyBorder="1"/>
    <xf numFmtId="0" fontId="41" fillId="0" borderId="4" xfId="17" applyFont="1" applyBorder="1" applyAlignment="1">
      <alignment horizontal="left"/>
    </xf>
    <xf numFmtId="0" fontId="41" fillId="0" borderId="63" xfId="17" applyFont="1" applyBorder="1" applyAlignment="1">
      <alignment horizontal="left"/>
    </xf>
    <xf numFmtId="0" fontId="45" fillId="0" borderId="64" xfId="17" applyFont="1" applyBorder="1" applyAlignment="1">
      <alignment horizontal="centerContinuous" vertical="center"/>
    </xf>
    <xf numFmtId="0" fontId="44" fillId="0" borderId="65" xfId="17" applyFont="1" applyBorder="1" applyAlignment="1">
      <alignment horizontal="centerContinuous" vertical="center"/>
    </xf>
    <xf numFmtId="0" fontId="20" fillId="0" borderId="65" xfId="17" applyFont="1" applyBorder="1" applyAlignment="1">
      <alignment horizontal="centerContinuous" vertical="center"/>
    </xf>
    <xf numFmtId="0" fontId="20" fillId="0" borderId="66" xfId="17" applyFont="1" applyBorder="1" applyAlignment="1">
      <alignment horizontal="centerContinuous" vertical="center"/>
    </xf>
    <xf numFmtId="0" fontId="6" fillId="5" borderId="67" xfId="17" applyFont="1" applyFill="1" applyBorder="1" applyAlignment="1">
      <alignment horizontal="left"/>
    </xf>
    <xf numFmtId="0" fontId="20" fillId="5" borderId="53" xfId="17" applyFont="1" applyFill="1" applyBorder="1" applyAlignment="1">
      <alignment horizontal="left"/>
    </xf>
    <xf numFmtId="0" fontId="20" fillId="5" borderId="68" xfId="17" applyFont="1" applyFill="1" applyBorder="1" applyAlignment="1">
      <alignment horizontal="centerContinuous"/>
    </xf>
    <xf numFmtId="0" fontId="6" fillId="5" borderId="53" xfId="17" applyFont="1" applyFill="1" applyBorder="1" applyAlignment="1">
      <alignment horizontal="centerContinuous"/>
    </xf>
    <xf numFmtId="0" fontId="20" fillId="5" borderId="53" xfId="17" applyFont="1" applyFill="1" applyBorder="1" applyAlignment="1">
      <alignment horizontal="centerContinuous"/>
    </xf>
    <xf numFmtId="0" fontId="20" fillId="0" borderId="44" xfId="17" applyFont="1" applyBorder="1"/>
    <xf numFmtId="0" fontId="20" fillId="0" borderId="59" xfId="17" applyFont="1" applyBorder="1"/>
    <xf numFmtId="3" fontId="20" fillId="0" borderId="42" xfId="17" applyNumberFormat="1" applyFont="1" applyBorder="1"/>
    <xf numFmtId="0" fontId="20" fillId="0" borderId="60" xfId="17" applyFont="1" applyBorder="1"/>
    <xf numFmtId="3" fontId="20" fillId="0" borderId="32" xfId="17" applyNumberFormat="1" applyFont="1" applyBorder="1"/>
    <xf numFmtId="0" fontId="20" fillId="0" borderId="61" xfId="17" applyFont="1" applyBorder="1"/>
    <xf numFmtId="3" fontId="20" fillId="0" borderId="6" xfId="17" applyNumberFormat="1" applyFont="1" applyBorder="1"/>
    <xf numFmtId="0" fontId="20" fillId="0" borderId="7" xfId="17" applyFont="1" applyBorder="1"/>
    <xf numFmtId="0" fontId="20" fillId="0" borderId="41" xfId="17" applyFont="1" applyBorder="1"/>
    <xf numFmtId="0" fontId="20" fillId="0" borderId="59" xfId="17" applyFont="1" applyBorder="1" applyAlignment="1">
      <alignment shrinkToFit="1"/>
    </xf>
    <xf numFmtId="0" fontId="20" fillId="0" borderId="69" xfId="17" applyFont="1" applyBorder="1"/>
    <xf numFmtId="0" fontId="20" fillId="0" borderId="26" xfId="17" applyFont="1" applyBorder="1"/>
    <xf numFmtId="0" fontId="20" fillId="0" borderId="0" xfId="17" applyFont="1" applyBorder="1"/>
    <xf numFmtId="3" fontId="20" fillId="0" borderId="30" xfId="17" applyNumberFormat="1" applyFont="1" applyBorder="1"/>
    <xf numFmtId="0" fontId="20" fillId="0" borderId="28" xfId="17" applyFont="1" applyBorder="1"/>
    <xf numFmtId="3" fontId="20" fillId="0" borderId="29" xfId="17" applyNumberFormat="1" applyFont="1" applyBorder="1"/>
    <xf numFmtId="0" fontId="20" fillId="0" borderId="70" xfId="17" applyFont="1" applyBorder="1"/>
    <xf numFmtId="0" fontId="6" fillId="5" borderId="60" xfId="17" applyFont="1" applyFill="1" applyBorder="1"/>
    <xf numFmtId="0" fontId="6" fillId="5" borderId="32" xfId="17" applyFont="1" applyFill="1" applyBorder="1"/>
    <xf numFmtId="0" fontId="6" fillId="5" borderId="61" xfId="17" applyFont="1" applyFill="1" applyBorder="1"/>
    <xf numFmtId="0" fontId="6" fillId="5" borderId="31" xfId="17" applyFont="1" applyFill="1" applyBorder="1"/>
    <xf numFmtId="0" fontId="6" fillId="5" borderId="33" xfId="17" applyFont="1" applyFill="1" applyBorder="1"/>
    <xf numFmtId="0" fontId="20" fillId="0" borderId="8" xfId="17" applyFont="1" applyBorder="1"/>
    <xf numFmtId="0" fontId="20" fillId="0" borderId="0" xfId="17" applyFont="1"/>
    <xf numFmtId="0" fontId="20" fillId="0" borderId="43" xfId="17" applyFont="1" applyBorder="1"/>
    <xf numFmtId="0" fontId="20" fillId="0" borderId="71" xfId="17" applyFont="1" applyBorder="1"/>
    <xf numFmtId="0" fontId="20" fillId="0" borderId="0" xfId="17" applyFont="1" applyBorder="1" applyAlignment="1">
      <alignment horizontal="right"/>
    </xf>
    <xf numFmtId="174" fontId="20" fillId="0" borderId="0" xfId="17" applyNumberFormat="1" applyFont="1" applyBorder="1"/>
    <xf numFmtId="0" fontId="20" fillId="0" borderId="0" xfId="17" applyFont="1" applyFill="1" applyBorder="1"/>
    <xf numFmtId="0" fontId="20" fillId="0" borderId="57" xfId="17" applyFont="1" applyBorder="1"/>
    <xf numFmtId="0" fontId="20" fillId="0" borderId="58" xfId="17" applyFont="1" applyBorder="1"/>
    <xf numFmtId="0" fontId="20" fillId="0" borderId="72" xfId="17" applyFont="1" applyBorder="1"/>
    <xf numFmtId="0" fontId="20" fillId="0" borderId="48" xfId="17" applyFont="1" applyBorder="1"/>
    <xf numFmtId="175" fontId="20" fillId="0" borderId="49" xfId="17" applyNumberFormat="1" applyFont="1" applyBorder="1" applyAlignment="1">
      <alignment horizontal="right"/>
    </xf>
    <xf numFmtId="0" fontId="20" fillId="0" borderId="49" xfId="17" applyFont="1" applyBorder="1"/>
    <xf numFmtId="0" fontId="20" fillId="0" borderId="6" xfId="17" applyFont="1" applyBorder="1"/>
    <xf numFmtId="175" fontId="20" fillId="0" borderId="7" xfId="17" applyNumberFormat="1" applyFont="1" applyBorder="1" applyAlignment="1">
      <alignment horizontal="right"/>
    </xf>
    <xf numFmtId="0" fontId="44" fillId="5" borderId="28" xfId="17" applyFont="1" applyFill="1" applyBorder="1"/>
    <xf numFmtId="0" fontId="44" fillId="5" borderId="29" xfId="17" applyFont="1" applyFill="1" applyBorder="1"/>
    <xf numFmtId="0" fontId="44" fillId="5" borderId="70" xfId="17" applyFont="1" applyFill="1" applyBorder="1"/>
    <xf numFmtId="0" fontId="67" fillId="0" borderId="0" xfId="17" applyFont="1"/>
    <xf numFmtId="0" fontId="7" fillId="0" borderId="0" xfId="17" applyAlignment="1"/>
    <xf numFmtId="0" fontId="64" fillId="0" borderId="0" xfId="17" applyFont="1" applyAlignment="1"/>
    <xf numFmtId="0" fontId="64" fillId="0" borderId="0" xfId="17" applyFont="1" applyAlignment="1">
      <alignment vertical="top" wrapText="1"/>
    </xf>
    <xf numFmtId="0" fontId="64" fillId="0" borderId="0" xfId="17" applyFont="1"/>
    <xf numFmtId="0" fontId="7" fillId="0" borderId="0" xfId="17" applyAlignment="1">
      <alignment vertical="justify"/>
    </xf>
    <xf numFmtId="0" fontId="6" fillId="0" borderId="73" xfId="22" applyFont="1" applyBorder="1"/>
    <xf numFmtId="0" fontId="20" fillId="0" borderId="73" xfId="22" applyFont="1" applyBorder="1"/>
    <xf numFmtId="0" fontId="20" fillId="0" borderId="73" xfId="22" applyFont="1" applyBorder="1" applyAlignment="1">
      <alignment horizontal="right"/>
    </xf>
    <xf numFmtId="0" fontId="20" fillId="0" borderId="74" xfId="22" applyFont="1" applyBorder="1"/>
    <xf numFmtId="0" fontId="20" fillId="0" borderId="73" xfId="17" applyNumberFormat="1" applyFont="1" applyBorder="1" applyAlignment="1">
      <alignment horizontal="left"/>
    </xf>
    <xf numFmtId="0" fontId="6" fillId="0" borderId="75" xfId="22" applyFont="1" applyBorder="1"/>
    <xf numFmtId="0" fontId="20" fillId="0" borderId="75" xfId="22" applyFont="1" applyBorder="1"/>
    <xf numFmtId="0" fontId="20" fillId="0" borderId="75" xfId="22" applyFont="1" applyBorder="1" applyAlignment="1">
      <alignment horizontal="right"/>
    </xf>
    <xf numFmtId="49" fontId="45" fillId="0" borderId="0" xfId="17" applyNumberFormat="1" applyFont="1" applyAlignment="1">
      <alignment horizontal="centerContinuous"/>
    </xf>
    <xf numFmtId="0" fontId="45" fillId="0" borderId="0" xfId="17" applyFont="1" applyAlignment="1">
      <alignment horizontal="centerContinuous"/>
    </xf>
    <xf numFmtId="0" fontId="45" fillId="0" borderId="0" xfId="17" applyFont="1" applyBorder="1" applyAlignment="1">
      <alignment horizontal="centerContinuous"/>
    </xf>
    <xf numFmtId="49" fontId="6" fillId="5" borderId="67" xfId="17" applyNumberFormat="1" applyFont="1" applyFill="1" applyBorder="1" applyAlignment="1">
      <alignment horizontal="center"/>
    </xf>
    <xf numFmtId="0" fontId="6" fillId="5" borderId="53" xfId="17" applyFont="1" applyFill="1" applyBorder="1" applyAlignment="1">
      <alignment horizontal="center"/>
    </xf>
    <xf numFmtId="0" fontId="6" fillId="5" borderId="68" xfId="17" applyFont="1" applyFill="1" applyBorder="1" applyAlignment="1">
      <alignment horizontal="center"/>
    </xf>
    <xf numFmtId="0" fontId="6" fillId="5" borderId="54" xfId="17" applyFont="1" applyFill="1" applyBorder="1" applyAlignment="1">
      <alignment horizontal="center"/>
    </xf>
    <xf numFmtId="0" fontId="6" fillId="5" borderId="76" xfId="17" applyFont="1" applyFill="1" applyBorder="1" applyAlignment="1">
      <alignment horizontal="center"/>
    </xf>
    <xf numFmtId="0" fontId="6" fillId="5" borderId="55" xfId="17" applyFont="1" applyFill="1" applyBorder="1" applyAlignment="1">
      <alignment horizontal="center"/>
    </xf>
    <xf numFmtId="49" fontId="41" fillId="0" borderId="26" xfId="17" applyNumberFormat="1" applyFont="1" applyBorder="1"/>
    <xf numFmtId="0" fontId="41" fillId="0" borderId="0" xfId="17" applyFont="1" applyBorder="1"/>
    <xf numFmtId="3" fontId="20" fillId="0" borderId="71" xfId="17" applyNumberFormat="1" applyFont="1" applyBorder="1"/>
    <xf numFmtId="3" fontId="20" fillId="0" borderId="8" xfId="17" applyNumberFormat="1" applyFont="1" applyBorder="1"/>
    <xf numFmtId="3" fontId="20" fillId="0" borderId="3" xfId="17" applyNumberFormat="1" applyFont="1" applyBorder="1"/>
    <xf numFmtId="3" fontId="20" fillId="0" borderId="27" xfId="17" applyNumberFormat="1" applyFont="1" applyBorder="1"/>
    <xf numFmtId="0" fontId="6" fillId="5" borderId="67" xfId="17" applyFont="1" applyFill="1" applyBorder="1"/>
    <xf numFmtId="0" fontId="6" fillId="5" borderId="53" xfId="17" applyFont="1" applyFill="1" applyBorder="1"/>
    <xf numFmtId="3" fontId="6" fillId="5" borderId="68" xfId="17" applyNumberFormat="1" applyFont="1" applyFill="1" applyBorder="1"/>
    <xf numFmtId="3" fontId="6" fillId="5" borderId="54" xfId="17" applyNumberFormat="1" applyFont="1" applyFill="1" applyBorder="1"/>
    <xf numFmtId="3" fontId="6" fillId="5" borderId="76" xfId="17" applyNumberFormat="1" applyFont="1" applyFill="1" applyBorder="1"/>
    <xf numFmtId="3" fontId="6" fillId="5" borderId="55" xfId="17" applyNumberFormat="1" applyFont="1" applyFill="1" applyBorder="1"/>
    <xf numFmtId="0" fontId="54" fillId="0" borderId="0" xfId="17" applyFont="1"/>
    <xf numFmtId="3" fontId="45" fillId="0" borderId="0" xfId="17" applyNumberFormat="1" applyFont="1" applyAlignment="1">
      <alignment horizontal="centerContinuous"/>
    </xf>
    <xf numFmtId="0" fontId="20" fillId="5" borderId="33" xfId="17" applyFont="1" applyFill="1" applyBorder="1"/>
    <xf numFmtId="0" fontId="6" fillId="5" borderId="15" xfId="17" applyFont="1" applyFill="1" applyBorder="1" applyAlignment="1">
      <alignment horizontal="right"/>
    </xf>
    <xf numFmtId="0" fontId="6" fillId="5" borderId="32" xfId="17" applyFont="1" applyFill="1" applyBorder="1" applyAlignment="1">
      <alignment horizontal="right"/>
    </xf>
    <xf numFmtId="0" fontId="6" fillId="5" borderId="61" xfId="17" applyFont="1" applyFill="1" applyBorder="1" applyAlignment="1">
      <alignment horizontal="center"/>
    </xf>
    <xf numFmtId="4" fontId="46" fillId="5" borderId="32" xfId="17" applyNumberFormat="1" applyFont="1" applyFill="1" applyBorder="1" applyAlignment="1">
      <alignment horizontal="right"/>
    </xf>
    <xf numFmtId="4" fontId="46" fillId="5" borderId="33" xfId="17" applyNumberFormat="1" applyFont="1" applyFill="1" applyBorder="1" applyAlignment="1">
      <alignment horizontal="right"/>
    </xf>
    <xf numFmtId="0" fontId="20" fillId="0" borderId="63" xfId="17" applyFont="1" applyBorder="1"/>
    <xf numFmtId="3" fontId="20" fillId="0" borderId="41" xfId="17" applyNumberFormat="1" applyFont="1" applyBorder="1" applyAlignment="1">
      <alignment horizontal="right"/>
    </xf>
    <xf numFmtId="175" fontId="20" fillId="0" borderId="2" xfId="17" applyNumberFormat="1" applyFont="1" applyBorder="1" applyAlignment="1">
      <alignment horizontal="right"/>
    </xf>
    <xf numFmtId="3" fontId="20" fillId="0" borderId="57" xfId="17" applyNumberFormat="1" applyFont="1" applyBorder="1" applyAlignment="1">
      <alignment horizontal="right"/>
    </xf>
    <xf numFmtId="4" fontId="20" fillId="0" borderId="59" xfId="17" applyNumberFormat="1" applyFont="1" applyBorder="1" applyAlignment="1">
      <alignment horizontal="right"/>
    </xf>
    <xf numFmtId="3" fontId="20" fillId="0" borderId="63" xfId="17" applyNumberFormat="1" applyFont="1" applyBorder="1" applyAlignment="1">
      <alignment horizontal="right"/>
    </xf>
    <xf numFmtId="0" fontId="20" fillId="5" borderId="28" xfId="17" applyFont="1" applyFill="1" applyBorder="1"/>
    <xf numFmtId="0" fontId="6" fillId="5" borderId="29" xfId="17" applyFont="1" applyFill="1" applyBorder="1"/>
    <xf numFmtId="0" fontId="20" fillId="5" borderId="29" xfId="17" applyFont="1" applyFill="1" applyBorder="1"/>
    <xf numFmtId="4" fontId="20" fillId="5" borderId="37" xfId="17" applyNumberFormat="1" applyFont="1" applyFill="1" applyBorder="1"/>
    <xf numFmtId="4" fontId="20" fillId="5" borderId="28" xfId="17" applyNumberFormat="1" applyFont="1" applyFill="1" applyBorder="1"/>
    <xf numFmtId="4" fontId="20" fillId="5" borderId="29" xfId="17" applyNumberFormat="1" applyFont="1" applyFill="1" applyBorder="1"/>
    <xf numFmtId="3" fontId="5" fillId="0" borderId="0" xfId="17" applyNumberFormat="1" applyFont="1"/>
    <xf numFmtId="4" fontId="5" fillId="0" borderId="0" xfId="17" applyNumberFormat="1" applyFont="1"/>
    <xf numFmtId="4" fontId="7" fillId="0" borderId="0" xfId="17" applyNumberFormat="1"/>
    <xf numFmtId="0" fontId="1" fillId="0" borderId="0" xfId="22"/>
    <xf numFmtId="0" fontId="20" fillId="0" borderId="0" xfId="22" applyFont="1"/>
    <xf numFmtId="0" fontId="69" fillId="0" borderId="0" xfId="22" applyFont="1" applyAlignment="1">
      <alignment horizontal="centerContinuous"/>
    </xf>
    <xf numFmtId="0" fontId="70" fillId="0" borderId="0" xfId="22" applyFont="1" applyAlignment="1">
      <alignment horizontal="centerContinuous"/>
    </xf>
    <xf numFmtId="0" fontId="20" fillId="0" borderId="73" xfId="22" applyFont="1" applyBorder="1" applyAlignment="1">
      <alignment horizontal="left"/>
    </xf>
    <xf numFmtId="0" fontId="41" fillId="0" borderId="0" xfId="22" applyFont="1"/>
    <xf numFmtId="49" fontId="41" fillId="5" borderId="2" xfId="22" applyNumberFormat="1" applyFont="1" applyFill="1" applyBorder="1"/>
    <xf numFmtId="0" fontId="41" fillId="5" borderId="7" xfId="22" applyFont="1" applyFill="1" applyBorder="1" applyAlignment="1">
      <alignment horizontal="center"/>
    </xf>
    <xf numFmtId="0" fontId="6" fillId="0" borderId="3" xfId="22" applyFont="1" applyBorder="1" applyAlignment="1">
      <alignment horizontal="center"/>
    </xf>
    <xf numFmtId="49" fontId="6" fillId="0" borderId="3" xfId="22" applyNumberFormat="1" applyFont="1" applyBorder="1" applyAlignment="1">
      <alignment horizontal="left"/>
    </xf>
    <xf numFmtId="0" fontId="6" fillId="0" borderId="5" xfId="22" applyFont="1" applyBorder="1"/>
    <xf numFmtId="0" fontId="20" fillId="0" borderId="6" xfId="22" applyFont="1" applyBorder="1" applyAlignment="1">
      <alignment horizontal="center"/>
    </xf>
    <xf numFmtId="0" fontId="20" fillId="0" borderId="6" xfId="22" applyNumberFormat="1" applyFont="1" applyBorder="1" applyAlignment="1">
      <alignment horizontal="right"/>
    </xf>
    <xf numFmtId="0" fontId="1" fillId="0" borderId="0" xfId="22" applyNumberFormat="1"/>
    <xf numFmtId="0" fontId="71" fillId="0" borderId="0" xfId="22" applyFont="1"/>
    <xf numFmtId="0" fontId="15" fillId="0" borderId="45" xfId="22" applyFont="1" applyBorder="1" applyAlignment="1">
      <alignment horizontal="center" vertical="top"/>
    </xf>
    <xf numFmtId="49" fontId="15" fillId="0" borderId="45" xfId="22" applyNumberFormat="1" applyFont="1" applyBorder="1" applyAlignment="1">
      <alignment horizontal="left" vertical="top"/>
    </xf>
    <xf numFmtId="0" fontId="15" fillId="0" borderId="45" xfId="22" applyFont="1" applyBorder="1" applyAlignment="1">
      <alignment vertical="top" wrapText="1"/>
    </xf>
    <xf numFmtId="49" fontId="15" fillId="0" borderId="45" xfId="22" applyNumberFormat="1" applyFont="1" applyBorder="1" applyAlignment="1">
      <alignment horizontal="center" shrinkToFit="1"/>
    </xf>
    <xf numFmtId="4" fontId="15" fillId="0" borderId="45" xfId="22" applyNumberFormat="1" applyFont="1" applyBorder="1" applyAlignment="1">
      <alignment horizontal="right"/>
    </xf>
    <xf numFmtId="0" fontId="72" fillId="0" borderId="0" xfId="22" applyFont="1"/>
    <xf numFmtId="0" fontId="41" fillId="0" borderId="3" xfId="22" applyFont="1" applyBorder="1" applyAlignment="1">
      <alignment horizontal="center"/>
    </xf>
    <xf numFmtId="49" fontId="41" fillId="0" borderId="3" xfId="22" applyNumberFormat="1" applyFont="1" applyBorder="1" applyAlignment="1">
      <alignment horizontal="right"/>
    </xf>
    <xf numFmtId="4" fontId="73" fillId="8" borderId="77" xfId="22" applyNumberFormat="1" applyFont="1" applyFill="1" applyBorder="1" applyAlignment="1">
      <alignment horizontal="right" wrapText="1"/>
    </xf>
    <xf numFmtId="0" fontId="73" fillId="8" borderId="43" xfId="22" applyFont="1" applyFill="1" applyBorder="1" applyAlignment="1">
      <alignment horizontal="left" wrapText="1"/>
    </xf>
    <xf numFmtId="0" fontId="73" fillId="0" borderId="8" xfId="17" applyFont="1" applyBorder="1" applyAlignment="1">
      <alignment horizontal="right"/>
    </xf>
    <xf numFmtId="49" fontId="41" fillId="0" borderId="3" xfId="22" applyNumberFormat="1" applyFont="1" applyBorder="1" applyAlignment="1">
      <alignment horizontal="left"/>
    </xf>
    <xf numFmtId="0" fontId="20" fillId="5" borderId="2" xfId="22" applyFont="1" applyFill="1" applyBorder="1" applyAlignment="1">
      <alignment horizontal="center"/>
    </xf>
    <xf numFmtId="49" fontId="77" fillId="5" borderId="2" xfId="22" applyNumberFormat="1" applyFont="1" applyFill="1" applyBorder="1" applyAlignment="1">
      <alignment horizontal="left"/>
    </xf>
    <xf numFmtId="0" fontId="77" fillId="5" borderId="5" xfId="22" applyFont="1" applyFill="1" applyBorder="1"/>
    <xf numFmtId="0" fontId="20" fillId="5" borderId="6" xfId="22" applyFont="1" applyFill="1" applyBorder="1" applyAlignment="1">
      <alignment horizontal="center"/>
    </xf>
    <xf numFmtId="4" fontId="20" fillId="5" borderId="7" xfId="22" applyNumberFormat="1" applyFont="1" applyFill="1" applyBorder="1" applyAlignment="1">
      <alignment horizontal="right"/>
    </xf>
    <xf numFmtId="4" fontId="6" fillId="5" borderId="2" xfId="22" applyNumberFormat="1" applyFont="1" applyFill="1" applyBorder="1"/>
    <xf numFmtId="3" fontId="1" fillId="0" borderId="0" xfId="22" applyNumberFormat="1"/>
    <xf numFmtId="0" fontId="1" fillId="2" borderId="0" xfId="22" applyFill="1"/>
    <xf numFmtId="3" fontId="1" fillId="2" borderId="0" xfId="22" applyNumberFormat="1" applyFill="1"/>
    <xf numFmtId="0" fontId="1" fillId="0" borderId="48" xfId="22" applyBorder="1"/>
    <xf numFmtId="0" fontId="78" fillId="0" borderId="0" xfId="22" applyFont="1"/>
    <xf numFmtId="0" fontId="1" fillId="0" borderId="0" xfId="22" applyBorder="1"/>
    <xf numFmtId="0" fontId="79" fillId="0" borderId="0" xfId="22" applyFont="1" applyAlignment="1"/>
    <xf numFmtId="0" fontId="80" fillId="0" borderId="0" xfId="22" applyFont="1" applyBorder="1"/>
    <xf numFmtId="0" fontId="79" fillId="0" borderId="0" xfId="22" applyFont="1" applyBorder="1" applyAlignment="1"/>
    <xf numFmtId="0" fontId="81" fillId="3" borderId="0" xfId="22" applyFont="1" applyFill="1" applyAlignment="1">
      <alignment horizontal="left" vertical="center" indent="1"/>
    </xf>
    <xf numFmtId="0" fontId="82" fillId="3" borderId="0" xfId="22" applyFont="1" applyFill="1" applyAlignment="1">
      <alignment horizontal="center" vertical="center"/>
    </xf>
    <xf numFmtId="0" fontId="82" fillId="3" borderId="0" xfId="22" applyFont="1" applyFill="1" applyAlignment="1">
      <alignment horizontal="left" vertical="top" wrapText="1"/>
    </xf>
    <xf numFmtId="0" fontId="82" fillId="3" borderId="0" xfId="22" applyFont="1" applyFill="1" applyAlignment="1"/>
    <xf numFmtId="2" fontId="82" fillId="3" borderId="0" xfId="22" applyNumberFormat="1" applyFont="1" applyFill="1" applyAlignment="1"/>
    <xf numFmtId="164" fontId="81" fillId="3" borderId="0" xfId="22" applyNumberFormat="1" applyFont="1" applyFill="1" applyAlignment="1">
      <alignment horizontal="right" vertical="center" indent="1"/>
    </xf>
    <xf numFmtId="0" fontId="83" fillId="4" borderId="0" xfId="22" applyFont="1" applyFill="1" applyAlignment="1"/>
    <xf numFmtId="0" fontId="82" fillId="4" borderId="0" xfId="22" applyFont="1" applyFill="1" applyAlignment="1">
      <alignment horizontal="center" vertical="center"/>
    </xf>
    <xf numFmtId="0" fontId="82" fillId="4" borderId="0" xfId="22" applyFont="1" applyFill="1" applyAlignment="1">
      <alignment horizontal="left" vertical="top" wrapText="1"/>
    </xf>
    <xf numFmtId="0" fontId="82" fillId="4" borderId="0" xfId="22" applyFont="1" applyFill="1" applyAlignment="1"/>
    <xf numFmtId="2" fontId="82" fillId="4" borderId="0" xfId="22" applyNumberFormat="1" applyFont="1" applyFill="1" applyAlignment="1"/>
    <xf numFmtId="164" fontId="83" fillId="4" borderId="0" xfId="22" applyNumberFormat="1" applyFont="1" applyFill="1" applyAlignment="1">
      <alignment horizontal="right"/>
    </xf>
    <xf numFmtId="0" fontId="84" fillId="0" borderId="0" xfId="22" applyFont="1" applyAlignment="1">
      <alignment horizontal="left" indent="1"/>
    </xf>
    <xf numFmtId="0" fontId="85" fillId="0" borderId="0" xfId="22" applyFont="1" applyAlignment="1">
      <alignment horizontal="center" vertical="center"/>
    </xf>
    <xf numFmtId="0" fontId="86" fillId="0" borderId="0" xfId="22" applyFont="1" applyAlignment="1">
      <alignment horizontal="left" vertical="top" wrapText="1"/>
    </xf>
    <xf numFmtId="0" fontId="86" fillId="0" borderId="0" xfId="22" applyFont="1" applyAlignment="1">
      <alignment horizontal="centerContinuous"/>
    </xf>
    <xf numFmtId="0" fontId="86" fillId="0" borderId="0" xfId="22" applyFont="1" applyAlignment="1">
      <alignment horizontal="right"/>
    </xf>
    <xf numFmtId="2" fontId="86" fillId="0" borderId="0" xfId="22" applyNumberFormat="1" applyFont="1" applyAlignment="1">
      <alignment horizontal="centerContinuous"/>
    </xf>
    <xf numFmtId="164" fontId="86" fillId="0" borderId="0" xfId="22" applyNumberFormat="1" applyFont="1" applyAlignment="1">
      <alignment horizontal="centerContinuous"/>
    </xf>
    <xf numFmtId="49" fontId="87" fillId="5" borderId="2" xfId="22" applyNumberFormat="1" applyFont="1" applyFill="1" applyBorder="1"/>
    <xf numFmtId="0" fontId="87" fillId="5" borderId="7" xfId="22" applyFont="1" applyFill="1" applyBorder="1" applyAlignment="1">
      <alignment horizontal="center" vertical="center" wrapText="1"/>
    </xf>
    <xf numFmtId="0" fontId="87" fillId="5" borderId="7" xfId="22" applyFont="1" applyFill="1" applyBorder="1" applyAlignment="1">
      <alignment horizontal="left" vertical="top" wrapText="1"/>
    </xf>
    <xf numFmtId="0" fontId="87" fillId="5" borderId="7" xfId="22" applyFont="1" applyFill="1" applyBorder="1" applyAlignment="1">
      <alignment horizontal="center"/>
    </xf>
    <xf numFmtId="0" fontId="87" fillId="5" borderId="7" xfId="22" applyNumberFormat="1" applyFont="1" applyFill="1" applyBorder="1" applyAlignment="1">
      <alignment horizontal="center"/>
    </xf>
    <xf numFmtId="2" fontId="87" fillId="5" borderId="7" xfId="22" applyNumberFormat="1" applyFont="1" applyFill="1" applyBorder="1" applyAlignment="1">
      <alignment horizontal="center"/>
    </xf>
    <xf numFmtId="164" fontId="87" fillId="5" borderId="2" xfId="22" applyNumberFormat="1" applyFont="1" applyFill="1" applyBorder="1" applyAlignment="1">
      <alignment horizontal="center"/>
    </xf>
    <xf numFmtId="49" fontId="89" fillId="0" borderId="2" xfId="22" applyNumberFormat="1" applyFont="1" applyBorder="1" applyAlignment="1">
      <alignment vertical="center"/>
    </xf>
    <xf numFmtId="0" fontId="89" fillId="0" borderId="2" xfId="22" applyFont="1" applyBorder="1" applyAlignment="1">
      <alignment vertical="center" wrapText="1"/>
    </xf>
    <xf numFmtId="0" fontId="90" fillId="0" borderId="2" xfId="0" applyFont="1" applyBorder="1" applyAlignment="1">
      <alignment vertical="center"/>
    </xf>
    <xf numFmtId="0" fontId="31" fillId="0" borderId="2" xfId="22" applyNumberFormat="1" applyFont="1" applyBorder="1" applyAlignment="1">
      <alignment vertical="center"/>
    </xf>
    <xf numFmtId="0" fontId="91" fillId="0" borderId="2" xfId="0" applyFont="1" applyBorder="1" applyAlignment="1">
      <alignment vertical="center"/>
    </xf>
    <xf numFmtId="164" fontId="31" fillId="0" borderId="2" xfId="22" applyNumberFormat="1" applyFont="1" applyBorder="1" applyAlignment="1">
      <alignment vertical="center"/>
    </xf>
    <xf numFmtId="0" fontId="92" fillId="0" borderId="0" xfId="0" applyFont="1" applyAlignment="1">
      <alignment vertical="center"/>
    </xf>
    <xf numFmtId="0" fontId="93" fillId="0" borderId="3" xfId="0" applyFont="1" applyBorder="1" applyAlignment="1">
      <alignment vertical="center"/>
    </xf>
    <xf numFmtId="0" fontId="88" fillId="0" borderId="3" xfId="22" applyFont="1" applyBorder="1" applyAlignment="1">
      <alignment vertical="center"/>
    </xf>
    <xf numFmtId="49" fontId="94" fillId="0" borderId="2" xfId="22" applyNumberFormat="1" applyFont="1" applyBorder="1" applyAlignment="1">
      <alignment horizontal="center" shrinkToFit="1"/>
    </xf>
    <xf numFmtId="0" fontId="31" fillId="0" borderId="2" xfId="22" applyFont="1" applyBorder="1" applyAlignment="1">
      <alignment vertical="center" wrapText="1"/>
    </xf>
    <xf numFmtId="0" fontId="89" fillId="5" borderId="2" xfId="22" applyFont="1" applyFill="1" applyBorder="1" applyAlignment="1">
      <alignment vertical="center"/>
    </xf>
    <xf numFmtId="49" fontId="95" fillId="5" borderId="2" xfId="22" applyNumberFormat="1" applyFont="1" applyFill="1" applyBorder="1" applyAlignment="1">
      <alignment vertical="center"/>
    </xf>
    <xf numFmtId="0" fontId="95" fillId="5" borderId="2" xfId="22" applyFont="1" applyFill="1" applyBorder="1" applyAlignment="1">
      <alignment vertical="center" wrapText="1"/>
    </xf>
    <xf numFmtId="4" fontId="31" fillId="5" borderId="2" xfId="22" applyNumberFormat="1" applyFont="1" applyFill="1" applyBorder="1" applyAlignment="1">
      <alignment vertical="center"/>
    </xf>
    <xf numFmtId="2" fontId="31" fillId="5" borderId="2" xfId="22" applyNumberFormat="1" applyFont="1" applyFill="1" applyBorder="1" applyAlignment="1">
      <alignment vertical="center"/>
    </xf>
    <xf numFmtId="164" fontId="30" fillId="5" borderId="2" xfId="22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96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5" borderId="7" xfId="22" applyNumberFormat="1" applyFont="1" applyFill="1" applyBorder="1" applyAlignment="1">
      <alignment horizontal="center"/>
    </xf>
    <xf numFmtId="2" fontId="24" fillId="5" borderId="7" xfId="22" applyNumberFormat="1" applyFont="1" applyFill="1" applyBorder="1" applyAlignment="1">
      <alignment horizontal="center"/>
    </xf>
    <xf numFmtId="164" fontId="24" fillId="5" borderId="2" xfId="22" applyNumberFormat="1" applyFont="1" applyFill="1" applyBorder="1" applyAlignment="1">
      <alignment horizontal="center"/>
    </xf>
    <xf numFmtId="0" fontId="89" fillId="0" borderId="2" xfId="22" applyFont="1" applyBorder="1" applyAlignment="1">
      <alignment vertical="center"/>
    </xf>
    <xf numFmtId="9" fontId="14" fillId="0" borderId="0" xfId="0" applyNumberFormat="1" applyFont="1" applyAlignment="1">
      <alignment vertical="center"/>
    </xf>
    <xf numFmtId="0" fontId="0" fillId="0" borderId="3" xfId="0" applyFont="1" applyBorder="1" applyAlignment="1">
      <alignment vertical="center"/>
    </xf>
    <xf numFmtId="0" fontId="97" fillId="0" borderId="2" xfId="0" applyFont="1" applyBorder="1" applyAlignment="1">
      <alignment vertical="center"/>
    </xf>
    <xf numFmtId="0" fontId="89" fillId="0" borderId="2" xfId="0" applyFont="1" applyBorder="1" applyAlignment="1">
      <alignment vertical="center" wrapText="1"/>
    </xf>
    <xf numFmtId="0" fontId="89" fillId="0" borderId="2" xfId="0" applyFont="1" applyBorder="1" applyAlignment="1">
      <alignment vertical="center"/>
    </xf>
    <xf numFmtId="0" fontId="31" fillId="0" borderId="2" xfId="0" applyFont="1" applyBorder="1" applyAlignment="1">
      <alignment vertical="center"/>
    </xf>
    <xf numFmtId="0" fontId="53" fillId="4" borderId="2" xfId="22" applyFont="1" applyFill="1" applyBorder="1"/>
    <xf numFmtId="0" fontId="0" fillId="4" borderId="7" xfId="0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2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top" wrapText="1"/>
    </xf>
    <xf numFmtId="2" fontId="0" fillId="0" borderId="0" xfId="0" applyNumberFormat="1" applyFont="1"/>
    <xf numFmtId="164" fontId="0" fillId="0" borderId="0" xfId="0" applyNumberFormat="1" applyFont="1"/>
    <xf numFmtId="173" fontId="100" fillId="9" borderId="6" xfId="18" applyFont="1" applyFill="1" applyBorder="1" applyAlignment="1">
      <alignment vertical="center"/>
    </xf>
    <xf numFmtId="173" fontId="36" fillId="0" borderId="0" xfId="18" applyFont="1">
      <alignment vertical="center"/>
    </xf>
    <xf numFmtId="173" fontId="101" fillId="10" borderId="58" xfId="18" applyFont="1" applyFill="1" applyBorder="1" applyAlignment="1">
      <alignment horizontal="left" vertical="center"/>
    </xf>
    <xf numFmtId="173" fontId="101" fillId="10" borderId="59" xfId="18" applyFont="1" applyFill="1" applyBorder="1" applyAlignment="1">
      <alignment horizontal="left" vertical="center"/>
    </xf>
    <xf numFmtId="173" fontId="13" fillId="10" borderId="59" xfId="18" applyFont="1" applyFill="1" applyBorder="1" applyAlignment="1">
      <alignment vertical="center"/>
    </xf>
    <xf numFmtId="1" fontId="101" fillId="10" borderId="59" xfId="18" applyNumberFormat="1" applyFont="1" applyFill="1" applyBorder="1" applyAlignment="1">
      <alignment vertical="center"/>
    </xf>
    <xf numFmtId="1" fontId="101" fillId="10" borderId="57" xfId="18" applyNumberFormat="1" applyFont="1" applyFill="1" applyBorder="1" applyAlignment="1">
      <alignment horizontal="center" vertical="center"/>
    </xf>
    <xf numFmtId="0" fontId="55" fillId="0" borderId="46" xfId="9" applyFont="1" applyBorder="1" applyAlignment="1">
      <alignment horizontal="left" vertical="center"/>
    </xf>
    <xf numFmtId="0" fontId="55" fillId="0" borderId="48" xfId="9" quotePrefix="1" applyFont="1" applyBorder="1" applyAlignment="1">
      <alignment horizontal="left" vertical="center"/>
    </xf>
    <xf numFmtId="0" fontId="55" fillId="0" borderId="49" xfId="9" quotePrefix="1" applyFont="1" applyBorder="1" applyAlignment="1">
      <alignment horizontal="left" vertical="center"/>
    </xf>
    <xf numFmtId="0" fontId="6" fillId="0" borderId="43" xfId="9" applyFont="1" applyBorder="1" applyAlignment="1">
      <alignment horizontal="left" vertical="center"/>
    </xf>
    <xf numFmtId="0" fontId="6" fillId="0" borderId="0" xfId="9" quotePrefix="1" applyFont="1" applyBorder="1" applyAlignment="1">
      <alignment horizontal="left" vertical="center"/>
    </xf>
    <xf numFmtId="0" fontId="15" fillId="4" borderId="79" xfId="29" applyFont="1" applyFill="1" applyBorder="1" applyAlignment="1">
      <alignment horizontal="center" vertical="center" wrapText="1"/>
    </xf>
    <xf numFmtId="0" fontId="15" fillId="4" borderId="80" xfId="29" applyFont="1" applyFill="1" applyBorder="1" applyAlignment="1">
      <alignment horizontal="center" vertical="center" wrapText="1"/>
    </xf>
    <xf numFmtId="0" fontId="15" fillId="4" borderId="81" xfId="29" applyFont="1" applyFill="1" applyBorder="1" applyAlignment="1">
      <alignment horizontal="center" vertical="center" wrapText="1"/>
    </xf>
    <xf numFmtId="0" fontId="15" fillId="4" borderId="82" xfId="29" applyFont="1" applyFill="1" applyBorder="1" applyAlignment="1">
      <alignment horizontal="center" vertical="center"/>
    </xf>
    <xf numFmtId="0" fontId="15" fillId="4" borderId="83" xfId="29" applyFont="1" applyFill="1" applyBorder="1" applyAlignment="1">
      <alignment horizontal="center" vertical="center" wrapText="1"/>
    </xf>
    <xf numFmtId="0" fontId="15" fillId="4" borderId="82" xfId="29" applyFont="1" applyFill="1" applyBorder="1" applyAlignment="1">
      <alignment horizontal="center" vertical="center" wrapText="1"/>
    </xf>
    <xf numFmtId="172" fontId="15" fillId="4" borderId="84" xfId="29" applyNumberFormat="1" applyFont="1" applyFill="1" applyBorder="1" applyAlignment="1">
      <alignment horizontal="center"/>
    </xf>
    <xf numFmtId="172" fontId="15" fillId="4" borderId="13" xfId="29" applyNumberFormat="1" applyFont="1" applyFill="1" applyBorder="1" applyAlignment="1">
      <alignment horizontal="center"/>
    </xf>
    <xf numFmtId="172" fontId="15" fillId="4" borderId="85" xfId="29" applyNumberFormat="1" applyFont="1" applyFill="1" applyBorder="1" applyAlignment="1">
      <alignment horizontal="center" vertical="center"/>
    </xf>
    <xf numFmtId="172" fontId="15" fillId="4" borderId="13" xfId="29" applyNumberFormat="1" applyFont="1" applyFill="1" applyBorder="1" applyAlignment="1">
      <alignment horizontal="center" vertical="center"/>
    </xf>
    <xf numFmtId="172" fontId="15" fillId="4" borderId="86" xfId="29" applyNumberFormat="1" applyFont="1" applyFill="1" applyBorder="1" applyAlignment="1">
      <alignment horizontal="center" vertical="center"/>
    </xf>
    <xf numFmtId="173" fontId="5" fillId="0" borderId="0" xfId="18" applyFont="1">
      <alignment vertical="center"/>
    </xf>
    <xf numFmtId="172" fontId="41" fillId="0" borderId="43" xfId="29" quotePrefix="1" applyNumberFormat="1" applyFont="1" applyFill="1" applyBorder="1" applyAlignment="1">
      <alignment horizontal="center" vertical="center"/>
    </xf>
    <xf numFmtId="172" fontId="41" fillId="0" borderId="0" xfId="29" quotePrefix="1" applyNumberFormat="1" applyFont="1" applyFill="1" applyBorder="1" applyAlignment="1">
      <alignment horizontal="center" vertical="center"/>
    </xf>
    <xf numFmtId="1" fontId="46" fillId="0" borderId="0" xfId="29" quotePrefix="1" applyNumberFormat="1" applyFont="1" applyFill="1" applyBorder="1" applyAlignment="1">
      <alignment horizontal="center" vertical="center"/>
    </xf>
    <xf numFmtId="0" fontId="6" fillId="0" borderId="0" xfId="29" applyNumberFormat="1" applyFont="1" applyBorder="1" applyAlignment="1">
      <alignment horizontal="left" vertical="center"/>
    </xf>
    <xf numFmtId="172" fontId="20" fillId="0" borderId="0" xfId="29" applyNumberFormat="1" applyFont="1" applyFill="1" applyBorder="1" applyAlignment="1">
      <alignment horizontal="center" vertical="center"/>
    </xf>
    <xf numFmtId="0" fontId="61" fillId="0" borderId="0" xfId="29" applyNumberFormat="1" applyFont="1" applyFill="1" applyBorder="1" applyAlignment="1">
      <alignment horizontal="left" vertical="center"/>
    </xf>
    <xf numFmtId="172" fontId="5" fillId="0" borderId="0" xfId="29" applyNumberFormat="1" applyFont="1" applyFill="1" applyBorder="1" applyAlignment="1">
      <alignment horizontal="center" vertical="center"/>
    </xf>
    <xf numFmtId="3" fontId="5" fillId="0" borderId="0" xfId="29" quotePrefix="1" applyNumberFormat="1" applyFont="1" applyFill="1" applyBorder="1" applyAlignment="1">
      <alignment horizontal="center" vertical="center"/>
    </xf>
    <xf numFmtId="1" fontId="20" fillId="0" borderId="0" xfId="29" quotePrefix="1" applyNumberFormat="1" applyFont="1" applyBorder="1" applyAlignment="1">
      <alignment horizontal="center" vertical="center"/>
    </xf>
    <xf numFmtId="0" fontId="6" fillId="0" borderId="0" xfId="29" applyNumberFormat="1" applyFont="1" applyFill="1" applyBorder="1" applyAlignment="1">
      <alignment horizontal="left" vertical="center" wrapText="1"/>
    </xf>
    <xf numFmtId="1" fontId="20" fillId="0" borderId="0" xfId="29" quotePrefix="1" applyNumberFormat="1" applyFont="1" applyFill="1" applyBorder="1" applyAlignment="1">
      <alignment horizontal="center" vertical="center"/>
    </xf>
    <xf numFmtId="0" fontId="5" fillId="0" borderId="0" xfId="29" applyNumberFormat="1" applyFont="1" applyFill="1" applyBorder="1" applyAlignment="1">
      <alignment horizontal="left" vertical="center"/>
    </xf>
    <xf numFmtId="173" fontId="5" fillId="0" borderId="0" xfId="18" applyFont="1" applyFill="1" applyBorder="1">
      <alignment vertical="center"/>
    </xf>
    <xf numFmtId="0" fontId="20" fillId="0" borderId="0" xfId="29" applyNumberFormat="1" applyFont="1" applyFill="1" applyBorder="1" applyAlignment="1">
      <alignment horizontal="left" vertical="center" wrapText="1"/>
    </xf>
    <xf numFmtId="173" fontId="1" fillId="0" borderId="0" xfId="18" applyFill="1" applyBorder="1" applyAlignment="1">
      <alignment vertical="center"/>
    </xf>
    <xf numFmtId="172" fontId="20" fillId="0" borderId="0" xfId="29" applyNumberFormat="1" applyFont="1" applyBorder="1" applyAlignment="1">
      <alignment horizontal="center" vertical="center"/>
    </xf>
    <xf numFmtId="0" fontId="5" fillId="0" borderId="0" xfId="29" applyNumberFormat="1" applyFont="1" applyFill="1" applyBorder="1" applyAlignment="1">
      <alignment vertical="center" wrapText="1"/>
    </xf>
    <xf numFmtId="0" fontId="5" fillId="0" borderId="0" xfId="29" applyNumberFormat="1" applyFont="1" applyFill="1" applyBorder="1" applyAlignment="1">
      <alignment vertical="center"/>
    </xf>
    <xf numFmtId="0" fontId="20" fillId="0" borderId="0" xfId="29" applyNumberFormat="1" applyFont="1" applyBorder="1" applyAlignment="1">
      <alignment horizontal="left" vertical="center"/>
    </xf>
    <xf numFmtId="0" fontId="20" fillId="0" borderId="0" xfId="29" applyNumberFormat="1" applyFont="1" applyFill="1" applyBorder="1" applyAlignment="1">
      <alignment horizontal="left" vertical="center"/>
    </xf>
    <xf numFmtId="172" fontId="41" fillId="0" borderId="43" xfId="29" quotePrefix="1" applyNumberFormat="1" applyFont="1" applyBorder="1" applyAlignment="1">
      <alignment horizontal="center" vertical="center"/>
    </xf>
    <xf numFmtId="172" fontId="41" fillId="0" borderId="0" xfId="29" quotePrefix="1" applyNumberFormat="1" applyFont="1" applyBorder="1" applyAlignment="1">
      <alignment horizontal="center" vertical="center"/>
    </xf>
    <xf numFmtId="172" fontId="41" fillId="4" borderId="43" xfId="29" quotePrefix="1" applyNumberFormat="1" applyFont="1" applyFill="1" applyBorder="1" applyAlignment="1">
      <alignment horizontal="center" vertical="center"/>
    </xf>
    <xf numFmtId="172" fontId="41" fillId="4" borderId="0" xfId="29" quotePrefix="1" applyNumberFormat="1" applyFont="1" applyFill="1" applyBorder="1" applyAlignment="1">
      <alignment horizontal="center" vertical="center"/>
    </xf>
    <xf numFmtId="172" fontId="6" fillId="4" borderId="0" xfId="29" applyNumberFormat="1" applyFont="1" applyFill="1" applyBorder="1" applyAlignment="1">
      <alignment horizontal="center" vertical="center"/>
    </xf>
    <xf numFmtId="0" fontId="6" fillId="4" borderId="0" xfId="29" applyNumberFormat="1" applyFont="1" applyFill="1" applyBorder="1" applyAlignment="1">
      <alignment horizontal="left" vertical="center"/>
    </xf>
    <xf numFmtId="172" fontId="5" fillId="0" borderId="58" xfId="29" quotePrefix="1" applyNumberFormat="1" applyFont="1" applyBorder="1" applyAlignment="1">
      <alignment horizontal="center" vertical="center"/>
    </xf>
    <xf numFmtId="172" fontId="5" fillId="0" borderId="59" xfId="29" quotePrefix="1" applyNumberFormat="1" applyFont="1" applyBorder="1" applyAlignment="1">
      <alignment horizontal="center" vertical="center"/>
    </xf>
    <xf numFmtId="0" fontId="5" fillId="0" borderId="59" xfId="29" quotePrefix="1" applyNumberFormat="1" applyFont="1" applyBorder="1" applyAlignment="1">
      <alignment horizontal="left" vertical="center"/>
    </xf>
    <xf numFmtId="173" fontId="36" fillId="0" borderId="0" xfId="18" applyFont="1" applyAlignment="1">
      <alignment vertical="center"/>
    </xf>
    <xf numFmtId="173" fontId="36" fillId="0" borderId="0" xfId="18" applyFont="1" applyAlignment="1">
      <alignment horizontal="center" vertical="center"/>
    </xf>
    <xf numFmtId="0" fontId="55" fillId="0" borderId="72" xfId="9" applyFont="1" applyBorder="1" applyAlignment="1">
      <alignment horizontal="left" vertical="center"/>
    </xf>
    <xf numFmtId="0" fontId="55" fillId="0" borderId="87" xfId="9" quotePrefix="1" applyFont="1" applyBorder="1" applyAlignment="1">
      <alignment horizontal="left" vertical="center"/>
    </xf>
    <xf numFmtId="0" fontId="1" fillId="5" borderId="2" xfId="22" applyFill="1" applyBorder="1"/>
    <xf numFmtId="0" fontId="103" fillId="5" borderId="2" xfId="22" applyFont="1" applyFill="1" applyBorder="1"/>
    <xf numFmtId="0" fontId="103" fillId="5" borderId="5" xfId="22" applyFont="1" applyFill="1" applyBorder="1"/>
    <xf numFmtId="0" fontId="103" fillId="5" borderId="6" xfId="22" applyFont="1" applyFill="1" applyBorder="1"/>
    <xf numFmtId="0" fontId="103" fillId="5" borderId="7" xfId="22" applyFont="1" applyFill="1" applyBorder="1"/>
    <xf numFmtId="0" fontId="104" fillId="5" borderId="2" xfId="22" applyFont="1" applyFill="1" applyBorder="1"/>
    <xf numFmtId="0" fontId="104" fillId="5" borderId="5" xfId="22" applyFont="1" applyFill="1" applyBorder="1"/>
    <xf numFmtId="0" fontId="104" fillId="5" borderId="6" xfId="22" applyFont="1" applyFill="1" applyBorder="1"/>
    <xf numFmtId="0" fontId="104" fillId="5" borderId="7" xfId="22" applyFont="1" applyFill="1" applyBorder="1"/>
    <xf numFmtId="167" fontId="70" fillId="0" borderId="0" xfId="22" applyNumberFormat="1" applyFont="1" applyAlignment="1">
      <alignment horizontal="centerContinuous"/>
    </xf>
    <xf numFmtId="167" fontId="20" fillId="0" borderId="0" xfId="22" applyNumberFormat="1" applyFont="1" applyAlignment="1"/>
    <xf numFmtId="167" fontId="41" fillId="5" borderId="2" xfId="22" applyNumberFormat="1" applyFont="1" applyFill="1" applyBorder="1" applyAlignment="1">
      <alignment horizontal="center"/>
    </xf>
    <xf numFmtId="167" fontId="20" fillId="0" borderId="7" xfId="22" applyNumberFormat="1" applyFont="1" applyBorder="1"/>
    <xf numFmtId="167" fontId="15" fillId="0" borderId="45" xfId="22" applyNumberFormat="1" applyFont="1" applyBorder="1"/>
    <xf numFmtId="167" fontId="6" fillId="5" borderId="2" xfId="22" applyNumberFormat="1" applyFont="1" applyFill="1" applyBorder="1"/>
    <xf numFmtId="167" fontId="15" fillId="0" borderId="46" xfId="22" applyNumberFormat="1" applyFont="1" applyBorder="1"/>
    <xf numFmtId="167" fontId="1" fillId="0" borderId="0" xfId="22" applyNumberFormat="1"/>
    <xf numFmtId="167" fontId="104" fillId="5" borderId="2" xfId="22" applyNumberFormat="1" applyFont="1" applyFill="1" applyBorder="1"/>
    <xf numFmtId="167" fontId="103" fillId="5" borderId="2" xfId="22" applyNumberFormat="1" applyFont="1" applyFill="1" applyBorder="1"/>
    <xf numFmtId="167" fontId="53" fillId="0" borderId="0" xfId="22" applyNumberFormat="1" applyFont="1"/>
    <xf numFmtId="167" fontId="1" fillId="0" borderId="0" xfId="22" applyNumberFormat="1" applyBorder="1"/>
    <xf numFmtId="167" fontId="80" fillId="0" borderId="0" xfId="22" applyNumberFormat="1" applyFont="1" applyBorder="1"/>
    <xf numFmtId="169" fontId="70" fillId="0" borderId="0" xfId="22" applyNumberFormat="1" applyFont="1" applyAlignment="1">
      <alignment horizontal="right"/>
    </xf>
    <xf numFmtId="169" fontId="41" fillId="0" borderId="74" xfId="22" applyNumberFormat="1" applyFont="1" applyBorder="1" applyAlignment="1">
      <alignment horizontal="right"/>
    </xf>
    <xf numFmtId="169" fontId="20" fillId="0" borderId="0" xfId="22" applyNumberFormat="1" applyFont="1" applyAlignment="1">
      <alignment horizontal="right"/>
    </xf>
    <xf numFmtId="169" fontId="41" fillId="5" borderId="7" xfId="22" applyNumberFormat="1" applyFont="1" applyFill="1" applyBorder="1" applyAlignment="1">
      <alignment horizontal="center"/>
    </xf>
    <xf numFmtId="169" fontId="20" fillId="0" borderId="6" xfId="22" applyNumberFormat="1" applyFont="1" applyBorder="1" applyAlignment="1">
      <alignment horizontal="right"/>
    </xf>
    <xf numFmtId="169" fontId="15" fillId="0" borderId="45" xfId="22" applyNumberFormat="1" applyFont="1" applyBorder="1" applyAlignment="1">
      <alignment horizontal="right"/>
    </xf>
    <xf numFmtId="169" fontId="20" fillId="5" borderId="6" xfId="22" applyNumberFormat="1" applyFont="1" applyFill="1" applyBorder="1" applyAlignment="1">
      <alignment horizontal="right"/>
    </xf>
    <xf numFmtId="169" fontId="1" fillId="0" borderId="0" xfId="22" applyNumberFormat="1"/>
    <xf numFmtId="169" fontId="104" fillId="5" borderId="6" xfId="22" applyNumberFormat="1" applyFont="1" applyFill="1" applyBorder="1"/>
    <xf numFmtId="169" fontId="103" fillId="5" borderId="6" xfId="22" applyNumberFormat="1" applyFont="1" applyFill="1" applyBorder="1"/>
    <xf numFmtId="169" fontId="1" fillId="0" borderId="0" xfId="22" applyNumberFormat="1" applyBorder="1"/>
    <xf numFmtId="169" fontId="1" fillId="0" borderId="0" xfId="22" applyNumberFormat="1" applyAlignment="1">
      <alignment horizontal="right"/>
    </xf>
    <xf numFmtId="169" fontId="80" fillId="0" borderId="0" xfId="22" applyNumberFormat="1" applyFont="1" applyBorder="1" applyAlignment="1">
      <alignment horizontal="right"/>
    </xf>
    <xf numFmtId="169" fontId="1" fillId="0" borderId="0" xfId="22" applyNumberFormat="1" applyBorder="1" applyAlignment="1">
      <alignment horizontal="right"/>
    </xf>
    <xf numFmtId="167" fontId="6" fillId="0" borderId="94" xfId="22" applyNumberFormat="1" applyFont="1" applyBorder="1"/>
    <xf numFmtId="166" fontId="5" fillId="0" borderId="0" xfId="18" applyNumberFormat="1" applyFont="1" applyFill="1" applyBorder="1">
      <alignment vertical="center"/>
    </xf>
    <xf numFmtId="166" fontId="5" fillId="0" borderId="0" xfId="29" quotePrefix="1" applyNumberFormat="1" applyFont="1" applyFill="1" applyBorder="1" applyAlignment="1">
      <alignment horizontal="center" vertical="center"/>
    </xf>
    <xf numFmtId="166" fontId="41" fillId="0" borderId="0" xfId="29" quotePrefix="1" applyNumberFormat="1" applyFont="1" applyFill="1" applyBorder="1" applyAlignment="1">
      <alignment horizontal="center" vertical="center"/>
    </xf>
    <xf numFmtId="166" fontId="5" fillId="0" borderId="0" xfId="29" applyNumberFormat="1" applyFont="1" applyFill="1" applyBorder="1" applyAlignment="1">
      <alignment horizontal="center" vertical="center"/>
    </xf>
    <xf numFmtId="166" fontId="64" fillId="0" borderId="0" xfId="29" quotePrefix="1" applyNumberFormat="1" applyFont="1" applyFill="1" applyBorder="1" applyAlignment="1">
      <alignment horizontal="center" vertical="center"/>
    </xf>
    <xf numFmtId="167" fontId="41" fillId="0" borderId="0" xfId="29" quotePrefix="1" applyNumberFormat="1" applyFont="1" applyFill="1" applyBorder="1" applyAlignment="1">
      <alignment horizontal="right" vertical="center"/>
    </xf>
    <xf numFmtId="167" fontId="20" fillId="0" borderId="0" xfId="29" quotePrefix="1" applyNumberFormat="1" applyFont="1" applyFill="1" applyBorder="1" applyAlignment="1">
      <alignment horizontal="right" vertical="center"/>
    </xf>
    <xf numFmtId="167" fontId="5" fillId="0" borderId="0" xfId="18" applyNumberFormat="1" applyFont="1" applyFill="1" applyBorder="1" applyAlignment="1">
      <alignment horizontal="right" vertical="center"/>
    </xf>
    <xf numFmtId="172" fontId="41" fillId="0" borderId="0" xfId="29" applyNumberFormat="1" applyFont="1" applyFill="1" applyBorder="1" applyAlignment="1">
      <alignment horizontal="center" vertical="center"/>
    </xf>
    <xf numFmtId="166" fontId="41" fillId="0" borderId="0" xfId="29" applyNumberFormat="1" applyFont="1" applyFill="1" applyBorder="1" applyAlignment="1">
      <alignment horizontal="center" vertical="center"/>
    </xf>
    <xf numFmtId="167" fontId="15" fillId="2" borderId="2" xfId="22" applyNumberFormat="1" applyFont="1" applyFill="1" applyBorder="1" applyAlignment="1">
      <alignment vertical="center" wrapText="1"/>
    </xf>
    <xf numFmtId="167" fontId="17" fillId="2" borderId="2" xfId="22" applyNumberFormat="1" applyFont="1" applyFill="1" applyBorder="1" applyAlignment="1">
      <alignment vertical="center" wrapText="1"/>
    </xf>
    <xf numFmtId="0" fontId="70" fillId="0" borderId="0" xfId="22" applyFont="1" applyAlignment="1">
      <alignment horizontal="right"/>
    </xf>
    <xf numFmtId="0" fontId="41" fillId="0" borderId="74" xfId="22" applyFont="1" applyBorder="1" applyAlignment="1">
      <alignment horizontal="right"/>
    </xf>
    <xf numFmtId="0" fontId="6" fillId="0" borderId="94" xfId="22" applyFont="1" applyBorder="1"/>
    <xf numFmtId="0" fontId="20" fillId="0" borderId="0" xfId="22" applyFont="1" applyAlignment="1">
      <alignment horizontal="right"/>
    </xf>
    <xf numFmtId="0" fontId="20" fillId="0" borderId="0" xfId="22" applyFont="1" applyAlignment="1"/>
    <xf numFmtId="0" fontId="41" fillId="5" borderId="7" xfId="22" applyNumberFormat="1" applyFont="1" applyFill="1" applyBorder="1" applyAlignment="1">
      <alignment horizontal="center"/>
    </xf>
    <xf numFmtId="0" fontId="41" fillId="5" borderId="2" xfId="22" applyFont="1" applyFill="1" applyBorder="1" applyAlignment="1">
      <alignment horizontal="center"/>
    </xf>
    <xf numFmtId="0" fontId="20" fillId="0" borderId="7" xfId="22" applyNumberFormat="1" applyFont="1" applyBorder="1"/>
    <xf numFmtId="4" fontId="15" fillId="0" borderId="45" xfId="22" applyNumberFormat="1" applyFont="1" applyBorder="1"/>
    <xf numFmtId="49" fontId="18" fillId="0" borderId="45" xfId="22" applyNumberFormat="1" applyFont="1" applyBorder="1" applyAlignment="1">
      <alignment horizontal="left" vertical="top"/>
    </xf>
    <xf numFmtId="0" fontId="18" fillId="0" borderId="45" xfId="22" applyFont="1" applyBorder="1" applyAlignment="1">
      <alignment vertical="top" wrapText="1"/>
    </xf>
    <xf numFmtId="49" fontId="18" fillId="0" borderId="45" xfId="22" applyNumberFormat="1" applyFont="1" applyBorder="1" applyAlignment="1">
      <alignment horizontal="center" shrinkToFit="1"/>
    </xf>
    <xf numFmtId="4" fontId="18" fillId="0" borderId="45" xfId="22" applyNumberFormat="1" applyFont="1" applyBorder="1" applyAlignment="1">
      <alignment horizontal="right"/>
    </xf>
    <xf numFmtId="4" fontId="18" fillId="0" borderId="45" xfId="22" applyNumberFormat="1" applyFont="1" applyBorder="1"/>
    <xf numFmtId="0" fontId="105" fillId="0" borderId="45" xfId="22" applyFont="1" applyBorder="1" applyAlignment="1">
      <alignment vertical="top" wrapText="1"/>
    </xf>
    <xf numFmtId="4" fontId="105" fillId="0" borderId="45" xfId="22" applyNumberFormat="1" applyFont="1" applyBorder="1" applyAlignment="1">
      <alignment horizontal="right"/>
    </xf>
    <xf numFmtId="0" fontId="106" fillId="5" borderId="2" xfId="22" applyFont="1" applyFill="1" applyBorder="1" applyAlignment="1">
      <alignment horizontal="center"/>
    </xf>
    <xf numFmtId="49" fontId="19" fillId="5" borderId="2" xfId="22" applyNumberFormat="1" applyFont="1" applyFill="1" applyBorder="1" applyAlignment="1">
      <alignment horizontal="left"/>
    </xf>
    <xf numFmtId="0" fontId="19" fillId="5" borderId="6" xfId="22" applyFont="1" applyFill="1" applyBorder="1" applyAlignment="1">
      <alignment horizontal="center"/>
    </xf>
    <xf numFmtId="4" fontId="19" fillId="5" borderId="6" xfId="22" applyNumberFormat="1" applyFont="1" applyFill="1" applyBorder="1" applyAlignment="1">
      <alignment horizontal="right"/>
    </xf>
    <xf numFmtId="4" fontId="19" fillId="5" borderId="7" xfId="22" applyNumberFormat="1" applyFont="1" applyFill="1" applyBorder="1" applyAlignment="1">
      <alignment horizontal="right"/>
    </xf>
    <xf numFmtId="4" fontId="19" fillId="5" borderId="2" xfId="22" applyNumberFormat="1" applyFont="1" applyFill="1" applyBorder="1"/>
    <xf numFmtId="0" fontId="106" fillId="5" borderId="2" xfId="22" applyFont="1" applyFill="1" applyBorder="1" applyAlignment="1">
      <alignment horizontal="center" vertical="top"/>
    </xf>
    <xf numFmtId="49" fontId="19" fillId="5" borderId="2" xfId="22" applyNumberFormat="1" applyFont="1" applyFill="1" applyBorder="1" applyAlignment="1">
      <alignment horizontal="left" vertical="top"/>
    </xf>
    <xf numFmtId="0" fontId="19" fillId="5" borderId="5" xfId="22" applyFont="1" applyFill="1" applyBorder="1" applyAlignment="1">
      <alignment vertical="top" wrapText="1"/>
    </xf>
    <xf numFmtId="49" fontId="19" fillId="5" borderId="6" xfId="22" applyNumberFormat="1" applyFont="1" applyFill="1" applyBorder="1" applyAlignment="1">
      <alignment horizontal="center" shrinkToFit="1"/>
    </xf>
    <xf numFmtId="49" fontId="77" fillId="5" borderId="2" xfId="22" applyNumberFormat="1" applyFont="1" applyFill="1" applyBorder="1" applyAlignment="1">
      <alignment horizontal="left" vertical="top"/>
    </xf>
    <xf numFmtId="0" fontId="77" fillId="5" borderId="5" xfId="22" applyFont="1" applyFill="1" applyBorder="1" applyAlignment="1">
      <alignment vertical="top" wrapText="1"/>
    </xf>
    <xf numFmtId="49" fontId="77" fillId="5" borderId="6" xfId="22" applyNumberFormat="1" applyFont="1" applyFill="1" applyBorder="1" applyAlignment="1">
      <alignment horizontal="center" shrinkToFit="1"/>
    </xf>
    <xf numFmtId="4" fontId="77" fillId="5" borderId="6" xfId="22" applyNumberFormat="1" applyFont="1" applyFill="1" applyBorder="1" applyAlignment="1">
      <alignment horizontal="right"/>
    </xf>
    <xf numFmtId="4" fontId="77" fillId="5" borderId="7" xfId="22" applyNumberFormat="1" applyFont="1" applyFill="1" applyBorder="1" applyAlignment="1">
      <alignment horizontal="right"/>
    </xf>
    <xf numFmtId="4" fontId="77" fillId="5" borderId="2" xfId="22" applyNumberFormat="1" applyFont="1" applyFill="1" applyBorder="1"/>
    <xf numFmtId="0" fontId="1" fillId="0" borderId="0" xfId="22" applyFill="1" applyBorder="1"/>
    <xf numFmtId="0" fontId="15" fillId="0" borderId="0" xfId="22" applyFont="1" applyFill="1" applyBorder="1" applyAlignment="1">
      <alignment horizontal="center" vertical="top"/>
    </xf>
    <xf numFmtId="49" fontId="15" fillId="0" borderId="0" xfId="22" applyNumberFormat="1" applyFont="1" applyFill="1" applyBorder="1" applyAlignment="1">
      <alignment horizontal="left" vertical="top"/>
    </xf>
    <xf numFmtId="0" fontId="15" fillId="0" borderId="0" xfId="22" applyFont="1" applyFill="1" applyBorder="1" applyAlignment="1">
      <alignment vertical="top" wrapText="1"/>
    </xf>
    <xf numFmtId="49" fontId="15" fillId="0" borderId="0" xfId="22" applyNumberFormat="1" applyFont="1" applyFill="1" applyBorder="1" applyAlignment="1">
      <alignment horizontal="center" shrinkToFit="1"/>
    </xf>
    <xf numFmtId="4" fontId="15" fillId="0" borderId="0" xfId="22" applyNumberFormat="1" applyFont="1" applyFill="1" applyBorder="1" applyAlignment="1">
      <alignment horizontal="right"/>
    </xf>
    <xf numFmtId="4" fontId="15" fillId="0" borderId="0" xfId="22" applyNumberFormat="1" applyFont="1" applyFill="1" applyBorder="1"/>
    <xf numFmtId="0" fontId="1" fillId="0" borderId="0" xfId="22" applyNumberFormat="1" applyFill="1" applyBorder="1"/>
    <xf numFmtId="0" fontId="6" fillId="0" borderId="0" xfId="22" applyFont="1" applyFill="1" applyBorder="1" applyAlignment="1">
      <alignment horizontal="center"/>
    </xf>
    <xf numFmtId="49" fontId="6" fillId="0" borderId="0" xfId="22" applyNumberFormat="1" applyFont="1" applyFill="1" applyBorder="1" applyAlignment="1">
      <alignment horizontal="left"/>
    </xf>
    <xf numFmtId="0" fontId="6" fillId="0" borderId="0" xfId="22" applyFont="1" applyFill="1" applyBorder="1"/>
    <xf numFmtId="0" fontId="20" fillId="0" borderId="0" xfId="22" applyFont="1" applyFill="1" applyBorder="1" applyAlignment="1">
      <alignment horizontal="center"/>
    </xf>
    <xf numFmtId="0" fontId="20" fillId="0" borderId="0" xfId="22" applyNumberFormat="1" applyFont="1" applyFill="1" applyBorder="1" applyAlignment="1">
      <alignment horizontal="right"/>
    </xf>
    <xf numFmtId="0" fontId="20" fillId="0" borderId="0" xfId="22" applyNumberFormat="1" applyFont="1" applyFill="1" applyBorder="1"/>
    <xf numFmtId="49" fontId="77" fillId="0" borderId="0" xfId="22" applyNumberFormat="1" applyFont="1" applyFill="1" applyBorder="1" applyAlignment="1">
      <alignment horizontal="left"/>
    </xf>
    <xf numFmtId="0" fontId="77" fillId="0" borderId="0" xfId="22" applyFont="1" applyFill="1" applyBorder="1"/>
    <xf numFmtId="4" fontId="20" fillId="0" borderId="0" xfId="22" applyNumberFormat="1" applyFont="1" applyFill="1" applyBorder="1" applyAlignment="1">
      <alignment horizontal="right"/>
    </xf>
    <xf numFmtId="4" fontId="6" fillId="0" borderId="0" xfId="22" applyNumberFormat="1" applyFont="1" applyFill="1" applyBorder="1"/>
    <xf numFmtId="3" fontId="80" fillId="0" borderId="0" xfId="22" applyNumberFormat="1" applyFont="1" applyBorder="1" applyAlignment="1">
      <alignment horizontal="right"/>
    </xf>
    <xf numFmtId="4" fontId="80" fillId="0" borderId="0" xfId="22" applyNumberFormat="1" applyFont="1" applyBorder="1"/>
    <xf numFmtId="0" fontId="1" fillId="0" borderId="0" xfId="22" applyBorder="1" applyAlignment="1">
      <alignment horizontal="right"/>
    </xf>
    <xf numFmtId="49" fontId="41" fillId="0" borderId="26" xfId="17" applyNumberFormat="1" applyFont="1" applyFill="1" applyBorder="1"/>
    <xf numFmtId="0" fontId="41" fillId="0" borderId="0" xfId="17" applyFont="1" applyFill="1" applyBorder="1"/>
    <xf numFmtId="3" fontId="20" fillId="0" borderId="71" xfId="17" applyNumberFormat="1" applyFont="1" applyFill="1" applyBorder="1"/>
    <xf numFmtId="3" fontId="20" fillId="0" borderId="8" xfId="17" applyNumberFormat="1" applyFont="1" applyFill="1" applyBorder="1"/>
    <xf numFmtId="3" fontId="20" fillId="0" borderId="3" xfId="17" applyNumberFormat="1" applyFont="1" applyFill="1" applyBorder="1"/>
    <xf numFmtId="3" fontId="20" fillId="0" borderId="27" xfId="17" applyNumberFormat="1" applyFont="1" applyFill="1" applyBorder="1"/>
    <xf numFmtId="0" fontId="6" fillId="0" borderId="94" xfId="17" applyNumberFormat="1" applyFont="1" applyBorder="1"/>
    <xf numFmtId="0" fontId="6" fillId="5" borderId="32" xfId="17" applyFont="1" applyFill="1" applyBorder="1" applyAlignment="1">
      <alignment horizontal="center"/>
    </xf>
    <xf numFmtId="14" fontId="20" fillId="0" borderId="0" xfId="17" applyNumberFormat="1" applyFont="1"/>
    <xf numFmtId="167" fontId="5" fillId="0" borderId="0" xfId="15" applyNumberFormat="1" applyFont="1" applyFill="1" applyBorder="1" applyAlignment="1">
      <alignment horizontal="right"/>
    </xf>
    <xf numFmtId="173" fontId="5" fillId="0" borderId="0" xfId="18" applyFont="1" applyFill="1">
      <alignment vertical="center"/>
    </xf>
    <xf numFmtId="3" fontId="64" fillId="0" borderId="0" xfId="29" quotePrefix="1" applyNumberFormat="1" applyFont="1" applyFill="1" applyBorder="1" applyAlignment="1">
      <alignment horizontal="center" vertical="center"/>
    </xf>
    <xf numFmtId="167" fontId="5" fillId="0" borderId="0" xfId="15" applyNumberFormat="1" applyFont="1" applyFill="1" applyBorder="1" applyAlignment="1">
      <alignment horizontal="right" vertical="center"/>
    </xf>
    <xf numFmtId="0" fontId="5" fillId="0" borderId="0" xfId="15" applyFont="1" applyFill="1" applyBorder="1"/>
    <xf numFmtId="0" fontId="6" fillId="0" borderId="0" xfId="29" applyNumberFormat="1" applyFont="1" applyFill="1" applyBorder="1" applyAlignment="1">
      <alignment horizontal="left" vertical="center"/>
    </xf>
    <xf numFmtId="1" fontId="41" fillId="0" borderId="0" xfId="29" quotePrefix="1" applyNumberFormat="1" applyFont="1" applyFill="1" applyBorder="1" applyAlignment="1">
      <alignment horizontal="center" vertical="center"/>
    </xf>
    <xf numFmtId="173" fontId="5" fillId="4" borderId="0" xfId="18" applyFont="1" applyFill="1" applyBorder="1">
      <alignment vertical="center"/>
    </xf>
    <xf numFmtId="0" fontId="6" fillId="0" borderId="8" xfId="9" quotePrefix="1" applyFont="1" applyBorder="1" applyAlignment="1">
      <alignment horizontal="left" vertical="center"/>
    </xf>
    <xf numFmtId="0" fontId="15" fillId="4" borderId="95" xfId="29" applyFont="1" applyFill="1" applyBorder="1" applyAlignment="1">
      <alignment horizontal="center" vertical="center" wrapText="1"/>
    </xf>
    <xf numFmtId="172" fontId="15" fillId="4" borderId="96" xfId="29" applyNumberFormat="1" applyFont="1" applyFill="1" applyBorder="1" applyAlignment="1">
      <alignment horizontal="center" vertical="center"/>
    </xf>
    <xf numFmtId="167" fontId="41" fillId="0" borderId="8" xfId="29" quotePrefix="1" applyNumberFormat="1" applyFont="1" applyFill="1" applyBorder="1" applyAlignment="1">
      <alignment horizontal="right" vertical="center"/>
    </xf>
    <xf numFmtId="167" fontId="20" fillId="0" borderId="8" xfId="29" quotePrefix="1" applyNumberFormat="1" applyFont="1" applyFill="1" applyBorder="1" applyAlignment="1">
      <alignment horizontal="right" vertical="center"/>
    </xf>
    <xf numFmtId="167" fontId="5" fillId="0" borderId="8" xfId="18" applyNumberFormat="1" applyFont="1" applyFill="1" applyBorder="1" applyAlignment="1">
      <alignment horizontal="right" vertical="center"/>
    </xf>
    <xf numFmtId="1" fontId="41" fillId="0" borderId="8" xfId="29" quotePrefix="1" applyNumberFormat="1" applyFont="1" applyFill="1" applyBorder="1" applyAlignment="1">
      <alignment horizontal="center" vertical="center"/>
    </xf>
    <xf numFmtId="1" fontId="20" fillId="0" borderId="8" xfId="29" quotePrefix="1" applyNumberFormat="1" applyFont="1" applyFill="1" applyBorder="1" applyAlignment="1">
      <alignment horizontal="center" vertical="center"/>
    </xf>
    <xf numFmtId="1" fontId="20" fillId="0" borderId="8" xfId="29" quotePrefix="1" applyNumberFormat="1" applyFont="1" applyBorder="1" applyAlignment="1">
      <alignment horizontal="center" vertical="center"/>
    </xf>
    <xf numFmtId="1" fontId="6" fillId="4" borderId="8" xfId="29" applyNumberFormat="1" applyFont="1" applyFill="1" applyBorder="1" applyAlignment="1">
      <alignment horizontal="right" vertical="center"/>
    </xf>
    <xf numFmtId="4" fontId="6" fillId="4" borderId="8" xfId="29" applyNumberFormat="1" applyFont="1" applyFill="1" applyBorder="1" applyAlignment="1">
      <alignment horizontal="right" vertical="center"/>
    </xf>
    <xf numFmtId="172" fontId="5" fillId="0" borderId="57" xfId="29" quotePrefix="1" applyNumberFormat="1" applyFont="1" applyBorder="1" applyAlignment="1">
      <alignment horizontal="center" vertical="center"/>
    </xf>
    <xf numFmtId="3" fontId="7" fillId="0" borderId="0" xfId="17" applyNumberFormat="1" applyBorder="1"/>
    <xf numFmtId="0" fontId="41" fillId="0" borderId="2" xfId="22" applyFont="1" applyBorder="1" applyAlignment="1">
      <alignment horizontal="center"/>
    </xf>
    <xf numFmtId="0" fontId="6" fillId="0" borderId="0" xfId="9" quotePrefix="1" applyFont="1" applyBorder="1" applyAlignment="1">
      <alignment horizontal="left" vertical="center"/>
    </xf>
    <xf numFmtId="0" fontId="6" fillId="0" borderId="26" xfId="9" applyFont="1" applyBorder="1" applyAlignment="1">
      <alignment horizontal="left" vertical="center"/>
    </xf>
    <xf numFmtId="0" fontId="6" fillId="0" borderId="71" xfId="9" quotePrefix="1" applyFont="1" applyBorder="1" applyAlignment="1">
      <alignment horizontal="left" vertical="center"/>
    </xf>
    <xf numFmtId="0" fontId="46" fillId="0" borderId="16" xfId="23" applyFont="1" applyBorder="1" applyAlignment="1">
      <alignment horizontal="left" wrapText="1"/>
    </xf>
    <xf numFmtId="0" fontId="47" fillId="0" borderId="18" xfId="14" applyFont="1" applyBorder="1" applyAlignment="1">
      <alignment horizontal="center" vertical="center"/>
    </xf>
    <xf numFmtId="0" fontId="15" fillId="0" borderId="2" xfId="14" applyFont="1" applyBorder="1" applyAlignment="1">
      <alignment horizontal="center" vertical="center"/>
    </xf>
    <xf numFmtId="3" fontId="15" fillId="0" borderId="2" xfId="14" applyNumberFormat="1" applyFont="1" applyFill="1" applyBorder="1" applyAlignment="1">
      <alignment horizontal="center" vertical="center" wrapText="1"/>
    </xf>
    <xf numFmtId="3" fontId="15" fillId="0" borderId="2" xfId="14" applyNumberFormat="1" applyFont="1" applyBorder="1" applyAlignment="1">
      <alignment horizontal="center" vertical="center" wrapText="1"/>
    </xf>
    <xf numFmtId="3" fontId="15" fillId="0" borderId="19" xfId="14" applyNumberFormat="1" applyFont="1" applyBorder="1" applyAlignment="1">
      <alignment horizontal="center" vertical="center"/>
    </xf>
    <xf numFmtId="0" fontId="41" fillId="0" borderId="0" xfId="14" applyFont="1" applyAlignment="1">
      <alignment vertical="center"/>
    </xf>
    <xf numFmtId="0" fontId="16" fillId="7" borderId="20" xfId="14" applyFont="1" applyFill="1" applyBorder="1" applyAlignment="1">
      <alignment horizontal="left" vertical="justify"/>
    </xf>
    <xf numFmtId="49" fontId="15" fillId="7" borderId="21" xfId="14" applyNumberFormat="1" applyFont="1" applyFill="1" applyBorder="1" applyAlignment="1" applyProtection="1">
      <alignment horizontal="center" vertical="center"/>
      <protection locked="0"/>
    </xf>
    <xf numFmtId="0" fontId="48" fillId="7" borderId="21" xfId="14" applyNumberFormat="1" applyFont="1" applyFill="1" applyBorder="1" applyAlignment="1"/>
    <xf numFmtId="0" fontId="15" fillId="7" borderId="21" xfId="14" applyNumberFormat="1" applyFont="1" applyFill="1" applyBorder="1" applyAlignment="1">
      <alignment horizontal="center"/>
    </xf>
    <xf numFmtId="169" fontId="15" fillId="7" borderId="21" xfId="14" applyNumberFormat="1" applyFont="1" applyFill="1" applyBorder="1" applyAlignment="1">
      <alignment horizontal="right" vertical="center"/>
    </xf>
    <xf numFmtId="167" fontId="15" fillId="7" borderId="21" xfId="10" applyNumberFormat="1" applyFont="1" applyFill="1" applyBorder="1" applyAlignment="1">
      <alignment horizontal="right" vertical="center" wrapText="1"/>
    </xf>
    <xf numFmtId="167" fontId="15" fillId="7" borderId="22" xfId="10" applyNumberFormat="1" applyFont="1" applyFill="1" applyBorder="1" applyAlignment="1">
      <alignment horizontal="right" vertical="center"/>
    </xf>
    <xf numFmtId="0" fontId="41" fillId="0" borderId="0" xfId="14" applyFont="1" applyAlignment="1" applyProtection="1">
      <alignment vertical="center"/>
    </xf>
    <xf numFmtId="0" fontId="17" fillId="0" borderId="20" xfId="14" applyFont="1" applyFill="1" applyBorder="1" applyAlignment="1">
      <alignment horizontal="left" vertical="justify" wrapText="1"/>
    </xf>
    <xf numFmtId="49" fontId="17" fillId="0" borderId="21" xfId="14" applyNumberFormat="1" applyFont="1" applyFill="1" applyBorder="1" applyAlignment="1" applyProtection="1">
      <alignment horizontal="center" vertical="center" wrapText="1"/>
      <protection locked="0"/>
    </xf>
    <xf numFmtId="0" fontId="107" fillId="0" borderId="21" xfId="14" applyNumberFormat="1" applyFont="1" applyFill="1" applyBorder="1" applyAlignment="1">
      <alignment wrapText="1"/>
    </xf>
    <xf numFmtId="0" fontId="17" fillId="0" borderId="21" xfId="14" applyNumberFormat="1" applyFont="1" applyFill="1" applyBorder="1" applyAlignment="1">
      <alignment horizontal="center" wrapText="1"/>
    </xf>
    <xf numFmtId="169" fontId="17" fillId="0" borderId="21" xfId="14" applyNumberFormat="1" applyFont="1" applyFill="1" applyBorder="1" applyAlignment="1">
      <alignment horizontal="center" vertical="center" wrapText="1"/>
    </xf>
    <xf numFmtId="167" fontId="17" fillId="0" borderId="21" xfId="10" applyNumberFormat="1" applyFont="1" applyFill="1" applyBorder="1" applyAlignment="1">
      <alignment horizontal="right" vertical="center" wrapText="1"/>
    </xf>
    <xf numFmtId="167" fontId="17" fillId="0" borderId="22" xfId="10" applyNumberFormat="1" applyFont="1" applyFill="1" applyBorder="1" applyAlignment="1">
      <alignment horizontal="right" vertical="center" wrapText="1"/>
    </xf>
    <xf numFmtId="0" fontId="41" fillId="0" borderId="0" xfId="14" applyFont="1" applyAlignment="1" applyProtection="1">
      <alignment vertical="center" wrapText="1"/>
    </xf>
    <xf numFmtId="0" fontId="17" fillId="0" borderId="78" xfId="14" applyFont="1" applyBorder="1" applyAlignment="1">
      <alignment vertical="center" wrapText="1"/>
    </xf>
    <xf numFmtId="0" fontId="94" fillId="0" borderId="20" xfId="14" applyFont="1" applyFill="1" applyBorder="1" applyAlignment="1">
      <alignment horizontal="left" vertical="justify" wrapText="1"/>
    </xf>
    <xf numFmtId="49" fontId="94" fillId="0" borderId="21" xfId="14" applyNumberFormat="1" applyFont="1" applyFill="1" applyBorder="1" applyAlignment="1" applyProtection="1">
      <alignment horizontal="center" vertical="center" wrapText="1"/>
      <protection locked="0"/>
    </xf>
    <xf numFmtId="3" fontId="17" fillId="0" borderId="21" xfId="14" applyNumberFormat="1" applyFont="1" applyFill="1" applyBorder="1" applyAlignment="1">
      <alignment horizontal="center" vertical="center" wrapText="1"/>
    </xf>
    <xf numFmtId="171" fontId="17" fillId="0" borderId="21" xfId="10" applyNumberFormat="1" applyFont="1" applyFill="1" applyBorder="1" applyAlignment="1">
      <alignment horizontal="right" vertical="center" wrapText="1"/>
    </xf>
    <xf numFmtId="0" fontId="108" fillId="7" borderId="20" xfId="14" applyFont="1" applyFill="1" applyBorder="1" applyAlignment="1">
      <alignment horizontal="left" vertical="justify"/>
    </xf>
    <xf numFmtId="49" fontId="17" fillId="7" borderId="21" xfId="14" applyNumberFormat="1" applyFont="1" applyFill="1" applyBorder="1" applyAlignment="1" applyProtection="1">
      <alignment horizontal="center" vertical="center"/>
      <protection locked="0"/>
    </xf>
    <xf numFmtId="0" fontId="109" fillId="7" borderId="21" xfId="14" applyNumberFormat="1" applyFont="1" applyFill="1" applyBorder="1" applyAlignment="1"/>
    <xf numFmtId="0" fontId="17" fillId="7" borderId="21" xfId="14" applyNumberFormat="1" applyFont="1" applyFill="1" applyBorder="1" applyAlignment="1">
      <alignment horizontal="center"/>
    </xf>
    <xf numFmtId="169" fontId="17" fillId="7" borderId="21" xfId="14" applyNumberFormat="1" applyFont="1" applyFill="1" applyBorder="1" applyAlignment="1">
      <alignment horizontal="right" vertical="center"/>
    </xf>
    <xf numFmtId="167" fontId="17" fillId="7" borderId="21" xfId="10" applyNumberFormat="1" applyFont="1" applyFill="1" applyBorder="1" applyAlignment="1">
      <alignment horizontal="right" vertical="center" wrapText="1"/>
    </xf>
    <xf numFmtId="167" fontId="17" fillId="7" borderId="22" xfId="10" applyNumberFormat="1" applyFont="1" applyFill="1" applyBorder="1" applyAlignment="1">
      <alignment horizontal="right" vertical="center"/>
    </xf>
    <xf numFmtId="0" fontId="17" fillId="0" borderId="0" xfId="14" applyFont="1" applyBorder="1" applyAlignment="1" applyProtection="1">
      <alignment horizontal="right" vertical="center" wrapText="1"/>
    </xf>
    <xf numFmtId="169" fontId="17" fillId="0" borderId="21" xfId="14" applyNumberFormat="1" applyFont="1" applyFill="1" applyBorder="1" applyAlignment="1">
      <alignment horizontal="right" vertical="center" wrapText="1"/>
    </xf>
    <xf numFmtId="0" fontId="108" fillId="0" borderId="20" xfId="14" applyFont="1" applyFill="1" applyBorder="1" applyAlignment="1">
      <alignment horizontal="left" vertical="justify"/>
    </xf>
    <xf numFmtId="49" fontId="17" fillId="0" borderId="21" xfId="14" applyNumberFormat="1" applyFont="1" applyFill="1" applyBorder="1" applyAlignment="1" applyProtection="1">
      <alignment horizontal="center" vertical="center"/>
      <protection locked="0"/>
    </xf>
    <xf numFmtId="167" fontId="17" fillId="0" borderId="22" xfId="10" applyNumberFormat="1" applyFont="1" applyFill="1" applyBorder="1" applyAlignment="1">
      <alignment horizontal="right" vertical="center"/>
    </xf>
    <xf numFmtId="0" fontId="107" fillId="0" borderId="21" xfId="14" applyNumberFormat="1" applyFont="1" applyFill="1" applyBorder="1" applyAlignment="1"/>
    <xf numFmtId="0" fontId="17" fillId="0" borderId="0" xfId="14" applyFont="1" applyBorder="1" applyAlignment="1" applyProtection="1">
      <alignment horizontal="right" vertical="center"/>
    </xf>
    <xf numFmtId="0" fontId="17" fillId="0" borderId="21" xfId="14" applyNumberFormat="1" applyFont="1" applyFill="1" applyBorder="1" applyAlignment="1">
      <alignment horizontal="center"/>
    </xf>
    <xf numFmtId="169" fontId="17" fillId="0" borderId="21" xfId="14" applyNumberFormat="1" applyFont="1" applyFill="1" applyBorder="1" applyAlignment="1">
      <alignment horizontal="right" vertical="center"/>
    </xf>
    <xf numFmtId="167" fontId="17" fillId="0" borderId="21" xfId="10" applyNumberFormat="1" applyFont="1" applyFill="1" applyBorder="1" applyAlignment="1">
      <alignment horizontal="right" vertical="center"/>
    </xf>
    <xf numFmtId="0" fontId="16" fillId="0" borderId="20" xfId="14" applyFont="1" applyFill="1" applyBorder="1" applyAlignment="1">
      <alignment horizontal="left" vertical="justify"/>
    </xf>
    <xf numFmtId="49" fontId="15" fillId="0" borderId="23" xfId="14" applyNumberFormat="1" applyFont="1" applyFill="1" applyBorder="1" applyAlignment="1" applyProtection="1">
      <alignment horizontal="center" vertical="center"/>
      <protection locked="0"/>
    </xf>
    <xf numFmtId="0" fontId="39" fillId="0" borderId="24" xfId="14" applyNumberFormat="1" applyFont="1" applyFill="1" applyBorder="1" applyAlignment="1">
      <alignment wrapText="1"/>
    </xf>
    <xf numFmtId="0" fontId="15" fillId="0" borderId="24" xfId="14" applyNumberFormat="1" applyFont="1" applyFill="1" applyBorder="1" applyAlignment="1">
      <alignment horizontal="center" wrapText="1"/>
    </xf>
    <xf numFmtId="169" fontId="15" fillId="0" borderId="24" xfId="14" applyNumberFormat="1" applyFont="1" applyFill="1" applyBorder="1" applyAlignment="1">
      <alignment horizontal="center" vertical="center" wrapText="1"/>
    </xf>
    <xf numFmtId="167" fontId="15" fillId="0" borderId="24" xfId="10" applyNumberFormat="1" applyFont="1" applyFill="1" applyBorder="1" applyAlignment="1">
      <alignment horizontal="right" vertical="center" wrapText="1"/>
    </xf>
    <xf numFmtId="167" fontId="15" fillId="0" borderId="22" xfId="10" applyNumberFormat="1" applyFont="1" applyFill="1" applyBorder="1" applyAlignment="1">
      <alignment horizontal="right" vertical="center"/>
    </xf>
    <xf numFmtId="0" fontId="41" fillId="5" borderId="25" xfId="14" applyFont="1" applyFill="1" applyBorder="1" applyAlignment="1">
      <alignment horizontal="center" vertical="center"/>
    </xf>
    <xf numFmtId="0" fontId="41" fillId="5" borderId="24" xfId="14" applyFont="1" applyFill="1" applyBorder="1" applyAlignment="1">
      <alignment horizontal="center" vertical="center"/>
    </xf>
    <xf numFmtId="0" fontId="16" fillId="5" borderId="24" xfId="14" applyFont="1" applyFill="1" applyBorder="1" applyAlignment="1">
      <alignment horizontal="left" vertical="center"/>
    </xf>
    <xf numFmtId="0" fontId="16" fillId="5" borderId="24" xfId="14" applyFont="1" applyFill="1" applyBorder="1" applyAlignment="1">
      <alignment horizontal="center" vertical="center"/>
    </xf>
    <xf numFmtId="3" fontId="16" fillId="5" borderId="24" xfId="14" applyNumberFormat="1" applyFont="1" applyFill="1" applyBorder="1" applyAlignment="1">
      <alignment horizontal="right" vertical="center"/>
    </xf>
    <xf numFmtId="3" fontId="16" fillId="5" borderId="24" xfId="14" applyNumberFormat="1" applyFont="1" applyFill="1" applyBorder="1" applyAlignment="1">
      <alignment vertical="center"/>
    </xf>
    <xf numFmtId="4" fontId="16" fillId="5" borderId="22" xfId="14" applyNumberFormat="1" applyFont="1" applyFill="1" applyBorder="1" applyAlignment="1">
      <alignment vertical="center"/>
    </xf>
    <xf numFmtId="0" fontId="41" fillId="0" borderId="26" xfId="14" applyFont="1" applyBorder="1" applyAlignment="1">
      <alignment horizontal="center" vertical="center"/>
    </xf>
    <xf numFmtId="0" fontId="41" fillId="0" borderId="0" xfId="14" applyFont="1" applyBorder="1" applyAlignment="1">
      <alignment horizontal="center" vertical="center"/>
    </xf>
    <xf numFmtId="0" fontId="41" fillId="0" borderId="0" xfId="14" applyFont="1" applyBorder="1" applyAlignment="1">
      <alignment horizontal="left" vertical="center"/>
    </xf>
    <xf numFmtId="0" fontId="41" fillId="0" borderId="0" xfId="14" applyFont="1" applyFill="1" applyBorder="1" applyAlignment="1">
      <alignment horizontal="center" vertical="center"/>
    </xf>
    <xf numFmtId="3" fontId="41" fillId="0" borderId="0" xfId="14" applyNumberFormat="1" applyFont="1" applyFill="1" applyBorder="1" applyAlignment="1">
      <alignment horizontal="right" vertical="center"/>
    </xf>
    <xf numFmtId="3" fontId="41" fillId="0" borderId="0" xfId="14" applyNumberFormat="1" applyFont="1" applyBorder="1" applyAlignment="1">
      <alignment vertical="center"/>
    </xf>
    <xf numFmtId="4" fontId="41" fillId="0" borderId="27" xfId="14" applyNumberFormat="1" applyFont="1" applyBorder="1" applyAlignment="1">
      <alignment vertical="center"/>
    </xf>
    <xf numFmtId="0" fontId="41" fillId="5" borderId="28" xfId="14" applyFont="1" applyFill="1" applyBorder="1" applyAlignment="1">
      <alignment horizontal="center" vertical="center"/>
    </xf>
    <xf numFmtId="0" fontId="41" fillId="5" borderId="29" xfId="14" applyFont="1" applyFill="1" applyBorder="1" applyAlignment="1">
      <alignment horizontal="center" vertical="center"/>
    </xf>
    <xf numFmtId="0" fontId="6" fillId="5" borderId="29" xfId="14" applyFont="1" applyFill="1" applyBorder="1" applyAlignment="1">
      <alignment horizontal="left" vertical="center"/>
    </xf>
    <xf numFmtId="0" fontId="6" fillId="5" borderId="29" xfId="14" applyFont="1" applyFill="1" applyBorder="1" applyAlignment="1">
      <alignment horizontal="center" vertical="center"/>
    </xf>
    <xf numFmtId="3" fontId="6" fillId="5" borderId="29" xfId="14" applyNumberFormat="1" applyFont="1" applyFill="1" applyBorder="1" applyAlignment="1">
      <alignment horizontal="right" vertical="center"/>
    </xf>
    <xf numFmtId="3" fontId="6" fillId="5" borderId="29" xfId="14" applyNumberFormat="1" applyFont="1" applyFill="1" applyBorder="1" applyAlignment="1">
      <alignment vertical="center"/>
    </xf>
    <xf numFmtId="4" fontId="6" fillId="5" borderId="30" xfId="14" applyNumberFormat="1" applyFont="1" applyFill="1" applyBorder="1" applyAlignment="1">
      <alignment vertical="center"/>
    </xf>
    <xf numFmtId="0" fontId="41" fillId="0" borderId="0" xfId="14" applyFont="1" applyAlignment="1">
      <alignment horizontal="center" vertical="center"/>
    </xf>
    <xf numFmtId="0" fontId="41" fillId="0" borderId="0" xfId="14" applyFont="1" applyAlignment="1">
      <alignment horizontal="left" vertical="center"/>
    </xf>
    <xf numFmtId="0" fontId="41" fillId="0" borderId="0" xfId="14" applyFont="1" applyFill="1" applyAlignment="1">
      <alignment horizontal="center" vertical="center"/>
    </xf>
    <xf numFmtId="3" fontId="41" fillId="0" borderId="0" xfId="14" applyNumberFormat="1" applyFont="1" applyFill="1" applyAlignment="1">
      <alignment horizontal="right" vertical="center"/>
    </xf>
    <xf numFmtId="3" fontId="41" fillId="0" borderId="0" xfId="14" applyNumberFormat="1" applyFont="1" applyAlignment="1">
      <alignment vertical="center"/>
    </xf>
    <xf numFmtId="173" fontId="100" fillId="9" borderId="32" xfId="39" applyFont="1" applyFill="1" applyBorder="1" applyAlignment="1">
      <alignment vertical="center"/>
    </xf>
    <xf numFmtId="173" fontId="36" fillId="0" borderId="0" xfId="39" applyFont="1">
      <alignment vertical="center"/>
    </xf>
    <xf numFmtId="173" fontId="101" fillId="10" borderId="69" xfId="39" applyFont="1" applyFill="1" applyBorder="1" applyAlignment="1">
      <alignment horizontal="left" vertical="center"/>
    </xf>
    <xf numFmtId="173" fontId="101" fillId="10" borderId="59" xfId="39" applyFont="1" applyFill="1" applyBorder="1" applyAlignment="1">
      <alignment horizontal="left" vertical="center"/>
    </xf>
    <xf numFmtId="173" fontId="13" fillId="10" borderId="59" xfId="39" applyFont="1" applyFill="1" applyBorder="1" applyAlignment="1">
      <alignment vertical="center"/>
    </xf>
    <xf numFmtId="1" fontId="101" fillId="10" borderId="59" xfId="39" applyNumberFormat="1" applyFont="1" applyFill="1" applyBorder="1" applyAlignment="1">
      <alignment vertical="center"/>
    </xf>
    <xf numFmtId="1" fontId="101" fillId="10" borderId="59" xfId="39" applyNumberFormat="1" applyFont="1" applyFill="1" applyBorder="1" applyAlignment="1">
      <alignment horizontal="center" vertical="center"/>
    </xf>
    <xf numFmtId="1" fontId="101" fillId="10" borderId="63" xfId="39" applyNumberFormat="1" applyFont="1" applyFill="1" applyBorder="1" applyAlignment="1">
      <alignment horizontal="center" vertical="center"/>
    </xf>
    <xf numFmtId="0" fontId="15" fillId="4" borderId="88" xfId="28" applyFont="1" applyFill="1" applyBorder="1" applyAlignment="1">
      <alignment horizontal="center" vertical="center" wrapText="1"/>
    </xf>
    <xf numFmtId="0" fontId="15" fillId="4" borderId="80" xfId="28" applyFont="1" applyFill="1" applyBorder="1" applyAlignment="1">
      <alignment horizontal="center" vertical="center" wrapText="1"/>
    </xf>
    <xf numFmtId="0" fontId="15" fillId="4" borderId="81" xfId="28" applyFont="1" applyFill="1" applyBorder="1" applyAlignment="1">
      <alignment horizontal="center" vertical="center" wrapText="1"/>
    </xf>
    <xf numFmtId="0" fontId="15" fillId="4" borderId="82" xfId="28" applyFont="1" applyFill="1" applyBorder="1" applyAlignment="1">
      <alignment horizontal="centerContinuous" vertical="center"/>
    </xf>
    <xf numFmtId="0" fontId="15" fillId="4" borderId="83" xfId="28" applyFont="1" applyFill="1" applyBorder="1" applyAlignment="1">
      <alignment horizontal="center" vertical="center" wrapText="1"/>
    </xf>
    <xf numFmtId="0" fontId="15" fillId="4" borderId="82" xfId="28" applyFont="1" applyFill="1" applyBorder="1" applyAlignment="1">
      <alignment horizontal="center" vertical="center" wrapText="1"/>
    </xf>
    <xf numFmtId="0" fontId="15" fillId="4" borderId="89" xfId="28" applyFont="1" applyFill="1" applyBorder="1" applyAlignment="1">
      <alignment horizontal="center" vertical="center" wrapText="1"/>
    </xf>
    <xf numFmtId="0" fontId="102" fillId="4" borderId="90" xfId="28" applyFont="1" applyFill="1" applyBorder="1" applyAlignment="1">
      <alignment horizontal="center" vertical="center" wrapText="1"/>
    </xf>
    <xf numFmtId="3" fontId="102" fillId="4" borderId="91" xfId="28" applyNumberFormat="1" applyFont="1" applyFill="1" applyBorder="1" applyAlignment="1">
      <alignment horizontal="center" vertical="center" wrapText="1"/>
    </xf>
    <xf numFmtId="172" fontId="15" fillId="4" borderId="50" xfId="28" applyNumberFormat="1" applyFont="1" applyFill="1" applyBorder="1" applyAlignment="1">
      <alignment horizontal="center"/>
    </xf>
    <xf numFmtId="172" fontId="15" fillId="4" borderId="13" xfId="28" applyNumberFormat="1" applyFont="1" applyFill="1" applyBorder="1" applyAlignment="1">
      <alignment horizontal="center"/>
    </xf>
    <xf numFmtId="172" fontId="15" fillId="4" borderId="84" xfId="28" applyNumberFormat="1" applyFont="1" applyFill="1" applyBorder="1" applyAlignment="1">
      <alignment horizontal="center"/>
    </xf>
    <xf numFmtId="172" fontId="15" fillId="4" borderId="85" xfId="28" applyNumberFormat="1" applyFont="1" applyFill="1" applyBorder="1" applyAlignment="1">
      <alignment horizontal="center"/>
    </xf>
    <xf numFmtId="172" fontId="15" fillId="4" borderId="85" xfId="28" applyNumberFormat="1" applyFont="1" applyFill="1" applyBorder="1" applyAlignment="1">
      <alignment horizontal="center" vertical="center"/>
    </xf>
    <xf numFmtId="172" fontId="15" fillId="4" borderId="13" xfId="28" applyNumberFormat="1" applyFont="1" applyFill="1" applyBorder="1" applyAlignment="1">
      <alignment horizontal="center" vertical="center"/>
    </xf>
    <xf numFmtId="172" fontId="15" fillId="4" borderId="86" xfId="28" applyNumberFormat="1" applyFont="1" applyFill="1" applyBorder="1" applyAlignment="1">
      <alignment horizontal="center" vertical="center"/>
    </xf>
    <xf numFmtId="172" fontId="15" fillId="4" borderId="92" xfId="28" applyNumberFormat="1" applyFont="1" applyFill="1" applyBorder="1" applyAlignment="1">
      <alignment horizontal="center" vertical="center"/>
    </xf>
    <xf numFmtId="172" fontId="102" fillId="4" borderId="93" xfId="28" applyNumberFormat="1" applyFont="1" applyFill="1" applyBorder="1" applyAlignment="1">
      <alignment horizontal="center" vertical="center"/>
    </xf>
    <xf numFmtId="3" fontId="102" fillId="4" borderId="92" xfId="28" applyNumberFormat="1" applyFont="1" applyFill="1" applyBorder="1" applyAlignment="1">
      <alignment horizontal="center" vertical="center"/>
    </xf>
    <xf numFmtId="173" fontId="5" fillId="0" borderId="0" xfId="39" applyFont="1">
      <alignment vertical="center"/>
    </xf>
    <xf numFmtId="172" fontId="41" fillId="0" borderId="26" xfId="28" quotePrefix="1" applyNumberFormat="1" applyFont="1" applyBorder="1" applyAlignment="1">
      <alignment horizontal="center" vertical="center"/>
    </xf>
    <xf numFmtId="172" fontId="41" fillId="0" borderId="0" xfId="28" quotePrefix="1" applyNumberFormat="1" applyFont="1" applyBorder="1" applyAlignment="1">
      <alignment horizontal="center" vertical="center"/>
    </xf>
    <xf numFmtId="172" fontId="20" fillId="0" borderId="0" xfId="28" applyNumberFormat="1" applyFont="1" applyBorder="1" applyAlignment="1">
      <alignment horizontal="center" vertical="center"/>
    </xf>
    <xf numFmtId="0" fontId="20" fillId="0" borderId="0" xfId="28" applyNumberFormat="1" applyFont="1" applyBorder="1" applyAlignment="1">
      <alignment horizontal="left" vertical="center"/>
    </xf>
    <xf numFmtId="1" fontId="20" fillId="0" borderId="0" xfId="28" quotePrefix="1" applyNumberFormat="1" applyFont="1" applyBorder="1" applyAlignment="1">
      <alignment horizontal="center" vertical="center"/>
    </xf>
    <xf numFmtId="1" fontId="20" fillId="0" borderId="71" xfId="28" quotePrefix="1" applyNumberFormat="1" applyFont="1" applyBorder="1" applyAlignment="1">
      <alignment horizontal="center" vertical="center"/>
    </xf>
    <xf numFmtId="172" fontId="5" fillId="0" borderId="0" xfId="28" quotePrefix="1" applyNumberFormat="1" applyFont="1" applyBorder="1" applyAlignment="1">
      <alignment horizontal="center" vertical="center"/>
    </xf>
    <xf numFmtId="1" fontId="46" fillId="0" borderId="0" xfId="28" quotePrefix="1" applyNumberFormat="1" applyFont="1" applyBorder="1" applyAlignment="1">
      <alignment horizontal="center" vertical="center"/>
    </xf>
    <xf numFmtId="0" fontId="20" fillId="0" borderId="0" xfId="28" applyNumberFormat="1" applyFont="1" applyBorder="1" applyAlignment="1">
      <alignment horizontal="left" vertical="center" wrapText="1"/>
    </xf>
    <xf numFmtId="172" fontId="41" fillId="4" borderId="26" xfId="28" quotePrefix="1" applyNumberFormat="1" applyFont="1" applyFill="1" applyBorder="1" applyAlignment="1">
      <alignment horizontal="center" vertical="center"/>
    </xf>
    <xf numFmtId="172" fontId="41" fillId="4" borderId="0" xfId="28" quotePrefix="1" applyNumberFormat="1" applyFont="1" applyFill="1" applyBorder="1" applyAlignment="1">
      <alignment horizontal="center" vertical="center"/>
    </xf>
    <xf numFmtId="172" fontId="6" fillId="4" borderId="0" xfId="28" applyNumberFormat="1" applyFont="1" applyFill="1" applyBorder="1" applyAlignment="1">
      <alignment horizontal="center" vertical="center"/>
    </xf>
    <xf numFmtId="0" fontId="6" fillId="4" borderId="0" xfId="28" applyNumberFormat="1" applyFont="1" applyFill="1" applyBorder="1" applyAlignment="1">
      <alignment horizontal="left" vertical="center"/>
    </xf>
    <xf numFmtId="1" fontId="6" fillId="4" borderId="0" xfId="28" applyNumberFormat="1" applyFont="1" applyFill="1" applyBorder="1" applyAlignment="1">
      <alignment horizontal="center" vertical="center"/>
    </xf>
    <xf numFmtId="1" fontId="6" fillId="4" borderId="71" xfId="28" quotePrefix="1" applyNumberFormat="1" applyFont="1" applyFill="1" applyBorder="1" applyAlignment="1">
      <alignment horizontal="center" vertical="center"/>
    </xf>
    <xf numFmtId="172" fontId="6" fillId="0" borderId="0" xfId="28" applyNumberFormat="1" applyFont="1" applyBorder="1" applyAlignment="1">
      <alignment horizontal="left" vertical="center"/>
    </xf>
    <xf numFmtId="172" fontId="5" fillId="0" borderId="12" xfId="28" quotePrefix="1" applyNumberFormat="1" applyFont="1" applyBorder="1" applyAlignment="1">
      <alignment horizontal="center" vertical="center"/>
    </xf>
    <xf numFmtId="172" fontId="5" fillId="0" borderId="13" xfId="28" quotePrefix="1" applyNumberFormat="1" applyFont="1" applyBorder="1" applyAlignment="1">
      <alignment horizontal="center" vertical="center"/>
    </xf>
    <xf numFmtId="0" fontId="5" fillId="0" borderId="13" xfId="28" quotePrefix="1" applyNumberFormat="1" applyFont="1" applyBorder="1" applyAlignment="1">
      <alignment horizontal="left" vertical="center"/>
    </xf>
    <xf numFmtId="172" fontId="5" fillId="0" borderId="14" xfId="28" quotePrefix="1" applyNumberFormat="1" applyFont="1" applyBorder="1" applyAlignment="1">
      <alignment horizontal="center" vertical="center"/>
    </xf>
    <xf numFmtId="172" fontId="5" fillId="0" borderId="59" xfId="28" quotePrefix="1" applyNumberFormat="1" applyFont="1" applyBorder="1" applyAlignment="1">
      <alignment horizontal="center" vertical="center"/>
    </xf>
    <xf numFmtId="3" fontId="5" fillId="0" borderId="57" xfId="28" quotePrefix="1" applyNumberFormat="1" applyFont="1" applyBorder="1" applyAlignment="1">
      <alignment horizontal="center" vertical="center"/>
    </xf>
    <xf numFmtId="173" fontId="36" fillId="0" borderId="0" xfId="39" applyFont="1" applyAlignment="1">
      <alignment vertical="center"/>
    </xf>
    <xf numFmtId="173" fontId="36" fillId="0" borderId="0" xfId="39" applyFont="1" applyAlignment="1">
      <alignment horizontal="center" vertical="center"/>
    </xf>
    <xf numFmtId="3" fontId="36" fillId="0" borderId="0" xfId="39" applyNumberFormat="1" applyFont="1" applyAlignment="1">
      <alignment horizontal="center" vertical="center"/>
    </xf>
    <xf numFmtId="0" fontId="6" fillId="11" borderId="0" xfId="28" applyNumberFormat="1" applyFont="1" applyFill="1" applyBorder="1" applyAlignment="1">
      <alignment horizontal="left" vertical="center"/>
    </xf>
    <xf numFmtId="172" fontId="41" fillId="11" borderId="0" xfId="28" quotePrefix="1" applyNumberFormat="1" applyFont="1" applyFill="1" applyBorder="1" applyAlignment="1">
      <alignment horizontal="center" vertical="center"/>
    </xf>
    <xf numFmtId="172" fontId="20" fillId="11" borderId="0" xfId="28" quotePrefix="1" applyNumberFormat="1" applyFont="1" applyFill="1" applyBorder="1" applyAlignment="1">
      <alignment horizontal="center" vertical="center"/>
    </xf>
    <xf numFmtId="172" fontId="20" fillId="11" borderId="71" xfId="28" quotePrefix="1" applyNumberFormat="1" applyFont="1" applyFill="1" applyBorder="1" applyAlignment="1">
      <alignment horizontal="center" vertical="center"/>
    </xf>
    <xf numFmtId="0" fontId="20" fillId="11" borderId="0" xfId="28" applyNumberFormat="1" applyFont="1" applyFill="1" applyBorder="1" applyAlignment="1">
      <alignment horizontal="left" vertical="center" wrapText="1"/>
    </xf>
    <xf numFmtId="1" fontId="20" fillId="11" borderId="0" xfId="28" quotePrefix="1" applyNumberFormat="1" applyFont="1" applyFill="1" applyBorder="1" applyAlignment="1">
      <alignment horizontal="center" vertical="center"/>
    </xf>
    <xf numFmtId="1" fontId="20" fillId="11" borderId="71" xfId="28" quotePrefix="1" applyNumberFormat="1" applyFont="1" applyFill="1" applyBorder="1" applyAlignment="1">
      <alignment horizontal="center" vertical="center"/>
    </xf>
    <xf numFmtId="172" fontId="20" fillId="11" borderId="0" xfId="28" applyNumberFormat="1" applyFont="1" applyFill="1" applyBorder="1" applyAlignment="1">
      <alignment horizontal="center" vertical="center"/>
    </xf>
    <xf numFmtId="1" fontId="46" fillId="11" borderId="0" xfId="28" quotePrefix="1" applyNumberFormat="1" applyFont="1" applyFill="1" applyBorder="1" applyAlignment="1">
      <alignment horizontal="center" vertical="center"/>
    </xf>
    <xf numFmtId="0" fontId="20" fillId="11" borderId="0" xfId="28" applyNumberFormat="1" applyFont="1" applyFill="1" applyBorder="1" applyAlignment="1">
      <alignment horizontal="left" vertical="center"/>
    </xf>
    <xf numFmtId="0" fontId="7" fillId="11" borderId="0" xfId="39" applyNumberFormat="1" applyFont="1" applyFill="1" applyBorder="1" applyAlignment="1">
      <alignment vertical="top" wrapText="1"/>
    </xf>
    <xf numFmtId="0" fontId="50" fillId="11" borderId="0" xfId="39" applyNumberFormat="1" applyFont="1" applyFill="1" applyBorder="1" applyAlignment="1">
      <alignment horizontal="center" vertical="top"/>
    </xf>
    <xf numFmtId="168" fontId="50" fillId="11" borderId="0" xfId="39" applyNumberFormat="1" applyFont="1" applyFill="1" applyBorder="1" applyAlignment="1">
      <alignment horizontal="center" vertical="top"/>
    </xf>
    <xf numFmtId="0" fontId="50" fillId="11" borderId="0" xfId="39" applyNumberFormat="1" applyFont="1" applyFill="1" applyBorder="1" applyAlignment="1">
      <alignment vertical="top" wrapText="1"/>
    </xf>
    <xf numFmtId="0" fontId="7" fillId="11" borderId="0" xfId="39" applyNumberFormat="1" applyFont="1" applyFill="1" applyBorder="1" applyAlignment="1">
      <alignment horizontal="center" vertical="top"/>
    </xf>
    <xf numFmtId="0" fontId="6" fillId="11" borderId="0" xfId="28" applyNumberFormat="1" applyFont="1" applyFill="1" applyBorder="1" applyAlignment="1">
      <alignment horizontal="left" vertical="center" wrapText="1"/>
    </xf>
    <xf numFmtId="0" fontId="15" fillId="8" borderId="46" xfId="22" applyNumberFormat="1" applyFont="1" applyFill="1" applyBorder="1" applyAlignment="1">
      <alignment horizontal="left" wrapText="1" indent="1"/>
    </xf>
    <xf numFmtId="0" fontId="41" fillId="0" borderId="2" xfId="17" applyFont="1" applyBorder="1" applyAlignment="1">
      <alignment horizontal="left"/>
    </xf>
    <xf numFmtId="0" fontId="41" fillId="0" borderId="5" xfId="17" applyFont="1" applyBorder="1" applyAlignment="1">
      <alignment horizontal="left"/>
    </xf>
    <xf numFmtId="176" fontId="20" fillId="0" borderId="5" xfId="17" applyNumberFormat="1" applyFont="1" applyBorder="1" applyAlignment="1">
      <alignment horizontal="right" indent="2"/>
    </xf>
    <xf numFmtId="176" fontId="20" fillId="0" borderId="34" xfId="17" applyNumberFormat="1" applyFont="1" applyBorder="1" applyAlignment="1">
      <alignment horizontal="right" indent="2"/>
    </xf>
    <xf numFmtId="0" fontId="7" fillId="0" borderId="0" xfId="17" applyAlignment="1">
      <alignment horizontal="left" wrapText="1"/>
    </xf>
    <xf numFmtId="0" fontId="41" fillId="0" borderId="2" xfId="17" applyFont="1" applyBorder="1" applyAlignment="1">
      <alignment horizontal="center"/>
    </xf>
    <xf numFmtId="0" fontId="20" fillId="0" borderId="28" xfId="17" applyFont="1" applyBorder="1" applyAlignment="1">
      <alignment horizontal="left" shrinkToFit="1"/>
    </xf>
    <xf numFmtId="0" fontId="20" fillId="0" borderId="70" xfId="17" applyFont="1" applyBorder="1" applyAlignment="1">
      <alignment horizontal="left" shrinkToFit="1"/>
    </xf>
    <xf numFmtId="0" fontId="64" fillId="0" borderId="0" xfId="17" applyFont="1" applyAlignment="1">
      <alignment horizontal="left" vertical="top" wrapText="1"/>
    </xf>
    <xf numFmtId="176" fontId="44" fillId="5" borderId="36" xfId="17" applyNumberFormat="1" applyFont="1" applyFill="1" applyBorder="1" applyAlignment="1">
      <alignment horizontal="right" indent="2"/>
    </xf>
    <xf numFmtId="176" fontId="44" fillId="5" borderId="37" xfId="17" applyNumberFormat="1" applyFont="1" applyFill="1" applyBorder="1" applyAlignment="1">
      <alignment horizontal="right" indent="2"/>
    </xf>
    <xf numFmtId="0" fontId="39" fillId="0" borderId="0" xfId="17" applyFont="1" applyAlignment="1">
      <alignment horizontal="left" vertical="top" wrapText="1"/>
    </xf>
    <xf numFmtId="0" fontId="20" fillId="0" borderId="100" xfId="22" applyFont="1" applyBorder="1" applyAlignment="1">
      <alignment horizontal="center"/>
    </xf>
    <xf numFmtId="0" fontId="20" fillId="0" borderId="101" xfId="22" applyFont="1" applyBorder="1" applyAlignment="1">
      <alignment horizontal="center"/>
    </xf>
    <xf numFmtId="0" fontId="20" fillId="0" borderId="102" xfId="22" applyFont="1" applyBorder="1" applyAlignment="1">
      <alignment horizontal="center"/>
    </xf>
    <xf numFmtId="0" fontId="20" fillId="0" borderId="103" xfId="22" applyFont="1" applyBorder="1" applyAlignment="1">
      <alignment horizontal="center"/>
    </xf>
    <xf numFmtId="0" fontId="20" fillId="0" borderId="104" xfId="22" applyFont="1" applyBorder="1" applyAlignment="1">
      <alignment horizontal="left"/>
    </xf>
    <xf numFmtId="0" fontId="20" fillId="0" borderId="75" xfId="22" applyFont="1" applyBorder="1" applyAlignment="1">
      <alignment horizontal="left"/>
    </xf>
    <xf numFmtId="0" fontId="20" fillId="0" borderId="105" xfId="22" applyFont="1" applyBorder="1" applyAlignment="1">
      <alignment horizontal="left"/>
    </xf>
    <xf numFmtId="3" fontId="6" fillId="5" borderId="29" xfId="17" applyNumberFormat="1" applyFont="1" applyFill="1" applyBorder="1" applyAlignment="1">
      <alignment horizontal="right"/>
    </xf>
    <xf numFmtId="3" fontId="6" fillId="5" borderId="37" xfId="17" applyNumberFormat="1" applyFont="1" applyFill="1" applyBorder="1" applyAlignment="1">
      <alignment horizontal="right"/>
    </xf>
    <xf numFmtId="0" fontId="68" fillId="0" borderId="0" xfId="22" applyFont="1" applyAlignment="1">
      <alignment horizontal="center"/>
    </xf>
    <xf numFmtId="169" fontId="68" fillId="0" borderId="0" xfId="22" applyNumberFormat="1" applyFont="1" applyAlignment="1">
      <alignment horizontal="center"/>
    </xf>
    <xf numFmtId="167" fontId="68" fillId="0" borderId="0" xfId="22" applyNumberFormat="1" applyFont="1" applyAlignment="1">
      <alignment horizontal="center"/>
    </xf>
    <xf numFmtId="49" fontId="20" fillId="0" borderId="102" xfId="22" applyNumberFormat="1" applyFont="1" applyBorder="1" applyAlignment="1">
      <alignment horizontal="center"/>
    </xf>
    <xf numFmtId="169" fontId="20" fillId="0" borderId="104" xfId="22" applyNumberFormat="1" applyFont="1" applyBorder="1" applyAlignment="1">
      <alignment horizontal="center" shrinkToFit="1"/>
    </xf>
    <xf numFmtId="0" fontId="20" fillId="0" borderId="75" xfId="22" applyFont="1" applyBorder="1" applyAlignment="1">
      <alignment horizontal="center" shrinkToFit="1"/>
    </xf>
    <xf numFmtId="167" fontId="20" fillId="0" borderId="105" xfId="22" applyNumberFormat="1" applyFont="1" applyBorder="1" applyAlignment="1">
      <alignment horizontal="center" shrinkToFit="1"/>
    </xf>
    <xf numFmtId="49" fontId="73" fillId="8" borderId="106" xfId="22" applyNumberFormat="1" applyFont="1" applyFill="1" applyBorder="1" applyAlignment="1">
      <alignment horizontal="left" wrapText="1"/>
    </xf>
    <xf numFmtId="49" fontId="74" fillId="0" borderId="99" xfId="17" applyNumberFormat="1" applyFont="1" applyBorder="1" applyAlignment="1">
      <alignment horizontal="left" wrapText="1"/>
    </xf>
    <xf numFmtId="0" fontId="75" fillId="8" borderId="43" xfId="22" applyNumberFormat="1" applyFont="1" applyFill="1" applyBorder="1" applyAlignment="1">
      <alignment horizontal="left" wrapText="1" indent="1"/>
    </xf>
    <xf numFmtId="0" fontId="75" fillId="8" borderId="0" xfId="22" applyNumberFormat="1" applyFont="1" applyFill="1" applyBorder="1" applyAlignment="1">
      <alignment horizontal="left" wrapText="1" indent="1"/>
    </xf>
    <xf numFmtId="0" fontId="75" fillId="8" borderId="8" xfId="22" applyNumberFormat="1" applyFont="1" applyFill="1" applyBorder="1" applyAlignment="1">
      <alignment horizontal="left" wrapText="1" indent="1"/>
    </xf>
    <xf numFmtId="49" fontId="73" fillId="8" borderId="107" xfId="22" applyNumberFormat="1" applyFont="1" applyFill="1" applyBorder="1" applyAlignment="1">
      <alignment horizontal="left" wrapText="1"/>
    </xf>
    <xf numFmtId="49" fontId="73" fillId="8" borderId="108" xfId="22" applyNumberFormat="1" applyFont="1" applyFill="1" applyBorder="1" applyAlignment="1">
      <alignment horizontal="left" wrapText="1"/>
    </xf>
    <xf numFmtId="49" fontId="73" fillId="8" borderId="97" xfId="22" applyNumberFormat="1" applyFont="1" applyFill="1" applyBorder="1" applyAlignment="1">
      <alignment horizontal="left" wrapText="1"/>
    </xf>
    <xf numFmtId="49" fontId="73" fillId="8" borderId="98" xfId="22" applyNumberFormat="1" applyFont="1" applyFill="1" applyBorder="1" applyAlignment="1">
      <alignment horizontal="left" wrapText="1"/>
    </xf>
    <xf numFmtId="0" fontId="76" fillId="0" borderId="0" xfId="17" applyNumberFormat="1" applyFont="1"/>
    <xf numFmtId="0" fontId="76" fillId="0" borderId="8" xfId="17" applyNumberFormat="1" applyFont="1" applyBorder="1"/>
    <xf numFmtId="0" fontId="88" fillId="0" borderId="45" xfId="22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0" fillId="0" borderId="104" xfId="22" applyFont="1" applyBorder="1" applyAlignment="1">
      <alignment horizontal="center" shrinkToFit="1"/>
    </xf>
    <xf numFmtId="0" fontId="20" fillId="0" borderId="105" xfId="22" applyFont="1" applyBorder="1" applyAlignment="1">
      <alignment horizontal="center" shrinkToFit="1"/>
    </xf>
    <xf numFmtId="0" fontId="5" fillId="0" borderId="0" xfId="29" applyNumberFormat="1" applyFont="1" applyFill="1" applyBorder="1" applyAlignment="1">
      <alignment horizontal="left" vertical="center" wrapText="1"/>
    </xf>
    <xf numFmtId="0" fontId="6" fillId="4" borderId="0" xfId="29" applyNumberFormat="1" applyFont="1" applyFill="1" applyBorder="1" applyAlignment="1">
      <alignment horizontal="center" vertical="center"/>
    </xf>
    <xf numFmtId="167" fontId="5" fillId="0" borderId="8" xfId="29" applyNumberFormat="1" applyFont="1" applyFill="1" applyBorder="1" applyAlignment="1">
      <alignment horizontal="right" vertical="center"/>
    </xf>
    <xf numFmtId="0" fontId="5" fillId="0" borderId="0" xfId="29" applyNumberFormat="1" applyFont="1" applyFill="1" applyBorder="1" applyAlignment="1">
      <alignment horizontal="center" vertical="center"/>
    </xf>
    <xf numFmtId="167" fontId="5" fillId="0" borderId="0" xfId="29" applyNumberFormat="1" applyFont="1" applyFill="1" applyBorder="1" applyAlignment="1">
      <alignment horizontal="right" vertical="center"/>
    </xf>
    <xf numFmtId="166" fontId="5" fillId="0" borderId="0" xfId="29" applyNumberFormat="1" applyFont="1" applyFill="1" applyBorder="1" applyAlignment="1">
      <alignment horizontal="center" vertical="center"/>
    </xf>
    <xf numFmtId="1" fontId="99" fillId="9" borderId="6" xfId="18" applyNumberFormat="1" applyFont="1" applyFill="1" applyBorder="1" applyAlignment="1">
      <alignment horizontal="center" vertical="center"/>
    </xf>
    <xf numFmtId="1" fontId="99" fillId="9" borderId="7" xfId="18" applyNumberFormat="1" applyFont="1" applyFill="1" applyBorder="1" applyAlignment="1">
      <alignment horizontal="center" vertical="center"/>
    </xf>
    <xf numFmtId="0" fontId="44" fillId="0" borderId="43" xfId="9" applyFont="1" applyBorder="1" applyAlignment="1">
      <alignment horizontal="left" vertical="center"/>
    </xf>
    <xf numFmtId="0" fontId="44" fillId="0" borderId="0" xfId="9" quotePrefix="1" applyFont="1" applyBorder="1" applyAlignment="1">
      <alignment horizontal="left" vertical="center"/>
    </xf>
    <xf numFmtId="0" fontId="44" fillId="0" borderId="8" xfId="9" quotePrefix="1" applyFont="1" applyBorder="1" applyAlignment="1">
      <alignment horizontal="left" vertical="center"/>
    </xf>
    <xf numFmtId="0" fontId="6" fillId="0" borderId="43" xfId="9" applyFont="1" applyBorder="1" applyAlignment="1">
      <alignment horizontal="left" vertical="center"/>
    </xf>
    <xf numFmtId="0" fontId="6" fillId="0" borderId="0" xfId="9" quotePrefix="1" applyFont="1" applyBorder="1" applyAlignment="1">
      <alignment horizontal="left" vertical="center"/>
    </xf>
    <xf numFmtId="0" fontId="6" fillId="0" borderId="8" xfId="9" quotePrefix="1" applyFont="1" applyBorder="1" applyAlignment="1">
      <alignment horizontal="left" vertical="center"/>
    </xf>
    <xf numFmtId="0" fontId="46" fillId="0" borderId="43" xfId="9" quotePrefix="1" applyFont="1" applyBorder="1" applyAlignment="1">
      <alignment horizontal="center" vertical="center"/>
    </xf>
    <xf numFmtId="0" fontId="46" fillId="0" borderId="0" xfId="9" quotePrefix="1" applyFont="1" applyBorder="1" applyAlignment="1">
      <alignment horizontal="center" vertical="center"/>
    </xf>
    <xf numFmtId="0" fontId="46" fillId="0" borderId="8" xfId="9" quotePrefix="1" applyFont="1" applyBorder="1" applyAlignment="1">
      <alignment horizontal="center" vertical="center"/>
    </xf>
    <xf numFmtId="173" fontId="99" fillId="9" borderId="5" xfId="18" applyFont="1" applyFill="1" applyBorder="1" applyAlignment="1">
      <alignment horizontal="left" vertical="center"/>
    </xf>
    <xf numFmtId="173" fontId="99" fillId="9" borderId="6" xfId="18" applyFont="1" applyFill="1" applyBorder="1" applyAlignment="1">
      <alignment horizontal="left" vertical="center"/>
    </xf>
    <xf numFmtId="172" fontId="6" fillId="4" borderId="0" xfId="28" applyNumberFormat="1" applyFont="1" applyFill="1" applyBorder="1" applyAlignment="1">
      <alignment horizontal="center" vertical="center"/>
    </xf>
    <xf numFmtId="172" fontId="6" fillId="0" borderId="0" xfId="28" applyNumberFormat="1" applyFont="1" applyFill="1" applyBorder="1" applyAlignment="1">
      <alignment horizontal="left" vertical="center" wrapText="1"/>
    </xf>
    <xf numFmtId="0" fontId="6" fillId="4" borderId="0" xfId="28" applyNumberFormat="1" applyFont="1" applyFill="1" applyBorder="1" applyAlignment="1">
      <alignment horizontal="right" vertical="center"/>
    </xf>
    <xf numFmtId="173" fontId="99" fillId="9" borderId="60" xfId="39" applyFont="1" applyFill="1" applyBorder="1" applyAlignment="1">
      <alignment horizontal="left" vertical="center"/>
    </xf>
    <xf numFmtId="173" fontId="99" fillId="9" borderId="32" xfId="39" applyFont="1" applyFill="1" applyBorder="1" applyAlignment="1">
      <alignment horizontal="left" vertical="center"/>
    </xf>
    <xf numFmtId="1" fontId="99" fillId="9" borderId="32" xfId="39" applyNumberFormat="1" applyFont="1" applyFill="1" applyBorder="1" applyAlignment="1">
      <alignment horizontal="center" vertical="center"/>
    </xf>
    <xf numFmtId="1" fontId="99" fillId="9" borderId="33" xfId="39" applyNumberFormat="1" applyFont="1" applyFill="1" applyBorder="1" applyAlignment="1">
      <alignment horizontal="center" vertical="center"/>
    </xf>
    <xf numFmtId="0" fontId="44" fillId="0" borderId="26" xfId="9" applyFont="1" applyBorder="1" applyAlignment="1">
      <alignment horizontal="left" vertical="center"/>
    </xf>
    <xf numFmtId="0" fontId="44" fillId="0" borderId="71" xfId="9" quotePrefix="1" applyFont="1" applyBorder="1" applyAlignment="1">
      <alignment horizontal="left" vertical="center"/>
    </xf>
    <xf numFmtId="0" fontId="6" fillId="0" borderId="26" xfId="9" applyFont="1" applyBorder="1" applyAlignment="1">
      <alignment horizontal="left" vertical="center"/>
    </xf>
    <xf numFmtId="0" fontId="6" fillId="0" borderId="71" xfId="9" quotePrefix="1" applyFont="1" applyBorder="1" applyAlignment="1">
      <alignment horizontal="left" vertical="center"/>
    </xf>
    <xf numFmtId="0" fontId="46" fillId="0" borderId="26" xfId="9" quotePrefix="1" applyFont="1" applyBorder="1" applyAlignment="1">
      <alignment horizontal="center" vertical="center"/>
    </xf>
    <xf numFmtId="0" fontId="46" fillId="0" borderId="59" xfId="9" quotePrefix="1" applyFont="1" applyBorder="1" applyAlignment="1">
      <alignment horizontal="center" vertical="center"/>
    </xf>
    <xf numFmtId="0" fontId="46" fillId="0" borderId="63" xfId="9" quotePrefix="1" applyFont="1" applyBorder="1" applyAlignment="1">
      <alignment horizontal="center" vertical="center"/>
    </xf>
    <xf numFmtId="0" fontId="16" fillId="0" borderId="45" xfId="22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Border="1" applyAlignment="1">
      <alignment horizontal="left" vertical="center" wrapText="1"/>
    </xf>
    <xf numFmtId="4" fontId="16" fillId="5" borderId="6" xfId="22" applyNumberFormat="1" applyFont="1" applyFill="1" applyBorder="1" applyAlignment="1">
      <alignment horizontal="right"/>
    </xf>
    <xf numFmtId="0" fontId="15" fillId="0" borderId="6" xfId="19" applyFont="1" applyBorder="1" applyAlignment="1">
      <alignment horizontal="right"/>
    </xf>
    <xf numFmtId="0" fontId="15" fillId="0" borderId="7" xfId="19" applyFont="1" applyBorder="1" applyAlignment="1">
      <alignment horizontal="right"/>
    </xf>
    <xf numFmtId="0" fontId="6" fillId="0" borderId="45" xfId="19" applyFont="1" applyBorder="1" applyAlignment="1">
      <alignment horizontal="center" vertical="center" wrapText="1"/>
    </xf>
    <xf numFmtId="0" fontId="6" fillId="0" borderId="3" xfId="19" applyFont="1" applyBorder="1" applyAlignment="1">
      <alignment horizontal="center" vertical="center" wrapText="1"/>
    </xf>
    <xf numFmtId="4" fontId="16" fillId="5" borderId="6" xfId="22" applyNumberFormat="1" applyFont="1" applyFill="1" applyBorder="1" applyAlignment="1"/>
    <xf numFmtId="4" fontId="16" fillId="5" borderId="7" xfId="22" applyNumberFormat="1" applyFont="1" applyFill="1" applyBorder="1" applyAlignment="1"/>
    <xf numFmtId="1" fontId="53" fillId="0" borderId="44" xfId="12" applyNumberFormat="1" applyFont="1" applyBorder="1" applyAlignment="1">
      <alignment horizontal="center"/>
    </xf>
    <xf numFmtId="49" fontId="5" fillId="0" borderId="43" xfId="28" applyNumberFormat="1" applyFont="1" applyFill="1" applyBorder="1" applyAlignment="1">
      <alignment horizontal="center" vertical="center"/>
    </xf>
    <xf numFmtId="1" fontId="59" fillId="0" borderId="56" xfId="20" applyNumberFormat="1" applyFont="1" applyFill="1" applyBorder="1" applyAlignment="1">
      <alignment horizontal="center" vertical="center"/>
    </xf>
    <xf numFmtId="49" fontId="58" fillId="0" borderId="36" xfId="20" applyNumberFormat="1" applyFont="1" applyBorder="1" applyAlignment="1">
      <alignment horizontal="center" vertical="center" wrapText="1"/>
    </xf>
    <xf numFmtId="49" fontId="58" fillId="0" borderId="29" xfId="20" applyNumberFormat="1" applyFont="1" applyBorder="1" applyAlignment="1">
      <alignment horizontal="center" vertical="center" wrapText="1"/>
    </xf>
  </cellXfs>
  <cellStyles count="40">
    <cellStyle name="1D čísla" xfId="1"/>
    <cellStyle name="2D čísla" xfId="2"/>
    <cellStyle name="3D čísla" xfId="3"/>
    <cellStyle name="Celá čísla" xfId="4"/>
    <cellStyle name="Čárka 2" xfId="5"/>
    <cellStyle name="Dziesiętny 2" xfId="6"/>
    <cellStyle name="Dziesiętny 3" xfId="7"/>
    <cellStyle name="Euro" xfId="8"/>
    <cellStyle name="Hlavička" xfId="9"/>
    <cellStyle name="Měna 2" xfId="10"/>
    <cellStyle name="Nadpis listu" xfId="11"/>
    <cellStyle name="Normální" xfId="0" builtinId="0"/>
    <cellStyle name="Normální 2" xfId="12"/>
    <cellStyle name="Normální 3" xfId="13"/>
    <cellStyle name="Normální 4" xfId="14"/>
    <cellStyle name="Normální 4_07 CHL (A31)_rozdilovy VV (R02)" xfId="15"/>
    <cellStyle name="Normální 5" xfId="16"/>
    <cellStyle name="Normální 6" xfId="39"/>
    <cellStyle name="normální_01 S (A31)_rozdilovy VV_F investor_MZ" xfId="17"/>
    <cellStyle name="normální_07 CHL (A31)_rozdilovy VV (R02)" xfId="18"/>
    <cellStyle name="normální_12 SLP (A31)_rozdilovy VV investor_v2" xfId="19"/>
    <cellStyle name="normální_15 UOCHV (A31)_odpocet_investor v2" xfId="20"/>
    <cellStyle name="normální_Phase1 Sungwoo Hitech Electrical" xfId="21"/>
    <cellStyle name="normální_POL.XLS" xfId="22"/>
    <cellStyle name="normální_VIZA-FoT-template" xfId="23"/>
    <cellStyle name="Normalny 2" xfId="24"/>
    <cellStyle name="Normalny 2 2" xfId="25"/>
    <cellStyle name="Normalny 3" xfId="26"/>
    <cellStyle name="Normalny_Arkusz1" xfId="27"/>
    <cellStyle name="Podhlavička" xfId="28"/>
    <cellStyle name="Podhlavička_07 CHL (A31)_rozdilovy VV (R02)" xfId="29"/>
    <cellStyle name="pozice" xfId="30"/>
    <cellStyle name="Procenta 2" xfId="31"/>
    <cellStyle name="Procentowy 2" xfId="32"/>
    <cellStyle name="Procentowy 3" xfId="33"/>
    <cellStyle name="Styl 1" xfId="34"/>
    <cellStyle name="Währung" xfId="35"/>
    <cellStyle name="Walutowy 2" xfId="36"/>
    <cellStyle name="常规_Connector Core_2" xfId="37"/>
    <cellStyle name="標準_IPS alpha BOQ ME forms detail_Mechanical_El.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752475</xdr:colOff>
      <xdr:row>0</xdr:row>
      <xdr:rowOff>0</xdr:rowOff>
    </xdr:to>
    <xdr:pic>
      <xdr:nvPicPr>
        <xdr:cNvPr id="3073" name="Picture 1" descr="mz-logo-bez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grayscl/>
          <a:biLevel thresh="50000"/>
        </a:blip>
        <a:srcRect/>
        <a:stretch>
          <a:fillRect/>
        </a:stretch>
      </xdr:blipFill>
      <xdr:spPr bwMode="auto">
        <a:xfrm>
          <a:off x="0" y="0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projects\Documents%20and%20Settings\vavra\Desktop\vavra\project\daikin\daikin%20II\CONTRACT\Elma-nab-31.8.04\3117806.03%2031.8.2004%20Daikin%20I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umerL_local/Desktop/LENKA/CESEB/ZM&#282;NOV&#201;%20LISTY/ZL03/cena%20pro%20investora/A25/01%20S%20(A25)_rozdilovy%20VV%20investo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umerL_local/Desktop/LENKA/CESEB/ZM&#282;NOV&#201;%20LISTY/ZL03/tvorba%20ceny/A31/01%20S%20(A31)_rozdilovy%20VV_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roz.  vč. kapitol"/>
      <sheetName val="Lightning protection"/>
      <sheetName val="22 kV Switching"/>
      <sheetName val="L.V. Power Supply "/>
      <sheetName val="SLP"/>
      <sheetName val="EXTERNAL LIGHTING"/>
      <sheetName val="Outdoor LV connections"/>
      <sheetName val="PRODUCTION HALL"/>
      <sheetName val="SO 33"/>
      <sheetName val="SO34"/>
      <sheetName val="ELECTRICAL ENERGY SO 35"/>
      <sheetName val="ELECTRICAL ENERGY SO 48,49"/>
      <sheetName val="ELECTRICAL ENERGY SO 50"/>
      <sheetName val="Transformer Station TS-2 "/>
      <sheetName val="Earthing Systém SO 32, 33, 34"/>
      <sheetName val="Rekapitulace roz_  vč_ kapito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26">
          <cell r="E26">
            <v>26297</v>
          </cell>
        </row>
        <row r="31">
          <cell r="A31" t="str">
            <v>Název VRN</v>
          </cell>
        </row>
        <row r="36">
          <cell r="A36" t="str">
            <v>Zařízení staveniště</v>
          </cell>
        </row>
        <row r="37">
          <cell r="A37" t="str">
            <v>Provoz investora</v>
          </cell>
          <cell r="I37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Položky"/>
      <sheetName val="Rekapitulace"/>
    </sheetNames>
    <sheetDataSet>
      <sheetData sheetId="0">
        <row r="6">
          <cell r="G6">
            <v>0</v>
          </cell>
        </row>
        <row r="30">
          <cell r="C30">
            <v>20</v>
          </cell>
        </row>
        <row r="32">
          <cell r="C32">
            <v>0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6"/>
  <sheetViews>
    <sheetView view="pageBreakPreview" zoomScaleNormal="100" workbookViewId="0">
      <selection activeCell="E26" sqref="E26"/>
    </sheetView>
  </sheetViews>
  <sheetFormatPr defaultRowHeight="12.75"/>
  <cols>
    <col min="1" max="1" width="2" style="381" customWidth="1"/>
    <col min="2" max="2" width="15" style="381" customWidth="1"/>
    <col min="3" max="3" width="15.85546875" style="381" customWidth="1"/>
    <col min="4" max="4" width="14.5703125" style="381" customWidth="1"/>
    <col min="5" max="5" width="13.5703125" style="381" customWidth="1"/>
    <col min="6" max="6" width="16.5703125" style="381" customWidth="1"/>
    <col min="7" max="7" width="15.28515625" style="381" customWidth="1"/>
    <col min="8" max="16384" width="9.140625" style="381"/>
  </cols>
  <sheetData>
    <row r="1" spans="1:57" ht="24.75" customHeight="1" thickBot="1">
      <c r="A1" s="379" t="s">
        <v>272</v>
      </c>
      <c r="B1" s="380"/>
      <c r="C1" s="380"/>
      <c r="D1" s="380"/>
      <c r="E1" s="380"/>
      <c r="F1" s="380"/>
      <c r="G1" s="380"/>
    </row>
    <row r="2" spans="1:57" ht="12.75" customHeight="1">
      <c r="A2" s="382" t="s">
        <v>273</v>
      </c>
      <c r="B2" s="383"/>
      <c r="C2" s="384"/>
      <c r="D2" s="802" t="s">
        <v>34</v>
      </c>
      <c r="E2" s="383"/>
      <c r="F2" s="384"/>
      <c r="G2" s="385"/>
    </row>
    <row r="3" spans="1:57" ht="3" hidden="1" customHeight="1">
      <c r="A3" s="386"/>
      <c r="B3" s="387"/>
      <c r="C3" s="388"/>
      <c r="D3" s="388"/>
      <c r="E3" s="387"/>
      <c r="F3" s="389"/>
      <c r="G3" s="390"/>
    </row>
    <row r="4" spans="1:57" ht="12" customHeight="1">
      <c r="A4" s="391" t="s">
        <v>274</v>
      </c>
      <c r="B4" s="387"/>
      <c r="C4" s="388" t="s">
        <v>275</v>
      </c>
      <c r="D4" s="388"/>
      <c r="E4" s="387"/>
      <c r="F4" s="389" t="s">
        <v>276</v>
      </c>
      <c r="G4" s="392"/>
    </row>
    <row r="5" spans="1:57" ht="12.95" customHeight="1">
      <c r="A5" s="393" t="s">
        <v>34</v>
      </c>
      <c r="B5" s="394"/>
      <c r="C5" s="395" t="s">
        <v>572</v>
      </c>
      <c r="D5" s="396"/>
      <c r="E5" s="397"/>
      <c r="F5" s="389" t="s">
        <v>155</v>
      </c>
      <c r="G5" s="390"/>
    </row>
    <row r="6" spans="1:57" ht="12.95" customHeight="1">
      <c r="A6" s="391" t="s">
        <v>277</v>
      </c>
      <c r="B6" s="387"/>
      <c r="C6" s="388" t="s">
        <v>278</v>
      </c>
      <c r="D6" s="388"/>
      <c r="E6" s="387"/>
      <c r="F6" s="398" t="s">
        <v>156</v>
      </c>
      <c r="G6" s="399"/>
      <c r="O6" s="400"/>
    </row>
    <row r="7" spans="1:57" ht="12.95" customHeight="1">
      <c r="A7" s="401" t="s">
        <v>279</v>
      </c>
      <c r="B7" s="402"/>
      <c r="C7" s="403" t="s">
        <v>75</v>
      </c>
      <c r="D7" s="404"/>
      <c r="E7" s="404"/>
      <c r="F7" s="405" t="s">
        <v>280</v>
      </c>
      <c r="G7" s="399"/>
    </row>
    <row r="8" spans="1:57">
      <c r="A8" s="406" t="s">
        <v>281</v>
      </c>
      <c r="B8" s="389"/>
      <c r="C8" s="977"/>
      <c r="D8" s="977"/>
      <c r="E8" s="978"/>
      <c r="F8" s="407" t="s">
        <v>282</v>
      </c>
      <c r="G8" s="408"/>
      <c r="H8" s="409"/>
      <c r="I8" s="410"/>
    </row>
    <row r="9" spans="1:57">
      <c r="A9" s="406" t="s">
        <v>283</v>
      </c>
      <c r="B9" s="389"/>
      <c r="C9" s="977"/>
      <c r="D9" s="977"/>
      <c r="E9" s="978"/>
      <c r="F9" s="389"/>
      <c r="G9" s="411"/>
      <c r="H9" s="412"/>
    </row>
    <row r="10" spans="1:57">
      <c r="A10" s="406" t="s">
        <v>284</v>
      </c>
      <c r="B10" s="389"/>
      <c r="C10" s="977"/>
      <c r="D10" s="977"/>
      <c r="E10" s="977"/>
      <c r="F10" s="413"/>
      <c r="G10" s="414"/>
      <c r="H10" s="415"/>
    </row>
    <row r="11" spans="1:57" ht="13.5" customHeight="1">
      <c r="A11" s="406" t="s">
        <v>154</v>
      </c>
      <c r="B11" s="389"/>
      <c r="C11" s="977"/>
      <c r="D11" s="977"/>
      <c r="E11" s="977"/>
      <c r="F11" s="416" t="s">
        <v>285</v>
      </c>
      <c r="G11" s="417"/>
      <c r="H11" s="412"/>
      <c r="BA11" s="418"/>
      <c r="BB11" s="418"/>
      <c r="BC11" s="418"/>
      <c r="BD11" s="418"/>
      <c r="BE11" s="418"/>
    </row>
    <row r="12" spans="1:57" ht="12.75" customHeight="1">
      <c r="A12" s="419" t="s">
        <v>286</v>
      </c>
      <c r="B12" s="387"/>
      <c r="C12" s="982"/>
      <c r="D12" s="982"/>
      <c r="E12" s="982"/>
      <c r="F12" s="420" t="s">
        <v>287</v>
      </c>
      <c r="G12" s="421"/>
      <c r="H12" s="412"/>
    </row>
    <row r="13" spans="1:57" ht="28.5" customHeight="1" thickBot="1">
      <c r="A13" s="422" t="s">
        <v>288</v>
      </c>
      <c r="B13" s="423"/>
      <c r="C13" s="423"/>
      <c r="D13" s="423"/>
      <c r="E13" s="424"/>
      <c r="F13" s="424"/>
      <c r="G13" s="425"/>
      <c r="H13" s="412"/>
    </row>
    <row r="14" spans="1:57" ht="17.25" customHeight="1" thickBot="1">
      <c r="A14" s="426" t="s">
        <v>289</v>
      </c>
      <c r="B14" s="427"/>
      <c r="C14" s="428"/>
      <c r="D14" s="429" t="s">
        <v>290</v>
      </c>
      <c r="E14" s="430"/>
      <c r="F14" s="430"/>
      <c r="G14" s="428"/>
    </row>
    <row r="15" spans="1:57" ht="15.95" customHeight="1">
      <c r="A15" s="431"/>
      <c r="B15" s="432" t="s">
        <v>668</v>
      </c>
      <c r="C15" s="433">
        <f>Rekapitulace!E21</f>
        <v>-1557714.1460119998</v>
      </c>
      <c r="D15" s="434" t="str">
        <f>[2]Rekapitulace!A31</f>
        <v>Název VRN</v>
      </c>
      <c r="E15" s="435"/>
      <c r="F15" s="436"/>
      <c r="G15" s="433"/>
    </row>
    <row r="16" spans="1:57" ht="15.95" customHeight="1">
      <c r="A16" s="431" t="s">
        <v>291</v>
      </c>
      <c r="B16" s="432" t="s">
        <v>669</v>
      </c>
      <c r="C16" s="433">
        <f>Rekapitulace!F21</f>
        <v>3030342.8925000001</v>
      </c>
      <c r="D16" s="386" t="str">
        <f>Rekapitulace!A26</f>
        <v>Projekční práce</v>
      </c>
      <c r="E16" s="437"/>
      <c r="F16" s="438"/>
      <c r="G16" s="433">
        <f>Rekapitulace!I26</f>
        <v>73631.437324400002</v>
      </c>
    </row>
    <row r="17" spans="1:7" ht="15.95" customHeight="1">
      <c r="A17" s="431" t="s">
        <v>292</v>
      </c>
      <c r="B17" s="432" t="s">
        <v>293</v>
      </c>
      <c r="C17" s="433"/>
      <c r="D17" s="386" t="str">
        <f>Rekapitulace!A27</f>
        <v>Pasportizace</v>
      </c>
      <c r="E17" s="437"/>
      <c r="F17" s="438"/>
      <c r="G17" s="433">
        <f>Rekapitulace!I27</f>
        <v>13074.350770440002</v>
      </c>
    </row>
    <row r="18" spans="1:7" ht="15.95" customHeight="1">
      <c r="A18" s="439" t="s">
        <v>294</v>
      </c>
      <c r="B18" s="440" t="s">
        <v>295</v>
      </c>
      <c r="C18" s="433"/>
      <c r="D18" s="386"/>
      <c r="E18" s="437"/>
      <c r="F18" s="438"/>
      <c r="G18" s="433"/>
    </row>
    <row r="19" spans="1:7" ht="15.95" customHeight="1">
      <c r="A19" s="441" t="s">
        <v>296</v>
      </c>
      <c r="B19" s="432"/>
      <c r="C19" s="433">
        <f>SUM(C15:C18)</f>
        <v>1472628.7464880003</v>
      </c>
      <c r="D19" s="386"/>
      <c r="E19" s="437"/>
      <c r="F19" s="438"/>
      <c r="G19" s="433"/>
    </row>
    <row r="20" spans="1:7" ht="15.95" customHeight="1">
      <c r="A20" s="441"/>
      <c r="B20" s="432"/>
      <c r="C20" s="433"/>
      <c r="D20" s="386" t="str">
        <f>[2]Rekapitulace!A36</f>
        <v>Zařízení staveniště</v>
      </c>
      <c r="E20" s="437"/>
      <c r="F20" s="438"/>
      <c r="G20" s="433">
        <f>Rekapitulace!I28</f>
        <v>33565.724999999999</v>
      </c>
    </row>
    <row r="21" spans="1:7" ht="15.95" customHeight="1">
      <c r="A21" s="441"/>
      <c r="B21" s="432"/>
      <c r="C21" s="433"/>
      <c r="D21" s="386" t="str">
        <f>[2]Rekapitulace!A37</f>
        <v>Provoz investora</v>
      </c>
      <c r="E21" s="437"/>
      <c r="F21" s="438"/>
      <c r="G21" s="433">
        <f>[2]Rekapitulace!I37</f>
        <v>0</v>
      </c>
    </row>
    <row r="22" spans="1:7" ht="15.95" customHeight="1">
      <c r="A22" s="442" t="s">
        <v>670</v>
      </c>
      <c r="B22" s="443"/>
      <c r="C22" s="433">
        <f>C19+C21</f>
        <v>1472628.7464880003</v>
      </c>
      <c r="D22" s="386" t="s">
        <v>297</v>
      </c>
      <c r="E22" s="437"/>
      <c r="F22" s="438"/>
      <c r="G22" s="433">
        <v>0</v>
      </c>
    </row>
    <row r="23" spans="1:7" ht="15.95" customHeight="1" thickBot="1">
      <c r="A23" s="983" t="s">
        <v>671</v>
      </c>
      <c r="B23" s="984"/>
      <c r="C23" s="444">
        <f>C22+G23</f>
        <v>1592900.2595828404</v>
      </c>
      <c r="D23" s="445" t="s">
        <v>298</v>
      </c>
      <c r="E23" s="446"/>
      <c r="F23" s="447"/>
      <c r="G23" s="433">
        <f>SUM(G16:G22)</f>
        <v>120271.51309483999</v>
      </c>
    </row>
    <row r="24" spans="1:7">
      <c r="A24" s="448" t="s">
        <v>299</v>
      </c>
      <c r="B24" s="449"/>
      <c r="C24" s="450"/>
      <c r="D24" s="449" t="s">
        <v>300</v>
      </c>
      <c r="E24" s="449"/>
      <c r="F24" s="451" t="s">
        <v>301</v>
      </c>
      <c r="G24" s="452"/>
    </row>
    <row r="25" spans="1:7">
      <c r="A25" s="442" t="s">
        <v>302</v>
      </c>
      <c r="B25" s="443"/>
      <c r="C25" s="453"/>
      <c r="D25" s="443" t="s">
        <v>302</v>
      </c>
      <c r="E25" s="454"/>
      <c r="F25" s="455" t="s">
        <v>302</v>
      </c>
      <c r="G25" s="456"/>
    </row>
    <row r="26" spans="1:7" ht="37.5" customHeight="1">
      <c r="A26" s="442" t="s">
        <v>303</v>
      </c>
      <c r="B26" s="457"/>
      <c r="C26" s="453"/>
      <c r="D26" s="443" t="s">
        <v>303</v>
      </c>
      <c r="E26" s="803">
        <v>41249</v>
      </c>
      <c r="F26" s="455" t="s">
        <v>303</v>
      </c>
      <c r="G26" s="456"/>
    </row>
    <row r="27" spans="1:7">
      <c r="A27" s="442"/>
      <c r="B27" s="458"/>
      <c r="C27" s="453"/>
      <c r="D27" s="443"/>
      <c r="E27" s="454"/>
      <c r="F27" s="455"/>
      <c r="G27" s="456"/>
    </row>
    <row r="28" spans="1:7">
      <c r="A28" s="442" t="s">
        <v>304</v>
      </c>
      <c r="B28" s="443"/>
      <c r="C28" s="453"/>
      <c r="D28" s="455" t="s">
        <v>305</v>
      </c>
      <c r="E28" s="453"/>
      <c r="F28" s="459" t="s">
        <v>305</v>
      </c>
      <c r="G28" s="456"/>
    </row>
    <row r="29" spans="1:7" ht="69" customHeight="1">
      <c r="A29" s="442"/>
      <c r="B29" s="443"/>
      <c r="C29" s="460"/>
      <c r="D29" s="461"/>
      <c r="E29" s="460"/>
      <c r="F29" s="443"/>
      <c r="G29" s="456"/>
    </row>
    <row r="30" spans="1:7">
      <c r="A30" s="462" t="s">
        <v>306</v>
      </c>
      <c r="B30" s="463"/>
      <c r="C30" s="464">
        <v>20</v>
      </c>
      <c r="D30" s="463" t="s">
        <v>307</v>
      </c>
      <c r="E30" s="465"/>
      <c r="F30" s="979">
        <f>C23-F32</f>
        <v>1592900.2595828404</v>
      </c>
      <c r="G30" s="980"/>
    </row>
    <row r="31" spans="1:7">
      <c r="A31" s="462" t="s">
        <v>308</v>
      </c>
      <c r="B31" s="463"/>
      <c r="C31" s="464">
        <f>SazbaDPH1</f>
        <v>20</v>
      </c>
      <c r="D31" s="463" t="s">
        <v>309</v>
      </c>
      <c r="E31" s="465"/>
      <c r="F31" s="979">
        <f>ROUND(PRODUCT(F30,C31/100),0)</f>
        <v>318580</v>
      </c>
      <c r="G31" s="980"/>
    </row>
    <row r="32" spans="1:7">
      <c r="A32" s="462" t="s">
        <v>306</v>
      </c>
      <c r="B32" s="463"/>
      <c r="C32" s="464">
        <v>0</v>
      </c>
      <c r="D32" s="463" t="s">
        <v>309</v>
      </c>
      <c r="E32" s="465"/>
      <c r="F32" s="979">
        <v>0</v>
      </c>
      <c r="G32" s="980"/>
    </row>
    <row r="33" spans="1:8">
      <c r="A33" s="462" t="s">
        <v>308</v>
      </c>
      <c r="B33" s="466"/>
      <c r="C33" s="467">
        <f>SazbaDPH2</f>
        <v>0</v>
      </c>
      <c r="D33" s="463" t="s">
        <v>309</v>
      </c>
      <c r="E33" s="438"/>
      <c r="F33" s="979">
        <f>ROUND(PRODUCT(F32,C33/100),0)</f>
        <v>0</v>
      </c>
      <c r="G33" s="980"/>
    </row>
    <row r="34" spans="1:8" s="471" customFormat="1" ht="19.5" customHeight="1" thickBot="1">
      <c r="A34" s="468" t="s">
        <v>310</v>
      </c>
      <c r="B34" s="469"/>
      <c r="C34" s="469"/>
      <c r="D34" s="469"/>
      <c r="E34" s="470"/>
      <c r="F34" s="986">
        <f>ROUND(SUM(F30:F33),0)</f>
        <v>1911480</v>
      </c>
      <c r="G34" s="987"/>
    </row>
    <row r="36" spans="1:8">
      <c r="A36" s="472" t="s">
        <v>311</v>
      </c>
      <c r="B36" s="472"/>
      <c r="C36" s="472"/>
      <c r="D36" s="472"/>
      <c r="E36" s="472"/>
      <c r="F36" s="472"/>
      <c r="G36" s="472"/>
      <c r="H36" s="381" t="s">
        <v>312</v>
      </c>
    </row>
    <row r="37" spans="1:8" s="475" customFormat="1" ht="14.25" customHeight="1">
      <c r="A37" s="473" t="s">
        <v>313</v>
      </c>
      <c r="B37" s="985" t="s">
        <v>314</v>
      </c>
      <c r="C37" s="985"/>
      <c r="D37" s="985"/>
      <c r="E37" s="474"/>
      <c r="F37" s="474"/>
      <c r="G37" s="474"/>
      <c r="H37" s="475" t="s">
        <v>312</v>
      </c>
    </row>
    <row r="38" spans="1:8" ht="14.25" customHeight="1">
      <c r="A38" s="472"/>
      <c r="B38" s="988"/>
      <c r="C38" s="988"/>
      <c r="D38" s="988"/>
      <c r="E38" s="988"/>
      <c r="F38" s="988"/>
      <c r="G38" s="988"/>
      <c r="H38" s="381" t="s">
        <v>312</v>
      </c>
    </row>
    <row r="39" spans="1:8" ht="12.75" customHeight="1">
      <c r="A39" s="476"/>
      <c r="B39" s="988"/>
      <c r="C39" s="988"/>
      <c r="D39" s="988"/>
      <c r="E39" s="988"/>
      <c r="F39" s="988"/>
      <c r="G39" s="988"/>
      <c r="H39" s="381" t="s">
        <v>312</v>
      </c>
    </row>
    <row r="40" spans="1:8">
      <c r="A40" s="476"/>
      <c r="B40" s="988"/>
      <c r="C40" s="988"/>
      <c r="D40" s="988"/>
      <c r="E40" s="988"/>
      <c r="F40" s="988"/>
      <c r="G40" s="988"/>
      <c r="H40" s="381" t="s">
        <v>312</v>
      </c>
    </row>
    <row r="41" spans="1:8">
      <c r="A41" s="476"/>
      <c r="B41" s="988"/>
      <c r="C41" s="988"/>
      <c r="D41" s="988"/>
      <c r="E41" s="988"/>
      <c r="F41" s="988"/>
      <c r="G41" s="988"/>
      <c r="H41" s="381" t="s">
        <v>312</v>
      </c>
    </row>
    <row r="42" spans="1:8">
      <c r="A42" s="476"/>
      <c r="B42" s="988"/>
      <c r="C42" s="988"/>
      <c r="D42" s="988"/>
      <c r="E42" s="988"/>
      <c r="F42" s="988"/>
      <c r="G42" s="988"/>
      <c r="H42" s="381" t="s">
        <v>312</v>
      </c>
    </row>
    <row r="43" spans="1:8">
      <c r="A43" s="476"/>
      <c r="B43" s="988"/>
      <c r="C43" s="988"/>
      <c r="D43" s="988"/>
      <c r="E43" s="988"/>
      <c r="F43" s="988"/>
      <c r="G43" s="988"/>
      <c r="H43" s="381" t="s">
        <v>312</v>
      </c>
    </row>
    <row r="44" spans="1:8">
      <c r="A44" s="476"/>
      <c r="B44" s="988"/>
      <c r="C44" s="988"/>
      <c r="D44" s="988"/>
      <c r="E44" s="988"/>
      <c r="F44" s="988"/>
      <c r="G44" s="988"/>
      <c r="H44" s="381" t="s">
        <v>312</v>
      </c>
    </row>
    <row r="45" spans="1:8">
      <c r="A45" s="476"/>
      <c r="B45" s="988"/>
      <c r="C45" s="988"/>
      <c r="D45" s="988"/>
      <c r="E45" s="988"/>
      <c r="F45" s="988"/>
      <c r="G45" s="988"/>
      <c r="H45" s="381" t="s">
        <v>312</v>
      </c>
    </row>
    <row r="46" spans="1:8" ht="0.75" customHeight="1">
      <c r="A46" s="476"/>
      <c r="B46" s="988"/>
      <c r="C46" s="988"/>
      <c r="D46" s="988"/>
      <c r="E46" s="988"/>
      <c r="F46" s="988"/>
      <c r="G46" s="988"/>
      <c r="H46" s="381" t="s">
        <v>312</v>
      </c>
    </row>
    <row r="47" spans="1:8">
      <c r="B47" s="981"/>
      <c r="C47" s="981"/>
      <c r="D47" s="981"/>
      <c r="E47" s="981"/>
      <c r="F47" s="981"/>
      <c r="G47" s="981"/>
    </row>
    <row r="48" spans="1:8">
      <c r="B48" s="981"/>
      <c r="C48" s="981"/>
      <c r="D48" s="981"/>
      <c r="E48" s="981"/>
      <c r="F48" s="981"/>
      <c r="G48" s="981"/>
    </row>
    <row r="49" spans="2:7">
      <c r="B49" s="981"/>
      <c r="C49" s="981"/>
      <c r="D49" s="981"/>
      <c r="E49" s="981"/>
      <c r="F49" s="981"/>
      <c r="G49" s="981"/>
    </row>
    <row r="50" spans="2:7">
      <c r="B50" s="981"/>
      <c r="C50" s="981"/>
      <c r="D50" s="981"/>
      <c r="E50" s="981"/>
      <c r="F50" s="981"/>
      <c r="G50" s="981"/>
    </row>
    <row r="51" spans="2:7">
      <c r="B51" s="981"/>
      <c r="C51" s="981"/>
      <c r="D51" s="981"/>
      <c r="E51" s="981"/>
      <c r="F51" s="981"/>
      <c r="G51" s="981"/>
    </row>
    <row r="52" spans="2:7">
      <c r="B52" s="981"/>
      <c r="C52" s="981"/>
      <c r="D52" s="981"/>
      <c r="E52" s="981"/>
      <c r="F52" s="981"/>
      <c r="G52" s="981"/>
    </row>
    <row r="53" spans="2:7">
      <c r="B53" s="981"/>
      <c r="C53" s="981"/>
      <c r="D53" s="981"/>
      <c r="E53" s="981"/>
      <c r="F53" s="981"/>
      <c r="G53" s="981"/>
    </row>
    <row r="54" spans="2:7">
      <c r="B54" s="981"/>
      <c r="C54" s="981"/>
      <c r="D54" s="981"/>
      <c r="E54" s="981"/>
      <c r="F54" s="981"/>
      <c r="G54" s="981"/>
    </row>
    <row r="55" spans="2:7">
      <c r="B55" s="981"/>
      <c r="C55" s="981"/>
      <c r="D55" s="981"/>
      <c r="E55" s="981"/>
      <c r="F55" s="981"/>
      <c r="G55" s="981"/>
    </row>
    <row r="56" spans="2:7">
      <c r="B56" s="981"/>
      <c r="C56" s="981"/>
      <c r="D56" s="981"/>
      <c r="E56" s="981"/>
      <c r="F56" s="981"/>
      <c r="G56" s="981"/>
    </row>
  </sheetData>
  <mergeCells count="23">
    <mergeCell ref="B56:G56"/>
    <mergeCell ref="B48:G48"/>
    <mergeCell ref="B49:G49"/>
    <mergeCell ref="B50:G50"/>
    <mergeCell ref="B53:G53"/>
    <mergeCell ref="B51:G51"/>
    <mergeCell ref="B52:G52"/>
    <mergeCell ref="B55:G55"/>
    <mergeCell ref="B54:G54"/>
    <mergeCell ref="B47:G47"/>
    <mergeCell ref="C12:E12"/>
    <mergeCell ref="A23:B23"/>
    <mergeCell ref="F32:G32"/>
    <mergeCell ref="B37:D37"/>
    <mergeCell ref="F31:G31"/>
    <mergeCell ref="F33:G33"/>
    <mergeCell ref="F34:G34"/>
    <mergeCell ref="B38:G46"/>
    <mergeCell ref="C8:E8"/>
    <mergeCell ref="C9:E9"/>
    <mergeCell ref="C10:E10"/>
    <mergeCell ref="C11:E11"/>
    <mergeCell ref="F30:G30"/>
  </mergeCells>
  <phoneticPr fontId="7" type="noConversion"/>
  <pageMargins left="0.59055118110236227" right="0.39370078740157483" top="0.59055118110236227" bottom="0.98425196850393704" header="0.19685039370078741" footer="0.51181102362204722"/>
  <pageSetup paperSize="9" scale="9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59"/>
  <sheetViews>
    <sheetView zoomScaleNormal="100" zoomScaleSheetLayoutView="100" workbookViewId="0">
      <pane xSplit="1" ySplit="4" topLeftCell="B23" activePane="bottomRight" state="frozen"/>
      <selection pane="topRight" activeCell="B1" sqref="B1"/>
      <selection pane="bottomLeft" activeCell="A6" sqref="A6"/>
      <selection pane="bottomRight" activeCell="C4" sqref="C4"/>
    </sheetView>
  </sheetViews>
  <sheetFormatPr defaultRowHeight="12"/>
  <cols>
    <col min="1" max="1" width="7.42578125" style="902" bestFit="1" customWidth="1"/>
    <col min="2" max="2" width="5.7109375" style="902" customWidth="1"/>
    <col min="3" max="3" width="59.85546875" style="903" customWidth="1"/>
    <col min="4" max="4" width="5.7109375" style="904" customWidth="1"/>
    <col min="5" max="5" width="5.5703125" style="905" customWidth="1"/>
    <col min="6" max="6" width="10.7109375" style="906" customWidth="1"/>
    <col min="7" max="7" width="12.140625" style="906" customWidth="1"/>
    <col min="8" max="256" width="9.140625" style="835"/>
    <col min="257" max="257" width="7.42578125" style="835" bestFit="1" customWidth="1"/>
    <col min="258" max="258" width="5.7109375" style="835" customWidth="1"/>
    <col min="259" max="259" width="59.85546875" style="835" customWidth="1"/>
    <col min="260" max="260" width="5.7109375" style="835" customWidth="1"/>
    <col min="261" max="261" width="5.5703125" style="835" customWidth="1"/>
    <col min="262" max="262" width="10.7109375" style="835" customWidth="1"/>
    <col min="263" max="263" width="12.140625" style="835" customWidth="1"/>
    <col min="264" max="512" width="9.140625" style="835"/>
    <col min="513" max="513" width="7.42578125" style="835" bestFit="1" customWidth="1"/>
    <col min="514" max="514" width="5.7109375" style="835" customWidth="1"/>
    <col min="515" max="515" width="59.85546875" style="835" customWidth="1"/>
    <col min="516" max="516" width="5.7109375" style="835" customWidth="1"/>
    <col min="517" max="517" width="5.5703125" style="835" customWidth="1"/>
    <col min="518" max="518" width="10.7109375" style="835" customWidth="1"/>
    <col min="519" max="519" width="12.140625" style="835" customWidth="1"/>
    <col min="520" max="768" width="9.140625" style="835"/>
    <col min="769" max="769" width="7.42578125" style="835" bestFit="1" customWidth="1"/>
    <col min="770" max="770" width="5.7109375" style="835" customWidth="1"/>
    <col min="771" max="771" width="59.85546875" style="835" customWidth="1"/>
    <col min="772" max="772" width="5.7109375" style="835" customWidth="1"/>
    <col min="773" max="773" width="5.5703125" style="835" customWidth="1"/>
    <col min="774" max="774" width="10.7109375" style="835" customWidth="1"/>
    <col min="775" max="775" width="12.140625" style="835" customWidth="1"/>
    <col min="776" max="1024" width="9.140625" style="835"/>
    <col min="1025" max="1025" width="7.42578125" style="835" bestFit="1" customWidth="1"/>
    <col min="1026" max="1026" width="5.7109375" style="835" customWidth="1"/>
    <col min="1027" max="1027" width="59.85546875" style="835" customWidth="1"/>
    <col min="1028" max="1028" width="5.7109375" style="835" customWidth="1"/>
    <col min="1029" max="1029" width="5.5703125" style="835" customWidth="1"/>
    <col min="1030" max="1030" width="10.7109375" style="835" customWidth="1"/>
    <col min="1031" max="1031" width="12.140625" style="835" customWidth="1"/>
    <col min="1032" max="1280" width="9.140625" style="835"/>
    <col min="1281" max="1281" width="7.42578125" style="835" bestFit="1" customWidth="1"/>
    <col min="1282" max="1282" width="5.7109375" style="835" customWidth="1"/>
    <col min="1283" max="1283" width="59.85546875" style="835" customWidth="1"/>
    <col min="1284" max="1284" width="5.7109375" style="835" customWidth="1"/>
    <col min="1285" max="1285" width="5.5703125" style="835" customWidth="1"/>
    <col min="1286" max="1286" width="10.7109375" style="835" customWidth="1"/>
    <col min="1287" max="1287" width="12.140625" style="835" customWidth="1"/>
    <col min="1288" max="1536" width="9.140625" style="835"/>
    <col min="1537" max="1537" width="7.42578125" style="835" bestFit="1" customWidth="1"/>
    <col min="1538" max="1538" width="5.7109375" style="835" customWidth="1"/>
    <col min="1539" max="1539" width="59.85546875" style="835" customWidth="1"/>
    <col min="1540" max="1540" width="5.7109375" style="835" customWidth="1"/>
    <col min="1541" max="1541" width="5.5703125" style="835" customWidth="1"/>
    <col min="1542" max="1542" width="10.7109375" style="835" customWidth="1"/>
    <col min="1543" max="1543" width="12.140625" style="835" customWidth="1"/>
    <col min="1544" max="1792" width="9.140625" style="835"/>
    <col min="1793" max="1793" width="7.42578125" style="835" bestFit="1" customWidth="1"/>
    <col min="1794" max="1794" width="5.7109375" style="835" customWidth="1"/>
    <col min="1795" max="1795" width="59.85546875" style="835" customWidth="1"/>
    <col min="1796" max="1796" width="5.7109375" style="835" customWidth="1"/>
    <col min="1797" max="1797" width="5.5703125" style="835" customWidth="1"/>
    <col min="1798" max="1798" width="10.7109375" style="835" customWidth="1"/>
    <col min="1799" max="1799" width="12.140625" style="835" customWidth="1"/>
    <col min="1800" max="2048" width="9.140625" style="835"/>
    <col min="2049" max="2049" width="7.42578125" style="835" bestFit="1" customWidth="1"/>
    <col min="2050" max="2050" width="5.7109375" style="835" customWidth="1"/>
    <col min="2051" max="2051" width="59.85546875" style="835" customWidth="1"/>
    <col min="2052" max="2052" width="5.7109375" style="835" customWidth="1"/>
    <col min="2053" max="2053" width="5.5703125" style="835" customWidth="1"/>
    <col min="2054" max="2054" width="10.7109375" style="835" customWidth="1"/>
    <col min="2055" max="2055" width="12.140625" style="835" customWidth="1"/>
    <col min="2056" max="2304" width="9.140625" style="835"/>
    <col min="2305" max="2305" width="7.42578125" style="835" bestFit="1" customWidth="1"/>
    <col min="2306" max="2306" width="5.7109375" style="835" customWidth="1"/>
    <col min="2307" max="2307" width="59.85546875" style="835" customWidth="1"/>
    <col min="2308" max="2308" width="5.7109375" style="835" customWidth="1"/>
    <col min="2309" max="2309" width="5.5703125" style="835" customWidth="1"/>
    <col min="2310" max="2310" width="10.7109375" style="835" customWidth="1"/>
    <col min="2311" max="2311" width="12.140625" style="835" customWidth="1"/>
    <col min="2312" max="2560" width="9.140625" style="835"/>
    <col min="2561" max="2561" width="7.42578125" style="835" bestFit="1" customWidth="1"/>
    <col min="2562" max="2562" width="5.7109375" style="835" customWidth="1"/>
    <col min="2563" max="2563" width="59.85546875" style="835" customWidth="1"/>
    <col min="2564" max="2564" width="5.7109375" style="835" customWidth="1"/>
    <col min="2565" max="2565" width="5.5703125" style="835" customWidth="1"/>
    <col min="2566" max="2566" width="10.7109375" style="835" customWidth="1"/>
    <col min="2567" max="2567" width="12.140625" style="835" customWidth="1"/>
    <col min="2568" max="2816" width="9.140625" style="835"/>
    <col min="2817" max="2817" width="7.42578125" style="835" bestFit="1" customWidth="1"/>
    <col min="2818" max="2818" width="5.7109375" style="835" customWidth="1"/>
    <col min="2819" max="2819" width="59.85546875" style="835" customWidth="1"/>
    <col min="2820" max="2820" width="5.7109375" style="835" customWidth="1"/>
    <col min="2821" max="2821" width="5.5703125" style="835" customWidth="1"/>
    <col min="2822" max="2822" width="10.7109375" style="835" customWidth="1"/>
    <col min="2823" max="2823" width="12.140625" style="835" customWidth="1"/>
    <col min="2824" max="3072" width="9.140625" style="835"/>
    <col min="3073" max="3073" width="7.42578125" style="835" bestFit="1" customWidth="1"/>
    <col min="3074" max="3074" width="5.7109375" style="835" customWidth="1"/>
    <col min="3075" max="3075" width="59.85546875" style="835" customWidth="1"/>
    <col min="3076" max="3076" width="5.7109375" style="835" customWidth="1"/>
    <col min="3077" max="3077" width="5.5703125" style="835" customWidth="1"/>
    <col min="3078" max="3078" width="10.7109375" style="835" customWidth="1"/>
    <col min="3079" max="3079" width="12.140625" style="835" customWidth="1"/>
    <col min="3080" max="3328" width="9.140625" style="835"/>
    <col min="3329" max="3329" width="7.42578125" style="835" bestFit="1" customWidth="1"/>
    <col min="3330" max="3330" width="5.7109375" style="835" customWidth="1"/>
    <col min="3331" max="3331" width="59.85546875" style="835" customWidth="1"/>
    <col min="3332" max="3332" width="5.7109375" style="835" customWidth="1"/>
    <col min="3333" max="3333" width="5.5703125" style="835" customWidth="1"/>
    <col min="3334" max="3334" width="10.7109375" style="835" customWidth="1"/>
    <col min="3335" max="3335" width="12.140625" style="835" customWidth="1"/>
    <col min="3336" max="3584" width="9.140625" style="835"/>
    <col min="3585" max="3585" width="7.42578125" style="835" bestFit="1" customWidth="1"/>
    <col min="3586" max="3586" width="5.7109375" style="835" customWidth="1"/>
    <col min="3587" max="3587" width="59.85546875" style="835" customWidth="1"/>
    <col min="3588" max="3588" width="5.7109375" style="835" customWidth="1"/>
    <col min="3589" max="3589" width="5.5703125" style="835" customWidth="1"/>
    <col min="3590" max="3590" width="10.7109375" style="835" customWidth="1"/>
    <col min="3591" max="3591" width="12.140625" style="835" customWidth="1"/>
    <col min="3592" max="3840" width="9.140625" style="835"/>
    <col min="3841" max="3841" width="7.42578125" style="835" bestFit="1" customWidth="1"/>
    <col min="3842" max="3842" width="5.7109375" style="835" customWidth="1"/>
    <col min="3843" max="3843" width="59.85546875" style="835" customWidth="1"/>
    <col min="3844" max="3844" width="5.7109375" style="835" customWidth="1"/>
    <col min="3845" max="3845" width="5.5703125" style="835" customWidth="1"/>
    <col min="3846" max="3846" width="10.7109375" style="835" customWidth="1"/>
    <col min="3847" max="3847" width="12.140625" style="835" customWidth="1"/>
    <col min="3848" max="4096" width="9.140625" style="835"/>
    <col min="4097" max="4097" width="7.42578125" style="835" bestFit="1" customWidth="1"/>
    <col min="4098" max="4098" width="5.7109375" style="835" customWidth="1"/>
    <col min="4099" max="4099" width="59.85546875" style="835" customWidth="1"/>
    <col min="4100" max="4100" width="5.7109375" style="835" customWidth="1"/>
    <col min="4101" max="4101" width="5.5703125" style="835" customWidth="1"/>
    <col min="4102" max="4102" width="10.7109375" style="835" customWidth="1"/>
    <col min="4103" max="4103" width="12.140625" style="835" customWidth="1"/>
    <col min="4104" max="4352" width="9.140625" style="835"/>
    <col min="4353" max="4353" width="7.42578125" style="835" bestFit="1" customWidth="1"/>
    <col min="4354" max="4354" width="5.7109375" style="835" customWidth="1"/>
    <col min="4355" max="4355" width="59.85546875" style="835" customWidth="1"/>
    <col min="4356" max="4356" width="5.7109375" style="835" customWidth="1"/>
    <col min="4357" max="4357" width="5.5703125" style="835" customWidth="1"/>
    <col min="4358" max="4358" width="10.7109375" style="835" customWidth="1"/>
    <col min="4359" max="4359" width="12.140625" style="835" customWidth="1"/>
    <col min="4360" max="4608" width="9.140625" style="835"/>
    <col min="4609" max="4609" width="7.42578125" style="835" bestFit="1" customWidth="1"/>
    <col min="4610" max="4610" width="5.7109375" style="835" customWidth="1"/>
    <col min="4611" max="4611" width="59.85546875" style="835" customWidth="1"/>
    <col min="4612" max="4612" width="5.7109375" style="835" customWidth="1"/>
    <col min="4613" max="4613" width="5.5703125" style="835" customWidth="1"/>
    <col min="4614" max="4614" width="10.7109375" style="835" customWidth="1"/>
    <col min="4615" max="4615" width="12.140625" style="835" customWidth="1"/>
    <col min="4616" max="4864" width="9.140625" style="835"/>
    <col min="4865" max="4865" width="7.42578125" style="835" bestFit="1" customWidth="1"/>
    <col min="4866" max="4866" width="5.7109375" style="835" customWidth="1"/>
    <col min="4867" max="4867" width="59.85546875" style="835" customWidth="1"/>
    <col min="4868" max="4868" width="5.7109375" style="835" customWidth="1"/>
    <col min="4869" max="4869" width="5.5703125" style="835" customWidth="1"/>
    <col min="4870" max="4870" width="10.7109375" style="835" customWidth="1"/>
    <col min="4871" max="4871" width="12.140625" style="835" customWidth="1"/>
    <col min="4872" max="5120" width="9.140625" style="835"/>
    <col min="5121" max="5121" width="7.42578125" style="835" bestFit="1" customWidth="1"/>
    <col min="5122" max="5122" width="5.7109375" style="835" customWidth="1"/>
    <col min="5123" max="5123" width="59.85546875" style="835" customWidth="1"/>
    <col min="5124" max="5124" width="5.7109375" style="835" customWidth="1"/>
    <col min="5125" max="5125" width="5.5703125" style="835" customWidth="1"/>
    <col min="5126" max="5126" width="10.7109375" style="835" customWidth="1"/>
    <col min="5127" max="5127" width="12.140625" style="835" customWidth="1"/>
    <col min="5128" max="5376" width="9.140625" style="835"/>
    <col min="5377" max="5377" width="7.42578125" style="835" bestFit="1" customWidth="1"/>
    <col min="5378" max="5378" width="5.7109375" style="835" customWidth="1"/>
    <col min="5379" max="5379" width="59.85546875" style="835" customWidth="1"/>
    <col min="5380" max="5380" width="5.7109375" style="835" customWidth="1"/>
    <col min="5381" max="5381" width="5.5703125" style="835" customWidth="1"/>
    <col min="5382" max="5382" width="10.7109375" style="835" customWidth="1"/>
    <col min="5383" max="5383" width="12.140625" style="835" customWidth="1"/>
    <col min="5384" max="5632" width="9.140625" style="835"/>
    <col min="5633" max="5633" width="7.42578125" style="835" bestFit="1" customWidth="1"/>
    <col min="5634" max="5634" width="5.7109375" style="835" customWidth="1"/>
    <col min="5635" max="5635" width="59.85546875" style="835" customWidth="1"/>
    <col min="5636" max="5636" width="5.7109375" style="835" customWidth="1"/>
    <col min="5637" max="5637" width="5.5703125" style="835" customWidth="1"/>
    <col min="5638" max="5638" width="10.7109375" style="835" customWidth="1"/>
    <col min="5639" max="5639" width="12.140625" style="835" customWidth="1"/>
    <col min="5640" max="5888" width="9.140625" style="835"/>
    <col min="5889" max="5889" width="7.42578125" style="835" bestFit="1" customWidth="1"/>
    <col min="5890" max="5890" width="5.7109375" style="835" customWidth="1"/>
    <col min="5891" max="5891" width="59.85546875" style="835" customWidth="1"/>
    <col min="5892" max="5892" width="5.7109375" style="835" customWidth="1"/>
    <col min="5893" max="5893" width="5.5703125" style="835" customWidth="1"/>
    <col min="5894" max="5894" width="10.7109375" style="835" customWidth="1"/>
    <col min="5895" max="5895" width="12.140625" style="835" customWidth="1"/>
    <col min="5896" max="6144" width="9.140625" style="835"/>
    <col min="6145" max="6145" width="7.42578125" style="835" bestFit="1" customWidth="1"/>
    <col min="6146" max="6146" width="5.7109375" style="835" customWidth="1"/>
    <col min="6147" max="6147" width="59.85546875" style="835" customWidth="1"/>
    <col min="6148" max="6148" width="5.7109375" style="835" customWidth="1"/>
    <col min="6149" max="6149" width="5.5703125" style="835" customWidth="1"/>
    <col min="6150" max="6150" width="10.7109375" style="835" customWidth="1"/>
    <col min="6151" max="6151" width="12.140625" style="835" customWidth="1"/>
    <col min="6152" max="6400" width="9.140625" style="835"/>
    <col min="6401" max="6401" width="7.42578125" style="835" bestFit="1" customWidth="1"/>
    <col min="6402" max="6402" width="5.7109375" style="835" customWidth="1"/>
    <col min="6403" max="6403" width="59.85546875" style="835" customWidth="1"/>
    <col min="6404" max="6404" width="5.7109375" style="835" customWidth="1"/>
    <col min="6405" max="6405" width="5.5703125" style="835" customWidth="1"/>
    <col min="6406" max="6406" width="10.7109375" style="835" customWidth="1"/>
    <col min="6407" max="6407" width="12.140625" style="835" customWidth="1"/>
    <col min="6408" max="6656" width="9.140625" style="835"/>
    <col min="6657" max="6657" width="7.42578125" style="835" bestFit="1" customWidth="1"/>
    <col min="6658" max="6658" width="5.7109375" style="835" customWidth="1"/>
    <col min="6659" max="6659" width="59.85546875" style="835" customWidth="1"/>
    <col min="6660" max="6660" width="5.7109375" style="835" customWidth="1"/>
    <col min="6661" max="6661" width="5.5703125" style="835" customWidth="1"/>
    <col min="6662" max="6662" width="10.7109375" style="835" customWidth="1"/>
    <col min="6663" max="6663" width="12.140625" style="835" customWidth="1"/>
    <col min="6664" max="6912" width="9.140625" style="835"/>
    <col min="6913" max="6913" width="7.42578125" style="835" bestFit="1" customWidth="1"/>
    <col min="6914" max="6914" width="5.7109375" style="835" customWidth="1"/>
    <col min="6915" max="6915" width="59.85546875" style="835" customWidth="1"/>
    <col min="6916" max="6916" width="5.7109375" style="835" customWidth="1"/>
    <col min="6917" max="6917" width="5.5703125" style="835" customWidth="1"/>
    <col min="6918" max="6918" width="10.7109375" style="835" customWidth="1"/>
    <col min="6919" max="6919" width="12.140625" style="835" customWidth="1"/>
    <col min="6920" max="7168" width="9.140625" style="835"/>
    <col min="7169" max="7169" width="7.42578125" style="835" bestFit="1" customWidth="1"/>
    <col min="7170" max="7170" width="5.7109375" style="835" customWidth="1"/>
    <col min="7171" max="7171" width="59.85546875" style="835" customWidth="1"/>
    <col min="7172" max="7172" width="5.7109375" style="835" customWidth="1"/>
    <col min="7173" max="7173" width="5.5703125" style="835" customWidth="1"/>
    <col min="7174" max="7174" width="10.7109375" style="835" customWidth="1"/>
    <col min="7175" max="7175" width="12.140625" style="835" customWidth="1"/>
    <col min="7176" max="7424" width="9.140625" style="835"/>
    <col min="7425" max="7425" width="7.42578125" style="835" bestFit="1" customWidth="1"/>
    <col min="7426" max="7426" width="5.7109375" style="835" customWidth="1"/>
    <col min="7427" max="7427" width="59.85546875" style="835" customWidth="1"/>
    <col min="7428" max="7428" width="5.7109375" style="835" customWidth="1"/>
    <col min="7429" max="7429" width="5.5703125" style="835" customWidth="1"/>
    <col min="7430" max="7430" width="10.7109375" style="835" customWidth="1"/>
    <col min="7431" max="7431" width="12.140625" style="835" customWidth="1"/>
    <col min="7432" max="7680" width="9.140625" style="835"/>
    <col min="7681" max="7681" width="7.42578125" style="835" bestFit="1" customWidth="1"/>
    <col min="7682" max="7682" width="5.7109375" style="835" customWidth="1"/>
    <col min="7683" max="7683" width="59.85546875" style="835" customWidth="1"/>
    <col min="7684" max="7684" width="5.7109375" style="835" customWidth="1"/>
    <col min="7685" max="7685" width="5.5703125" style="835" customWidth="1"/>
    <col min="7686" max="7686" width="10.7109375" style="835" customWidth="1"/>
    <col min="7687" max="7687" width="12.140625" style="835" customWidth="1"/>
    <col min="7688" max="7936" width="9.140625" style="835"/>
    <col min="7937" max="7937" width="7.42578125" style="835" bestFit="1" customWidth="1"/>
    <col min="7938" max="7938" width="5.7109375" style="835" customWidth="1"/>
    <col min="7939" max="7939" width="59.85546875" style="835" customWidth="1"/>
    <col min="7940" max="7940" width="5.7109375" style="835" customWidth="1"/>
    <col min="7941" max="7941" width="5.5703125" style="835" customWidth="1"/>
    <col min="7942" max="7942" width="10.7109375" style="835" customWidth="1"/>
    <col min="7943" max="7943" width="12.140625" style="835" customWidth="1"/>
    <col min="7944" max="8192" width="9.140625" style="835"/>
    <col min="8193" max="8193" width="7.42578125" style="835" bestFit="1" customWidth="1"/>
    <col min="8194" max="8194" width="5.7109375" style="835" customWidth="1"/>
    <col min="8195" max="8195" width="59.85546875" style="835" customWidth="1"/>
    <col min="8196" max="8196" width="5.7109375" style="835" customWidth="1"/>
    <col min="8197" max="8197" width="5.5703125" style="835" customWidth="1"/>
    <col min="8198" max="8198" width="10.7109375" style="835" customWidth="1"/>
    <col min="8199" max="8199" width="12.140625" style="835" customWidth="1"/>
    <col min="8200" max="8448" width="9.140625" style="835"/>
    <col min="8449" max="8449" width="7.42578125" style="835" bestFit="1" customWidth="1"/>
    <col min="8450" max="8450" width="5.7109375" style="835" customWidth="1"/>
    <col min="8451" max="8451" width="59.85546875" style="835" customWidth="1"/>
    <col min="8452" max="8452" width="5.7109375" style="835" customWidth="1"/>
    <col min="8453" max="8453" width="5.5703125" style="835" customWidth="1"/>
    <col min="8454" max="8454" width="10.7109375" style="835" customWidth="1"/>
    <col min="8455" max="8455" width="12.140625" style="835" customWidth="1"/>
    <col min="8456" max="8704" width="9.140625" style="835"/>
    <col min="8705" max="8705" width="7.42578125" style="835" bestFit="1" customWidth="1"/>
    <col min="8706" max="8706" width="5.7109375" style="835" customWidth="1"/>
    <col min="8707" max="8707" width="59.85546875" style="835" customWidth="1"/>
    <col min="8708" max="8708" width="5.7109375" style="835" customWidth="1"/>
    <col min="8709" max="8709" width="5.5703125" style="835" customWidth="1"/>
    <col min="8710" max="8710" width="10.7109375" style="835" customWidth="1"/>
    <col min="8711" max="8711" width="12.140625" style="835" customWidth="1"/>
    <col min="8712" max="8960" width="9.140625" style="835"/>
    <col min="8961" max="8961" width="7.42578125" style="835" bestFit="1" customWidth="1"/>
    <col min="8962" max="8962" width="5.7109375" style="835" customWidth="1"/>
    <col min="8963" max="8963" width="59.85546875" style="835" customWidth="1"/>
    <col min="8964" max="8964" width="5.7109375" style="835" customWidth="1"/>
    <col min="8965" max="8965" width="5.5703125" style="835" customWidth="1"/>
    <col min="8966" max="8966" width="10.7109375" style="835" customWidth="1"/>
    <col min="8967" max="8967" width="12.140625" style="835" customWidth="1"/>
    <col min="8968" max="9216" width="9.140625" style="835"/>
    <col min="9217" max="9217" width="7.42578125" style="835" bestFit="1" customWidth="1"/>
    <col min="9218" max="9218" width="5.7109375" style="835" customWidth="1"/>
    <col min="9219" max="9219" width="59.85546875" style="835" customWidth="1"/>
    <col min="9220" max="9220" width="5.7109375" style="835" customWidth="1"/>
    <col min="9221" max="9221" width="5.5703125" style="835" customWidth="1"/>
    <col min="9222" max="9222" width="10.7109375" style="835" customWidth="1"/>
    <col min="9223" max="9223" width="12.140625" style="835" customWidth="1"/>
    <col min="9224" max="9472" width="9.140625" style="835"/>
    <col min="9473" max="9473" width="7.42578125" style="835" bestFit="1" customWidth="1"/>
    <col min="9474" max="9474" width="5.7109375" style="835" customWidth="1"/>
    <col min="9475" max="9475" width="59.85546875" style="835" customWidth="1"/>
    <col min="9476" max="9476" width="5.7109375" style="835" customWidth="1"/>
    <col min="9477" max="9477" width="5.5703125" style="835" customWidth="1"/>
    <col min="9478" max="9478" width="10.7109375" style="835" customWidth="1"/>
    <col min="9479" max="9479" width="12.140625" style="835" customWidth="1"/>
    <col min="9480" max="9728" width="9.140625" style="835"/>
    <col min="9729" max="9729" width="7.42578125" style="835" bestFit="1" customWidth="1"/>
    <col min="9730" max="9730" width="5.7109375" style="835" customWidth="1"/>
    <col min="9731" max="9731" width="59.85546875" style="835" customWidth="1"/>
    <col min="9732" max="9732" width="5.7109375" style="835" customWidth="1"/>
    <col min="9733" max="9733" width="5.5703125" style="835" customWidth="1"/>
    <col min="9734" max="9734" width="10.7109375" style="835" customWidth="1"/>
    <col min="9735" max="9735" width="12.140625" style="835" customWidth="1"/>
    <col min="9736" max="9984" width="9.140625" style="835"/>
    <col min="9985" max="9985" width="7.42578125" style="835" bestFit="1" customWidth="1"/>
    <col min="9986" max="9986" width="5.7109375" style="835" customWidth="1"/>
    <col min="9987" max="9987" width="59.85546875" style="835" customWidth="1"/>
    <col min="9988" max="9988" width="5.7109375" style="835" customWidth="1"/>
    <col min="9989" max="9989" width="5.5703125" style="835" customWidth="1"/>
    <col min="9990" max="9990" width="10.7109375" style="835" customWidth="1"/>
    <col min="9991" max="9991" width="12.140625" style="835" customWidth="1"/>
    <col min="9992" max="10240" width="9.140625" style="835"/>
    <col min="10241" max="10241" width="7.42578125" style="835" bestFit="1" customWidth="1"/>
    <col min="10242" max="10242" width="5.7109375" style="835" customWidth="1"/>
    <col min="10243" max="10243" width="59.85546875" style="835" customWidth="1"/>
    <col min="10244" max="10244" width="5.7109375" style="835" customWidth="1"/>
    <col min="10245" max="10245" width="5.5703125" style="835" customWidth="1"/>
    <col min="10246" max="10246" width="10.7109375" style="835" customWidth="1"/>
    <col min="10247" max="10247" width="12.140625" style="835" customWidth="1"/>
    <col min="10248" max="10496" width="9.140625" style="835"/>
    <col min="10497" max="10497" width="7.42578125" style="835" bestFit="1" customWidth="1"/>
    <col min="10498" max="10498" width="5.7109375" style="835" customWidth="1"/>
    <col min="10499" max="10499" width="59.85546875" style="835" customWidth="1"/>
    <col min="10500" max="10500" width="5.7109375" style="835" customWidth="1"/>
    <col min="10501" max="10501" width="5.5703125" style="835" customWidth="1"/>
    <col min="10502" max="10502" width="10.7109375" style="835" customWidth="1"/>
    <col min="10503" max="10503" width="12.140625" style="835" customWidth="1"/>
    <col min="10504" max="10752" width="9.140625" style="835"/>
    <col min="10753" max="10753" width="7.42578125" style="835" bestFit="1" customWidth="1"/>
    <col min="10754" max="10754" width="5.7109375" style="835" customWidth="1"/>
    <col min="10755" max="10755" width="59.85546875" style="835" customWidth="1"/>
    <col min="10756" max="10756" width="5.7109375" style="835" customWidth="1"/>
    <col min="10757" max="10757" width="5.5703125" style="835" customWidth="1"/>
    <col min="10758" max="10758" width="10.7109375" style="835" customWidth="1"/>
    <col min="10759" max="10759" width="12.140625" style="835" customWidth="1"/>
    <col min="10760" max="11008" width="9.140625" style="835"/>
    <col min="11009" max="11009" width="7.42578125" style="835" bestFit="1" customWidth="1"/>
    <col min="11010" max="11010" width="5.7109375" style="835" customWidth="1"/>
    <col min="11011" max="11011" width="59.85546875" style="835" customWidth="1"/>
    <col min="11012" max="11012" width="5.7109375" style="835" customWidth="1"/>
    <col min="11013" max="11013" width="5.5703125" style="835" customWidth="1"/>
    <col min="11014" max="11014" width="10.7109375" style="835" customWidth="1"/>
    <col min="11015" max="11015" width="12.140625" style="835" customWidth="1"/>
    <col min="11016" max="11264" width="9.140625" style="835"/>
    <col min="11265" max="11265" width="7.42578125" style="835" bestFit="1" customWidth="1"/>
    <col min="11266" max="11266" width="5.7109375" style="835" customWidth="1"/>
    <col min="11267" max="11267" width="59.85546875" style="835" customWidth="1"/>
    <col min="11268" max="11268" width="5.7109375" style="835" customWidth="1"/>
    <col min="11269" max="11269" width="5.5703125" style="835" customWidth="1"/>
    <col min="11270" max="11270" width="10.7109375" style="835" customWidth="1"/>
    <col min="11271" max="11271" width="12.140625" style="835" customWidth="1"/>
    <col min="11272" max="11520" width="9.140625" style="835"/>
    <col min="11521" max="11521" width="7.42578125" style="835" bestFit="1" customWidth="1"/>
    <col min="11522" max="11522" width="5.7109375" style="835" customWidth="1"/>
    <col min="11523" max="11523" width="59.85546875" style="835" customWidth="1"/>
    <col min="11524" max="11524" width="5.7109375" style="835" customWidth="1"/>
    <col min="11525" max="11525" width="5.5703125" style="835" customWidth="1"/>
    <col min="11526" max="11526" width="10.7109375" style="835" customWidth="1"/>
    <col min="11527" max="11527" width="12.140625" style="835" customWidth="1"/>
    <col min="11528" max="11776" width="9.140625" style="835"/>
    <col min="11777" max="11777" width="7.42578125" style="835" bestFit="1" customWidth="1"/>
    <col min="11778" max="11778" width="5.7109375" style="835" customWidth="1"/>
    <col min="11779" max="11779" width="59.85546875" style="835" customWidth="1"/>
    <col min="11780" max="11780" width="5.7109375" style="835" customWidth="1"/>
    <col min="11781" max="11781" width="5.5703125" style="835" customWidth="1"/>
    <col min="11782" max="11782" width="10.7109375" style="835" customWidth="1"/>
    <col min="11783" max="11783" width="12.140625" style="835" customWidth="1"/>
    <col min="11784" max="12032" width="9.140625" style="835"/>
    <col min="12033" max="12033" width="7.42578125" style="835" bestFit="1" customWidth="1"/>
    <col min="12034" max="12034" width="5.7109375" style="835" customWidth="1"/>
    <col min="12035" max="12035" width="59.85546875" style="835" customWidth="1"/>
    <col min="12036" max="12036" width="5.7109375" style="835" customWidth="1"/>
    <col min="12037" max="12037" width="5.5703125" style="835" customWidth="1"/>
    <col min="12038" max="12038" width="10.7109375" style="835" customWidth="1"/>
    <col min="12039" max="12039" width="12.140625" style="835" customWidth="1"/>
    <col min="12040" max="12288" width="9.140625" style="835"/>
    <col min="12289" max="12289" width="7.42578125" style="835" bestFit="1" customWidth="1"/>
    <col min="12290" max="12290" width="5.7109375" style="835" customWidth="1"/>
    <col min="12291" max="12291" width="59.85546875" style="835" customWidth="1"/>
    <col min="12292" max="12292" width="5.7109375" style="835" customWidth="1"/>
    <col min="12293" max="12293" width="5.5703125" style="835" customWidth="1"/>
    <col min="12294" max="12294" width="10.7109375" style="835" customWidth="1"/>
    <col min="12295" max="12295" width="12.140625" style="835" customWidth="1"/>
    <col min="12296" max="12544" width="9.140625" style="835"/>
    <col min="12545" max="12545" width="7.42578125" style="835" bestFit="1" customWidth="1"/>
    <col min="12546" max="12546" width="5.7109375" style="835" customWidth="1"/>
    <col min="12547" max="12547" width="59.85546875" style="835" customWidth="1"/>
    <col min="12548" max="12548" width="5.7109375" style="835" customWidth="1"/>
    <col min="12549" max="12549" width="5.5703125" style="835" customWidth="1"/>
    <col min="12550" max="12550" width="10.7109375" style="835" customWidth="1"/>
    <col min="12551" max="12551" width="12.140625" style="835" customWidth="1"/>
    <col min="12552" max="12800" width="9.140625" style="835"/>
    <col min="12801" max="12801" width="7.42578125" style="835" bestFit="1" customWidth="1"/>
    <col min="12802" max="12802" width="5.7109375" style="835" customWidth="1"/>
    <col min="12803" max="12803" width="59.85546875" style="835" customWidth="1"/>
    <col min="12804" max="12804" width="5.7109375" style="835" customWidth="1"/>
    <col min="12805" max="12805" width="5.5703125" style="835" customWidth="1"/>
    <col min="12806" max="12806" width="10.7109375" style="835" customWidth="1"/>
    <col min="12807" max="12807" width="12.140625" style="835" customWidth="1"/>
    <col min="12808" max="13056" width="9.140625" style="835"/>
    <col min="13057" max="13057" width="7.42578125" style="835" bestFit="1" customWidth="1"/>
    <col min="13058" max="13058" width="5.7109375" style="835" customWidth="1"/>
    <col min="13059" max="13059" width="59.85546875" style="835" customWidth="1"/>
    <col min="13060" max="13060" width="5.7109375" style="835" customWidth="1"/>
    <col min="13061" max="13061" width="5.5703125" style="835" customWidth="1"/>
    <col min="13062" max="13062" width="10.7109375" style="835" customWidth="1"/>
    <col min="13063" max="13063" width="12.140625" style="835" customWidth="1"/>
    <col min="13064" max="13312" width="9.140625" style="835"/>
    <col min="13313" max="13313" width="7.42578125" style="835" bestFit="1" customWidth="1"/>
    <col min="13314" max="13314" width="5.7109375" style="835" customWidth="1"/>
    <col min="13315" max="13315" width="59.85546875" style="835" customWidth="1"/>
    <col min="13316" max="13316" width="5.7109375" style="835" customWidth="1"/>
    <col min="13317" max="13317" width="5.5703125" style="835" customWidth="1"/>
    <col min="13318" max="13318" width="10.7109375" style="835" customWidth="1"/>
    <col min="13319" max="13319" width="12.140625" style="835" customWidth="1"/>
    <col min="13320" max="13568" width="9.140625" style="835"/>
    <col min="13569" max="13569" width="7.42578125" style="835" bestFit="1" customWidth="1"/>
    <col min="13570" max="13570" width="5.7109375" style="835" customWidth="1"/>
    <col min="13571" max="13571" width="59.85546875" style="835" customWidth="1"/>
    <col min="13572" max="13572" width="5.7109375" style="835" customWidth="1"/>
    <col min="13573" max="13573" width="5.5703125" style="835" customWidth="1"/>
    <col min="13574" max="13574" width="10.7109375" style="835" customWidth="1"/>
    <col min="13575" max="13575" width="12.140625" style="835" customWidth="1"/>
    <col min="13576" max="13824" width="9.140625" style="835"/>
    <col min="13825" max="13825" width="7.42578125" style="835" bestFit="1" customWidth="1"/>
    <col min="13826" max="13826" width="5.7109375" style="835" customWidth="1"/>
    <col min="13827" max="13827" width="59.85546875" style="835" customWidth="1"/>
    <col min="13828" max="13828" width="5.7109375" style="835" customWidth="1"/>
    <col min="13829" max="13829" width="5.5703125" style="835" customWidth="1"/>
    <col min="13830" max="13830" width="10.7109375" style="835" customWidth="1"/>
    <col min="13831" max="13831" width="12.140625" style="835" customWidth="1"/>
    <col min="13832" max="14080" width="9.140625" style="835"/>
    <col min="14081" max="14081" width="7.42578125" style="835" bestFit="1" customWidth="1"/>
    <col min="14082" max="14082" width="5.7109375" style="835" customWidth="1"/>
    <col min="14083" max="14083" width="59.85546875" style="835" customWidth="1"/>
    <col min="14084" max="14084" width="5.7109375" style="835" customWidth="1"/>
    <col min="14085" max="14085" width="5.5703125" style="835" customWidth="1"/>
    <col min="14086" max="14086" width="10.7109375" style="835" customWidth="1"/>
    <col min="14087" max="14087" width="12.140625" style="835" customWidth="1"/>
    <col min="14088" max="14336" width="9.140625" style="835"/>
    <col min="14337" max="14337" width="7.42578125" style="835" bestFit="1" customWidth="1"/>
    <col min="14338" max="14338" width="5.7109375" style="835" customWidth="1"/>
    <col min="14339" max="14339" width="59.85546875" style="835" customWidth="1"/>
    <col min="14340" max="14340" width="5.7109375" style="835" customWidth="1"/>
    <col min="14341" max="14341" width="5.5703125" style="835" customWidth="1"/>
    <col min="14342" max="14342" width="10.7109375" style="835" customWidth="1"/>
    <col min="14343" max="14343" width="12.140625" style="835" customWidth="1"/>
    <col min="14344" max="14592" width="9.140625" style="835"/>
    <col min="14593" max="14593" width="7.42578125" style="835" bestFit="1" customWidth="1"/>
    <col min="14594" max="14594" width="5.7109375" style="835" customWidth="1"/>
    <col min="14595" max="14595" width="59.85546875" style="835" customWidth="1"/>
    <col min="14596" max="14596" width="5.7109375" style="835" customWidth="1"/>
    <col min="14597" max="14597" width="5.5703125" style="835" customWidth="1"/>
    <col min="14598" max="14598" width="10.7109375" style="835" customWidth="1"/>
    <col min="14599" max="14599" width="12.140625" style="835" customWidth="1"/>
    <col min="14600" max="14848" width="9.140625" style="835"/>
    <col min="14849" max="14849" width="7.42578125" style="835" bestFit="1" customWidth="1"/>
    <col min="14850" max="14850" width="5.7109375" style="835" customWidth="1"/>
    <col min="14851" max="14851" width="59.85546875" style="835" customWidth="1"/>
    <col min="14852" max="14852" width="5.7109375" style="835" customWidth="1"/>
    <col min="14853" max="14853" width="5.5703125" style="835" customWidth="1"/>
    <col min="14854" max="14854" width="10.7109375" style="835" customWidth="1"/>
    <col min="14855" max="14855" width="12.140625" style="835" customWidth="1"/>
    <col min="14856" max="15104" width="9.140625" style="835"/>
    <col min="15105" max="15105" width="7.42578125" style="835" bestFit="1" customWidth="1"/>
    <col min="15106" max="15106" width="5.7109375" style="835" customWidth="1"/>
    <col min="15107" max="15107" width="59.85546875" style="835" customWidth="1"/>
    <col min="15108" max="15108" width="5.7109375" style="835" customWidth="1"/>
    <col min="15109" max="15109" width="5.5703125" style="835" customWidth="1"/>
    <col min="15110" max="15110" width="10.7109375" style="835" customWidth="1"/>
    <col min="15111" max="15111" width="12.140625" style="835" customWidth="1"/>
    <col min="15112" max="15360" width="9.140625" style="835"/>
    <col min="15361" max="15361" width="7.42578125" style="835" bestFit="1" customWidth="1"/>
    <col min="15362" max="15362" width="5.7109375" style="835" customWidth="1"/>
    <col min="15363" max="15363" width="59.85546875" style="835" customWidth="1"/>
    <col min="15364" max="15364" width="5.7109375" style="835" customWidth="1"/>
    <col min="15365" max="15365" width="5.5703125" style="835" customWidth="1"/>
    <col min="15366" max="15366" width="10.7109375" style="835" customWidth="1"/>
    <col min="15367" max="15367" width="12.140625" style="835" customWidth="1"/>
    <col min="15368" max="15616" width="9.140625" style="835"/>
    <col min="15617" max="15617" width="7.42578125" style="835" bestFit="1" customWidth="1"/>
    <col min="15618" max="15618" width="5.7109375" style="835" customWidth="1"/>
    <col min="15619" max="15619" width="59.85546875" style="835" customWidth="1"/>
    <col min="15620" max="15620" width="5.7109375" style="835" customWidth="1"/>
    <col min="15621" max="15621" width="5.5703125" style="835" customWidth="1"/>
    <col min="15622" max="15622" width="10.7109375" style="835" customWidth="1"/>
    <col min="15623" max="15623" width="12.140625" style="835" customWidth="1"/>
    <col min="15624" max="15872" width="9.140625" style="835"/>
    <col min="15873" max="15873" width="7.42578125" style="835" bestFit="1" customWidth="1"/>
    <col min="15874" max="15874" width="5.7109375" style="835" customWidth="1"/>
    <col min="15875" max="15875" width="59.85546875" style="835" customWidth="1"/>
    <col min="15876" max="15876" width="5.7109375" style="835" customWidth="1"/>
    <col min="15877" max="15877" width="5.5703125" style="835" customWidth="1"/>
    <col min="15878" max="15878" width="10.7109375" style="835" customWidth="1"/>
    <col min="15879" max="15879" width="12.140625" style="835" customWidth="1"/>
    <col min="15880" max="16128" width="9.140625" style="835"/>
    <col min="16129" max="16129" width="7.42578125" style="835" bestFit="1" customWidth="1"/>
    <col min="16130" max="16130" width="5.7109375" style="835" customWidth="1"/>
    <col min="16131" max="16131" width="59.85546875" style="835" customWidth="1"/>
    <col min="16132" max="16132" width="5.7109375" style="835" customWidth="1"/>
    <col min="16133" max="16133" width="5.5703125" style="835" customWidth="1"/>
    <col min="16134" max="16134" width="10.7109375" style="835" customWidth="1"/>
    <col min="16135" max="16135" width="12.140625" style="835" customWidth="1"/>
    <col min="16136" max="16384" width="9.140625" style="835"/>
  </cols>
  <sheetData>
    <row r="1" spans="1:7" s="186" customFormat="1" ht="23.25" customHeight="1">
      <c r="A1" s="183" t="s">
        <v>75</v>
      </c>
      <c r="B1" s="184"/>
      <c r="C1" s="184"/>
      <c r="D1" s="184"/>
      <c r="E1" s="184"/>
      <c r="F1" s="184"/>
      <c r="G1" s="185" t="s">
        <v>32</v>
      </c>
    </row>
    <row r="2" spans="1:7" s="186" customFormat="1" ht="24" customHeight="1" thickBot="1">
      <c r="A2" s="187"/>
      <c r="B2" s="188"/>
      <c r="C2" s="189" t="s">
        <v>778</v>
      </c>
      <c r="D2" s="190"/>
      <c r="E2" s="191"/>
      <c r="F2" s="192" t="s">
        <v>34</v>
      </c>
      <c r="G2" s="193"/>
    </row>
    <row r="3" spans="1:7" s="186" customFormat="1" ht="14.25" customHeight="1">
      <c r="A3" s="194"/>
      <c r="B3" s="195"/>
      <c r="C3" s="829"/>
      <c r="D3" s="196"/>
      <c r="E3" s="197"/>
      <c r="F3" s="197"/>
      <c r="G3" s="198"/>
    </row>
    <row r="4" spans="1:7" ht="15.75" customHeight="1">
      <c r="A4" s="830" t="s">
        <v>1</v>
      </c>
      <c r="B4" s="199" t="s">
        <v>77</v>
      </c>
      <c r="C4" s="831" t="s">
        <v>78</v>
      </c>
      <c r="D4" s="832" t="s">
        <v>79</v>
      </c>
      <c r="E4" s="832" t="s">
        <v>80</v>
      </c>
      <c r="F4" s="833" t="s">
        <v>81</v>
      </c>
      <c r="G4" s="834" t="s">
        <v>82</v>
      </c>
    </row>
    <row r="5" spans="1:7" s="843" customFormat="1" ht="12.75" customHeight="1">
      <c r="A5" s="836"/>
      <c r="B5" s="837"/>
      <c r="C5" s="838" t="s">
        <v>87</v>
      </c>
      <c r="D5" s="839"/>
      <c r="E5" s="840"/>
      <c r="F5" s="841"/>
      <c r="G5" s="842"/>
    </row>
    <row r="6" spans="1:7" s="851" customFormat="1">
      <c r="A6" s="844"/>
      <c r="B6" s="845"/>
      <c r="C6" s="846" t="s">
        <v>88</v>
      </c>
      <c r="D6" s="847" t="s">
        <v>10</v>
      </c>
      <c r="E6" s="848">
        <v>-3</v>
      </c>
      <c r="F6" s="849">
        <v>61110</v>
      </c>
      <c r="G6" s="850">
        <f>F6*E6</f>
        <v>-183330</v>
      </c>
    </row>
    <row r="7" spans="1:7" s="851" customFormat="1">
      <c r="A7" s="844"/>
      <c r="B7" s="845"/>
      <c r="C7" s="846" t="s">
        <v>89</v>
      </c>
      <c r="D7" s="847" t="s">
        <v>10</v>
      </c>
      <c r="E7" s="848">
        <v>2</v>
      </c>
      <c r="F7" s="849">
        <v>131075</v>
      </c>
      <c r="G7" s="850">
        <f>F7*E7</f>
        <v>262150</v>
      </c>
    </row>
    <row r="8" spans="1:7" s="851" customFormat="1" ht="21.75" customHeight="1">
      <c r="A8" s="844" t="s">
        <v>779</v>
      </c>
      <c r="B8" s="845"/>
      <c r="C8" s="846" t="s">
        <v>83</v>
      </c>
      <c r="D8" s="847" t="s">
        <v>10</v>
      </c>
      <c r="E8" s="848">
        <v>2</v>
      </c>
      <c r="F8" s="849">
        <v>22423</v>
      </c>
      <c r="G8" s="850">
        <f>F8*E8</f>
        <v>44846</v>
      </c>
    </row>
    <row r="9" spans="1:7" s="851" customFormat="1" ht="12.75" customHeight="1">
      <c r="A9" s="844"/>
      <c r="B9" s="845"/>
      <c r="C9" s="846" t="s">
        <v>90</v>
      </c>
      <c r="D9" s="847" t="s">
        <v>10</v>
      </c>
      <c r="E9" s="848">
        <v>4</v>
      </c>
      <c r="F9" s="849">
        <v>1535</v>
      </c>
      <c r="G9" s="850">
        <f t="shared" ref="G9:G15" si="0">F9*E9</f>
        <v>6140</v>
      </c>
    </row>
    <row r="10" spans="1:7" s="851" customFormat="1" ht="12.75" customHeight="1">
      <c r="A10" s="844"/>
      <c r="B10" s="845"/>
      <c r="C10" s="852" t="s">
        <v>780</v>
      </c>
      <c r="D10" s="847" t="s">
        <v>10</v>
      </c>
      <c r="E10" s="848">
        <v>5</v>
      </c>
      <c r="F10" s="849">
        <v>2022</v>
      </c>
      <c r="G10" s="850">
        <f t="shared" si="0"/>
        <v>10110</v>
      </c>
    </row>
    <row r="11" spans="1:7" s="851" customFormat="1" ht="12.75" customHeight="1">
      <c r="A11" s="844"/>
      <c r="B11" s="845"/>
      <c r="C11" s="852" t="s">
        <v>781</v>
      </c>
      <c r="D11" s="847" t="s">
        <v>10</v>
      </c>
      <c r="E11" s="848">
        <v>2</v>
      </c>
      <c r="F11" s="849">
        <v>6809</v>
      </c>
      <c r="G11" s="850">
        <f t="shared" si="0"/>
        <v>13618</v>
      </c>
    </row>
    <row r="12" spans="1:7" s="851" customFormat="1" ht="12.75" customHeight="1">
      <c r="A12" s="844"/>
      <c r="B12" s="845"/>
      <c r="C12" s="846" t="s">
        <v>85</v>
      </c>
      <c r="D12" s="847" t="s">
        <v>10</v>
      </c>
      <c r="E12" s="848">
        <v>2</v>
      </c>
      <c r="F12" s="849">
        <v>6509</v>
      </c>
      <c r="G12" s="850">
        <f t="shared" si="0"/>
        <v>13018</v>
      </c>
    </row>
    <row r="13" spans="1:7" s="851" customFormat="1" ht="12.75" customHeight="1">
      <c r="A13" s="844"/>
      <c r="B13" s="845"/>
      <c r="C13" s="846" t="s">
        <v>91</v>
      </c>
      <c r="D13" s="847" t="s">
        <v>10</v>
      </c>
      <c r="E13" s="848">
        <v>3</v>
      </c>
      <c r="F13" s="849">
        <v>5498</v>
      </c>
      <c r="G13" s="850">
        <f t="shared" si="0"/>
        <v>16494</v>
      </c>
    </row>
    <row r="14" spans="1:7" s="851" customFormat="1" ht="12.75" customHeight="1">
      <c r="A14" s="853"/>
      <c r="B14" s="854"/>
      <c r="C14" s="846" t="s">
        <v>86</v>
      </c>
      <c r="D14" s="847" t="s">
        <v>10</v>
      </c>
      <c r="E14" s="855">
        <v>1</v>
      </c>
      <c r="F14" s="856">
        <v>3919</v>
      </c>
      <c r="G14" s="850">
        <f t="shared" si="0"/>
        <v>3919</v>
      </c>
    </row>
    <row r="15" spans="1:7" s="851" customFormat="1" ht="12.75" customHeight="1">
      <c r="A15" s="844"/>
      <c r="B15" s="845"/>
      <c r="C15" s="846" t="s">
        <v>92</v>
      </c>
      <c r="D15" s="847" t="s">
        <v>10</v>
      </c>
      <c r="E15" s="848">
        <v>2</v>
      </c>
      <c r="F15" s="849">
        <v>15411</v>
      </c>
      <c r="G15" s="850">
        <f t="shared" si="0"/>
        <v>30822</v>
      </c>
    </row>
    <row r="16" spans="1:7" s="851" customFormat="1" ht="12.75" customHeight="1">
      <c r="A16" s="844"/>
      <c r="B16" s="845"/>
      <c r="C16" s="846"/>
      <c r="D16" s="847"/>
      <c r="E16" s="848"/>
      <c r="F16" s="849"/>
      <c r="G16" s="850"/>
    </row>
    <row r="17" spans="1:7" s="843" customFormat="1" ht="12.75" customHeight="1">
      <c r="A17" s="857"/>
      <c r="B17" s="858"/>
      <c r="C17" s="859" t="s">
        <v>93</v>
      </c>
      <c r="D17" s="860"/>
      <c r="E17" s="861"/>
      <c r="F17" s="862"/>
      <c r="G17" s="863"/>
    </row>
    <row r="18" spans="1:7" s="851" customFormat="1" ht="21.75" customHeight="1">
      <c r="A18" s="844" t="s">
        <v>779</v>
      </c>
      <c r="B18" s="845"/>
      <c r="C18" s="846" t="s">
        <v>83</v>
      </c>
      <c r="D18" s="847" t="s">
        <v>10</v>
      </c>
      <c r="E18" s="848">
        <v>1</v>
      </c>
      <c r="F18" s="849">
        <v>22423</v>
      </c>
      <c r="G18" s="850">
        <f>F18*E18</f>
        <v>22423</v>
      </c>
    </row>
    <row r="19" spans="1:7" s="851" customFormat="1" ht="12.75" customHeight="1">
      <c r="A19" s="844"/>
      <c r="B19" s="845"/>
      <c r="C19" s="852" t="s">
        <v>780</v>
      </c>
      <c r="D19" s="847" t="s">
        <v>10</v>
      </c>
      <c r="E19" s="848">
        <v>1</v>
      </c>
      <c r="F19" s="849">
        <v>2022</v>
      </c>
      <c r="G19" s="850">
        <f>F19*E19</f>
        <v>2022</v>
      </c>
    </row>
    <row r="20" spans="1:7" s="851" customFormat="1" ht="12.75" customHeight="1">
      <c r="A20" s="844"/>
      <c r="B20" s="845"/>
      <c r="C20" s="846" t="s">
        <v>94</v>
      </c>
      <c r="D20" s="847" t="s">
        <v>10</v>
      </c>
      <c r="E20" s="848">
        <v>8</v>
      </c>
      <c r="F20" s="849">
        <v>1203</v>
      </c>
      <c r="G20" s="850">
        <f>F20*E20</f>
        <v>9624</v>
      </c>
    </row>
    <row r="21" spans="1:7" s="851" customFormat="1" ht="12.75" customHeight="1">
      <c r="A21" s="844"/>
      <c r="B21" s="845"/>
      <c r="C21" s="846" t="s">
        <v>86</v>
      </c>
      <c r="D21" s="847" t="s">
        <v>10</v>
      </c>
      <c r="E21" s="848">
        <v>1</v>
      </c>
      <c r="F21" s="849">
        <v>3919</v>
      </c>
      <c r="G21" s="850">
        <f>F21*E21</f>
        <v>3919</v>
      </c>
    </row>
    <row r="22" spans="1:7" s="851" customFormat="1" ht="12.75" customHeight="1">
      <c r="A22" s="844"/>
      <c r="B22" s="845"/>
      <c r="C22" s="846"/>
      <c r="D22" s="847"/>
      <c r="E22" s="848"/>
      <c r="F22" s="849"/>
      <c r="G22" s="850"/>
    </row>
    <row r="23" spans="1:7" s="843" customFormat="1" ht="12.75" customHeight="1">
      <c r="A23" s="857"/>
      <c r="B23" s="858"/>
      <c r="C23" s="859" t="s">
        <v>95</v>
      </c>
      <c r="D23" s="860"/>
      <c r="E23" s="861"/>
      <c r="F23" s="862"/>
      <c r="G23" s="863"/>
    </row>
    <row r="24" spans="1:7" s="851" customFormat="1" ht="12.75" customHeight="1">
      <c r="A24" s="844"/>
      <c r="B24" s="845"/>
      <c r="C24" s="846" t="s">
        <v>96</v>
      </c>
      <c r="D24" s="847" t="s">
        <v>10</v>
      </c>
      <c r="E24" s="848">
        <v>-1</v>
      </c>
      <c r="F24" s="849">
        <v>17307</v>
      </c>
      <c r="G24" s="850">
        <f t="shared" ref="G24:G34" si="1">F24*E24</f>
        <v>-17307</v>
      </c>
    </row>
    <row r="25" spans="1:7" s="851" customFormat="1" ht="12.75" customHeight="1">
      <c r="A25" s="844"/>
      <c r="B25" s="845"/>
      <c r="C25" s="846" t="s">
        <v>97</v>
      </c>
      <c r="D25" s="847" t="s">
        <v>10</v>
      </c>
      <c r="E25" s="848">
        <v>1</v>
      </c>
      <c r="F25" s="849">
        <v>40459</v>
      </c>
      <c r="G25" s="850">
        <f t="shared" si="1"/>
        <v>40459</v>
      </c>
    </row>
    <row r="26" spans="1:7" s="851" customFormat="1" ht="24.75" customHeight="1">
      <c r="A26" s="844" t="s">
        <v>779</v>
      </c>
      <c r="B26" s="845"/>
      <c r="C26" s="846" t="s">
        <v>83</v>
      </c>
      <c r="D26" s="847" t="s">
        <v>10</v>
      </c>
      <c r="E26" s="848">
        <v>1</v>
      </c>
      <c r="F26" s="849">
        <v>22423</v>
      </c>
      <c r="G26" s="850">
        <f t="shared" si="1"/>
        <v>22423</v>
      </c>
    </row>
    <row r="27" spans="1:7" s="851" customFormat="1" ht="12.75" customHeight="1">
      <c r="A27" s="844"/>
      <c r="B27" s="845"/>
      <c r="C27" s="846" t="s">
        <v>98</v>
      </c>
      <c r="D27" s="847" t="s">
        <v>10</v>
      </c>
      <c r="E27" s="848">
        <v>1</v>
      </c>
      <c r="F27" s="849">
        <v>6645</v>
      </c>
      <c r="G27" s="850">
        <f t="shared" si="1"/>
        <v>6645</v>
      </c>
    </row>
    <row r="28" spans="1:7" s="851" customFormat="1" ht="12.75" customHeight="1">
      <c r="A28" s="844"/>
      <c r="B28" s="845"/>
      <c r="C28" s="846" t="s">
        <v>99</v>
      </c>
      <c r="D28" s="847" t="s">
        <v>10</v>
      </c>
      <c r="E28" s="848">
        <v>4</v>
      </c>
      <c r="F28" s="849">
        <v>498</v>
      </c>
      <c r="G28" s="850">
        <f>F28*E28</f>
        <v>1992</v>
      </c>
    </row>
    <row r="29" spans="1:7" s="851" customFormat="1" ht="12.75" customHeight="1">
      <c r="A29" s="844"/>
      <c r="B29" s="845"/>
      <c r="C29" s="846" t="s">
        <v>100</v>
      </c>
      <c r="D29" s="847" t="s">
        <v>10</v>
      </c>
      <c r="E29" s="848">
        <v>3</v>
      </c>
      <c r="F29" s="849">
        <v>1470</v>
      </c>
      <c r="G29" s="850">
        <f t="shared" si="1"/>
        <v>4410</v>
      </c>
    </row>
    <row r="30" spans="1:7" s="851" customFormat="1" ht="12.75" customHeight="1">
      <c r="A30" s="844"/>
      <c r="B30" s="845"/>
      <c r="C30" s="846" t="s">
        <v>101</v>
      </c>
      <c r="D30" s="847" t="s">
        <v>10</v>
      </c>
      <c r="E30" s="848">
        <v>2</v>
      </c>
      <c r="F30" s="849">
        <v>500</v>
      </c>
      <c r="G30" s="850">
        <f t="shared" si="1"/>
        <v>1000</v>
      </c>
    </row>
    <row r="31" spans="1:7" s="851" customFormat="1" ht="12.75" customHeight="1">
      <c r="A31" s="844"/>
      <c r="B31" s="845"/>
      <c r="C31" s="846" t="s">
        <v>102</v>
      </c>
      <c r="D31" s="847" t="s">
        <v>10</v>
      </c>
      <c r="E31" s="848">
        <v>1</v>
      </c>
      <c r="F31" s="849">
        <v>1769</v>
      </c>
      <c r="G31" s="850">
        <f t="shared" si="1"/>
        <v>1769</v>
      </c>
    </row>
    <row r="32" spans="1:7" s="851" customFormat="1" ht="12.75" customHeight="1">
      <c r="A32" s="844"/>
      <c r="B32" s="845"/>
      <c r="C32" s="846" t="s">
        <v>103</v>
      </c>
      <c r="D32" s="847" t="s">
        <v>10</v>
      </c>
      <c r="E32" s="848">
        <v>3</v>
      </c>
      <c r="F32" s="849">
        <v>1458</v>
      </c>
      <c r="G32" s="850">
        <f t="shared" si="1"/>
        <v>4374</v>
      </c>
    </row>
    <row r="33" spans="1:7" s="851" customFormat="1" ht="12.75" customHeight="1">
      <c r="A33" s="844"/>
      <c r="B33" s="845"/>
      <c r="C33" s="846" t="s">
        <v>84</v>
      </c>
      <c r="D33" s="847" t="s">
        <v>10</v>
      </c>
      <c r="E33" s="848">
        <v>5</v>
      </c>
      <c r="F33" s="849">
        <v>1177</v>
      </c>
      <c r="G33" s="850">
        <f t="shared" si="1"/>
        <v>5885</v>
      </c>
    </row>
    <row r="34" spans="1:7" s="851" customFormat="1" ht="12.75" customHeight="1">
      <c r="A34" s="844"/>
      <c r="B34" s="845"/>
      <c r="C34" s="846" t="s">
        <v>104</v>
      </c>
      <c r="D34" s="847" t="s">
        <v>10</v>
      </c>
      <c r="E34" s="848">
        <v>1</v>
      </c>
      <c r="F34" s="849">
        <v>7451</v>
      </c>
      <c r="G34" s="850">
        <f t="shared" si="1"/>
        <v>7451</v>
      </c>
    </row>
    <row r="35" spans="1:7" s="851" customFormat="1" ht="12.75" customHeight="1">
      <c r="A35" s="844"/>
      <c r="B35" s="845"/>
      <c r="C35" s="846"/>
      <c r="D35" s="847"/>
      <c r="E35" s="848"/>
      <c r="F35" s="849"/>
      <c r="G35" s="850"/>
    </row>
    <row r="36" spans="1:7" s="843" customFormat="1" ht="12.75" customHeight="1">
      <c r="A36" s="857"/>
      <c r="B36" s="858"/>
      <c r="C36" s="859" t="s">
        <v>105</v>
      </c>
      <c r="D36" s="860"/>
      <c r="E36" s="861"/>
      <c r="F36" s="862"/>
      <c r="G36" s="863"/>
    </row>
    <row r="37" spans="1:7" s="851" customFormat="1" ht="12.75" customHeight="1">
      <c r="A37" s="844"/>
      <c r="B37" s="845"/>
      <c r="C37" s="846" t="s">
        <v>106</v>
      </c>
      <c r="D37" s="847" t="s">
        <v>10</v>
      </c>
      <c r="E37" s="848">
        <v>-1</v>
      </c>
      <c r="F37" s="849">
        <v>14495</v>
      </c>
      <c r="G37" s="850">
        <f>F37*E37</f>
        <v>-14495</v>
      </c>
    </row>
    <row r="38" spans="1:7" s="851" customFormat="1" ht="12.75" customHeight="1">
      <c r="A38" s="844"/>
      <c r="B38" s="845"/>
      <c r="C38" s="846" t="s">
        <v>107</v>
      </c>
      <c r="D38" s="847" t="s">
        <v>10</v>
      </c>
      <c r="E38" s="848">
        <v>-1</v>
      </c>
      <c r="F38" s="849">
        <v>835</v>
      </c>
      <c r="G38" s="850">
        <f t="shared" ref="G38:G45" si="2">F38*E38</f>
        <v>-835</v>
      </c>
    </row>
    <row r="39" spans="1:7" s="851" customFormat="1" ht="12.75" customHeight="1">
      <c r="A39" s="844"/>
      <c r="B39" s="845"/>
      <c r="C39" s="846" t="s">
        <v>108</v>
      </c>
      <c r="D39" s="847" t="s">
        <v>10</v>
      </c>
      <c r="E39" s="848">
        <v>-1</v>
      </c>
      <c r="F39" s="849">
        <v>930</v>
      </c>
      <c r="G39" s="850">
        <f t="shared" si="2"/>
        <v>-930</v>
      </c>
    </row>
    <row r="40" spans="1:7" s="851" customFormat="1" ht="12.75" customHeight="1">
      <c r="A40" s="844"/>
      <c r="B40" s="845"/>
      <c r="C40" s="846" t="s">
        <v>782</v>
      </c>
      <c r="D40" s="847" t="s">
        <v>10</v>
      </c>
      <c r="E40" s="848">
        <v>-1</v>
      </c>
      <c r="F40" s="849">
        <v>497</v>
      </c>
      <c r="G40" s="850">
        <f t="shared" si="2"/>
        <v>-497</v>
      </c>
    </row>
    <row r="41" spans="1:7" s="851" customFormat="1" ht="12.75" customHeight="1">
      <c r="A41" s="844" t="s">
        <v>783</v>
      </c>
      <c r="B41" s="845"/>
      <c r="C41" s="846" t="s">
        <v>109</v>
      </c>
      <c r="D41" s="847" t="s">
        <v>10</v>
      </c>
      <c r="E41" s="848">
        <v>-1</v>
      </c>
      <c r="F41" s="849">
        <v>11587</v>
      </c>
      <c r="G41" s="850">
        <f t="shared" si="2"/>
        <v>-11587</v>
      </c>
    </row>
    <row r="42" spans="1:7" s="851" customFormat="1" ht="12.75" customHeight="1">
      <c r="A42" s="844"/>
      <c r="B42" s="845"/>
      <c r="C42" s="846" t="s">
        <v>784</v>
      </c>
      <c r="D42" s="847" t="s">
        <v>10</v>
      </c>
      <c r="E42" s="848">
        <v>-1</v>
      </c>
      <c r="F42" s="849">
        <v>10561</v>
      </c>
      <c r="G42" s="850">
        <f t="shared" si="2"/>
        <v>-10561</v>
      </c>
    </row>
    <row r="43" spans="1:7" s="851" customFormat="1" ht="12.75" customHeight="1">
      <c r="A43" s="844" t="s">
        <v>785</v>
      </c>
      <c r="B43" s="845"/>
      <c r="C43" s="846" t="s">
        <v>110</v>
      </c>
      <c r="D43" s="847" t="s">
        <v>10</v>
      </c>
      <c r="E43" s="848">
        <v>-5</v>
      </c>
      <c r="F43" s="849">
        <v>3506</v>
      </c>
      <c r="G43" s="850">
        <f t="shared" si="2"/>
        <v>-17530</v>
      </c>
    </row>
    <row r="44" spans="1:7" s="851" customFormat="1" ht="12.75" customHeight="1">
      <c r="A44" s="844" t="s">
        <v>786</v>
      </c>
      <c r="B44" s="845"/>
      <c r="C44" s="846" t="s">
        <v>111</v>
      </c>
      <c r="D44" s="847" t="s">
        <v>10</v>
      </c>
      <c r="E44" s="848">
        <v>4</v>
      </c>
      <c r="F44" s="849">
        <v>8264</v>
      </c>
      <c r="G44" s="850">
        <f>F44*E44</f>
        <v>33056</v>
      </c>
    </row>
    <row r="45" spans="1:7" s="851" customFormat="1" ht="12.75" customHeight="1">
      <c r="A45" s="844"/>
      <c r="B45" s="845"/>
      <c r="C45" s="846" t="s">
        <v>112</v>
      </c>
      <c r="D45" s="847" t="s">
        <v>10</v>
      </c>
      <c r="E45" s="848">
        <v>-1</v>
      </c>
      <c r="F45" s="849">
        <v>2528</v>
      </c>
      <c r="G45" s="850">
        <f t="shared" si="2"/>
        <v>-2528</v>
      </c>
    </row>
    <row r="46" spans="1:7" s="851" customFormat="1" ht="12.75" customHeight="1">
      <c r="A46" s="844"/>
      <c r="B46" s="845"/>
      <c r="C46" s="864"/>
      <c r="D46" s="847"/>
      <c r="E46" s="865"/>
      <c r="F46" s="849"/>
      <c r="G46" s="850"/>
    </row>
    <row r="47" spans="1:7" s="843" customFormat="1" ht="12.75" customHeight="1">
      <c r="A47" s="857"/>
      <c r="B47" s="858"/>
      <c r="C47" s="859" t="s">
        <v>113</v>
      </c>
      <c r="D47" s="860"/>
      <c r="E47" s="861"/>
      <c r="F47" s="862"/>
      <c r="G47" s="863"/>
    </row>
    <row r="48" spans="1:7" s="843" customFormat="1" ht="12.75" customHeight="1">
      <c r="A48" s="866"/>
      <c r="B48" s="867"/>
      <c r="C48" s="846" t="s">
        <v>114</v>
      </c>
      <c r="D48" s="847" t="s">
        <v>17</v>
      </c>
      <c r="E48" s="848">
        <v>10</v>
      </c>
      <c r="F48" s="849">
        <v>613</v>
      </c>
      <c r="G48" s="868">
        <f>F48*E48</f>
        <v>6130</v>
      </c>
    </row>
    <row r="49" spans="1:7" s="843" customFormat="1" ht="12.75" customHeight="1">
      <c r="A49" s="866"/>
      <c r="B49" s="867"/>
      <c r="C49" s="846" t="s">
        <v>115</v>
      </c>
      <c r="D49" s="847" t="s">
        <v>17</v>
      </c>
      <c r="E49" s="848">
        <v>500</v>
      </c>
      <c r="F49" s="849">
        <v>49</v>
      </c>
      <c r="G49" s="868">
        <f>F49*E49</f>
        <v>24500</v>
      </c>
    </row>
    <row r="50" spans="1:7" s="843" customFormat="1" ht="12.75" customHeight="1">
      <c r="A50" s="866"/>
      <c r="B50" s="867"/>
      <c r="C50" s="869" t="s">
        <v>116</v>
      </c>
      <c r="D50" s="847" t="s">
        <v>17</v>
      </c>
      <c r="E50" s="848">
        <v>35</v>
      </c>
      <c r="F50" s="849">
        <v>58</v>
      </c>
      <c r="G50" s="868">
        <f>F50*E50</f>
        <v>2030</v>
      </c>
    </row>
    <row r="51" spans="1:7" s="843" customFormat="1" ht="12.75" customHeight="1">
      <c r="A51" s="866"/>
      <c r="B51" s="867"/>
      <c r="C51" s="846" t="s">
        <v>117</v>
      </c>
      <c r="D51" s="847" t="s">
        <v>17</v>
      </c>
      <c r="E51" s="848">
        <v>65</v>
      </c>
      <c r="F51" s="849">
        <v>49</v>
      </c>
      <c r="G51" s="868">
        <f>F51*E51</f>
        <v>3185</v>
      </c>
    </row>
    <row r="52" spans="1:7" s="843" customFormat="1" ht="12.75" customHeight="1">
      <c r="A52" s="866"/>
      <c r="B52" s="867"/>
      <c r="C52" s="870"/>
      <c r="D52" s="871"/>
      <c r="E52" s="872"/>
      <c r="F52" s="873"/>
      <c r="G52" s="868"/>
    </row>
    <row r="53" spans="1:7" s="843" customFormat="1" ht="12.75" customHeight="1">
      <c r="A53" s="857"/>
      <c r="B53" s="858"/>
      <c r="C53" s="859" t="s">
        <v>118</v>
      </c>
      <c r="D53" s="860"/>
      <c r="E53" s="861"/>
      <c r="F53" s="862"/>
      <c r="G53" s="863"/>
    </row>
    <row r="54" spans="1:7" s="843" customFormat="1" ht="12.75" customHeight="1">
      <c r="A54" s="866"/>
      <c r="B54" s="867"/>
      <c r="C54" s="846" t="s">
        <v>119</v>
      </c>
      <c r="D54" s="847" t="s">
        <v>120</v>
      </c>
      <c r="E54" s="848">
        <v>10</v>
      </c>
      <c r="F54" s="849">
        <v>1015</v>
      </c>
      <c r="G54" s="868">
        <f>F54*E54</f>
        <v>10150</v>
      </c>
    </row>
    <row r="55" spans="1:7" s="843" customFormat="1" ht="12.75" customHeight="1">
      <c r="A55" s="874"/>
      <c r="B55" s="875"/>
      <c r="C55" s="876"/>
      <c r="D55" s="877"/>
      <c r="E55" s="878"/>
      <c r="F55" s="879"/>
      <c r="G55" s="880"/>
    </row>
    <row r="56" spans="1:7">
      <c r="A56" s="881"/>
      <c r="B56" s="882"/>
      <c r="C56" s="883" t="s">
        <v>72</v>
      </c>
      <c r="D56" s="884"/>
      <c r="E56" s="885"/>
      <c r="F56" s="886"/>
      <c r="G56" s="887">
        <f>SUM(G6,G24,G37:G43,G45)</f>
        <v>-259600</v>
      </c>
    </row>
    <row r="57" spans="1:7">
      <c r="A57" s="881"/>
      <c r="B57" s="882"/>
      <c r="C57" s="883" t="s">
        <v>73</v>
      </c>
      <c r="D57" s="884"/>
      <c r="E57" s="885"/>
      <c r="F57" s="886"/>
      <c r="G57" s="887">
        <f>SUM(G7:G15,G18:G21,G25:G34,G44,G48:G51,G54)</f>
        <v>614564</v>
      </c>
    </row>
    <row r="58" spans="1:7">
      <c r="A58" s="888"/>
      <c r="B58" s="889"/>
      <c r="C58" s="890"/>
      <c r="D58" s="891"/>
      <c r="E58" s="892"/>
      <c r="F58" s="893"/>
      <c r="G58" s="894"/>
    </row>
    <row r="59" spans="1:7" ht="13.5" thickBot="1">
      <c r="A59" s="895"/>
      <c r="B59" s="896"/>
      <c r="C59" s="897" t="s">
        <v>121</v>
      </c>
      <c r="D59" s="898"/>
      <c r="E59" s="899"/>
      <c r="F59" s="900"/>
      <c r="G59" s="901">
        <f>SUM(G5:G54)</f>
        <v>354964</v>
      </c>
    </row>
  </sheetData>
  <pageMargins left="0.31496062992125984" right="0.31496062992125984" top="0.62992125984251968" bottom="0.55118110236220474" header="0.35433070866141736" footer="0.27559055118110237"/>
  <pageSetup paperSize="9" scale="9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75" workbookViewId="0">
      <selection activeCell="J23" sqref="J23"/>
    </sheetView>
  </sheetViews>
  <sheetFormatPr defaultColWidth="8.85546875" defaultRowHeight="12.75"/>
  <cols>
    <col min="1" max="1" width="11.28515625" style="205" customWidth="1"/>
    <col min="2" max="2" width="44.85546875" style="285" customWidth="1"/>
    <col min="3" max="3" width="9" style="286" customWidth="1"/>
    <col min="4" max="4" width="10.42578125" style="286" customWidth="1"/>
    <col min="5" max="5" width="8.85546875" style="286" customWidth="1"/>
    <col min="6" max="6" width="10.7109375" style="286" customWidth="1"/>
    <col min="7" max="7" width="13.42578125" style="286" customWidth="1"/>
    <col min="8" max="10" width="8.85546875" style="205" customWidth="1"/>
    <col min="11" max="11" width="8.85546875" style="206" customWidth="1"/>
    <col min="12" max="16384" width="8.85546875" style="205"/>
  </cols>
  <sheetData>
    <row r="1" spans="1:7">
      <c r="A1" s="200" t="s">
        <v>122</v>
      </c>
      <c r="B1" s="201" t="s">
        <v>123</v>
      </c>
      <c r="C1" s="202"/>
      <c r="D1" s="203"/>
      <c r="E1" s="203"/>
      <c r="F1" s="203"/>
      <c r="G1" s="204"/>
    </row>
    <row r="2" spans="1:7">
      <c r="A2" s="207"/>
      <c r="B2" s="208" t="s">
        <v>124</v>
      </c>
      <c r="C2" s="209"/>
      <c r="D2" s="210"/>
      <c r="E2" s="210"/>
      <c r="F2" s="210"/>
      <c r="G2" s="211" t="s">
        <v>34</v>
      </c>
    </row>
    <row r="3" spans="1:7" ht="13.5" thickBot="1">
      <c r="A3" s="212" t="s">
        <v>125</v>
      </c>
      <c r="B3" s="213" t="s">
        <v>126</v>
      </c>
      <c r="C3" s="214"/>
      <c r="D3" s="215"/>
      <c r="E3" s="215"/>
      <c r="F3" s="215"/>
      <c r="G3" s="216"/>
    </row>
    <row r="4" spans="1:7">
      <c r="A4" s="217"/>
      <c r="B4" s="218"/>
      <c r="C4" s="219"/>
      <c r="D4" s="220"/>
      <c r="E4" s="220"/>
      <c r="F4" s="220"/>
      <c r="G4" s="221"/>
    </row>
    <row r="5" spans="1:7" ht="13.5" thickBot="1">
      <c r="A5" s="222"/>
      <c r="B5" s="223"/>
      <c r="C5" s="224"/>
      <c r="D5" s="224"/>
      <c r="E5" s="224"/>
      <c r="F5" s="224"/>
      <c r="G5" s="225"/>
    </row>
    <row r="6" spans="1:7">
      <c r="A6" s="226" t="s">
        <v>1</v>
      </c>
      <c r="B6" s="227" t="s">
        <v>127</v>
      </c>
      <c r="C6" s="228" t="s">
        <v>80</v>
      </c>
      <c r="D6" s="228" t="s">
        <v>80</v>
      </c>
      <c r="E6" s="228" t="s">
        <v>128</v>
      </c>
      <c r="F6" s="228" t="s">
        <v>129</v>
      </c>
      <c r="G6" s="229" t="s">
        <v>129</v>
      </c>
    </row>
    <row r="7" spans="1:7">
      <c r="A7" s="230"/>
      <c r="B7" s="231"/>
      <c r="C7" s="232" t="s">
        <v>130</v>
      </c>
      <c r="D7" s="232" t="s">
        <v>131</v>
      </c>
      <c r="E7" s="232" t="s">
        <v>132</v>
      </c>
      <c r="F7" s="232" t="s">
        <v>132</v>
      </c>
      <c r="G7" s="233" t="s">
        <v>133</v>
      </c>
    </row>
    <row r="8" spans="1:7">
      <c r="A8" s="1064" t="s">
        <v>8</v>
      </c>
      <c r="B8" s="234" t="s">
        <v>134</v>
      </c>
      <c r="C8" s="235">
        <v>10</v>
      </c>
      <c r="D8" s="236">
        <v>10</v>
      </c>
      <c r="E8" s="237" t="s">
        <v>17</v>
      </c>
      <c r="F8" s="238">
        <v>682.5</v>
      </c>
      <c r="G8" s="239">
        <f t="shared" ref="G8:G19" si="0">MMULT(C8,F8)</f>
        <v>6825</v>
      </c>
    </row>
    <row r="9" spans="1:7">
      <c r="A9" s="1064"/>
      <c r="B9" s="240" t="s">
        <v>135</v>
      </c>
      <c r="C9" s="241">
        <v>5</v>
      </c>
      <c r="D9" s="242">
        <v>5</v>
      </c>
      <c r="E9" s="243" t="s">
        <v>17</v>
      </c>
      <c r="F9" s="244">
        <v>793</v>
      </c>
      <c r="G9" s="245">
        <f t="shared" si="0"/>
        <v>3965</v>
      </c>
    </row>
    <row r="10" spans="1:7">
      <c r="A10" s="246"/>
      <c r="B10" s="247" t="s">
        <v>136</v>
      </c>
      <c r="C10" s="248">
        <v>20</v>
      </c>
      <c r="D10" s="249">
        <v>0</v>
      </c>
      <c r="E10" s="250" t="s">
        <v>137</v>
      </c>
      <c r="F10" s="244">
        <v>22.1</v>
      </c>
      <c r="G10" s="245">
        <f t="shared" si="0"/>
        <v>442</v>
      </c>
    </row>
    <row r="11" spans="1:7">
      <c r="A11" s="246"/>
      <c r="B11" s="247" t="s">
        <v>138</v>
      </c>
      <c r="C11" s="248">
        <v>10</v>
      </c>
      <c r="D11" s="249">
        <v>0</v>
      </c>
      <c r="E11" s="250" t="s">
        <v>17</v>
      </c>
      <c r="F11" s="244">
        <v>15.600000000000001</v>
      </c>
      <c r="G11" s="245">
        <f t="shared" si="0"/>
        <v>156</v>
      </c>
    </row>
    <row r="12" spans="1:7">
      <c r="A12" s="246"/>
      <c r="B12" s="247" t="s">
        <v>139</v>
      </c>
      <c r="C12" s="248">
        <v>15</v>
      </c>
      <c r="D12" s="249">
        <v>15</v>
      </c>
      <c r="E12" s="250" t="s">
        <v>17</v>
      </c>
      <c r="F12" s="244">
        <v>28.6</v>
      </c>
      <c r="G12" s="245">
        <f t="shared" si="0"/>
        <v>429</v>
      </c>
    </row>
    <row r="13" spans="1:7">
      <c r="A13" s="246"/>
      <c r="B13" s="240" t="s">
        <v>140</v>
      </c>
      <c r="C13" s="241">
        <v>1</v>
      </c>
      <c r="D13" s="242">
        <v>1</v>
      </c>
      <c r="E13" s="243" t="s">
        <v>141</v>
      </c>
      <c r="F13" s="244">
        <v>45300</v>
      </c>
      <c r="G13" s="245">
        <f t="shared" si="0"/>
        <v>45300</v>
      </c>
    </row>
    <row r="14" spans="1:7">
      <c r="A14" s="246"/>
      <c r="B14" s="240" t="s">
        <v>142</v>
      </c>
      <c r="C14" s="241">
        <v>2</v>
      </c>
      <c r="D14" s="242">
        <v>2</v>
      </c>
      <c r="E14" s="243" t="s">
        <v>141</v>
      </c>
      <c r="F14" s="244">
        <v>16800</v>
      </c>
      <c r="G14" s="245">
        <f t="shared" si="0"/>
        <v>33600</v>
      </c>
    </row>
    <row r="15" spans="1:7">
      <c r="A15" s="251"/>
      <c r="B15" s="240" t="s">
        <v>143</v>
      </c>
      <c r="C15" s="241">
        <v>1</v>
      </c>
      <c r="D15" s="242">
        <v>1</v>
      </c>
      <c r="E15" s="243" t="s">
        <v>141</v>
      </c>
      <c r="F15" s="244">
        <v>1282</v>
      </c>
      <c r="G15" s="245">
        <f t="shared" si="0"/>
        <v>1282</v>
      </c>
    </row>
    <row r="16" spans="1:7">
      <c r="A16" s="251"/>
      <c r="B16" s="240" t="s">
        <v>144</v>
      </c>
      <c r="C16" s="241">
        <v>1</v>
      </c>
      <c r="D16" s="242">
        <v>1</v>
      </c>
      <c r="E16" s="243" t="s">
        <v>145</v>
      </c>
      <c r="F16" s="244">
        <v>3250</v>
      </c>
      <c r="G16" s="245">
        <f t="shared" si="0"/>
        <v>3250</v>
      </c>
    </row>
    <row r="17" spans="1:9">
      <c r="A17" s="251"/>
      <c r="B17" s="240" t="s">
        <v>146</v>
      </c>
      <c r="C17" s="241">
        <v>1</v>
      </c>
      <c r="D17" s="242">
        <v>1</v>
      </c>
      <c r="E17" s="243" t="s">
        <v>145</v>
      </c>
      <c r="F17" s="244">
        <v>1300</v>
      </c>
      <c r="G17" s="245">
        <f t="shared" si="0"/>
        <v>1300</v>
      </c>
    </row>
    <row r="18" spans="1:9">
      <c r="A18" s="251"/>
      <c r="B18" s="252" t="s">
        <v>147</v>
      </c>
      <c r="C18" s="253">
        <v>1</v>
      </c>
      <c r="D18" s="254">
        <v>1</v>
      </c>
      <c r="E18" s="255" t="s">
        <v>145</v>
      </c>
      <c r="F18" s="256">
        <v>3250</v>
      </c>
      <c r="G18" s="257">
        <f t="shared" si="0"/>
        <v>3250</v>
      </c>
      <c r="I18" s="258"/>
    </row>
    <row r="19" spans="1:9">
      <c r="A19" s="251"/>
      <c r="B19" s="240" t="s">
        <v>148</v>
      </c>
      <c r="C19" s="241">
        <v>1</v>
      </c>
      <c r="D19" s="242">
        <v>1</v>
      </c>
      <c r="E19" s="240" t="s">
        <v>145</v>
      </c>
      <c r="F19" s="244">
        <v>1500</v>
      </c>
      <c r="G19" s="245">
        <f t="shared" si="0"/>
        <v>1500</v>
      </c>
    </row>
    <row r="20" spans="1:9">
      <c r="A20" s="251"/>
      <c r="B20" s="243"/>
      <c r="C20" s="259"/>
      <c r="D20" s="260"/>
      <c r="E20" s="261"/>
      <c r="F20" s="262"/>
      <c r="G20" s="245"/>
    </row>
    <row r="21" spans="1:9">
      <c r="A21" s="251"/>
      <c r="B21" s="263" t="s">
        <v>72</v>
      </c>
      <c r="C21" s="264"/>
      <c r="D21" s="265"/>
      <c r="E21" s="266"/>
      <c r="F21" s="267"/>
      <c r="G21" s="268">
        <v>0</v>
      </c>
    </row>
    <row r="22" spans="1:9">
      <c r="A22" s="251"/>
      <c r="B22" s="269" t="s">
        <v>73</v>
      </c>
      <c r="C22" s="270"/>
      <c r="D22" s="271"/>
      <c r="E22" s="272"/>
      <c r="F22" s="273"/>
      <c r="G22" s="268">
        <f>SUM(G8:G19)</f>
        <v>101299</v>
      </c>
    </row>
    <row r="23" spans="1:9" ht="13.5" thickBot="1">
      <c r="A23" s="274"/>
      <c r="B23" s="255"/>
      <c r="C23" s="275"/>
      <c r="D23" s="276"/>
      <c r="E23" s="277"/>
      <c r="F23" s="278"/>
      <c r="G23" s="257"/>
    </row>
    <row r="24" spans="1:9" ht="13.5" thickBot="1">
      <c r="A24" s="279"/>
      <c r="B24" s="280" t="s">
        <v>149</v>
      </c>
      <c r="C24" s="281"/>
      <c r="D24" s="281"/>
      <c r="E24" s="282"/>
      <c r="F24" s="283"/>
      <c r="G24" s="284">
        <f>SUM(G8:G19)</f>
        <v>101299</v>
      </c>
    </row>
  </sheetData>
  <mergeCells count="1">
    <mergeCell ref="A8:A9"/>
  </mergeCells>
  <phoneticPr fontId="15" type="noConversion"/>
  <pageMargins left="0.59055118110236227" right="0" top="0.78740157480314965" bottom="0.59055118110236227" header="0" footer="0.27559055118110237"/>
  <pageSetup paperSize="9" scale="83" orientation="portrait" verticalDpi="300" r:id="rId1"/>
  <headerFooter alignWithMargins="0">
    <oddHeader>&amp;RStránka &amp;P z &amp;N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6"/>
  <sheetViews>
    <sheetView showZeros="0" tabSelected="1" view="pageBreakPreview" topLeftCell="A85" zoomScaleNormal="85" zoomScaleSheetLayoutView="100" workbookViewId="0">
      <selection activeCell="C31" sqref="C31"/>
    </sheetView>
  </sheetViews>
  <sheetFormatPr defaultRowHeight="12.75"/>
  <cols>
    <col min="1" max="1" width="4.85546875" style="375" customWidth="1"/>
    <col min="2" max="2" width="15.7109375" style="376" hidden="1" customWidth="1"/>
    <col min="3" max="3" width="70.28515625" style="376" customWidth="1"/>
    <col min="4" max="4" width="6.28515625" style="377" customWidth="1"/>
    <col min="5" max="5" width="6.140625" style="378" customWidth="1"/>
    <col min="6" max="6" width="13.42578125" style="288" customWidth="1"/>
    <col min="7" max="7" width="13.7109375" style="288" customWidth="1"/>
    <col min="8" max="8" width="10.42578125" style="288" customWidth="1"/>
    <col min="9" max="9" width="12.5703125" style="288" customWidth="1"/>
    <col min="10" max="10" width="9.28515625" style="288" bestFit="1" customWidth="1"/>
    <col min="11" max="16384" width="9.140625" style="288"/>
  </cols>
  <sheetData>
    <row r="1" spans="1:7" ht="43.5" customHeight="1" thickBot="1">
      <c r="A1" s="287" t="s">
        <v>150</v>
      </c>
      <c r="B1" s="1067" t="s">
        <v>151</v>
      </c>
      <c r="C1" s="1068"/>
      <c r="D1" s="1068"/>
      <c r="E1" s="1068"/>
      <c r="F1" s="1066"/>
      <c r="G1" s="1066"/>
    </row>
    <row r="2" spans="1:7" ht="12.75" customHeight="1">
      <c r="A2" s="289"/>
      <c r="B2" s="290"/>
      <c r="C2" s="291"/>
      <c r="D2" s="291"/>
      <c r="E2" s="292"/>
      <c r="F2" s="293" t="s">
        <v>152</v>
      </c>
      <c r="G2" s="294" t="s">
        <v>82</v>
      </c>
    </row>
    <row r="3" spans="1:7" ht="22.5" customHeight="1">
      <c r="A3" s="295" t="s">
        <v>153</v>
      </c>
      <c r="B3" s="296" t="s">
        <v>154</v>
      </c>
      <c r="C3" s="297" t="s">
        <v>127</v>
      </c>
      <c r="D3" s="296" t="s">
        <v>155</v>
      </c>
      <c r="E3" s="298" t="s">
        <v>156</v>
      </c>
      <c r="F3" s="296" t="s">
        <v>157</v>
      </c>
      <c r="G3" s="296" t="s">
        <v>157</v>
      </c>
    </row>
    <row r="4" spans="1:7" s="304" customFormat="1" thickBot="1">
      <c r="A4" s="299" t="s">
        <v>158</v>
      </c>
      <c r="B4" s="300"/>
      <c r="C4" s="300" t="s">
        <v>158</v>
      </c>
      <c r="D4" s="301" t="s">
        <v>158</v>
      </c>
      <c r="E4" s="302" t="s">
        <v>158</v>
      </c>
      <c r="F4" s="303"/>
      <c r="G4" s="303"/>
    </row>
    <row r="5" spans="1:7" s="304" customFormat="1" ht="15.75">
      <c r="A5" s="305"/>
      <c r="B5" s="306"/>
      <c r="C5" s="307"/>
      <c r="D5" s="308"/>
      <c r="E5" s="309"/>
      <c r="F5" s="310"/>
      <c r="G5" s="311"/>
    </row>
    <row r="6" spans="1:7" s="304" customFormat="1" ht="24">
      <c r="A6" s="312" t="s">
        <v>159</v>
      </c>
      <c r="B6" s="313"/>
      <c r="C6" s="314" t="s">
        <v>160</v>
      </c>
      <c r="D6" s="315" t="s">
        <v>10</v>
      </c>
      <c r="E6" s="316">
        <v>-1</v>
      </c>
      <c r="F6" s="317">
        <v>136629</v>
      </c>
      <c r="G6" s="318">
        <f t="shared" ref="G6:G37" si="0">E6*F6</f>
        <v>-136629</v>
      </c>
    </row>
    <row r="7" spans="1:7" s="304" customFormat="1">
      <c r="A7" s="312"/>
      <c r="B7" s="313"/>
      <c r="C7" s="314" t="s">
        <v>161</v>
      </c>
      <c r="D7" s="315"/>
      <c r="E7" s="316">
        <v>0</v>
      </c>
      <c r="F7" s="317">
        <v>0</v>
      </c>
      <c r="G7" s="318">
        <f t="shared" si="0"/>
        <v>0</v>
      </c>
    </row>
    <row r="8" spans="1:7" s="304" customFormat="1">
      <c r="A8" s="312"/>
      <c r="B8" s="313"/>
      <c r="C8" s="314" t="s">
        <v>162</v>
      </c>
      <c r="D8" s="315"/>
      <c r="E8" s="316">
        <v>0</v>
      </c>
      <c r="F8" s="317">
        <v>0</v>
      </c>
      <c r="G8" s="318">
        <f t="shared" si="0"/>
        <v>0</v>
      </c>
    </row>
    <row r="9" spans="1:7" s="304" customFormat="1">
      <c r="A9" s="312"/>
      <c r="B9" s="313"/>
      <c r="C9" s="319" t="s">
        <v>163</v>
      </c>
      <c r="D9" s="315" t="s">
        <v>145</v>
      </c>
      <c r="E9" s="316">
        <v>-1</v>
      </c>
      <c r="F9" s="317">
        <v>13725</v>
      </c>
      <c r="G9" s="318">
        <f t="shared" si="0"/>
        <v>-13725</v>
      </c>
    </row>
    <row r="10" spans="1:7" s="304" customFormat="1">
      <c r="A10" s="312"/>
      <c r="B10" s="313"/>
      <c r="C10" s="314" t="s">
        <v>164</v>
      </c>
      <c r="D10" s="315" t="s">
        <v>10</v>
      </c>
      <c r="E10" s="316">
        <v>-2</v>
      </c>
      <c r="F10" s="318">
        <v>4018</v>
      </c>
      <c r="G10" s="318">
        <f t="shared" si="0"/>
        <v>-8036</v>
      </c>
    </row>
    <row r="11" spans="1:7" s="304" customFormat="1">
      <c r="A11" s="312"/>
      <c r="B11" s="313"/>
      <c r="C11" s="314"/>
      <c r="D11" s="315"/>
      <c r="E11" s="316">
        <v>0</v>
      </c>
      <c r="F11" s="318">
        <v>0</v>
      </c>
      <c r="G11" s="318">
        <f t="shared" si="0"/>
        <v>0</v>
      </c>
    </row>
    <row r="12" spans="1:7" s="304" customFormat="1">
      <c r="A12" s="312" t="s">
        <v>165</v>
      </c>
      <c r="B12" s="313"/>
      <c r="C12" s="314" t="s">
        <v>166</v>
      </c>
      <c r="D12" s="315" t="s">
        <v>10</v>
      </c>
      <c r="E12" s="316">
        <v>-1</v>
      </c>
      <c r="F12" s="318">
        <v>36970</v>
      </c>
      <c r="G12" s="318">
        <f t="shared" si="0"/>
        <v>-36970</v>
      </c>
    </row>
    <row r="13" spans="1:7" s="304" customFormat="1">
      <c r="A13" s="312"/>
      <c r="B13" s="313"/>
      <c r="C13" s="314" t="s">
        <v>167</v>
      </c>
      <c r="D13" s="315"/>
      <c r="E13" s="316">
        <v>0</v>
      </c>
      <c r="F13" s="318">
        <v>0</v>
      </c>
      <c r="G13" s="318">
        <f t="shared" si="0"/>
        <v>0</v>
      </c>
    </row>
    <row r="14" spans="1:7" s="304" customFormat="1">
      <c r="A14" s="312"/>
      <c r="B14" s="313"/>
      <c r="C14" s="314" t="s">
        <v>168</v>
      </c>
      <c r="D14" s="315"/>
      <c r="E14" s="316">
        <v>0</v>
      </c>
      <c r="F14" s="318">
        <v>0</v>
      </c>
      <c r="G14" s="318">
        <f t="shared" si="0"/>
        <v>0</v>
      </c>
    </row>
    <row r="15" spans="1:7" s="304" customFormat="1">
      <c r="A15" s="312"/>
      <c r="B15" s="313"/>
      <c r="C15" s="314" t="s">
        <v>169</v>
      </c>
      <c r="D15" s="315"/>
      <c r="E15" s="316">
        <v>0</v>
      </c>
      <c r="F15" s="318">
        <v>0</v>
      </c>
      <c r="G15" s="318">
        <f t="shared" si="0"/>
        <v>0</v>
      </c>
    </row>
    <row r="16" spans="1:7" s="304" customFormat="1">
      <c r="A16" s="312"/>
      <c r="B16" s="313"/>
      <c r="C16" s="314" t="s">
        <v>170</v>
      </c>
      <c r="D16" s="320"/>
      <c r="E16" s="320">
        <v>0</v>
      </c>
      <c r="F16" s="320">
        <v>0</v>
      </c>
      <c r="G16" s="318">
        <f t="shared" si="0"/>
        <v>0</v>
      </c>
    </row>
    <row r="17" spans="1:7" s="304" customFormat="1">
      <c r="A17" s="312"/>
      <c r="B17" s="313"/>
      <c r="C17" s="314" t="s">
        <v>171</v>
      </c>
      <c r="D17" s="315"/>
      <c r="E17" s="316">
        <v>0</v>
      </c>
      <c r="F17" s="318">
        <v>0</v>
      </c>
      <c r="G17" s="318">
        <f t="shared" si="0"/>
        <v>0</v>
      </c>
    </row>
    <row r="18" spans="1:7" s="304" customFormat="1">
      <c r="A18" s="312"/>
      <c r="B18" s="313"/>
      <c r="C18" s="314" t="s">
        <v>172</v>
      </c>
      <c r="D18" s="315"/>
      <c r="E18" s="316">
        <v>0</v>
      </c>
      <c r="F18" s="318">
        <v>0</v>
      </c>
      <c r="G18" s="318">
        <f t="shared" si="0"/>
        <v>0</v>
      </c>
    </row>
    <row r="19" spans="1:7" s="304" customFormat="1" ht="15.75">
      <c r="A19" s="312"/>
      <c r="B19" s="313"/>
      <c r="C19" s="321" t="s">
        <v>269</v>
      </c>
      <c r="D19" s="315"/>
      <c r="E19" s="316">
        <v>0</v>
      </c>
      <c r="F19" s="322">
        <v>0</v>
      </c>
      <c r="G19" s="318">
        <f t="shared" si="0"/>
        <v>0</v>
      </c>
    </row>
    <row r="20" spans="1:7" s="304" customFormat="1">
      <c r="A20" s="312"/>
      <c r="B20" s="313"/>
      <c r="C20" s="314"/>
      <c r="D20" s="315"/>
      <c r="E20" s="316">
        <v>0</v>
      </c>
      <c r="F20" s="322">
        <v>0</v>
      </c>
      <c r="G20" s="318">
        <f t="shared" si="0"/>
        <v>0</v>
      </c>
    </row>
    <row r="21" spans="1:7" s="304" customFormat="1">
      <c r="A21" s="312"/>
      <c r="B21" s="313"/>
      <c r="C21" s="321" t="s">
        <v>173</v>
      </c>
      <c r="D21" s="315"/>
      <c r="E21" s="316">
        <v>0</v>
      </c>
      <c r="F21" s="318">
        <v>0</v>
      </c>
      <c r="G21" s="318">
        <f t="shared" si="0"/>
        <v>0</v>
      </c>
    </row>
    <row r="22" spans="1:7" s="304" customFormat="1">
      <c r="A22" s="312" t="s">
        <v>174</v>
      </c>
      <c r="B22" s="313"/>
      <c r="C22" s="323" t="s">
        <v>175</v>
      </c>
      <c r="D22" s="324" t="s">
        <v>10</v>
      </c>
      <c r="E22" s="325">
        <v>-1</v>
      </c>
      <c r="F22" s="322">
        <v>24111</v>
      </c>
      <c r="G22" s="318">
        <f t="shared" si="0"/>
        <v>-24111</v>
      </c>
    </row>
    <row r="23" spans="1:7" s="304" customFormat="1">
      <c r="A23" s="312"/>
      <c r="B23" s="313"/>
      <c r="C23" s="323" t="s">
        <v>176</v>
      </c>
      <c r="D23" s="326"/>
      <c r="E23" s="325">
        <v>0</v>
      </c>
      <c r="F23" s="318">
        <v>0</v>
      </c>
      <c r="G23" s="318">
        <f t="shared" si="0"/>
        <v>0</v>
      </c>
    </row>
    <row r="24" spans="1:7" s="304" customFormat="1">
      <c r="A24" s="312"/>
      <c r="B24" s="313"/>
      <c r="C24" s="323" t="s">
        <v>177</v>
      </c>
      <c r="D24" s="326"/>
      <c r="E24" s="325">
        <v>0</v>
      </c>
      <c r="F24" s="318">
        <v>0</v>
      </c>
      <c r="G24" s="318">
        <f t="shared" si="0"/>
        <v>0</v>
      </c>
    </row>
    <row r="25" spans="1:7" s="304" customFormat="1">
      <c r="A25" s="312"/>
      <c r="B25" s="1065"/>
      <c r="C25" s="323" t="s">
        <v>178</v>
      </c>
      <c r="D25" s="324"/>
      <c r="E25" s="325">
        <v>0</v>
      </c>
      <c r="F25" s="318">
        <v>0</v>
      </c>
      <c r="G25" s="318">
        <f t="shared" si="0"/>
        <v>0</v>
      </c>
    </row>
    <row r="26" spans="1:7" s="304" customFormat="1">
      <c r="A26" s="312"/>
      <c r="B26" s="1065"/>
      <c r="C26" s="319" t="s">
        <v>179</v>
      </c>
      <c r="D26" s="315"/>
      <c r="E26" s="325">
        <v>0</v>
      </c>
      <c r="F26" s="318">
        <v>0</v>
      </c>
      <c r="G26" s="318">
        <f t="shared" si="0"/>
        <v>0</v>
      </c>
    </row>
    <row r="27" spans="1:7" s="304" customFormat="1">
      <c r="A27" s="312"/>
      <c r="B27" s="1065"/>
      <c r="C27" s="319" t="s">
        <v>180</v>
      </c>
      <c r="D27" s="315"/>
      <c r="E27" s="325">
        <v>0</v>
      </c>
      <c r="F27" s="318">
        <v>0</v>
      </c>
      <c r="G27" s="318">
        <f t="shared" si="0"/>
        <v>0</v>
      </c>
    </row>
    <row r="28" spans="1:7" s="304" customFormat="1">
      <c r="A28" s="312"/>
      <c r="B28" s="1065"/>
      <c r="C28" s="319" t="s">
        <v>163</v>
      </c>
      <c r="D28" s="315"/>
      <c r="E28" s="325">
        <v>0</v>
      </c>
      <c r="F28" s="318">
        <v>0</v>
      </c>
      <c r="G28" s="318">
        <f t="shared" si="0"/>
        <v>0</v>
      </c>
    </row>
    <row r="29" spans="1:7" s="304" customFormat="1">
      <c r="A29" s="312"/>
      <c r="B29" s="1065"/>
      <c r="C29" s="319"/>
      <c r="D29" s="315"/>
      <c r="E29" s="325">
        <v>0</v>
      </c>
      <c r="F29" s="318">
        <v>0</v>
      </c>
      <c r="G29" s="318">
        <f t="shared" si="0"/>
        <v>0</v>
      </c>
    </row>
    <row r="30" spans="1:7" s="304" customFormat="1">
      <c r="A30" s="312" t="s">
        <v>181</v>
      </c>
      <c r="B30" s="313"/>
      <c r="C30" s="323" t="s">
        <v>182</v>
      </c>
      <c r="D30" s="324" t="s">
        <v>10</v>
      </c>
      <c r="E30" s="325">
        <v>-1</v>
      </c>
      <c r="F30" s="318">
        <v>285</v>
      </c>
      <c r="G30" s="318">
        <f t="shared" si="0"/>
        <v>-285</v>
      </c>
    </row>
    <row r="31" spans="1:7" s="304" customFormat="1">
      <c r="A31" s="312" t="s">
        <v>183</v>
      </c>
      <c r="B31" s="313"/>
      <c r="C31" s="319" t="s">
        <v>184</v>
      </c>
      <c r="D31" s="315" t="s">
        <v>185</v>
      </c>
      <c r="E31" s="316">
        <v>-1</v>
      </c>
      <c r="F31" s="318">
        <v>45852</v>
      </c>
      <c r="G31" s="318">
        <f t="shared" si="0"/>
        <v>-45852</v>
      </c>
    </row>
    <row r="32" spans="1:7" s="304" customFormat="1">
      <c r="A32" s="313"/>
      <c r="B32" s="327"/>
      <c r="C32" s="319"/>
      <c r="D32" s="315"/>
      <c r="E32" s="328">
        <v>0</v>
      </c>
      <c r="F32" s="318">
        <v>0</v>
      </c>
      <c r="G32" s="318">
        <f t="shared" si="0"/>
        <v>0</v>
      </c>
    </row>
    <row r="33" spans="1:7" s="304" customFormat="1">
      <c r="A33" s="312"/>
      <c r="B33" s="329"/>
      <c r="C33" s="323"/>
      <c r="D33" s="315"/>
      <c r="E33" s="316">
        <v>0</v>
      </c>
      <c r="F33" s="318">
        <v>0</v>
      </c>
      <c r="G33" s="318">
        <f t="shared" si="0"/>
        <v>0</v>
      </c>
    </row>
    <row r="34" spans="1:7" s="304" customFormat="1">
      <c r="A34" s="312" t="s">
        <v>186</v>
      </c>
      <c r="B34" s="329"/>
      <c r="C34" s="330" t="s">
        <v>187</v>
      </c>
      <c r="D34" s="324" t="s">
        <v>10</v>
      </c>
      <c r="E34" s="325">
        <v>-1</v>
      </c>
      <c r="F34" s="318">
        <v>891</v>
      </c>
      <c r="G34" s="318">
        <f t="shared" si="0"/>
        <v>-891</v>
      </c>
    </row>
    <row r="35" spans="1:7" s="304" customFormat="1">
      <c r="A35" s="312" t="s">
        <v>188</v>
      </c>
      <c r="B35" s="329"/>
      <c r="C35" s="330" t="s">
        <v>189</v>
      </c>
      <c r="D35" s="324" t="s">
        <v>10</v>
      </c>
      <c r="E35" s="325">
        <v>-1</v>
      </c>
      <c r="F35" s="318">
        <v>584</v>
      </c>
      <c r="G35" s="318">
        <f t="shared" si="0"/>
        <v>-584</v>
      </c>
    </row>
    <row r="36" spans="1:7" s="304" customFormat="1">
      <c r="A36" s="312"/>
      <c r="B36" s="329"/>
      <c r="C36" s="330"/>
      <c r="D36" s="324"/>
      <c r="E36" s="325">
        <v>0</v>
      </c>
      <c r="F36" s="318">
        <v>0</v>
      </c>
      <c r="G36" s="318">
        <f t="shared" si="0"/>
        <v>0</v>
      </c>
    </row>
    <row r="37" spans="1:7" s="304" customFormat="1">
      <c r="A37" s="312" t="s">
        <v>190</v>
      </c>
      <c r="B37" s="329"/>
      <c r="C37" s="330" t="s">
        <v>191</v>
      </c>
      <c r="D37" s="324" t="s">
        <v>10</v>
      </c>
      <c r="E37" s="325">
        <v>-1</v>
      </c>
      <c r="F37" s="318">
        <v>668</v>
      </c>
      <c r="G37" s="318">
        <f t="shared" si="0"/>
        <v>-668</v>
      </c>
    </row>
    <row r="38" spans="1:7" s="304" customFormat="1">
      <c r="A38" s="312" t="s">
        <v>192</v>
      </c>
      <c r="B38" s="329"/>
      <c r="C38" s="330" t="s">
        <v>193</v>
      </c>
      <c r="D38" s="324" t="s">
        <v>145</v>
      </c>
      <c r="E38" s="325">
        <v>-1</v>
      </c>
      <c r="F38" s="318">
        <v>7937</v>
      </c>
      <c r="G38" s="318">
        <f t="shared" ref="G38:G69" si="1">E38*F38</f>
        <v>-7937</v>
      </c>
    </row>
    <row r="39" spans="1:7" s="304" customFormat="1">
      <c r="A39" s="312"/>
      <c r="B39" s="329"/>
      <c r="C39" s="330" t="s">
        <v>194</v>
      </c>
      <c r="D39" s="324"/>
      <c r="E39" s="325">
        <v>0</v>
      </c>
      <c r="F39" s="318">
        <v>0</v>
      </c>
      <c r="G39" s="318">
        <f t="shared" si="1"/>
        <v>0</v>
      </c>
    </row>
    <row r="40" spans="1:7" s="304" customFormat="1">
      <c r="A40" s="312"/>
      <c r="B40" s="329"/>
      <c r="C40" s="330"/>
      <c r="D40" s="324"/>
      <c r="E40" s="325">
        <v>0</v>
      </c>
      <c r="F40" s="318">
        <v>0</v>
      </c>
      <c r="G40" s="318">
        <f t="shared" si="1"/>
        <v>0</v>
      </c>
    </row>
    <row r="41" spans="1:7" s="304" customFormat="1">
      <c r="A41" s="312" t="s">
        <v>195</v>
      </c>
      <c r="B41" s="329"/>
      <c r="C41" s="331" t="s">
        <v>196</v>
      </c>
      <c r="D41" s="315"/>
      <c r="E41" s="332">
        <v>0</v>
      </c>
      <c r="F41" s="318">
        <v>0</v>
      </c>
      <c r="G41" s="318">
        <f t="shared" si="1"/>
        <v>0</v>
      </c>
    </row>
    <row r="42" spans="1:7" s="304" customFormat="1">
      <c r="A42" s="312"/>
      <c r="B42" s="329"/>
      <c r="C42" s="333" t="s">
        <v>197</v>
      </c>
      <c r="D42" s="315" t="s">
        <v>145</v>
      </c>
      <c r="E42" s="332">
        <v>-1</v>
      </c>
      <c r="F42" s="318">
        <v>803</v>
      </c>
      <c r="G42" s="318">
        <f t="shared" si="1"/>
        <v>-803</v>
      </c>
    </row>
    <row r="43" spans="1:7" s="304" customFormat="1">
      <c r="A43" s="312"/>
      <c r="B43" s="334"/>
      <c r="C43" s="335"/>
      <c r="D43" s="336"/>
      <c r="E43" s="337">
        <v>0</v>
      </c>
      <c r="F43" s="318">
        <v>0</v>
      </c>
      <c r="G43" s="318">
        <f t="shared" si="1"/>
        <v>0</v>
      </c>
    </row>
    <row r="44" spans="1:7" s="304" customFormat="1">
      <c r="A44" s="312" t="s">
        <v>198</v>
      </c>
      <c r="B44" s="313"/>
      <c r="C44" s="321" t="s">
        <v>199</v>
      </c>
      <c r="D44" s="315"/>
      <c r="E44" s="316">
        <v>0</v>
      </c>
      <c r="F44" s="318">
        <v>0</v>
      </c>
      <c r="G44" s="318">
        <f t="shared" si="1"/>
        <v>0</v>
      </c>
    </row>
    <row r="45" spans="1:7" s="304" customFormat="1">
      <c r="A45" s="312"/>
      <c r="B45" s="313"/>
      <c r="C45" s="319" t="s">
        <v>200</v>
      </c>
      <c r="D45" s="315"/>
      <c r="E45" s="316">
        <v>0</v>
      </c>
      <c r="F45" s="318">
        <v>0</v>
      </c>
      <c r="G45" s="318">
        <f t="shared" si="1"/>
        <v>0</v>
      </c>
    </row>
    <row r="46" spans="1:7" s="304" customFormat="1">
      <c r="A46" s="312"/>
      <c r="B46" s="313"/>
      <c r="C46" s="319" t="s">
        <v>201</v>
      </c>
      <c r="D46" s="315"/>
      <c r="E46" s="316">
        <v>0</v>
      </c>
      <c r="F46" s="318">
        <v>0</v>
      </c>
      <c r="G46" s="318">
        <f t="shared" si="1"/>
        <v>0</v>
      </c>
    </row>
    <row r="47" spans="1:7" s="304" customFormat="1">
      <c r="A47" s="312"/>
      <c r="B47" s="313"/>
      <c r="C47" s="319" t="s">
        <v>202</v>
      </c>
      <c r="D47" s="315" t="s">
        <v>10</v>
      </c>
      <c r="E47" s="316">
        <v>-2</v>
      </c>
      <c r="F47" s="318">
        <v>1068</v>
      </c>
      <c r="G47" s="318">
        <f t="shared" si="1"/>
        <v>-2136</v>
      </c>
    </row>
    <row r="48" spans="1:7" s="304" customFormat="1">
      <c r="A48" s="312"/>
      <c r="B48" s="313"/>
      <c r="C48" s="319"/>
      <c r="D48" s="315"/>
      <c r="E48" s="316">
        <v>0</v>
      </c>
      <c r="F48" s="318">
        <v>0</v>
      </c>
      <c r="G48" s="318">
        <f t="shared" si="1"/>
        <v>0</v>
      </c>
    </row>
    <row r="49" spans="1:7" s="304" customFormat="1">
      <c r="A49" s="312"/>
      <c r="B49" s="313"/>
      <c r="C49" s="319" t="s">
        <v>203</v>
      </c>
      <c r="D49" s="315"/>
      <c r="E49" s="316">
        <v>0</v>
      </c>
      <c r="F49" s="318">
        <v>0</v>
      </c>
      <c r="G49" s="318">
        <f t="shared" si="1"/>
        <v>0</v>
      </c>
    </row>
    <row r="50" spans="1:7" s="304" customFormat="1">
      <c r="A50" s="312"/>
      <c r="B50" s="313"/>
      <c r="C50" s="319" t="s">
        <v>204</v>
      </c>
      <c r="D50" s="315" t="s">
        <v>10</v>
      </c>
      <c r="E50" s="316">
        <v>-2</v>
      </c>
      <c r="F50" s="318">
        <v>338</v>
      </c>
      <c r="G50" s="318">
        <f t="shared" si="1"/>
        <v>-676</v>
      </c>
    </row>
    <row r="51" spans="1:7" s="304" customFormat="1">
      <c r="A51" s="312"/>
      <c r="B51" s="313"/>
      <c r="C51" s="319"/>
      <c r="D51" s="315"/>
      <c r="E51" s="316">
        <v>0</v>
      </c>
      <c r="F51" s="318">
        <v>0</v>
      </c>
      <c r="G51" s="318">
        <f t="shared" si="1"/>
        <v>0</v>
      </c>
    </row>
    <row r="52" spans="1:7" s="304" customFormat="1">
      <c r="A52" s="312"/>
      <c r="B52" s="313"/>
      <c r="C52" s="319" t="s">
        <v>205</v>
      </c>
      <c r="D52" s="315"/>
      <c r="E52" s="316">
        <v>0</v>
      </c>
      <c r="F52" s="318">
        <v>0</v>
      </c>
      <c r="G52" s="318">
        <f t="shared" si="1"/>
        <v>0</v>
      </c>
    </row>
    <row r="53" spans="1:7" s="304" customFormat="1">
      <c r="A53" s="312"/>
      <c r="B53" s="313"/>
      <c r="C53" s="319" t="s">
        <v>206</v>
      </c>
      <c r="D53" s="315"/>
      <c r="E53" s="316">
        <v>0</v>
      </c>
      <c r="F53" s="318">
        <v>0</v>
      </c>
      <c r="G53" s="318">
        <f t="shared" si="1"/>
        <v>0</v>
      </c>
    </row>
    <row r="54" spans="1:7" s="304" customFormat="1">
      <c r="A54" s="312"/>
      <c r="B54" s="313"/>
      <c r="C54" s="319" t="s">
        <v>207</v>
      </c>
      <c r="D54" s="315" t="s">
        <v>10</v>
      </c>
      <c r="E54" s="316">
        <v>-1</v>
      </c>
      <c r="F54" s="318">
        <v>1159</v>
      </c>
      <c r="G54" s="318">
        <f t="shared" si="1"/>
        <v>-1159</v>
      </c>
    </row>
    <row r="55" spans="1:7" s="304" customFormat="1">
      <c r="A55" s="312"/>
      <c r="B55" s="313"/>
      <c r="C55" s="319"/>
      <c r="D55" s="315"/>
      <c r="E55" s="316">
        <v>0</v>
      </c>
      <c r="F55" s="318">
        <v>0</v>
      </c>
      <c r="G55" s="318">
        <f t="shared" si="1"/>
        <v>0</v>
      </c>
    </row>
    <row r="56" spans="1:7" s="304" customFormat="1">
      <c r="A56" s="312"/>
      <c r="B56" s="313"/>
      <c r="C56" s="319" t="s">
        <v>208</v>
      </c>
      <c r="D56" s="315"/>
      <c r="E56" s="316">
        <v>0</v>
      </c>
      <c r="F56" s="318">
        <v>0</v>
      </c>
      <c r="G56" s="318">
        <f t="shared" si="1"/>
        <v>0</v>
      </c>
    </row>
    <row r="57" spans="1:7" s="304" customFormat="1">
      <c r="A57" s="312"/>
      <c r="B57" s="313"/>
      <c r="C57" s="319" t="s">
        <v>209</v>
      </c>
      <c r="D57" s="315"/>
      <c r="E57" s="316">
        <v>0</v>
      </c>
      <c r="F57" s="318">
        <v>0</v>
      </c>
      <c r="G57" s="318">
        <f t="shared" si="1"/>
        <v>0</v>
      </c>
    </row>
    <row r="58" spans="1:7" s="304" customFormat="1">
      <c r="A58" s="312"/>
      <c r="B58" s="313"/>
      <c r="C58" s="319" t="s">
        <v>210</v>
      </c>
      <c r="D58" s="315"/>
      <c r="E58" s="316">
        <v>0</v>
      </c>
      <c r="F58" s="318">
        <v>0</v>
      </c>
      <c r="G58" s="318">
        <f t="shared" si="1"/>
        <v>0</v>
      </c>
    </row>
    <row r="59" spans="1:7" s="304" customFormat="1">
      <c r="A59" s="312"/>
      <c r="B59" s="313"/>
      <c r="C59" s="319" t="s">
        <v>202</v>
      </c>
      <c r="D59" s="315" t="s">
        <v>10</v>
      </c>
      <c r="E59" s="316">
        <v>-26</v>
      </c>
      <c r="F59" s="318">
        <v>71</v>
      </c>
      <c r="G59" s="318">
        <f t="shared" si="1"/>
        <v>-1846</v>
      </c>
    </row>
    <row r="60" spans="1:7" s="304" customFormat="1">
      <c r="A60" s="312"/>
      <c r="B60" s="313"/>
      <c r="C60" s="319" t="s">
        <v>211</v>
      </c>
      <c r="D60" s="315" t="s">
        <v>10</v>
      </c>
      <c r="E60" s="316">
        <v>-1</v>
      </c>
      <c r="F60" s="318">
        <v>80</v>
      </c>
      <c r="G60" s="318">
        <f t="shared" si="1"/>
        <v>-80</v>
      </c>
    </row>
    <row r="61" spans="1:7" s="304" customFormat="1">
      <c r="A61" s="312"/>
      <c r="B61" s="313"/>
      <c r="C61" s="319" t="s">
        <v>212</v>
      </c>
      <c r="D61" s="315" t="s">
        <v>10</v>
      </c>
      <c r="E61" s="338">
        <v>-8</v>
      </c>
      <c r="F61" s="318">
        <v>222</v>
      </c>
      <c r="G61" s="318">
        <f t="shared" si="1"/>
        <v>-1776</v>
      </c>
    </row>
    <row r="62" spans="1:7" s="304" customFormat="1">
      <c r="A62" s="312"/>
      <c r="B62" s="313"/>
      <c r="C62" s="319"/>
      <c r="D62" s="315"/>
      <c r="E62" s="316">
        <v>0</v>
      </c>
      <c r="F62" s="318">
        <v>0</v>
      </c>
      <c r="G62" s="318">
        <f t="shared" si="1"/>
        <v>0</v>
      </c>
    </row>
    <row r="63" spans="1:7" s="304" customFormat="1">
      <c r="A63" s="312"/>
      <c r="B63" s="313"/>
      <c r="C63" s="319" t="s">
        <v>213</v>
      </c>
      <c r="D63" s="315"/>
      <c r="E63" s="316">
        <v>0</v>
      </c>
      <c r="F63" s="318">
        <v>0</v>
      </c>
      <c r="G63" s="318">
        <f t="shared" si="1"/>
        <v>0</v>
      </c>
    </row>
    <row r="64" spans="1:7" s="304" customFormat="1">
      <c r="A64" s="312"/>
      <c r="B64" s="313"/>
      <c r="C64" s="319" t="s">
        <v>214</v>
      </c>
      <c r="D64" s="315"/>
      <c r="E64" s="316">
        <v>0</v>
      </c>
      <c r="F64" s="318">
        <v>0</v>
      </c>
      <c r="G64" s="318">
        <f t="shared" si="1"/>
        <v>0</v>
      </c>
    </row>
    <row r="65" spans="1:7" s="304" customFormat="1">
      <c r="A65" s="312"/>
      <c r="B65" s="313"/>
      <c r="C65" s="319" t="s">
        <v>215</v>
      </c>
      <c r="D65" s="315"/>
      <c r="E65" s="316">
        <v>0</v>
      </c>
      <c r="F65" s="318">
        <v>0</v>
      </c>
      <c r="G65" s="318">
        <f t="shared" si="1"/>
        <v>0</v>
      </c>
    </row>
    <row r="66" spans="1:7" s="304" customFormat="1">
      <c r="A66" s="312"/>
      <c r="B66" s="313"/>
      <c r="C66" s="319" t="s">
        <v>216</v>
      </c>
      <c r="D66" s="315"/>
      <c r="E66" s="316">
        <v>0</v>
      </c>
      <c r="F66" s="318">
        <v>0</v>
      </c>
      <c r="G66" s="318">
        <f t="shared" si="1"/>
        <v>0</v>
      </c>
    </row>
    <row r="67" spans="1:7" s="304" customFormat="1">
      <c r="A67" s="312"/>
      <c r="B67" s="313"/>
      <c r="C67" s="319" t="s">
        <v>217</v>
      </c>
      <c r="D67" s="315"/>
      <c r="E67" s="316">
        <v>0</v>
      </c>
      <c r="F67" s="318">
        <v>0</v>
      </c>
      <c r="G67" s="318">
        <f t="shared" si="1"/>
        <v>0</v>
      </c>
    </row>
    <row r="68" spans="1:7" s="304" customFormat="1">
      <c r="A68" s="312"/>
      <c r="B68" s="313"/>
      <c r="C68" s="319" t="s">
        <v>207</v>
      </c>
      <c r="D68" s="315" t="s">
        <v>10</v>
      </c>
      <c r="E68" s="316">
        <v>-10</v>
      </c>
      <c r="F68" s="318">
        <v>179</v>
      </c>
      <c r="G68" s="318">
        <f t="shared" si="1"/>
        <v>-1790</v>
      </c>
    </row>
    <row r="69" spans="1:7" s="304" customFormat="1">
      <c r="A69" s="312"/>
      <c r="B69" s="313"/>
      <c r="C69" s="319"/>
      <c r="D69" s="315"/>
      <c r="E69" s="316">
        <v>0</v>
      </c>
      <c r="F69" s="318">
        <v>0</v>
      </c>
      <c r="G69" s="318">
        <f t="shared" si="1"/>
        <v>0</v>
      </c>
    </row>
    <row r="70" spans="1:7" s="304" customFormat="1">
      <c r="A70" s="312"/>
      <c r="B70" s="313"/>
      <c r="C70" s="319" t="s">
        <v>218</v>
      </c>
      <c r="D70" s="315"/>
      <c r="E70" s="316">
        <v>0</v>
      </c>
      <c r="F70" s="318">
        <v>0</v>
      </c>
      <c r="G70" s="318">
        <f t="shared" ref="G70:G101" si="2">E70*F70</f>
        <v>0</v>
      </c>
    </row>
    <row r="71" spans="1:7" s="304" customFormat="1">
      <c r="A71" s="312"/>
      <c r="B71" s="313"/>
      <c r="C71" s="319" t="s">
        <v>219</v>
      </c>
      <c r="D71" s="315"/>
      <c r="E71" s="316">
        <v>0</v>
      </c>
      <c r="F71" s="318">
        <v>0</v>
      </c>
      <c r="G71" s="318">
        <f t="shared" si="2"/>
        <v>0</v>
      </c>
    </row>
    <row r="72" spans="1:7" s="304" customFormat="1">
      <c r="A72" s="312"/>
      <c r="B72" s="313"/>
      <c r="C72" s="319" t="s">
        <v>220</v>
      </c>
      <c r="D72" s="315" t="s">
        <v>10</v>
      </c>
      <c r="E72" s="316">
        <v>-4</v>
      </c>
      <c r="F72" s="318">
        <v>1605</v>
      </c>
      <c r="G72" s="318">
        <f t="shared" si="2"/>
        <v>-6420</v>
      </c>
    </row>
    <row r="73" spans="1:7" s="304" customFormat="1">
      <c r="A73" s="312"/>
      <c r="B73" s="313"/>
      <c r="C73" s="319" t="s">
        <v>221</v>
      </c>
      <c r="D73" s="315"/>
      <c r="E73" s="316">
        <v>0</v>
      </c>
      <c r="F73" s="318">
        <v>0</v>
      </c>
      <c r="G73" s="318">
        <f t="shared" si="2"/>
        <v>0</v>
      </c>
    </row>
    <row r="74" spans="1:7" s="304" customFormat="1">
      <c r="A74" s="312"/>
      <c r="B74" s="313"/>
      <c r="C74" s="319" t="s">
        <v>222</v>
      </c>
      <c r="D74" s="315" t="s">
        <v>10</v>
      </c>
      <c r="E74" s="316">
        <v>-4</v>
      </c>
      <c r="F74" s="318">
        <v>1070</v>
      </c>
      <c r="G74" s="318">
        <f t="shared" si="2"/>
        <v>-4280</v>
      </c>
    </row>
    <row r="75" spans="1:7" s="304" customFormat="1">
      <c r="A75" s="312"/>
      <c r="B75" s="313"/>
      <c r="C75" s="319"/>
      <c r="D75" s="315"/>
      <c r="E75" s="316">
        <v>0</v>
      </c>
      <c r="F75" s="318">
        <v>0</v>
      </c>
      <c r="G75" s="318">
        <f t="shared" si="2"/>
        <v>0</v>
      </c>
    </row>
    <row r="76" spans="1:7" s="304" customFormat="1">
      <c r="A76" s="312"/>
      <c r="B76" s="313"/>
      <c r="C76" s="319" t="s">
        <v>223</v>
      </c>
      <c r="D76" s="315" t="s">
        <v>224</v>
      </c>
      <c r="E76" s="316">
        <v>-4</v>
      </c>
      <c r="F76" s="318">
        <v>713</v>
      </c>
      <c r="G76" s="318">
        <f t="shared" si="2"/>
        <v>-2852</v>
      </c>
    </row>
    <row r="77" spans="1:7" s="304" customFormat="1">
      <c r="A77" s="312"/>
      <c r="B77" s="313"/>
      <c r="C77" s="319" t="s">
        <v>225</v>
      </c>
      <c r="D77" s="315" t="s">
        <v>10</v>
      </c>
      <c r="E77" s="316">
        <v>-5</v>
      </c>
      <c r="F77" s="318">
        <v>178</v>
      </c>
      <c r="G77" s="318">
        <f t="shared" si="2"/>
        <v>-890</v>
      </c>
    </row>
    <row r="78" spans="1:7" s="304" customFormat="1">
      <c r="A78" s="312"/>
      <c r="B78" s="313"/>
      <c r="C78" s="319"/>
      <c r="D78" s="315"/>
      <c r="E78" s="316">
        <v>0</v>
      </c>
      <c r="F78" s="318">
        <v>0</v>
      </c>
      <c r="G78" s="318">
        <f t="shared" si="2"/>
        <v>0</v>
      </c>
    </row>
    <row r="79" spans="1:7" s="304" customFormat="1">
      <c r="A79" s="312"/>
      <c r="B79" s="313"/>
      <c r="C79" s="319" t="s">
        <v>226</v>
      </c>
      <c r="D79" s="315" t="s">
        <v>10</v>
      </c>
      <c r="E79" s="332">
        <v>-2</v>
      </c>
      <c r="F79" s="318">
        <v>566</v>
      </c>
      <c r="G79" s="318">
        <f t="shared" si="2"/>
        <v>-1132</v>
      </c>
    </row>
    <row r="80" spans="1:7" s="304" customFormat="1">
      <c r="A80" s="312"/>
      <c r="B80" s="313"/>
      <c r="C80" s="319" t="s">
        <v>270</v>
      </c>
      <c r="D80" s="315"/>
      <c r="E80" s="332">
        <v>0</v>
      </c>
      <c r="F80" s="318">
        <v>0</v>
      </c>
      <c r="G80" s="318">
        <f t="shared" si="2"/>
        <v>0</v>
      </c>
    </row>
    <row r="81" spans="1:7" s="304" customFormat="1">
      <c r="A81" s="312"/>
      <c r="B81" s="313"/>
      <c r="C81" s="319" t="s">
        <v>227</v>
      </c>
      <c r="D81" s="315"/>
      <c r="E81" s="332">
        <v>0</v>
      </c>
      <c r="F81" s="318">
        <v>0</v>
      </c>
      <c r="G81" s="318">
        <f t="shared" si="2"/>
        <v>0</v>
      </c>
    </row>
    <row r="82" spans="1:7" s="304" customFormat="1">
      <c r="A82" s="312"/>
      <c r="B82" s="313"/>
      <c r="C82" s="319" t="s">
        <v>228</v>
      </c>
      <c r="D82" s="315"/>
      <c r="E82" s="332">
        <v>0</v>
      </c>
      <c r="F82" s="318">
        <v>0</v>
      </c>
      <c r="G82" s="318">
        <f t="shared" si="2"/>
        <v>0</v>
      </c>
    </row>
    <row r="83" spans="1:7" s="304" customFormat="1">
      <c r="A83" s="312"/>
      <c r="B83" s="313"/>
      <c r="C83" s="339"/>
      <c r="D83" s="315"/>
      <c r="E83" s="332">
        <v>0</v>
      </c>
      <c r="F83" s="318">
        <v>0</v>
      </c>
      <c r="G83" s="318">
        <f t="shared" si="2"/>
        <v>0</v>
      </c>
    </row>
    <row r="84" spans="1:7" s="304" customFormat="1">
      <c r="A84" s="312" t="s">
        <v>229</v>
      </c>
      <c r="B84" s="313"/>
      <c r="C84" s="340" t="s">
        <v>230</v>
      </c>
      <c r="D84" s="324"/>
      <c r="E84" s="341">
        <v>0</v>
      </c>
      <c r="F84" s="318">
        <v>0</v>
      </c>
      <c r="G84" s="318">
        <f t="shared" si="2"/>
        <v>0</v>
      </c>
    </row>
    <row r="85" spans="1:7" s="304" customFormat="1">
      <c r="A85" s="312"/>
      <c r="B85" s="313"/>
      <c r="C85" s="342" t="s">
        <v>231</v>
      </c>
      <c r="D85" s="324"/>
      <c r="E85" s="343">
        <v>0</v>
      </c>
      <c r="F85" s="318">
        <v>0</v>
      </c>
      <c r="G85" s="318">
        <f t="shared" si="2"/>
        <v>0</v>
      </c>
    </row>
    <row r="86" spans="1:7" s="304" customFormat="1">
      <c r="A86" s="312"/>
      <c r="B86" s="313"/>
      <c r="C86" s="342" t="s">
        <v>232</v>
      </c>
      <c r="D86" s="324"/>
      <c r="E86" s="344">
        <v>0</v>
      </c>
      <c r="F86" s="318">
        <v>0</v>
      </c>
      <c r="G86" s="318">
        <f t="shared" si="2"/>
        <v>0</v>
      </c>
    </row>
    <row r="87" spans="1:7" s="304" customFormat="1">
      <c r="A87" s="312"/>
      <c r="B87" s="313"/>
      <c r="C87" s="342" t="s">
        <v>233</v>
      </c>
      <c r="D87" s="324" t="s">
        <v>234</v>
      </c>
      <c r="E87" s="344">
        <v>-210</v>
      </c>
      <c r="F87" s="318">
        <v>102</v>
      </c>
      <c r="G87" s="318">
        <f t="shared" si="2"/>
        <v>-21420</v>
      </c>
    </row>
    <row r="88" spans="1:7" s="304" customFormat="1">
      <c r="A88" s="312"/>
      <c r="B88" s="313"/>
      <c r="C88" s="342" t="s">
        <v>235</v>
      </c>
      <c r="D88" s="324" t="s">
        <v>234</v>
      </c>
      <c r="E88" s="344">
        <v>-68</v>
      </c>
      <c r="F88" s="318">
        <v>178</v>
      </c>
      <c r="G88" s="318">
        <f t="shared" si="2"/>
        <v>-12104</v>
      </c>
    </row>
    <row r="89" spans="1:7" s="304" customFormat="1">
      <c r="A89" s="312"/>
      <c r="B89" s="313"/>
      <c r="C89" s="319" t="s">
        <v>236</v>
      </c>
      <c r="D89" s="315"/>
      <c r="E89" s="345">
        <v>0</v>
      </c>
      <c r="F89" s="318">
        <v>0</v>
      </c>
      <c r="G89" s="318">
        <f t="shared" si="2"/>
        <v>0</v>
      </c>
    </row>
    <row r="90" spans="1:7" s="304" customFormat="1">
      <c r="A90" s="312"/>
      <c r="B90" s="313"/>
      <c r="C90" s="319" t="s">
        <v>237</v>
      </c>
      <c r="D90" s="315"/>
      <c r="E90" s="316">
        <v>0</v>
      </c>
      <c r="F90" s="318">
        <v>0</v>
      </c>
      <c r="G90" s="318">
        <f t="shared" si="2"/>
        <v>0</v>
      </c>
    </row>
    <row r="91" spans="1:7" s="304" customFormat="1">
      <c r="A91" s="312"/>
      <c r="B91" s="313"/>
      <c r="C91" s="319" t="s">
        <v>238</v>
      </c>
      <c r="D91" s="315" t="s">
        <v>224</v>
      </c>
      <c r="E91" s="316">
        <v>-1</v>
      </c>
      <c r="F91" s="318">
        <v>8037</v>
      </c>
      <c r="G91" s="318">
        <f t="shared" si="2"/>
        <v>-8037</v>
      </c>
    </row>
    <row r="92" spans="1:7" s="304" customFormat="1">
      <c r="A92" s="312"/>
      <c r="B92" s="313"/>
      <c r="C92" s="319"/>
      <c r="D92" s="315"/>
      <c r="E92" s="316">
        <v>0</v>
      </c>
      <c r="F92" s="318">
        <v>0</v>
      </c>
      <c r="G92" s="318">
        <f t="shared" si="2"/>
        <v>0</v>
      </c>
    </row>
    <row r="93" spans="1:7" s="304" customFormat="1">
      <c r="A93" s="312" t="s">
        <v>239</v>
      </c>
      <c r="B93" s="313"/>
      <c r="C93" s="340" t="s">
        <v>240</v>
      </c>
      <c r="D93" s="315"/>
      <c r="E93" s="316">
        <v>0</v>
      </c>
      <c r="F93" s="318">
        <v>0</v>
      </c>
      <c r="G93" s="318">
        <f t="shared" si="2"/>
        <v>0</v>
      </c>
    </row>
    <row r="94" spans="1:7" s="304" customFormat="1">
      <c r="A94" s="312"/>
      <c r="B94" s="313"/>
      <c r="C94" s="319" t="s">
        <v>241</v>
      </c>
      <c r="D94" s="315"/>
      <c r="E94" s="316">
        <v>0</v>
      </c>
      <c r="F94" s="318">
        <v>0</v>
      </c>
      <c r="G94" s="318">
        <f t="shared" si="2"/>
        <v>0</v>
      </c>
    </row>
    <row r="95" spans="1:7" s="304" customFormat="1">
      <c r="A95" s="312"/>
      <c r="B95" s="313"/>
      <c r="C95" s="319" t="s">
        <v>242</v>
      </c>
      <c r="D95" s="315"/>
      <c r="E95" s="316">
        <v>0</v>
      </c>
      <c r="F95" s="318">
        <v>0</v>
      </c>
      <c r="G95" s="318">
        <f t="shared" si="2"/>
        <v>0</v>
      </c>
    </row>
    <row r="96" spans="1:7" s="304" customFormat="1">
      <c r="A96" s="312"/>
      <c r="B96" s="313"/>
      <c r="C96" s="319" t="s">
        <v>243</v>
      </c>
      <c r="D96" s="315"/>
      <c r="E96" s="316">
        <v>0</v>
      </c>
      <c r="F96" s="318">
        <v>0</v>
      </c>
      <c r="G96" s="318">
        <f t="shared" si="2"/>
        <v>0</v>
      </c>
    </row>
    <row r="97" spans="1:7" s="304" customFormat="1">
      <c r="A97" s="312"/>
      <c r="B97" s="313"/>
      <c r="C97" s="319" t="s">
        <v>244</v>
      </c>
      <c r="D97" s="315"/>
      <c r="E97" s="316">
        <v>0</v>
      </c>
      <c r="F97" s="318">
        <v>0</v>
      </c>
      <c r="G97" s="318">
        <f t="shared" si="2"/>
        <v>0</v>
      </c>
    </row>
    <row r="98" spans="1:7" s="304" customFormat="1">
      <c r="A98" s="312"/>
      <c r="B98" s="313"/>
      <c r="C98" s="319" t="s">
        <v>245</v>
      </c>
      <c r="D98" s="315"/>
      <c r="E98" s="316">
        <v>0</v>
      </c>
      <c r="F98" s="318">
        <v>0</v>
      </c>
      <c r="G98" s="318">
        <f t="shared" si="2"/>
        <v>0</v>
      </c>
    </row>
    <row r="99" spans="1:7" s="304" customFormat="1">
      <c r="A99" s="312"/>
      <c r="B99" s="313"/>
      <c r="C99" s="319" t="s">
        <v>246</v>
      </c>
      <c r="D99" s="315"/>
      <c r="E99" s="316">
        <v>0</v>
      </c>
      <c r="F99" s="318">
        <v>0</v>
      </c>
      <c r="G99" s="318">
        <f t="shared" si="2"/>
        <v>0</v>
      </c>
    </row>
    <row r="100" spans="1:7" s="304" customFormat="1">
      <c r="A100" s="312"/>
      <c r="B100" s="313"/>
      <c r="C100" s="346" t="s">
        <v>247</v>
      </c>
      <c r="D100" s="315" t="s">
        <v>234</v>
      </c>
      <c r="E100" s="347">
        <v>-210</v>
      </c>
      <c r="F100" s="348">
        <v>169</v>
      </c>
      <c r="G100" s="318">
        <f t="shared" si="2"/>
        <v>-35490</v>
      </c>
    </row>
    <row r="101" spans="1:7" s="304" customFormat="1">
      <c r="A101" s="312"/>
      <c r="B101" s="313"/>
      <c r="C101" s="346" t="s">
        <v>248</v>
      </c>
      <c r="D101" s="315" t="s">
        <v>234</v>
      </c>
      <c r="E101" s="347">
        <v>-68</v>
      </c>
      <c r="F101" s="348">
        <v>198</v>
      </c>
      <c r="G101" s="318">
        <f t="shared" si="2"/>
        <v>-13464</v>
      </c>
    </row>
    <row r="102" spans="1:7" s="304" customFormat="1">
      <c r="A102" s="312"/>
      <c r="B102" s="313"/>
      <c r="C102" s="319"/>
      <c r="D102" s="315"/>
      <c r="E102" s="316">
        <v>0</v>
      </c>
      <c r="F102" s="318">
        <v>0</v>
      </c>
      <c r="G102" s="318">
        <f t="shared" ref="G102:G124" si="3">E102*F102</f>
        <v>0</v>
      </c>
    </row>
    <row r="103" spans="1:7" s="304" customFormat="1">
      <c r="A103" s="312"/>
      <c r="B103" s="313"/>
      <c r="C103" s="319" t="s">
        <v>249</v>
      </c>
      <c r="D103" s="315"/>
      <c r="E103" s="316">
        <v>0</v>
      </c>
      <c r="F103" s="318">
        <v>0</v>
      </c>
      <c r="G103" s="318">
        <f t="shared" si="3"/>
        <v>0</v>
      </c>
    </row>
    <row r="104" spans="1:7" s="304" customFormat="1">
      <c r="A104" s="312"/>
      <c r="B104" s="313"/>
      <c r="C104" s="319" t="s">
        <v>233</v>
      </c>
      <c r="D104" s="315" t="s">
        <v>10</v>
      </c>
      <c r="E104" s="349">
        <v>-150</v>
      </c>
      <c r="F104" s="318">
        <v>76</v>
      </c>
      <c r="G104" s="318">
        <f t="shared" si="3"/>
        <v>-11400</v>
      </c>
    </row>
    <row r="105" spans="1:7" s="304" customFormat="1">
      <c r="A105" s="312"/>
      <c r="B105" s="313"/>
      <c r="C105" s="319" t="s">
        <v>235</v>
      </c>
      <c r="D105" s="315" t="s">
        <v>10</v>
      </c>
      <c r="E105" s="349">
        <v>-125</v>
      </c>
      <c r="F105" s="318">
        <v>77</v>
      </c>
      <c r="G105" s="318">
        <f t="shared" si="3"/>
        <v>-9625</v>
      </c>
    </row>
    <row r="106" spans="1:7" s="304" customFormat="1">
      <c r="A106" s="312"/>
      <c r="B106" s="313"/>
      <c r="C106" s="319"/>
      <c r="D106" s="315"/>
      <c r="E106" s="350">
        <v>0</v>
      </c>
      <c r="F106" s="318">
        <v>0</v>
      </c>
      <c r="G106" s="318">
        <f t="shared" si="3"/>
        <v>0</v>
      </c>
    </row>
    <row r="107" spans="1:7" s="304" customFormat="1">
      <c r="A107" s="312"/>
      <c r="B107" s="313"/>
      <c r="C107" s="319" t="s">
        <v>250</v>
      </c>
      <c r="D107" s="315" t="s">
        <v>10</v>
      </c>
      <c r="E107" s="316">
        <v>-10</v>
      </c>
      <c r="F107" s="318">
        <v>240</v>
      </c>
      <c r="G107" s="318">
        <f t="shared" si="3"/>
        <v>-2400</v>
      </c>
    </row>
    <row r="108" spans="1:7" s="304" customFormat="1">
      <c r="A108" s="312"/>
      <c r="B108" s="313"/>
      <c r="C108" s="319" t="s">
        <v>251</v>
      </c>
      <c r="D108" s="315" t="s">
        <v>224</v>
      </c>
      <c r="E108" s="316">
        <v>-1</v>
      </c>
      <c r="F108" s="318">
        <v>1362</v>
      </c>
      <c r="G108" s="318">
        <f t="shared" si="3"/>
        <v>-1362</v>
      </c>
    </row>
    <row r="109" spans="1:7" s="304" customFormat="1">
      <c r="A109" s="312"/>
      <c r="B109" s="313"/>
      <c r="C109" s="319" t="s">
        <v>252</v>
      </c>
      <c r="D109" s="315" t="s">
        <v>224</v>
      </c>
      <c r="E109" s="316">
        <v>-1</v>
      </c>
      <c r="F109" s="318">
        <v>26489</v>
      </c>
      <c r="G109" s="318">
        <f t="shared" si="3"/>
        <v>-26489</v>
      </c>
    </row>
    <row r="110" spans="1:7" s="304" customFormat="1">
      <c r="A110" s="312"/>
      <c r="B110" s="313"/>
      <c r="C110" s="319"/>
      <c r="D110" s="315"/>
      <c r="E110" s="316">
        <v>0</v>
      </c>
      <c r="F110" s="318">
        <v>0</v>
      </c>
      <c r="G110" s="318">
        <f t="shared" si="3"/>
        <v>0</v>
      </c>
    </row>
    <row r="111" spans="1:7" s="304" customFormat="1">
      <c r="A111" s="312" t="s">
        <v>253</v>
      </c>
      <c r="B111" s="313"/>
      <c r="C111" s="321" t="s">
        <v>254</v>
      </c>
      <c r="D111" s="315"/>
      <c r="E111" s="350">
        <v>0</v>
      </c>
      <c r="F111" s="318">
        <v>0</v>
      </c>
      <c r="G111" s="318">
        <f t="shared" si="3"/>
        <v>0</v>
      </c>
    </row>
    <row r="112" spans="1:7" s="304" customFormat="1">
      <c r="A112" s="312"/>
      <c r="B112" s="313"/>
      <c r="C112" s="323" t="s">
        <v>255</v>
      </c>
      <c r="D112" s="315" t="s">
        <v>256</v>
      </c>
      <c r="E112" s="316">
        <v>-10</v>
      </c>
      <c r="F112" s="318">
        <v>222</v>
      </c>
      <c r="G112" s="318">
        <f t="shared" si="3"/>
        <v>-2220</v>
      </c>
    </row>
    <row r="113" spans="1:12" s="304" customFormat="1">
      <c r="A113" s="312"/>
      <c r="B113" s="313"/>
      <c r="C113" s="323"/>
      <c r="D113" s="315"/>
      <c r="E113" s="316">
        <v>0</v>
      </c>
      <c r="F113" s="318">
        <v>0</v>
      </c>
      <c r="G113" s="318">
        <f t="shared" si="3"/>
        <v>0</v>
      </c>
    </row>
    <row r="114" spans="1:12" s="304" customFormat="1">
      <c r="A114" s="312" t="s">
        <v>257</v>
      </c>
      <c r="B114" s="313"/>
      <c r="C114" s="321" t="s">
        <v>258</v>
      </c>
      <c r="D114" s="315"/>
      <c r="E114" s="316">
        <v>0</v>
      </c>
      <c r="F114" s="318">
        <v>0</v>
      </c>
      <c r="G114" s="318">
        <f t="shared" si="3"/>
        <v>0</v>
      </c>
    </row>
    <row r="115" spans="1:12" s="304" customFormat="1">
      <c r="A115" s="312"/>
      <c r="B115" s="313"/>
      <c r="C115" s="319" t="s">
        <v>259</v>
      </c>
      <c r="D115" s="315" t="s">
        <v>224</v>
      </c>
      <c r="E115" s="316">
        <v>-1</v>
      </c>
      <c r="F115" s="318">
        <v>2009</v>
      </c>
      <c r="G115" s="318">
        <f t="shared" si="3"/>
        <v>-2009</v>
      </c>
    </row>
    <row r="116" spans="1:12" s="304" customFormat="1">
      <c r="A116" s="312"/>
      <c r="B116" s="313"/>
      <c r="C116" s="319" t="s">
        <v>260</v>
      </c>
      <c r="D116" s="315" t="s">
        <v>261</v>
      </c>
      <c r="E116" s="316">
        <v>-150</v>
      </c>
      <c r="F116" s="318">
        <v>93</v>
      </c>
      <c r="G116" s="318">
        <f t="shared" si="3"/>
        <v>-13950</v>
      </c>
    </row>
    <row r="117" spans="1:12" s="304" customFormat="1">
      <c r="A117" s="312"/>
      <c r="B117" s="313"/>
      <c r="C117" s="319" t="s">
        <v>262</v>
      </c>
      <c r="D117" s="315" t="s">
        <v>224</v>
      </c>
      <c r="E117" s="316">
        <v>-1</v>
      </c>
      <c r="F117" s="318">
        <v>8919</v>
      </c>
      <c r="G117" s="318">
        <f t="shared" si="3"/>
        <v>-8919</v>
      </c>
    </row>
    <row r="118" spans="1:12" s="304" customFormat="1">
      <c r="A118" s="312"/>
      <c r="B118" s="313"/>
      <c r="C118" s="319" t="s">
        <v>263</v>
      </c>
      <c r="D118" s="315" t="s">
        <v>224</v>
      </c>
      <c r="E118" s="316">
        <v>-1</v>
      </c>
      <c r="F118" s="318">
        <v>8919</v>
      </c>
      <c r="G118" s="318">
        <f t="shared" si="3"/>
        <v>-8919</v>
      </c>
    </row>
    <row r="119" spans="1:12" s="304" customFormat="1">
      <c r="A119" s="313"/>
      <c r="B119" s="327"/>
      <c r="C119" s="339" t="s">
        <v>264</v>
      </c>
      <c r="D119" s="351" t="s">
        <v>120</v>
      </c>
      <c r="E119" s="352">
        <v>-24</v>
      </c>
      <c r="F119" s="318">
        <v>562</v>
      </c>
      <c r="G119" s="318">
        <f t="shared" si="3"/>
        <v>-13488</v>
      </c>
    </row>
    <row r="120" spans="1:12" s="304" customFormat="1">
      <c r="A120" s="312"/>
      <c r="B120" s="313"/>
      <c r="C120" s="319" t="s">
        <v>265</v>
      </c>
      <c r="D120" s="315"/>
      <c r="E120" s="316">
        <v>0</v>
      </c>
      <c r="F120" s="318">
        <v>0</v>
      </c>
      <c r="G120" s="318">
        <f t="shared" si="3"/>
        <v>0</v>
      </c>
    </row>
    <row r="121" spans="1:12" s="304" customFormat="1">
      <c r="A121" s="312"/>
      <c r="B121" s="313"/>
      <c r="C121" s="319" t="s">
        <v>266</v>
      </c>
      <c r="D121" s="315" t="s">
        <v>224</v>
      </c>
      <c r="E121" s="316">
        <v>-1</v>
      </c>
      <c r="F121" s="318">
        <v>13378</v>
      </c>
      <c r="G121" s="318">
        <f t="shared" si="3"/>
        <v>-13378</v>
      </c>
    </row>
    <row r="122" spans="1:12" s="304" customFormat="1">
      <c r="A122" s="312"/>
      <c r="B122" s="313"/>
      <c r="C122" s="319" t="s">
        <v>267</v>
      </c>
      <c r="D122" s="315" t="s">
        <v>224</v>
      </c>
      <c r="E122" s="316">
        <v>-1</v>
      </c>
      <c r="F122" s="318">
        <v>8919</v>
      </c>
      <c r="G122" s="318">
        <f t="shared" si="3"/>
        <v>-8919</v>
      </c>
    </row>
    <row r="123" spans="1:12" s="304" customFormat="1">
      <c r="A123" s="312"/>
      <c r="B123" s="313"/>
      <c r="C123" s="319"/>
      <c r="D123" s="315"/>
      <c r="E123" s="316">
        <v>0</v>
      </c>
      <c r="F123" s="318">
        <v>0</v>
      </c>
      <c r="G123" s="318">
        <f t="shared" si="3"/>
        <v>0</v>
      </c>
    </row>
    <row r="124" spans="1:12" s="304" customFormat="1">
      <c r="A124" s="312"/>
      <c r="B124" s="313"/>
      <c r="C124" s="323" t="s">
        <v>268</v>
      </c>
      <c r="D124" s="353" t="s">
        <v>145</v>
      </c>
      <c r="E124" s="325">
        <v>-1</v>
      </c>
      <c r="F124" s="318">
        <v>7135</v>
      </c>
      <c r="G124" s="318">
        <f t="shared" si="3"/>
        <v>-7135</v>
      </c>
    </row>
    <row r="125" spans="1:12" s="304" customFormat="1">
      <c r="A125" s="312"/>
      <c r="B125" s="327"/>
      <c r="C125" s="319"/>
      <c r="D125" s="315"/>
      <c r="E125" s="316"/>
      <c r="F125" s="318"/>
      <c r="G125" s="318"/>
      <c r="H125" s="288"/>
      <c r="I125" s="288"/>
      <c r="J125" s="288"/>
      <c r="K125" s="288"/>
      <c r="L125" s="288"/>
    </row>
    <row r="126" spans="1:12" ht="15.75">
      <c r="A126" s="354"/>
      <c r="B126" s="355"/>
      <c r="C126" s="356" t="s">
        <v>271</v>
      </c>
      <c r="D126" s="357"/>
      <c r="E126" s="358"/>
      <c r="F126" s="356"/>
      <c r="G126" s="359">
        <f>SUM(G6:G125)</f>
        <v>-522256</v>
      </c>
    </row>
    <row r="127" spans="1:12">
      <c r="A127" s="360"/>
      <c r="B127" s="361"/>
      <c r="C127" s="361"/>
      <c r="D127" s="362"/>
      <c r="E127" s="363"/>
      <c r="F127" s="364"/>
      <c r="G127" s="365"/>
      <c r="H127" s="304"/>
      <c r="I127" s="304"/>
      <c r="J127" s="304"/>
      <c r="K127" s="304"/>
      <c r="L127" s="304"/>
    </row>
    <row r="128" spans="1:12">
      <c r="A128" s="366"/>
      <c r="B128" s="367"/>
      <c r="C128" s="367"/>
      <c r="D128" s="368"/>
      <c r="E128" s="369"/>
      <c r="F128" s="370"/>
      <c r="G128" s="371"/>
      <c r="H128" s="304"/>
      <c r="I128" s="304"/>
      <c r="J128" s="304"/>
      <c r="K128" s="304"/>
      <c r="L128" s="304"/>
    </row>
    <row r="129" spans="1:12" s="364" customFormat="1" ht="14.25" customHeight="1">
      <c r="A129" s="372"/>
      <c r="B129" s="361"/>
      <c r="C129" s="361"/>
      <c r="D129" s="362"/>
      <c r="E129" s="363"/>
      <c r="H129" s="373"/>
      <c r="I129" s="373"/>
      <c r="J129" s="373"/>
      <c r="K129" s="373"/>
      <c r="L129" s="373"/>
    </row>
    <row r="130" spans="1:12" s="364" customFormat="1">
      <c r="A130" s="372"/>
      <c r="B130" s="361"/>
      <c r="C130" s="361"/>
      <c r="D130" s="362"/>
      <c r="E130" s="363"/>
      <c r="H130" s="373"/>
      <c r="I130" s="373"/>
      <c r="J130" s="373"/>
      <c r="K130" s="373"/>
      <c r="L130" s="373"/>
    </row>
    <row r="131" spans="1:12" s="364" customFormat="1">
      <c r="A131" s="372"/>
      <c r="B131" s="361"/>
      <c r="C131" s="361"/>
      <c r="D131" s="362"/>
      <c r="E131" s="363"/>
    </row>
    <row r="132" spans="1:12" s="364" customFormat="1" ht="15.75">
      <c r="A132" s="372"/>
      <c r="B132" s="361"/>
      <c r="D132" s="374"/>
      <c r="E132" s="363"/>
    </row>
    <row r="133" spans="1:12" s="364" customFormat="1" ht="15.75">
      <c r="A133" s="372"/>
      <c r="B133" s="361"/>
      <c r="D133" s="374"/>
      <c r="E133" s="363"/>
    </row>
    <row r="134" spans="1:12" s="364" customFormat="1" ht="15.75">
      <c r="A134" s="372"/>
      <c r="B134" s="361"/>
      <c r="D134" s="374"/>
      <c r="E134" s="363"/>
    </row>
    <row r="135" spans="1:12" s="364" customFormat="1">
      <c r="A135" s="372"/>
      <c r="B135" s="361"/>
      <c r="C135" s="361"/>
      <c r="D135" s="362"/>
      <c r="E135" s="363"/>
    </row>
    <row r="136" spans="1:12" s="364" customFormat="1">
      <c r="A136" s="372"/>
      <c r="B136" s="361"/>
      <c r="C136" s="361"/>
      <c r="D136" s="362"/>
      <c r="E136" s="363"/>
    </row>
    <row r="137" spans="1:12" s="364" customFormat="1">
      <c r="A137" s="372"/>
      <c r="B137" s="361"/>
      <c r="C137" s="361"/>
      <c r="D137" s="362"/>
      <c r="E137" s="363"/>
    </row>
    <row r="138" spans="1:12" s="364" customFormat="1">
      <c r="A138" s="372"/>
      <c r="B138" s="361"/>
      <c r="C138" s="361"/>
      <c r="D138" s="362"/>
      <c r="E138" s="363"/>
    </row>
    <row r="139" spans="1:12" s="364" customFormat="1">
      <c r="A139" s="372"/>
      <c r="B139" s="361"/>
      <c r="C139" s="361"/>
      <c r="D139" s="362"/>
      <c r="E139" s="363"/>
    </row>
    <row r="140" spans="1:12" s="364" customFormat="1">
      <c r="A140" s="372"/>
      <c r="B140" s="361"/>
      <c r="C140" s="361"/>
      <c r="D140" s="362"/>
      <c r="E140" s="363"/>
    </row>
    <row r="141" spans="1:12" s="364" customFormat="1">
      <c r="A141" s="372"/>
      <c r="B141" s="361"/>
      <c r="C141" s="361"/>
      <c r="D141" s="362"/>
      <c r="E141" s="363"/>
    </row>
    <row r="142" spans="1:12" s="364" customFormat="1">
      <c r="A142" s="372"/>
      <c r="B142" s="361"/>
      <c r="C142" s="361"/>
      <c r="D142" s="362"/>
      <c r="E142" s="363"/>
    </row>
    <row r="143" spans="1:12" s="364" customFormat="1">
      <c r="A143" s="372"/>
      <c r="B143" s="361"/>
      <c r="C143" s="361"/>
      <c r="D143" s="362"/>
      <c r="E143" s="363"/>
    </row>
    <row r="144" spans="1:12" s="364" customFormat="1">
      <c r="A144" s="372"/>
      <c r="B144" s="361"/>
      <c r="C144" s="361"/>
      <c r="D144" s="362"/>
      <c r="E144" s="363"/>
    </row>
    <row r="145" spans="1:5" s="364" customFormat="1">
      <c r="A145" s="372"/>
      <c r="B145" s="361"/>
      <c r="C145" s="361"/>
      <c r="D145" s="362"/>
      <c r="E145" s="363"/>
    </row>
    <row r="146" spans="1:5" s="364" customFormat="1">
      <c r="A146" s="372"/>
      <c r="B146" s="361"/>
      <c r="C146" s="361"/>
      <c r="D146" s="362"/>
      <c r="E146" s="363"/>
    </row>
    <row r="147" spans="1:5" s="364" customFormat="1">
      <c r="A147" s="372"/>
      <c r="B147" s="361"/>
      <c r="C147" s="361"/>
      <c r="D147" s="362"/>
      <c r="E147" s="363"/>
    </row>
    <row r="148" spans="1:5" s="364" customFormat="1">
      <c r="A148" s="372"/>
      <c r="B148" s="361"/>
      <c r="C148" s="361"/>
      <c r="D148" s="362"/>
      <c r="E148" s="363"/>
    </row>
    <row r="149" spans="1:5" s="364" customFormat="1">
      <c r="A149" s="372"/>
      <c r="B149" s="361"/>
      <c r="C149" s="361"/>
      <c r="D149" s="362"/>
      <c r="E149" s="363"/>
    </row>
    <row r="150" spans="1:5" s="364" customFormat="1">
      <c r="A150" s="372"/>
      <c r="B150" s="361"/>
      <c r="C150" s="361"/>
      <c r="D150" s="362"/>
      <c r="E150" s="363"/>
    </row>
    <row r="151" spans="1:5" s="364" customFormat="1">
      <c r="A151" s="372"/>
      <c r="B151" s="361"/>
      <c r="C151" s="361"/>
      <c r="D151" s="362"/>
      <c r="E151" s="363"/>
    </row>
    <row r="152" spans="1:5" s="364" customFormat="1">
      <c r="A152" s="372"/>
      <c r="B152" s="361"/>
      <c r="C152" s="361"/>
      <c r="D152" s="362"/>
      <c r="E152" s="363"/>
    </row>
    <row r="153" spans="1:5" s="364" customFormat="1">
      <c r="A153" s="372"/>
      <c r="B153" s="361"/>
      <c r="C153" s="361"/>
      <c r="D153" s="362"/>
      <c r="E153" s="363"/>
    </row>
    <row r="154" spans="1:5" s="364" customFormat="1">
      <c r="A154" s="372"/>
      <c r="B154" s="361"/>
      <c r="C154" s="361"/>
      <c r="D154" s="362"/>
      <c r="E154" s="363"/>
    </row>
    <row r="155" spans="1:5" s="364" customFormat="1">
      <c r="A155" s="372"/>
      <c r="B155" s="361"/>
      <c r="C155" s="361"/>
      <c r="D155" s="362"/>
      <c r="E155" s="363"/>
    </row>
    <row r="156" spans="1:5" s="364" customFormat="1">
      <c r="A156" s="372"/>
      <c r="B156" s="361"/>
      <c r="C156" s="361"/>
      <c r="D156" s="362"/>
      <c r="E156" s="363"/>
    </row>
    <row r="157" spans="1:5" s="364" customFormat="1">
      <c r="A157" s="372"/>
      <c r="B157" s="361"/>
      <c r="C157" s="361"/>
      <c r="D157" s="362"/>
      <c r="E157" s="363"/>
    </row>
    <row r="158" spans="1:5" s="364" customFormat="1">
      <c r="A158" s="372"/>
      <c r="B158" s="361"/>
      <c r="C158" s="361"/>
      <c r="D158" s="362"/>
      <c r="E158" s="363"/>
    </row>
    <row r="159" spans="1:5" s="364" customFormat="1">
      <c r="A159" s="372"/>
      <c r="B159" s="361"/>
      <c r="C159" s="361"/>
      <c r="D159" s="362"/>
      <c r="E159" s="363"/>
    </row>
    <row r="160" spans="1:5" s="364" customFormat="1">
      <c r="A160" s="372"/>
      <c r="B160" s="361"/>
      <c r="C160" s="361"/>
      <c r="D160" s="362"/>
      <c r="E160" s="363"/>
    </row>
    <row r="161" spans="1:5" s="364" customFormat="1">
      <c r="A161" s="372"/>
      <c r="B161" s="361"/>
      <c r="C161" s="361"/>
      <c r="D161" s="362"/>
      <c r="E161" s="363"/>
    </row>
    <row r="162" spans="1:5" s="364" customFormat="1">
      <c r="A162" s="372"/>
      <c r="B162" s="361"/>
      <c r="C162" s="361"/>
      <c r="D162" s="362"/>
      <c r="E162" s="363"/>
    </row>
    <row r="163" spans="1:5" s="364" customFormat="1">
      <c r="A163" s="372"/>
      <c r="B163" s="361"/>
      <c r="C163" s="361"/>
      <c r="D163" s="362"/>
      <c r="E163" s="363"/>
    </row>
    <row r="164" spans="1:5" s="364" customFormat="1">
      <c r="A164" s="372"/>
      <c r="B164" s="361"/>
      <c r="C164" s="361"/>
      <c r="D164" s="362"/>
      <c r="E164" s="363"/>
    </row>
    <row r="165" spans="1:5" s="364" customFormat="1">
      <c r="A165" s="372"/>
      <c r="B165" s="361"/>
      <c r="C165" s="361"/>
      <c r="D165" s="362"/>
      <c r="E165" s="363"/>
    </row>
    <row r="166" spans="1:5" s="364" customFormat="1">
      <c r="A166" s="372"/>
      <c r="B166" s="361"/>
      <c r="C166" s="361"/>
      <c r="D166" s="362"/>
      <c r="E166" s="363"/>
    </row>
    <row r="167" spans="1:5" s="364" customFormat="1">
      <c r="A167" s="372"/>
      <c r="B167" s="361"/>
      <c r="C167" s="361"/>
      <c r="D167" s="362"/>
      <c r="E167" s="363"/>
    </row>
    <row r="168" spans="1:5" s="364" customFormat="1">
      <c r="A168" s="372"/>
      <c r="B168" s="361"/>
      <c r="C168" s="361"/>
      <c r="D168" s="362"/>
      <c r="E168" s="363"/>
    </row>
    <row r="169" spans="1:5" s="364" customFormat="1">
      <c r="A169" s="372"/>
      <c r="B169" s="361"/>
      <c r="C169" s="361"/>
      <c r="D169" s="362"/>
      <c r="E169" s="363"/>
    </row>
    <row r="170" spans="1:5" s="364" customFormat="1">
      <c r="A170" s="372"/>
      <c r="B170" s="361"/>
      <c r="C170" s="361"/>
      <c r="D170" s="362"/>
      <c r="E170" s="363"/>
    </row>
    <row r="171" spans="1:5" s="364" customFormat="1">
      <c r="A171" s="372"/>
      <c r="B171" s="361"/>
      <c r="C171" s="361"/>
      <c r="D171" s="362"/>
      <c r="E171" s="363"/>
    </row>
    <row r="172" spans="1:5" s="364" customFormat="1">
      <c r="A172" s="372"/>
      <c r="B172" s="361"/>
      <c r="C172" s="361"/>
      <c r="D172" s="362"/>
      <c r="E172" s="363"/>
    </row>
    <row r="173" spans="1:5" s="364" customFormat="1">
      <c r="A173" s="372"/>
      <c r="B173" s="361"/>
      <c r="C173" s="361"/>
      <c r="D173" s="362"/>
      <c r="E173" s="363"/>
    </row>
    <row r="174" spans="1:5" s="364" customFormat="1">
      <c r="A174" s="372"/>
      <c r="B174" s="361"/>
      <c r="C174" s="361"/>
      <c r="D174" s="362"/>
      <c r="E174" s="363"/>
    </row>
    <row r="175" spans="1:5" s="364" customFormat="1">
      <c r="A175" s="372"/>
      <c r="B175" s="361"/>
      <c r="C175" s="361"/>
      <c r="D175" s="362"/>
      <c r="E175" s="363"/>
    </row>
    <row r="176" spans="1:5" s="364" customFormat="1">
      <c r="A176" s="372"/>
      <c r="B176" s="361"/>
      <c r="C176" s="361"/>
      <c r="D176" s="362"/>
      <c r="E176" s="363"/>
    </row>
    <row r="177" spans="1:5" s="364" customFormat="1">
      <c r="A177" s="372"/>
      <c r="B177" s="361"/>
      <c r="C177" s="361"/>
      <c r="D177" s="362"/>
      <c r="E177" s="363"/>
    </row>
    <row r="178" spans="1:5" s="364" customFormat="1">
      <c r="A178" s="372"/>
      <c r="B178" s="361"/>
      <c r="C178" s="361"/>
      <c r="D178" s="362"/>
      <c r="E178" s="363"/>
    </row>
    <row r="179" spans="1:5" s="364" customFormat="1">
      <c r="A179" s="372"/>
      <c r="B179" s="361"/>
      <c r="C179" s="361"/>
      <c r="D179" s="362"/>
      <c r="E179" s="363"/>
    </row>
    <row r="180" spans="1:5" s="364" customFormat="1">
      <c r="A180" s="372"/>
      <c r="B180" s="361"/>
      <c r="C180" s="361"/>
      <c r="D180" s="362"/>
      <c r="E180" s="363"/>
    </row>
    <row r="181" spans="1:5" s="364" customFormat="1">
      <c r="A181" s="372"/>
      <c r="B181" s="361"/>
      <c r="C181" s="361"/>
      <c r="D181" s="362"/>
      <c r="E181" s="363"/>
    </row>
    <row r="182" spans="1:5" s="364" customFormat="1">
      <c r="A182" s="372"/>
      <c r="B182" s="361"/>
      <c r="C182" s="361"/>
      <c r="D182" s="362"/>
      <c r="E182" s="363"/>
    </row>
    <row r="183" spans="1:5" s="364" customFormat="1">
      <c r="A183" s="372"/>
      <c r="B183" s="361"/>
      <c r="C183" s="361"/>
      <c r="D183" s="362"/>
      <c r="E183" s="363"/>
    </row>
    <row r="184" spans="1:5" s="364" customFormat="1">
      <c r="A184" s="372"/>
      <c r="B184" s="361"/>
      <c r="C184" s="361"/>
      <c r="D184" s="362"/>
      <c r="E184" s="363"/>
    </row>
    <row r="185" spans="1:5" s="364" customFormat="1">
      <c r="A185" s="372"/>
      <c r="B185" s="361"/>
      <c r="C185" s="361"/>
      <c r="D185" s="362"/>
      <c r="E185" s="363"/>
    </row>
    <row r="186" spans="1:5" s="364" customFormat="1">
      <c r="A186" s="372"/>
      <c r="B186" s="361"/>
      <c r="C186" s="361"/>
      <c r="D186" s="362"/>
      <c r="E186" s="363"/>
    </row>
    <row r="187" spans="1:5" s="364" customFormat="1">
      <c r="A187" s="372"/>
      <c r="B187" s="361"/>
      <c r="C187" s="361"/>
      <c r="D187" s="362"/>
      <c r="E187" s="363"/>
    </row>
    <row r="188" spans="1:5" s="364" customFormat="1">
      <c r="A188" s="372"/>
      <c r="B188" s="361"/>
      <c r="C188" s="361"/>
      <c r="D188" s="362"/>
      <c r="E188" s="363"/>
    </row>
    <row r="189" spans="1:5" s="364" customFormat="1">
      <c r="A189" s="372"/>
      <c r="B189" s="361"/>
      <c r="C189" s="361"/>
      <c r="D189" s="362"/>
      <c r="E189" s="363"/>
    </row>
    <row r="190" spans="1:5" s="364" customFormat="1">
      <c r="A190" s="372"/>
      <c r="B190" s="361"/>
      <c r="C190" s="361"/>
      <c r="D190" s="362"/>
      <c r="E190" s="363"/>
    </row>
    <row r="191" spans="1:5" s="364" customFormat="1">
      <c r="A191" s="372"/>
      <c r="B191" s="361"/>
      <c r="C191" s="361"/>
      <c r="D191" s="362"/>
      <c r="E191" s="363"/>
    </row>
    <row r="192" spans="1:5" s="364" customFormat="1">
      <c r="A192" s="372"/>
      <c r="B192" s="361"/>
      <c r="C192" s="361"/>
      <c r="D192" s="362"/>
      <c r="E192" s="363"/>
    </row>
    <row r="193" spans="1:5" s="364" customFormat="1">
      <c r="A193" s="372"/>
      <c r="B193" s="361"/>
      <c r="C193" s="361"/>
      <c r="D193" s="362"/>
      <c r="E193" s="363"/>
    </row>
    <row r="194" spans="1:5" s="364" customFormat="1">
      <c r="A194" s="372"/>
      <c r="B194" s="361"/>
      <c r="C194" s="361"/>
      <c r="D194" s="362"/>
      <c r="E194" s="363"/>
    </row>
    <row r="195" spans="1:5" s="364" customFormat="1">
      <c r="A195" s="372"/>
      <c r="B195" s="361"/>
      <c r="C195" s="361"/>
      <c r="D195" s="362"/>
      <c r="E195" s="363"/>
    </row>
    <row r="196" spans="1:5" s="364" customFormat="1">
      <c r="A196" s="372"/>
      <c r="B196" s="361"/>
      <c r="C196" s="361"/>
      <c r="D196" s="362"/>
      <c r="E196" s="363"/>
    </row>
    <row r="197" spans="1:5" s="364" customFormat="1">
      <c r="A197" s="372"/>
      <c r="B197" s="361"/>
      <c r="C197" s="361"/>
      <c r="D197" s="362"/>
      <c r="E197" s="363"/>
    </row>
    <row r="198" spans="1:5" s="364" customFormat="1">
      <c r="A198" s="372"/>
      <c r="B198" s="361"/>
      <c r="C198" s="361"/>
      <c r="D198" s="362"/>
      <c r="E198" s="363"/>
    </row>
    <row r="199" spans="1:5" s="364" customFormat="1">
      <c r="A199" s="372"/>
      <c r="B199" s="361"/>
      <c r="C199" s="361"/>
      <c r="D199" s="362"/>
      <c r="E199" s="363"/>
    </row>
    <row r="200" spans="1:5" s="364" customFormat="1">
      <c r="A200" s="372"/>
      <c r="B200" s="361"/>
      <c r="C200" s="361"/>
      <c r="D200" s="362"/>
      <c r="E200" s="363"/>
    </row>
    <row r="201" spans="1:5" s="364" customFormat="1">
      <c r="A201" s="372"/>
      <c r="B201" s="361"/>
      <c r="C201" s="361"/>
      <c r="D201" s="362"/>
      <c r="E201" s="363"/>
    </row>
    <row r="202" spans="1:5" s="364" customFormat="1">
      <c r="A202" s="372"/>
      <c r="B202" s="361"/>
      <c r="C202" s="361"/>
      <c r="D202" s="362"/>
      <c r="E202" s="363"/>
    </row>
    <row r="203" spans="1:5" s="364" customFormat="1">
      <c r="A203" s="372"/>
      <c r="B203" s="361"/>
      <c r="C203" s="361"/>
      <c r="D203" s="362"/>
      <c r="E203" s="363"/>
    </row>
    <row r="204" spans="1:5" s="364" customFormat="1">
      <c r="A204" s="372"/>
      <c r="B204" s="361"/>
      <c r="C204" s="361"/>
      <c r="D204" s="362"/>
      <c r="E204" s="363"/>
    </row>
    <row r="205" spans="1:5" s="364" customFormat="1">
      <c r="A205" s="372"/>
      <c r="B205" s="361"/>
      <c r="C205" s="361"/>
      <c r="D205" s="362"/>
      <c r="E205" s="363"/>
    </row>
    <row r="206" spans="1:5" s="364" customFormat="1">
      <c r="A206" s="372"/>
      <c r="B206" s="361"/>
      <c r="C206" s="361"/>
      <c r="D206" s="362"/>
      <c r="E206" s="363"/>
    </row>
    <row r="207" spans="1:5" s="364" customFormat="1">
      <c r="A207" s="372"/>
      <c r="B207" s="361"/>
      <c r="C207" s="361"/>
      <c r="D207" s="362"/>
      <c r="E207" s="363"/>
    </row>
    <row r="208" spans="1:5" s="364" customFormat="1">
      <c r="A208" s="372"/>
      <c r="B208" s="361"/>
      <c r="C208" s="361"/>
      <c r="D208" s="362"/>
      <c r="E208" s="363"/>
    </row>
    <row r="209" spans="1:5" s="364" customFormat="1">
      <c r="A209" s="372"/>
      <c r="B209" s="361"/>
      <c r="C209" s="361"/>
      <c r="D209" s="362"/>
      <c r="E209" s="363"/>
    </row>
    <row r="210" spans="1:5" s="364" customFormat="1">
      <c r="A210" s="372"/>
      <c r="B210" s="361"/>
      <c r="C210" s="361"/>
      <c r="D210" s="362"/>
      <c r="E210" s="363"/>
    </row>
    <row r="211" spans="1:5" s="364" customFormat="1">
      <c r="A211" s="372"/>
      <c r="B211" s="361"/>
      <c r="C211" s="361"/>
      <c r="D211" s="362"/>
      <c r="E211" s="363"/>
    </row>
    <row r="212" spans="1:5" s="364" customFormat="1">
      <c r="A212" s="372"/>
      <c r="B212" s="361"/>
      <c r="C212" s="361"/>
      <c r="D212" s="362"/>
      <c r="E212" s="363"/>
    </row>
    <row r="213" spans="1:5" s="364" customFormat="1">
      <c r="A213" s="372"/>
      <c r="B213" s="361"/>
      <c r="C213" s="361"/>
      <c r="D213" s="362"/>
      <c r="E213" s="363"/>
    </row>
    <row r="214" spans="1:5" s="364" customFormat="1">
      <c r="A214" s="372"/>
      <c r="B214" s="361"/>
      <c r="C214" s="361"/>
      <c r="D214" s="362"/>
      <c r="E214" s="363"/>
    </row>
    <row r="215" spans="1:5" s="364" customFormat="1">
      <c r="A215" s="372"/>
      <c r="B215" s="361"/>
      <c r="C215" s="361"/>
      <c r="D215" s="362"/>
      <c r="E215" s="363"/>
    </row>
    <row r="216" spans="1:5" s="364" customFormat="1">
      <c r="A216" s="372"/>
      <c r="B216" s="361"/>
      <c r="C216" s="361"/>
      <c r="D216" s="362"/>
      <c r="E216" s="363"/>
    </row>
    <row r="217" spans="1:5" s="364" customFormat="1">
      <c r="A217" s="372"/>
      <c r="B217" s="361"/>
      <c r="C217" s="361"/>
      <c r="D217" s="362"/>
      <c r="E217" s="363"/>
    </row>
    <row r="218" spans="1:5" s="364" customFormat="1">
      <c r="A218" s="372"/>
      <c r="B218" s="361"/>
      <c r="C218" s="361"/>
      <c r="D218" s="362"/>
      <c r="E218" s="363"/>
    </row>
    <row r="219" spans="1:5" s="364" customFormat="1">
      <c r="A219" s="372"/>
      <c r="B219" s="361"/>
      <c r="C219" s="361"/>
      <c r="D219" s="362"/>
      <c r="E219" s="363"/>
    </row>
    <row r="220" spans="1:5" s="364" customFormat="1">
      <c r="A220" s="372"/>
      <c r="B220" s="361"/>
      <c r="C220" s="361"/>
      <c r="D220" s="362"/>
      <c r="E220" s="363"/>
    </row>
    <row r="221" spans="1:5" s="364" customFormat="1">
      <c r="A221" s="372"/>
      <c r="B221" s="361"/>
      <c r="C221" s="361"/>
      <c r="D221" s="362"/>
      <c r="E221" s="363"/>
    </row>
    <row r="222" spans="1:5" s="364" customFormat="1">
      <c r="A222" s="372"/>
      <c r="B222" s="361"/>
      <c r="C222" s="361"/>
      <c r="D222" s="362"/>
      <c r="E222" s="363"/>
    </row>
    <row r="223" spans="1:5" s="364" customFormat="1">
      <c r="A223" s="372"/>
      <c r="B223" s="361"/>
      <c r="C223" s="361"/>
      <c r="D223" s="362"/>
      <c r="E223" s="363"/>
    </row>
    <row r="224" spans="1:5" s="364" customFormat="1">
      <c r="A224" s="372"/>
      <c r="B224" s="361"/>
      <c r="C224" s="361"/>
      <c r="D224" s="362"/>
      <c r="E224" s="363"/>
    </row>
    <row r="225" spans="1:5" s="364" customFormat="1">
      <c r="A225" s="372"/>
      <c r="B225" s="361"/>
      <c r="C225" s="361"/>
      <c r="D225" s="362"/>
      <c r="E225" s="363"/>
    </row>
    <row r="226" spans="1:5" s="364" customFormat="1">
      <c r="A226" s="372"/>
      <c r="B226" s="361"/>
      <c r="C226" s="361"/>
      <c r="D226" s="362"/>
      <c r="E226" s="363"/>
    </row>
    <row r="227" spans="1:5" s="364" customFormat="1">
      <c r="A227" s="372"/>
      <c r="B227" s="361"/>
      <c r="C227" s="361"/>
      <c r="D227" s="362"/>
      <c r="E227" s="363"/>
    </row>
    <row r="228" spans="1:5" s="364" customFormat="1">
      <c r="A228" s="372"/>
      <c r="B228" s="361"/>
      <c r="C228" s="361"/>
      <c r="D228" s="362"/>
      <c r="E228" s="363"/>
    </row>
    <row r="229" spans="1:5" s="364" customFormat="1">
      <c r="A229" s="372"/>
      <c r="B229" s="361"/>
      <c r="C229" s="361"/>
      <c r="D229" s="362"/>
      <c r="E229" s="363"/>
    </row>
    <row r="230" spans="1:5" s="364" customFormat="1">
      <c r="A230" s="372"/>
      <c r="B230" s="361"/>
      <c r="C230" s="361"/>
      <c r="D230" s="362"/>
      <c r="E230" s="363"/>
    </row>
    <row r="231" spans="1:5" s="364" customFormat="1">
      <c r="A231" s="372"/>
      <c r="B231" s="361"/>
      <c r="C231" s="361"/>
      <c r="D231" s="362"/>
      <c r="E231" s="363"/>
    </row>
    <row r="232" spans="1:5" s="364" customFormat="1">
      <c r="A232" s="372"/>
      <c r="B232" s="361"/>
      <c r="C232" s="361"/>
      <c r="D232" s="362"/>
      <c r="E232" s="363"/>
    </row>
    <row r="233" spans="1:5" s="364" customFormat="1">
      <c r="A233" s="372"/>
      <c r="B233" s="361"/>
      <c r="C233" s="361"/>
      <c r="D233" s="362"/>
      <c r="E233" s="363"/>
    </row>
    <row r="234" spans="1:5" s="364" customFormat="1">
      <c r="A234" s="372"/>
      <c r="B234" s="361"/>
      <c r="C234" s="361"/>
      <c r="D234" s="362"/>
      <c r="E234" s="363"/>
    </row>
    <row r="235" spans="1:5" s="364" customFormat="1">
      <c r="A235" s="372"/>
      <c r="B235" s="361"/>
      <c r="C235" s="361"/>
      <c r="D235" s="362"/>
      <c r="E235" s="363"/>
    </row>
    <row r="236" spans="1:5" s="364" customFormat="1">
      <c r="A236" s="372"/>
      <c r="B236" s="361"/>
      <c r="C236" s="361"/>
      <c r="D236" s="362"/>
      <c r="E236" s="363"/>
    </row>
    <row r="237" spans="1:5" s="364" customFormat="1">
      <c r="A237" s="372"/>
      <c r="B237" s="361"/>
      <c r="C237" s="361"/>
      <c r="D237" s="362"/>
      <c r="E237" s="363"/>
    </row>
    <row r="238" spans="1:5" s="364" customFormat="1">
      <c r="A238" s="372"/>
      <c r="B238" s="361"/>
      <c r="C238" s="361"/>
      <c r="D238" s="362"/>
      <c r="E238" s="363"/>
    </row>
    <row r="239" spans="1:5" s="364" customFormat="1">
      <c r="A239" s="372"/>
      <c r="B239" s="361"/>
      <c r="C239" s="361"/>
      <c r="D239" s="362"/>
      <c r="E239" s="363"/>
    </row>
    <row r="240" spans="1:5" s="364" customFormat="1">
      <c r="A240" s="372"/>
      <c r="B240" s="361"/>
      <c r="C240" s="361"/>
      <c r="D240" s="362"/>
      <c r="E240" s="363"/>
    </row>
    <row r="241" spans="1:5" s="364" customFormat="1">
      <c r="A241" s="372"/>
      <c r="B241" s="361"/>
      <c r="C241" s="361"/>
      <c r="D241" s="362"/>
      <c r="E241" s="363"/>
    </row>
    <row r="242" spans="1:5" s="364" customFormat="1">
      <c r="A242" s="372"/>
      <c r="B242" s="361"/>
      <c r="C242" s="361"/>
      <c r="D242" s="362"/>
      <c r="E242" s="363"/>
    </row>
    <row r="243" spans="1:5" s="364" customFormat="1">
      <c r="A243" s="372"/>
      <c r="B243" s="361"/>
      <c r="C243" s="361"/>
      <c r="D243" s="362"/>
      <c r="E243" s="363"/>
    </row>
    <row r="244" spans="1:5" s="364" customFormat="1">
      <c r="A244" s="372"/>
      <c r="B244" s="361"/>
      <c r="C244" s="361"/>
      <c r="D244" s="362"/>
      <c r="E244" s="363"/>
    </row>
    <row r="245" spans="1:5" s="364" customFormat="1">
      <c r="A245" s="372"/>
      <c r="B245" s="361"/>
      <c r="C245" s="361"/>
      <c r="D245" s="362"/>
      <c r="E245" s="363"/>
    </row>
    <row r="246" spans="1:5" s="364" customFormat="1">
      <c r="A246" s="372"/>
      <c r="B246" s="361"/>
      <c r="C246" s="361"/>
      <c r="D246" s="362"/>
      <c r="E246" s="363"/>
    </row>
    <row r="247" spans="1:5" s="364" customFormat="1">
      <c r="A247" s="372"/>
      <c r="B247" s="361"/>
      <c r="C247" s="361"/>
      <c r="D247" s="362"/>
      <c r="E247" s="363"/>
    </row>
    <row r="248" spans="1:5" s="364" customFormat="1">
      <c r="A248" s="372"/>
      <c r="B248" s="361"/>
      <c r="C248" s="361"/>
      <c r="D248" s="362"/>
      <c r="E248" s="363"/>
    </row>
    <row r="249" spans="1:5" s="364" customFormat="1">
      <c r="A249" s="372"/>
      <c r="B249" s="361"/>
      <c r="C249" s="361"/>
      <c r="D249" s="362"/>
      <c r="E249" s="363"/>
    </row>
    <row r="250" spans="1:5" s="364" customFormat="1">
      <c r="A250" s="372"/>
      <c r="B250" s="361"/>
      <c r="C250" s="361"/>
      <c r="D250" s="362"/>
      <c r="E250" s="363"/>
    </row>
    <row r="251" spans="1:5" s="364" customFormat="1">
      <c r="A251" s="372"/>
      <c r="B251" s="361"/>
      <c r="C251" s="361"/>
      <c r="D251" s="362"/>
      <c r="E251" s="363"/>
    </row>
    <row r="252" spans="1:5" s="364" customFormat="1">
      <c r="A252" s="372"/>
      <c r="B252" s="361"/>
      <c r="C252" s="361"/>
      <c r="D252" s="362"/>
      <c r="E252" s="363"/>
    </row>
    <row r="253" spans="1:5" s="364" customFormat="1">
      <c r="A253" s="372"/>
      <c r="B253" s="361"/>
      <c r="C253" s="361"/>
      <c r="D253" s="362"/>
      <c r="E253" s="363"/>
    </row>
    <row r="254" spans="1:5" s="364" customFormat="1">
      <c r="A254" s="372"/>
      <c r="B254" s="361"/>
      <c r="C254" s="361"/>
      <c r="D254" s="362"/>
      <c r="E254" s="363"/>
    </row>
    <row r="255" spans="1:5" s="364" customFormat="1">
      <c r="A255" s="372"/>
      <c r="B255" s="361"/>
      <c r="C255" s="361"/>
      <c r="D255" s="362"/>
      <c r="E255" s="363"/>
    </row>
    <row r="256" spans="1:5" s="364" customFormat="1">
      <c r="A256" s="372"/>
      <c r="B256" s="361"/>
      <c r="C256" s="361"/>
      <c r="D256" s="362"/>
      <c r="E256" s="363"/>
    </row>
    <row r="257" spans="1:5" s="364" customFormat="1">
      <c r="A257" s="372"/>
      <c r="B257" s="361"/>
      <c r="C257" s="361"/>
      <c r="D257" s="362"/>
      <c r="E257" s="363"/>
    </row>
    <row r="258" spans="1:5" s="364" customFormat="1">
      <c r="A258" s="372"/>
      <c r="B258" s="361"/>
      <c r="C258" s="361"/>
      <c r="D258" s="362"/>
      <c r="E258" s="363"/>
    </row>
    <row r="259" spans="1:5" s="364" customFormat="1">
      <c r="A259" s="372"/>
      <c r="B259" s="361"/>
      <c r="C259" s="361"/>
      <c r="D259" s="362"/>
      <c r="E259" s="363"/>
    </row>
    <row r="260" spans="1:5" s="364" customFormat="1">
      <c r="A260" s="372"/>
      <c r="B260" s="361"/>
      <c r="C260" s="361"/>
      <c r="D260" s="362"/>
      <c r="E260" s="363"/>
    </row>
    <row r="261" spans="1:5" s="364" customFormat="1">
      <c r="A261" s="372"/>
      <c r="B261" s="361"/>
      <c r="C261" s="361"/>
      <c r="D261" s="362"/>
      <c r="E261" s="363"/>
    </row>
    <row r="262" spans="1:5" s="364" customFormat="1">
      <c r="A262" s="372"/>
      <c r="B262" s="361"/>
      <c r="C262" s="361"/>
      <c r="D262" s="362"/>
      <c r="E262" s="363"/>
    </row>
    <row r="263" spans="1:5" s="364" customFormat="1">
      <c r="A263" s="372"/>
      <c r="B263" s="361"/>
      <c r="C263" s="361"/>
      <c r="D263" s="362"/>
      <c r="E263" s="363"/>
    </row>
    <row r="264" spans="1:5" s="364" customFormat="1">
      <c r="A264" s="372"/>
      <c r="B264" s="361"/>
      <c r="C264" s="361"/>
      <c r="D264" s="362"/>
      <c r="E264" s="363"/>
    </row>
    <row r="265" spans="1:5" s="364" customFormat="1">
      <c r="A265" s="372"/>
      <c r="B265" s="361"/>
      <c r="C265" s="361"/>
      <c r="D265" s="362"/>
      <c r="E265" s="363"/>
    </row>
    <row r="266" spans="1:5" s="364" customFormat="1">
      <c r="A266" s="372"/>
      <c r="B266" s="361"/>
      <c r="C266" s="361"/>
      <c r="D266" s="362"/>
      <c r="E266" s="363"/>
    </row>
    <row r="267" spans="1:5" s="364" customFormat="1">
      <c r="A267" s="372"/>
      <c r="B267" s="361"/>
      <c r="C267" s="361"/>
      <c r="D267" s="362"/>
      <c r="E267" s="363"/>
    </row>
    <row r="268" spans="1:5" s="364" customFormat="1">
      <c r="A268" s="372"/>
      <c r="B268" s="361"/>
      <c r="C268" s="361"/>
      <c r="D268" s="362"/>
      <c r="E268" s="363"/>
    </row>
    <row r="269" spans="1:5" s="364" customFormat="1">
      <c r="A269" s="372"/>
      <c r="B269" s="361"/>
      <c r="C269" s="361"/>
      <c r="D269" s="362"/>
      <c r="E269" s="363"/>
    </row>
    <row r="270" spans="1:5" s="364" customFormat="1">
      <c r="A270" s="372"/>
      <c r="B270" s="361"/>
      <c r="C270" s="361"/>
      <c r="D270" s="362"/>
      <c r="E270" s="363"/>
    </row>
    <row r="271" spans="1:5" s="364" customFormat="1">
      <c r="A271" s="372"/>
      <c r="B271" s="361"/>
      <c r="C271" s="361"/>
      <c r="D271" s="362"/>
      <c r="E271" s="363"/>
    </row>
    <row r="272" spans="1:5" s="364" customFormat="1">
      <c r="A272" s="372"/>
      <c r="B272" s="361"/>
      <c r="C272" s="361"/>
      <c r="D272" s="362"/>
      <c r="E272" s="363"/>
    </row>
    <row r="273" spans="1:5" s="364" customFormat="1">
      <c r="A273" s="372"/>
      <c r="B273" s="361"/>
      <c r="C273" s="361"/>
      <c r="D273" s="362"/>
      <c r="E273" s="363"/>
    </row>
    <row r="274" spans="1:5" s="364" customFormat="1">
      <c r="A274" s="372"/>
      <c r="B274" s="361"/>
      <c r="C274" s="361"/>
      <c r="D274" s="362"/>
      <c r="E274" s="363"/>
    </row>
    <row r="275" spans="1:5" s="364" customFormat="1">
      <c r="A275" s="372"/>
      <c r="B275" s="361"/>
      <c r="C275" s="361"/>
      <c r="D275" s="362"/>
      <c r="E275" s="363"/>
    </row>
    <row r="276" spans="1:5" s="364" customFormat="1">
      <c r="A276" s="372"/>
      <c r="B276" s="361"/>
      <c r="C276" s="361"/>
      <c r="D276" s="362"/>
      <c r="E276" s="363"/>
    </row>
    <row r="277" spans="1:5" s="364" customFormat="1">
      <c r="A277" s="372"/>
      <c r="B277" s="361"/>
      <c r="C277" s="361"/>
      <c r="D277" s="362"/>
      <c r="E277" s="363"/>
    </row>
    <row r="278" spans="1:5" s="364" customFormat="1">
      <c r="A278" s="372"/>
      <c r="B278" s="361"/>
      <c r="C278" s="361"/>
      <c r="D278" s="362"/>
      <c r="E278" s="363"/>
    </row>
    <row r="279" spans="1:5" s="364" customFormat="1">
      <c r="A279" s="372"/>
      <c r="B279" s="361"/>
      <c r="C279" s="361"/>
      <c r="D279" s="362"/>
      <c r="E279" s="363"/>
    </row>
    <row r="280" spans="1:5" s="364" customFormat="1">
      <c r="A280" s="372"/>
      <c r="B280" s="361"/>
      <c r="C280" s="361"/>
      <c r="D280" s="362"/>
      <c r="E280" s="363"/>
    </row>
    <row r="281" spans="1:5" s="364" customFormat="1">
      <c r="A281" s="372"/>
      <c r="B281" s="361"/>
      <c r="C281" s="361"/>
      <c r="D281" s="362"/>
      <c r="E281" s="363"/>
    </row>
    <row r="282" spans="1:5" s="364" customFormat="1">
      <c r="A282" s="372"/>
      <c r="B282" s="361"/>
      <c r="C282" s="361"/>
      <c r="D282" s="362"/>
      <c r="E282" s="363"/>
    </row>
    <row r="283" spans="1:5" s="364" customFormat="1">
      <c r="A283" s="372"/>
      <c r="B283" s="361"/>
      <c r="C283" s="361"/>
      <c r="D283" s="362"/>
      <c r="E283" s="363"/>
    </row>
    <row r="284" spans="1:5" s="364" customFormat="1">
      <c r="A284" s="372"/>
      <c r="B284" s="361"/>
      <c r="C284" s="361"/>
      <c r="D284" s="362"/>
      <c r="E284" s="363"/>
    </row>
    <row r="285" spans="1:5" s="364" customFormat="1">
      <c r="A285" s="372"/>
      <c r="B285" s="361"/>
      <c r="C285" s="361"/>
      <c r="D285" s="362"/>
      <c r="E285" s="363"/>
    </row>
    <row r="286" spans="1:5" s="364" customFormat="1">
      <c r="A286" s="372"/>
      <c r="B286" s="361"/>
      <c r="C286" s="361"/>
      <c r="D286" s="362"/>
      <c r="E286" s="363"/>
    </row>
    <row r="287" spans="1:5" s="364" customFormat="1">
      <c r="A287" s="372"/>
      <c r="B287" s="361"/>
      <c r="C287" s="361"/>
      <c r="D287" s="362"/>
      <c r="E287" s="363"/>
    </row>
    <row r="288" spans="1:5" s="364" customFormat="1">
      <c r="A288" s="372"/>
      <c r="B288" s="361"/>
      <c r="C288" s="361"/>
      <c r="D288" s="362"/>
      <c r="E288" s="363"/>
    </row>
    <row r="289" spans="1:5" s="364" customFormat="1">
      <c r="A289" s="372"/>
      <c r="B289" s="361"/>
      <c r="C289" s="361"/>
      <c r="D289" s="362"/>
      <c r="E289" s="363"/>
    </row>
    <row r="290" spans="1:5" s="364" customFormat="1">
      <c r="A290" s="372"/>
      <c r="B290" s="361"/>
      <c r="C290" s="361"/>
      <c r="D290" s="362"/>
      <c r="E290" s="363"/>
    </row>
    <row r="291" spans="1:5" s="364" customFormat="1">
      <c r="A291" s="372"/>
      <c r="B291" s="361"/>
      <c r="C291" s="361"/>
      <c r="D291" s="362"/>
      <c r="E291" s="363"/>
    </row>
    <row r="292" spans="1:5" s="364" customFormat="1">
      <c r="A292" s="372"/>
      <c r="B292" s="361"/>
      <c r="C292" s="361"/>
      <c r="D292" s="362"/>
      <c r="E292" s="363"/>
    </row>
    <row r="293" spans="1:5" s="364" customFormat="1">
      <c r="A293" s="372"/>
      <c r="B293" s="361"/>
      <c r="C293" s="361"/>
      <c r="D293" s="362"/>
      <c r="E293" s="363"/>
    </row>
    <row r="294" spans="1:5" s="364" customFormat="1">
      <c r="A294" s="372"/>
      <c r="B294" s="361"/>
      <c r="C294" s="361"/>
      <c r="D294" s="362"/>
      <c r="E294" s="363"/>
    </row>
    <row r="295" spans="1:5" s="364" customFormat="1">
      <c r="A295" s="372"/>
      <c r="B295" s="361"/>
      <c r="C295" s="361"/>
      <c r="D295" s="362"/>
      <c r="E295" s="363"/>
    </row>
    <row r="296" spans="1:5" s="364" customFormat="1">
      <c r="A296" s="372"/>
      <c r="B296" s="361"/>
      <c r="C296" s="361"/>
      <c r="D296" s="362"/>
      <c r="E296" s="363"/>
    </row>
    <row r="297" spans="1:5" s="364" customFormat="1">
      <c r="A297" s="372"/>
      <c r="B297" s="361"/>
      <c r="C297" s="361"/>
      <c r="D297" s="362"/>
      <c r="E297" s="363"/>
    </row>
    <row r="298" spans="1:5" s="364" customFormat="1">
      <c r="A298" s="372"/>
      <c r="B298" s="361"/>
      <c r="C298" s="361"/>
      <c r="D298" s="362"/>
      <c r="E298" s="363"/>
    </row>
    <row r="299" spans="1:5" s="364" customFormat="1">
      <c r="A299" s="372"/>
      <c r="B299" s="361"/>
      <c r="C299" s="361"/>
      <c r="D299" s="362"/>
      <c r="E299" s="363"/>
    </row>
    <row r="300" spans="1:5" s="364" customFormat="1">
      <c r="A300" s="372"/>
      <c r="B300" s="361"/>
      <c r="C300" s="361"/>
      <c r="D300" s="362"/>
      <c r="E300" s="363"/>
    </row>
    <row r="301" spans="1:5" s="364" customFormat="1">
      <c r="A301" s="372"/>
      <c r="B301" s="361"/>
      <c r="C301" s="361"/>
      <c r="D301" s="362"/>
      <c r="E301" s="363"/>
    </row>
    <row r="302" spans="1:5" s="364" customFormat="1">
      <c r="A302" s="372"/>
      <c r="B302" s="361"/>
      <c r="C302" s="361"/>
      <c r="D302" s="362"/>
      <c r="E302" s="363"/>
    </row>
    <row r="303" spans="1:5" s="364" customFormat="1">
      <c r="A303" s="372"/>
      <c r="B303" s="361"/>
      <c r="C303" s="361"/>
      <c r="D303" s="362"/>
      <c r="E303" s="363"/>
    </row>
    <row r="304" spans="1:5" s="364" customFormat="1">
      <c r="A304" s="372"/>
      <c r="B304" s="361"/>
      <c r="C304" s="361"/>
      <c r="D304" s="362"/>
      <c r="E304" s="363"/>
    </row>
    <row r="305" spans="1:5" s="364" customFormat="1">
      <c r="A305" s="372"/>
      <c r="B305" s="361"/>
      <c r="C305" s="361"/>
      <c r="D305" s="362"/>
      <c r="E305" s="363"/>
    </row>
    <row r="306" spans="1:5" s="364" customFormat="1">
      <c r="A306" s="372"/>
      <c r="B306" s="361"/>
      <c r="C306" s="361"/>
      <c r="D306" s="362"/>
      <c r="E306" s="363"/>
    </row>
    <row r="307" spans="1:5" s="364" customFormat="1">
      <c r="A307" s="372"/>
      <c r="B307" s="361"/>
      <c r="C307" s="361"/>
      <c r="D307" s="362"/>
      <c r="E307" s="363"/>
    </row>
    <row r="308" spans="1:5" s="364" customFormat="1">
      <c r="A308" s="372"/>
      <c r="B308" s="361"/>
      <c r="C308" s="361"/>
      <c r="D308" s="362"/>
      <c r="E308" s="363"/>
    </row>
    <row r="309" spans="1:5" s="364" customFormat="1">
      <c r="A309" s="372"/>
      <c r="B309" s="361"/>
      <c r="C309" s="361"/>
      <c r="D309" s="362"/>
      <c r="E309" s="363"/>
    </row>
    <row r="310" spans="1:5" s="364" customFormat="1">
      <c r="A310" s="372"/>
      <c r="B310" s="361"/>
      <c r="C310" s="361"/>
      <c r="D310" s="362"/>
      <c r="E310" s="363"/>
    </row>
    <row r="311" spans="1:5" s="364" customFormat="1">
      <c r="A311" s="372"/>
      <c r="B311" s="361"/>
      <c r="C311" s="361"/>
      <c r="D311" s="362"/>
      <c r="E311" s="363"/>
    </row>
    <row r="312" spans="1:5" s="364" customFormat="1">
      <c r="A312" s="372"/>
      <c r="B312" s="361"/>
      <c r="C312" s="361"/>
      <c r="D312" s="362"/>
      <c r="E312" s="363"/>
    </row>
    <row r="313" spans="1:5" s="364" customFormat="1">
      <c r="A313" s="372"/>
      <c r="B313" s="361"/>
      <c r="C313" s="361"/>
      <c r="D313" s="362"/>
      <c r="E313" s="363"/>
    </row>
    <row r="314" spans="1:5" s="364" customFormat="1">
      <c r="A314" s="372"/>
      <c r="B314" s="361"/>
      <c r="C314" s="361"/>
      <c r="D314" s="362"/>
      <c r="E314" s="363"/>
    </row>
    <row r="315" spans="1:5" s="364" customFormat="1">
      <c r="A315" s="372"/>
      <c r="B315" s="361"/>
      <c r="C315" s="361"/>
      <c r="D315" s="362"/>
      <c r="E315" s="363"/>
    </row>
    <row r="316" spans="1:5" s="364" customFormat="1">
      <c r="A316" s="372"/>
      <c r="B316" s="361"/>
      <c r="C316" s="361"/>
      <c r="D316" s="362"/>
      <c r="E316" s="363"/>
    </row>
    <row r="317" spans="1:5" s="364" customFormat="1">
      <c r="A317" s="372"/>
      <c r="B317" s="361"/>
      <c r="C317" s="361"/>
      <c r="D317" s="362"/>
      <c r="E317" s="363"/>
    </row>
    <row r="318" spans="1:5" s="364" customFormat="1">
      <c r="A318" s="372"/>
      <c r="B318" s="361"/>
      <c r="C318" s="361"/>
      <c r="D318" s="362"/>
      <c r="E318" s="363"/>
    </row>
    <row r="319" spans="1:5" s="364" customFormat="1">
      <c r="A319" s="372"/>
      <c r="B319" s="361"/>
      <c r="C319" s="361"/>
      <c r="D319" s="362"/>
      <c r="E319" s="363"/>
    </row>
    <row r="320" spans="1:5" s="364" customFormat="1">
      <c r="A320" s="372"/>
      <c r="B320" s="361"/>
      <c r="C320" s="361"/>
      <c r="D320" s="362"/>
      <c r="E320" s="363"/>
    </row>
    <row r="321" spans="1:5" s="364" customFormat="1">
      <c r="A321" s="372"/>
      <c r="B321" s="361"/>
      <c r="C321" s="361"/>
      <c r="D321" s="362"/>
      <c r="E321" s="363"/>
    </row>
    <row r="322" spans="1:5" s="364" customFormat="1">
      <c r="A322" s="372"/>
      <c r="B322" s="361"/>
      <c r="C322" s="361"/>
      <c r="D322" s="362"/>
      <c r="E322" s="363"/>
    </row>
    <row r="323" spans="1:5" s="364" customFormat="1">
      <c r="A323" s="372"/>
      <c r="B323" s="361"/>
      <c r="C323" s="361"/>
      <c r="D323" s="362"/>
      <c r="E323" s="363"/>
    </row>
    <row r="324" spans="1:5" s="364" customFormat="1">
      <c r="A324" s="372"/>
      <c r="B324" s="361"/>
      <c r="C324" s="361"/>
      <c r="D324" s="362"/>
      <c r="E324" s="363"/>
    </row>
    <row r="325" spans="1:5" s="364" customFormat="1">
      <c r="A325" s="372"/>
      <c r="B325" s="361"/>
      <c r="C325" s="361"/>
      <c r="D325" s="362"/>
      <c r="E325" s="363"/>
    </row>
    <row r="326" spans="1:5" s="364" customFormat="1">
      <c r="A326" s="372"/>
      <c r="B326" s="361"/>
      <c r="C326" s="361"/>
      <c r="D326" s="362"/>
      <c r="E326" s="363"/>
    </row>
    <row r="327" spans="1:5" s="364" customFormat="1">
      <c r="A327" s="372"/>
      <c r="B327" s="361"/>
      <c r="C327" s="361"/>
      <c r="D327" s="362"/>
      <c r="E327" s="363"/>
    </row>
    <row r="328" spans="1:5" s="364" customFormat="1">
      <c r="A328" s="372"/>
      <c r="B328" s="361"/>
      <c r="C328" s="361"/>
      <c r="D328" s="362"/>
      <c r="E328" s="363"/>
    </row>
    <row r="329" spans="1:5" s="364" customFormat="1">
      <c r="A329" s="372"/>
      <c r="B329" s="361"/>
      <c r="C329" s="361"/>
      <c r="D329" s="362"/>
      <c r="E329" s="363"/>
    </row>
    <row r="330" spans="1:5" s="364" customFormat="1">
      <c r="A330" s="372"/>
      <c r="B330" s="361"/>
      <c r="C330" s="361"/>
      <c r="D330" s="362"/>
      <c r="E330" s="363"/>
    </row>
    <row r="331" spans="1:5" s="364" customFormat="1">
      <c r="A331" s="372"/>
      <c r="B331" s="361"/>
      <c r="C331" s="361"/>
      <c r="D331" s="362"/>
      <c r="E331" s="363"/>
    </row>
    <row r="332" spans="1:5" s="364" customFormat="1">
      <c r="A332" s="372"/>
      <c r="B332" s="361"/>
      <c r="C332" s="361"/>
      <c r="D332" s="362"/>
      <c r="E332" s="363"/>
    </row>
    <row r="333" spans="1:5" s="364" customFormat="1">
      <c r="A333" s="372"/>
      <c r="B333" s="361"/>
      <c r="C333" s="361"/>
      <c r="D333" s="362"/>
      <c r="E333" s="363"/>
    </row>
    <row r="334" spans="1:5" s="364" customFormat="1">
      <c r="A334" s="372"/>
      <c r="B334" s="361"/>
      <c r="C334" s="361"/>
      <c r="D334" s="362"/>
      <c r="E334" s="363"/>
    </row>
    <row r="335" spans="1:5" s="364" customFormat="1">
      <c r="A335" s="372"/>
      <c r="B335" s="361"/>
      <c r="C335" s="361"/>
      <c r="D335" s="362"/>
      <c r="E335" s="363"/>
    </row>
    <row r="336" spans="1:5" s="364" customFormat="1">
      <c r="A336" s="372"/>
      <c r="B336" s="361"/>
      <c r="C336" s="361"/>
      <c r="D336" s="362"/>
      <c r="E336" s="363"/>
    </row>
    <row r="337" spans="1:5" s="364" customFormat="1">
      <c r="A337" s="372"/>
      <c r="B337" s="361"/>
      <c r="C337" s="361"/>
      <c r="D337" s="362"/>
      <c r="E337" s="363"/>
    </row>
    <row r="338" spans="1:5" s="364" customFormat="1">
      <c r="A338" s="372"/>
      <c r="B338" s="361"/>
      <c r="C338" s="361"/>
      <c r="D338" s="362"/>
      <c r="E338" s="363"/>
    </row>
    <row r="339" spans="1:5" s="364" customFormat="1">
      <c r="A339" s="372"/>
      <c r="B339" s="361"/>
      <c r="C339" s="361"/>
      <c r="D339" s="362"/>
      <c r="E339" s="363"/>
    </row>
    <row r="340" spans="1:5" s="364" customFormat="1">
      <c r="A340" s="372"/>
      <c r="B340" s="361"/>
      <c r="C340" s="361"/>
      <c r="D340" s="362"/>
      <c r="E340" s="363"/>
    </row>
    <row r="341" spans="1:5" s="364" customFormat="1">
      <c r="A341" s="372"/>
      <c r="B341" s="361"/>
      <c r="C341" s="361"/>
      <c r="D341" s="362"/>
      <c r="E341" s="363"/>
    </row>
    <row r="342" spans="1:5" s="364" customFormat="1">
      <c r="A342" s="372"/>
      <c r="B342" s="361"/>
      <c r="C342" s="361"/>
      <c r="D342" s="362"/>
      <c r="E342" s="363"/>
    </row>
    <row r="343" spans="1:5" s="364" customFormat="1">
      <c r="A343" s="372"/>
      <c r="B343" s="361"/>
      <c r="C343" s="361"/>
      <c r="D343" s="362"/>
      <c r="E343" s="363"/>
    </row>
    <row r="344" spans="1:5" s="364" customFormat="1">
      <c r="A344" s="372"/>
      <c r="B344" s="361"/>
      <c r="C344" s="361"/>
      <c r="D344" s="362"/>
      <c r="E344" s="363"/>
    </row>
    <row r="345" spans="1:5" s="364" customFormat="1">
      <c r="A345" s="372"/>
      <c r="B345" s="361"/>
      <c r="C345" s="361"/>
      <c r="D345" s="362"/>
      <c r="E345" s="363"/>
    </row>
    <row r="346" spans="1:5" s="364" customFormat="1">
      <c r="A346" s="372"/>
      <c r="B346" s="361"/>
      <c r="C346" s="361"/>
      <c r="D346" s="362"/>
      <c r="E346" s="363"/>
    </row>
    <row r="347" spans="1:5" s="364" customFormat="1">
      <c r="A347" s="372"/>
      <c r="B347" s="361"/>
      <c r="C347" s="361"/>
      <c r="D347" s="362"/>
      <c r="E347" s="363"/>
    </row>
    <row r="348" spans="1:5" s="364" customFormat="1">
      <c r="A348" s="372"/>
      <c r="B348" s="361"/>
      <c r="C348" s="361"/>
      <c r="D348" s="362"/>
      <c r="E348" s="363"/>
    </row>
    <row r="349" spans="1:5" s="364" customFormat="1">
      <c r="A349" s="372"/>
      <c r="B349" s="361"/>
      <c r="C349" s="361"/>
      <c r="D349" s="362"/>
      <c r="E349" s="363"/>
    </row>
    <row r="350" spans="1:5" s="364" customFormat="1">
      <c r="A350" s="372"/>
      <c r="B350" s="361"/>
      <c r="C350" s="361"/>
      <c r="D350" s="362"/>
      <c r="E350" s="363"/>
    </row>
    <row r="351" spans="1:5" s="364" customFormat="1">
      <c r="A351" s="372"/>
      <c r="B351" s="361"/>
      <c r="C351" s="361"/>
      <c r="D351" s="362"/>
      <c r="E351" s="363"/>
    </row>
    <row r="352" spans="1:5" s="364" customFormat="1">
      <c r="A352" s="372"/>
      <c r="B352" s="361"/>
      <c r="C352" s="361"/>
      <c r="D352" s="362"/>
      <c r="E352" s="363"/>
    </row>
    <row r="353" spans="1:5" s="364" customFormat="1">
      <c r="A353" s="372"/>
      <c r="B353" s="361"/>
      <c r="C353" s="361"/>
      <c r="D353" s="362"/>
      <c r="E353" s="363"/>
    </row>
    <row r="354" spans="1:5" s="364" customFormat="1">
      <c r="A354" s="372"/>
      <c r="B354" s="361"/>
      <c r="C354" s="361"/>
      <c r="D354" s="362"/>
      <c r="E354" s="363"/>
    </row>
    <row r="355" spans="1:5" s="364" customFormat="1">
      <c r="A355" s="372"/>
      <c r="B355" s="361"/>
      <c r="C355" s="361"/>
      <c r="D355" s="362"/>
      <c r="E355" s="363"/>
    </row>
    <row r="356" spans="1:5" s="364" customFormat="1">
      <c r="A356" s="372"/>
      <c r="B356" s="361"/>
      <c r="C356" s="361"/>
      <c r="D356" s="362"/>
      <c r="E356" s="363"/>
    </row>
    <row r="357" spans="1:5" s="364" customFormat="1">
      <c r="A357" s="372"/>
      <c r="B357" s="361"/>
      <c r="C357" s="361"/>
      <c r="D357" s="362"/>
      <c r="E357" s="363"/>
    </row>
    <row r="358" spans="1:5" s="364" customFormat="1">
      <c r="A358" s="372"/>
      <c r="B358" s="361"/>
      <c r="C358" s="361"/>
      <c r="D358" s="362"/>
      <c r="E358" s="363"/>
    </row>
    <row r="359" spans="1:5" s="364" customFormat="1">
      <c r="A359" s="372"/>
      <c r="B359" s="361"/>
      <c r="C359" s="361"/>
      <c r="D359" s="362"/>
      <c r="E359" s="363"/>
    </row>
    <row r="360" spans="1:5" s="364" customFormat="1">
      <c r="A360" s="372"/>
      <c r="B360" s="361"/>
      <c r="C360" s="361"/>
      <c r="D360" s="362"/>
      <c r="E360" s="363"/>
    </row>
    <row r="361" spans="1:5" s="364" customFormat="1">
      <c r="A361" s="372"/>
      <c r="B361" s="361"/>
      <c r="C361" s="361"/>
      <c r="D361" s="362"/>
      <c r="E361" s="363"/>
    </row>
    <row r="362" spans="1:5" s="364" customFormat="1">
      <c r="A362" s="372"/>
      <c r="B362" s="361"/>
      <c r="C362" s="361"/>
      <c r="D362" s="362"/>
      <c r="E362" s="363"/>
    </row>
    <row r="363" spans="1:5" s="364" customFormat="1">
      <c r="A363" s="372"/>
      <c r="B363" s="361"/>
      <c r="C363" s="361"/>
      <c r="D363" s="362"/>
      <c r="E363" s="363"/>
    </row>
    <row r="364" spans="1:5" s="364" customFormat="1">
      <c r="A364" s="372"/>
      <c r="B364" s="361"/>
      <c r="C364" s="361"/>
      <c r="D364" s="362"/>
      <c r="E364" s="363"/>
    </row>
    <row r="365" spans="1:5" s="364" customFormat="1">
      <c r="A365" s="372"/>
      <c r="B365" s="361"/>
      <c r="C365" s="361"/>
      <c r="D365" s="362"/>
      <c r="E365" s="363"/>
    </row>
    <row r="366" spans="1:5" s="364" customFormat="1">
      <c r="A366" s="372"/>
      <c r="B366" s="361"/>
      <c r="C366" s="361"/>
      <c r="D366" s="362"/>
      <c r="E366" s="363"/>
    </row>
    <row r="367" spans="1:5" s="364" customFormat="1">
      <c r="A367" s="372"/>
      <c r="B367" s="361"/>
      <c r="C367" s="361"/>
      <c r="D367" s="362"/>
      <c r="E367" s="363"/>
    </row>
    <row r="368" spans="1:5" s="364" customFormat="1">
      <c r="A368" s="372"/>
      <c r="B368" s="361"/>
      <c r="C368" s="361"/>
      <c r="D368" s="362"/>
      <c r="E368" s="363"/>
    </row>
    <row r="369" spans="1:5" s="364" customFormat="1">
      <c r="A369" s="372"/>
      <c r="B369" s="361"/>
      <c r="C369" s="361"/>
      <c r="D369" s="362"/>
      <c r="E369" s="363"/>
    </row>
    <row r="370" spans="1:5" s="364" customFormat="1">
      <c r="A370" s="372"/>
      <c r="B370" s="361"/>
      <c r="C370" s="361"/>
      <c r="D370" s="362"/>
      <c r="E370" s="363"/>
    </row>
    <row r="371" spans="1:5" s="364" customFormat="1">
      <c r="A371" s="372"/>
      <c r="B371" s="361"/>
      <c r="C371" s="361"/>
      <c r="D371" s="362"/>
      <c r="E371" s="363"/>
    </row>
    <row r="372" spans="1:5" s="364" customFormat="1">
      <c r="A372" s="372"/>
      <c r="B372" s="361"/>
      <c r="C372" s="361"/>
      <c r="D372" s="362"/>
      <c r="E372" s="363"/>
    </row>
    <row r="373" spans="1:5" s="364" customFormat="1">
      <c r="A373" s="372"/>
      <c r="B373" s="361"/>
      <c r="C373" s="361"/>
      <c r="D373" s="362"/>
      <c r="E373" s="363"/>
    </row>
    <row r="374" spans="1:5" s="364" customFormat="1">
      <c r="A374" s="372"/>
      <c r="B374" s="361"/>
      <c r="C374" s="361"/>
      <c r="D374" s="362"/>
      <c r="E374" s="363"/>
    </row>
    <row r="375" spans="1:5" s="364" customFormat="1">
      <c r="A375" s="372"/>
      <c r="B375" s="361"/>
      <c r="C375" s="361"/>
      <c r="D375" s="362"/>
      <c r="E375" s="363"/>
    </row>
    <row r="376" spans="1:5" s="364" customFormat="1">
      <c r="A376" s="372"/>
      <c r="B376" s="361"/>
      <c r="C376" s="361"/>
      <c r="D376" s="362"/>
      <c r="E376" s="363"/>
    </row>
    <row r="377" spans="1:5" s="364" customFormat="1">
      <c r="A377" s="372"/>
      <c r="B377" s="361"/>
      <c r="C377" s="361"/>
      <c r="D377" s="362"/>
      <c r="E377" s="363"/>
    </row>
    <row r="378" spans="1:5" s="364" customFormat="1">
      <c r="A378" s="372"/>
      <c r="B378" s="361"/>
      <c r="C378" s="361"/>
      <c r="D378" s="362"/>
      <c r="E378" s="363"/>
    </row>
    <row r="379" spans="1:5" s="364" customFormat="1">
      <c r="A379" s="372"/>
      <c r="B379" s="361"/>
      <c r="C379" s="361"/>
      <c r="D379" s="362"/>
      <c r="E379" s="363"/>
    </row>
    <row r="380" spans="1:5" s="364" customFormat="1">
      <c r="A380" s="372"/>
      <c r="B380" s="361"/>
      <c r="C380" s="361"/>
      <c r="D380" s="362"/>
      <c r="E380" s="363"/>
    </row>
    <row r="381" spans="1:5" s="364" customFormat="1">
      <c r="A381" s="372"/>
      <c r="B381" s="361"/>
      <c r="C381" s="361"/>
      <c r="D381" s="362"/>
      <c r="E381" s="363"/>
    </row>
    <row r="382" spans="1:5" s="364" customFormat="1">
      <c r="A382" s="372"/>
      <c r="B382" s="361"/>
      <c r="C382" s="361"/>
      <c r="D382" s="362"/>
      <c r="E382" s="363"/>
    </row>
    <row r="383" spans="1:5" s="364" customFormat="1">
      <c r="A383" s="372"/>
      <c r="B383" s="361"/>
      <c r="C383" s="361"/>
      <c r="D383" s="362"/>
      <c r="E383" s="363"/>
    </row>
    <row r="384" spans="1:5" s="364" customFormat="1">
      <c r="A384" s="372"/>
      <c r="B384" s="361"/>
      <c r="C384" s="361"/>
      <c r="D384" s="362"/>
      <c r="E384" s="363"/>
    </row>
    <row r="385" spans="1:5" s="364" customFormat="1">
      <c r="A385" s="372"/>
      <c r="B385" s="361"/>
      <c r="C385" s="361"/>
      <c r="D385" s="362"/>
      <c r="E385" s="363"/>
    </row>
    <row r="386" spans="1:5" s="364" customFormat="1">
      <c r="A386" s="372"/>
      <c r="B386" s="361"/>
      <c r="C386" s="361"/>
      <c r="D386" s="362"/>
      <c r="E386" s="363"/>
    </row>
    <row r="387" spans="1:5" s="364" customFormat="1">
      <c r="A387" s="372"/>
      <c r="B387" s="361"/>
      <c r="C387" s="361"/>
      <c r="D387" s="362"/>
      <c r="E387" s="363"/>
    </row>
    <row r="388" spans="1:5" s="364" customFormat="1">
      <c r="A388" s="372"/>
      <c r="B388" s="361"/>
      <c r="C388" s="361"/>
      <c r="D388" s="362"/>
      <c r="E388" s="363"/>
    </row>
    <row r="389" spans="1:5" s="364" customFormat="1">
      <c r="A389" s="372"/>
      <c r="B389" s="361"/>
      <c r="C389" s="361"/>
      <c r="D389" s="362"/>
      <c r="E389" s="363"/>
    </row>
    <row r="390" spans="1:5" s="364" customFormat="1">
      <c r="A390" s="372"/>
      <c r="B390" s="361"/>
      <c r="C390" s="361"/>
      <c r="D390" s="362"/>
      <c r="E390" s="363"/>
    </row>
    <row r="391" spans="1:5" s="364" customFormat="1">
      <c r="A391" s="372"/>
      <c r="B391" s="361"/>
      <c r="C391" s="361"/>
      <c r="D391" s="362"/>
      <c r="E391" s="363"/>
    </row>
    <row r="392" spans="1:5" s="364" customFormat="1">
      <c r="A392" s="372"/>
      <c r="B392" s="361"/>
      <c r="C392" s="361"/>
      <c r="D392" s="362"/>
      <c r="E392" s="363"/>
    </row>
    <row r="393" spans="1:5" s="364" customFormat="1">
      <c r="A393" s="372"/>
      <c r="B393" s="361"/>
      <c r="C393" s="361"/>
      <c r="D393" s="362"/>
      <c r="E393" s="363"/>
    </row>
    <row r="394" spans="1:5" s="364" customFormat="1">
      <c r="A394" s="372"/>
      <c r="B394" s="361"/>
      <c r="C394" s="361"/>
      <c r="D394" s="362"/>
      <c r="E394" s="363"/>
    </row>
    <row r="395" spans="1:5" s="364" customFormat="1">
      <c r="A395" s="372"/>
      <c r="B395" s="361"/>
      <c r="C395" s="361"/>
      <c r="D395" s="362"/>
      <c r="E395" s="363"/>
    </row>
    <row r="396" spans="1:5" s="364" customFormat="1">
      <c r="A396" s="372"/>
      <c r="B396" s="361"/>
      <c r="C396" s="361"/>
      <c r="D396" s="362"/>
      <c r="E396" s="363"/>
    </row>
    <row r="397" spans="1:5" s="364" customFormat="1">
      <c r="A397" s="372"/>
      <c r="B397" s="361"/>
      <c r="C397" s="361"/>
      <c r="D397" s="362"/>
      <c r="E397" s="363"/>
    </row>
    <row r="398" spans="1:5" s="364" customFormat="1">
      <c r="A398" s="372"/>
      <c r="B398" s="361"/>
      <c r="C398" s="361"/>
      <c r="D398" s="362"/>
      <c r="E398" s="363"/>
    </row>
    <row r="399" spans="1:5" s="364" customFormat="1">
      <c r="A399" s="372"/>
      <c r="B399" s="361"/>
      <c r="C399" s="361"/>
      <c r="D399" s="362"/>
      <c r="E399" s="363"/>
    </row>
    <row r="400" spans="1:5" s="364" customFormat="1">
      <c r="A400" s="372"/>
      <c r="B400" s="361"/>
      <c r="C400" s="361"/>
      <c r="D400" s="362"/>
      <c r="E400" s="363"/>
    </row>
    <row r="401" spans="1:5" s="364" customFormat="1">
      <c r="A401" s="372"/>
      <c r="B401" s="361"/>
      <c r="C401" s="361"/>
      <c r="D401" s="362"/>
      <c r="E401" s="363"/>
    </row>
    <row r="402" spans="1:5" s="364" customFormat="1">
      <c r="A402" s="372"/>
      <c r="B402" s="361"/>
      <c r="C402" s="361"/>
      <c r="D402" s="362"/>
      <c r="E402" s="363"/>
    </row>
    <row r="403" spans="1:5" s="364" customFormat="1">
      <c r="A403" s="372"/>
      <c r="B403" s="361"/>
      <c r="C403" s="361"/>
      <c r="D403" s="362"/>
      <c r="E403" s="363"/>
    </row>
    <row r="404" spans="1:5" s="364" customFormat="1">
      <c r="A404" s="372"/>
      <c r="B404" s="361"/>
      <c r="C404" s="361"/>
      <c r="D404" s="362"/>
      <c r="E404" s="363"/>
    </row>
    <row r="405" spans="1:5" s="364" customFormat="1">
      <c r="A405" s="372"/>
      <c r="B405" s="361"/>
      <c r="C405" s="361"/>
      <c r="D405" s="362"/>
      <c r="E405" s="363"/>
    </row>
    <row r="406" spans="1:5" s="364" customFormat="1">
      <c r="A406" s="372"/>
      <c r="B406" s="361"/>
      <c r="C406" s="361"/>
      <c r="D406" s="362"/>
      <c r="E406" s="363"/>
    </row>
    <row r="407" spans="1:5" s="364" customFormat="1">
      <c r="A407" s="372"/>
      <c r="B407" s="361"/>
      <c r="C407" s="361"/>
      <c r="D407" s="362"/>
      <c r="E407" s="363"/>
    </row>
    <row r="408" spans="1:5" s="364" customFormat="1">
      <c r="A408" s="372"/>
      <c r="B408" s="361"/>
      <c r="C408" s="361"/>
      <c r="D408" s="362"/>
      <c r="E408" s="363"/>
    </row>
    <row r="409" spans="1:5" s="364" customFormat="1">
      <c r="A409" s="372"/>
      <c r="B409" s="361"/>
      <c r="C409" s="361"/>
      <c r="D409" s="362"/>
      <c r="E409" s="363"/>
    </row>
    <row r="410" spans="1:5" s="364" customFormat="1">
      <c r="A410" s="372"/>
      <c r="B410" s="361"/>
      <c r="C410" s="361"/>
      <c r="D410" s="362"/>
      <c r="E410" s="363"/>
    </row>
    <row r="411" spans="1:5" s="364" customFormat="1">
      <c r="A411" s="372"/>
      <c r="B411" s="361"/>
      <c r="C411" s="361"/>
      <c r="D411" s="362"/>
      <c r="E411" s="363"/>
    </row>
    <row r="412" spans="1:5" s="364" customFormat="1">
      <c r="A412" s="372"/>
      <c r="B412" s="361"/>
      <c r="C412" s="361"/>
      <c r="D412" s="362"/>
      <c r="E412" s="363"/>
    </row>
    <row r="413" spans="1:5" s="364" customFormat="1">
      <c r="A413" s="372"/>
      <c r="B413" s="361"/>
      <c r="C413" s="361"/>
      <c r="D413" s="362"/>
      <c r="E413" s="363"/>
    </row>
    <row r="414" spans="1:5" s="364" customFormat="1">
      <c r="A414" s="372"/>
      <c r="B414" s="361"/>
      <c r="C414" s="361"/>
      <c r="D414" s="362"/>
      <c r="E414" s="363"/>
    </row>
    <row r="415" spans="1:5" s="364" customFormat="1">
      <c r="A415" s="372"/>
      <c r="B415" s="361"/>
      <c r="C415" s="361"/>
      <c r="D415" s="362"/>
      <c r="E415" s="363"/>
    </row>
    <row r="416" spans="1:5" s="364" customFormat="1">
      <c r="A416" s="372"/>
      <c r="B416" s="361"/>
      <c r="C416" s="361"/>
      <c r="D416" s="362"/>
      <c r="E416" s="363"/>
    </row>
    <row r="417" spans="1:5" s="364" customFormat="1">
      <c r="A417" s="372"/>
      <c r="B417" s="361"/>
      <c r="C417" s="361"/>
      <c r="D417" s="362"/>
      <c r="E417" s="363"/>
    </row>
    <row r="418" spans="1:5" s="364" customFormat="1">
      <c r="A418" s="372"/>
      <c r="B418" s="361"/>
      <c r="C418" s="361"/>
      <c r="D418" s="362"/>
      <c r="E418" s="363"/>
    </row>
    <row r="419" spans="1:5" s="364" customFormat="1">
      <c r="A419" s="372"/>
      <c r="B419" s="361"/>
      <c r="C419" s="361"/>
      <c r="D419" s="362"/>
      <c r="E419" s="363"/>
    </row>
    <row r="420" spans="1:5" s="364" customFormat="1">
      <c r="A420" s="372"/>
      <c r="B420" s="361"/>
      <c r="C420" s="361"/>
      <c r="D420" s="362"/>
      <c r="E420" s="363"/>
    </row>
    <row r="421" spans="1:5" s="364" customFormat="1">
      <c r="A421" s="372"/>
      <c r="B421" s="361"/>
      <c r="C421" s="361"/>
      <c r="D421" s="362"/>
      <c r="E421" s="363"/>
    </row>
    <row r="422" spans="1:5" s="364" customFormat="1">
      <c r="A422" s="372"/>
      <c r="B422" s="361"/>
      <c r="C422" s="361"/>
      <c r="D422" s="362"/>
      <c r="E422" s="363"/>
    </row>
    <row r="423" spans="1:5" s="364" customFormat="1">
      <c r="A423" s="372"/>
      <c r="B423" s="361"/>
      <c r="C423" s="361"/>
      <c r="D423" s="362"/>
      <c r="E423" s="363"/>
    </row>
    <row r="424" spans="1:5" s="364" customFormat="1">
      <c r="A424" s="372"/>
      <c r="B424" s="361"/>
      <c r="C424" s="361"/>
      <c r="D424" s="362"/>
      <c r="E424" s="363"/>
    </row>
    <row r="425" spans="1:5" s="364" customFormat="1">
      <c r="A425" s="372"/>
      <c r="B425" s="361"/>
      <c r="C425" s="361"/>
      <c r="D425" s="362"/>
      <c r="E425" s="363"/>
    </row>
    <row r="426" spans="1:5" s="364" customFormat="1">
      <c r="A426" s="372"/>
      <c r="B426" s="361"/>
      <c r="C426" s="361"/>
      <c r="D426" s="362"/>
      <c r="E426" s="363"/>
    </row>
    <row r="427" spans="1:5" s="364" customFormat="1">
      <c r="A427" s="372"/>
      <c r="B427" s="361"/>
      <c r="C427" s="361"/>
      <c r="D427" s="362"/>
      <c r="E427" s="363"/>
    </row>
    <row r="428" spans="1:5" s="364" customFormat="1">
      <c r="A428" s="372"/>
      <c r="B428" s="361"/>
      <c r="C428" s="361"/>
      <c r="D428" s="362"/>
      <c r="E428" s="363"/>
    </row>
    <row r="429" spans="1:5" s="364" customFormat="1">
      <c r="A429" s="372"/>
      <c r="B429" s="361"/>
      <c r="C429" s="361"/>
      <c r="D429" s="362"/>
      <c r="E429" s="363"/>
    </row>
    <row r="430" spans="1:5" s="364" customFormat="1">
      <c r="A430" s="372"/>
      <c r="B430" s="361"/>
      <c r="C430" s="361"/>
      <c r="D430" s="362"/>
      <c r="E430" s="363"/>
    </row>
    <row r="431" spans="1:5" s="364" customFormat="1">
      <c r="A431" s="372"/>
      <c r="B431" s="361"/>
      <c r="C431" s="361"/>
      <c r="D431" s="362"/>
      <c r="E431" s="363"/>
    </row>
    <row r="432" spans="1:5" s="364" customFormat="1">
      <c r="A432" s="372"/>
      <c r="B432" s="361"/>
      <c r="C432" s="361"/>
      <c r="D432" s="362"/>
      <c r="E432" s="363"/>
    </row>
    <row r="433" spans="1:5" s="364" customFormat="1">
      <c r="A433" s="372"/>
      <c r="B433" s="361"/>
      <c r="C433" s="361"/>
      <c r="D433" s="362"/>
      <c r="E433" s="363"/>
    </row>
    <row r="434" spans="1:5" s="364" customFormat="1">
      <c r="A434" s="372"/>
      <c r="B434" s="361"/>
      <c r="C434" s="361"/>
      <c r="D434" s="362"/>
      <c r="E434" s="363"/>
    </row>
    <row r="435" spans="1:5" s="364" customFormat="1">
      <c r="A435" s="372"/>
      <c r="B435" s="361"/>
      <c r="C435" s="361"/>
      <c r="D435" s="362"/>
      <c r="E435" s="363"/>
    </row>
    <row r="436" spans="1:5" s="364" customFormat="1">
      <c r="A436" s="372"/>
      <c r="B436" s="361"/>
      <c r="C436" s="361"/>
      <c r="D436" s="362"/>
      <c r="E436" s="363"/>
    </row>
    <row r="437" spans="1:5" s="364" customFormat="1">
      <c r="A437" s="372"/>
      <c r="B437" s="361"/>
      <c r="C437" s="361"/>
      <c r="D437" s="362"/>
      <c r="E437" s="363"/>
    </row>
    <row r="438" spans="1:5" s="364" customFormat="1">
      <c r="A438" s="372"/>
      <c r="B438" s="361"/>
      <c r="C438" s="361"/>
      <c r="D438" s="362"/>
      <c r="E438" s="363"/>
    </row>
    <row r="439" spans="1:5" s="364" customFormat="1">
      <c r="A439" s="372"/>
      <c r="B439" s="361"/>
      <c r="C439" s="361"/>
      <c r="D439" s="362"/>
      <c r="E439" s="363"/>
    </row>
    <row r="440" spans="1:5" s="364" customFormat="1">
      <c r="A440" s="372"/>
      <c r="B440" s="361"/>
      <c r="C440" s="361"/>
      <c r="D440" s="362"/>
      <c r="E440" s="363"/>
    </row>
    <row r="441" spans="1:5" s="364" customFormat="1">
      <c r="A441" s="372"/>
      <c r="B441" s="361"/>
      <c r="C441" s="361"/>
      <c r="D441" s="362"/>
      <c r="E441" s="363"/>
    </row>
    <row r="442" spans="1:5" s="364" customFormat="1">
      <c r="A442" s="372"/>
      <c r="B442" s="361"/>
      <c r="C442" s="361"/>
      <c r="D442" s="362"/>
      <c r="E442" s="363"/>
    </row>
    <row r="443" spans="1:5" s="364" customFormat="1">
      <c r="A443" s="372"/>
      <c r="B443" s="361"/>
      <c r="C443" s="361"/>
      <c r="D443" s="362"/>
      <c r="E443" s="363"/>
    </row>
    <row r="444" spans="1:5" s="364" customFormat="1">
      <c r="A444" s="372"/>
      <c r="B444" s="361"/>
      <c r="C444" s="361"/>
      <c r="D444" s="362"/>
      <c r="E444" s="363"/>
    </row>
    <row r="445" spans="1:5" s="364" customFormat="1">
      <c r="A445" s="372"/>
      <c r="B445" s="361"/>
      <c r="C445" s="361"/>
      <c r="D445" s="362"/>
      <c r="E445" s="363"/>
    </row>
    <row r="446" spans="1:5" s="364" customFormat="1">
      <c r="A446" s="372"/>
      <c r="B446" s="361"/>
      <c r="C446" s="361"/>
      <c r="D446" s="362"/>
      <c r="E446" s="363"/>
    </row>
    <row r="447" spans="1:5" s="364" customFormat="1">
      <c r="A447" s="372"/>
      <c r="B447" s="361"/>
      <c r="C447" s="361"/>
      <c r="D447" s="362"/>
      <c r="E447" s="363"/>
    </row>
    <row r="448" spans="1:5" s="364" customFormat="1">
      <c r="A448" s="372"/>
      <c r="B448" s="361"/>
      <c r="C448" s="361"/>
      <c r="D448" s="362"/>
      <c r="E448" s="363"/>
    </row>
    <row r="449" spans="1:5" s="364" customFormat="1">
      <c r="A449" s="372"/>
      <c r="B449" s="361"/>
      <c r="C449" s="361"/>
      <c r="D449" s="362"/>
      <c r="E449" s="363"/>
    </row>
    <row r="450" spans="1:5" s="364" customFormat="1">
      <c r="A450" s="372"/>
      <c r="B450" s="361"/>
      <c r="C450" s="361"/>
      <c r="D450" s="362"/>
      <c r="E450" s="363"/>
    </row>
    <row r="451" spans="1:5" s="364" customFormat="1">
      <c r="A451" s="372"/>
      <c r="B451" s="361"/>
      <c r="C451" s="361"/>
      <c r="D451" s="362"/>
      <c r="E451" s="363"/>
    </row>
    <row r="452" spans="1:5" s="364" customFormat="1">
      <c r="A452" s="372"/>
      <c r="B452" s="361"/>
      <c r="C452" s="361"/>
      <c r="D452" s="362"/>
      <c r="E452" s="363"/>
    </row>
    <row r="453" spans="1:5" s="364" customFormat="1">
      <c r="A453" s="372"/>
      <c r="B453" s="361"/>
      <c r="C453" s="361"/>
      <c r="D453" s="362"/>
      <c r="E453" s="363"/>
    </row>
    <row r="454" spans="1:5" s="364" customFormat="1">
      <c r="A454" s="372"/>
      <c r="B454" s="361"/>
      <c r="C454" s="361"/>
      <c r="D454" s="362"/>
      <c r="E454" s="363"/>
    </row>
    <row r="455" spans="1:5" s="364" customFormat="1">
      <c r="A455" s="372"/>
      <c r="B455" s="361"/>
      <c r="C455" s="361"/>
      <c r="D455" s="362"/>
      <c r="E455" s="363"/>
    </row>
    <row r="456" spans="1:5" s="364" customFormat="1">
      <c r="A456" s="372"/>
      <c r="B456" s="361"/>
      <c r="C456" s="361"/>
      <c r="D456" s="362"/>
      <c r="E456" s="363"/>
    </row>
    <row r="457" spans="1:5" s="364" customFormat="1">
      <c r="A457" s="372"/>
      <c r="B457" s="361"/>
      <c r="C457" s="361"/>
      <c r="D457" s="362"/>
      <c r="E457" s="363"/>
    </row>
    <row r="458" spans="1:5" s="364" customFormat="1">
      <c r="A458" s="372"/>
      <c r="B458" s="361"/>
      <c r="C458" s="361"/>
      <c r="D458" s="362"/>
      <c r="E458" s="363"/>
    </row>
    <row r="459" spans="1:5" s="364" customFormat="1">
      <c r="A459" s="372"/>
      <c r="B459" s="361"/>
      <c r="C459" s="361"/>
      <c r="D459" s="362"/>
      <c r="E459" s="363"/>
    </row>
    <row r="460" spans="1:5" s="364" customFormat="1">
      <c r="A460" s="372"/>
      <c r="B460" s="361"/>
      <c r="C460" s="361"/>
      <c r="D460" s="362"/>
      <c r="E460" s="363"/>
    </row>
    <row r="461" spans="1:5" s="364" customFormat="1">
      <c r="A461" s="372"/>
      <c r="B461" s="361"/>
      <c r="C461" s="361"/>
      <c r="D461" s="362"/>
      <c r="E461" s="363"/>
    </row>
    <row r="462" spans="1:5" s="364" customFormat="1">
      <c r="A462" s="372"/>
      <c r="B462" s="361"/>
      <c r="C462" s="361"/>
      <c r="D462" s="362"/>
      <c r="E462" s="363"/>
    </row>
    <row r="463" spans="1:5" s="364" customFormat="1">
      <c r="A463" s="372"/>
      <c r="B463" s="361"/>
      <c r="C463" s="361"/>
      <c r="D463" s="362"/>
      <c r="E463" s="363"/>
    </row>
    <row r="464" spans="1:5" s="364" customFormat="1">
      <c r="A464" s="372"/>
      <c r="B464" s="361"/>
      <c r="C464" s="361"/>
      <c r="D464" s="362"/>
      <c r="E464" s="363"/>
    </row>
    <row r="465" spans="1:5" s="364" customFormat="1">
      <c r="A465" s="372"/>
      <c r="B465" s="361"/>
      <c r="C465" s="361"/>
      <c r="D465" s="362"/>
      <c r="E465" s="363"/>
    </row>
    <row r="466" spans="1:5" s="364" customFormat="1">
      <c r="A466" s="372"/>
      <c r="B466" s="361"/>
      <c r="C466" s="361"/>
      <c r="D466" s="362"/>
      <c r="E466" s="363"/>
    </row>
    <row r="467" spans="1:5" s="364" customFormat="1">
      <c r="A467" s="372"/>
      <c r="B467" s="361"/>
      <c r="C467" s="361"/>
      <c r="D467" s="362"/>
      <c r="E467" s="363"/>
    </row>
    <row r="468" spans="1:5" s="364" customFormat="1">
      <c r="A468" s="372"/>
      <c r="B468" s="361"/>
      <c r="C468" s="361"/>
      <c r="D468" s="362"/>
      <c r="E468" s="363"/>
    </row>
    <row r="469" spans="1:5" s="364" customFormat="1">
      <c r="A469" s="372"/>
      <c r="B469" s="361"/>
      <c r="C469" s="361"/>
      <c r="D469" s="362"/>
      <c r="E469" s="363"/>
    </row>
    <row r="470" spans="1:5" s="364" customFormat="1">
      <c r="A470" s="372"/>
      <c r="B470" s="361"/>
      <c r="C470" s="361"/>
      <c r="D470" s="362"/>
      <c r="E470" s="363"/>
    </row>
    <row r="471" spans="1:5" s="364" customFormat="1">
      <c r="A471" s="372"/>
      <c r="B471" s="361"/>
      <c r="C471" s="361"/>
      <c r="D471" s="362"/>
      <c r="E471" s="363"/>
    </row>
    <row r="472" spans="1:5" s="364" customFormat="1">
      <c r="A472" s="372"/>
      <c r="B472" s="361"/>
      <c r="C472" s="361"/>
      <c r="D472" s="362"/>
      <c r="E472" s="363"/>
    </row>
    <row r="473" spans="1:5" s="364" customFormat="1">
      <c r="A473" s="372"/>
      <c r="B473" s="361"/>
      <c r="C473" s="361"/>
      <c r="D473" s="362"/>
      <c r="E473" s="363"/>
    </row>
    <row r="474" spans="1:5" s="364" customFormat="1">
      <c r="A474" s="372"/>
      <c r="B474" s="361"/>
      <c r="C474" s="361"/>
      <c r="D474" s="362"/>
      <c r="E474" s="363"/>
    </row>
    <row r="475" spans="1:5" s="364" customFormat="1">
      <c r="A475" s="372"/>
      <c r="B475" s="361"/>
      <c r="C475" s="361"/>
      <c r="D475" s="362"/>
      <c r="E475" s="363"/>
    </row>
    <row r="476" spans="1:5" s="364" customFormat="1">
      <c r="A476" s="372"/>
      <c r="B476" s="361"/>
      <c r="C476" s="361"/>
      <c r="D476" s="362"/>
      <c r="E476" s="363"/>
    </row>
    <row r="477" spans="1:5" s="364" customFormat="1">
      <c r="A477" s="372"/>
      <c r="B477" s="361"/>
      <c r="C477" s="361"/>
      <c r="D477" s="362"/>
      <c r="E477" s="363"/>
    </row>
    <row r="478" spans="1:5" s="364" customFormat="1">
      <c r="A478" s="372"/>
      <c r="B478" s="361"/>
      <c r="C478" s="361"/>
      <c r="D478" s="362"/>
      <c r="E478" s="363"/>
    </row>
    <row r="479" spans="1:5" s="364" customFormat="1">
      <c r="A479" s="372"/>
      <c r="B479" s="361"/>
      <c r="C479" s="361"/>
      <c r="D479" s="362"/>
      <c r="E479" s="363"/>
    </row>
    <row r="480" spans="1:5" s="364" customFormat="1">
      <c r="A480" s="372"/>
      <c r="B480" s="361"/>
      <c r="C480" s="361"/>
      <c r="D480" s="362"/>
      <c r="E480" s="363"/>
    </row>
    <row r="481" spans="1:5" s="364" customFormat="1">
      <c r="A481" s="372"/>
      <c r="B481" s="361"/>
      <c r="C481" s="361"/>
      <c r="D481" s="362"/>
      <c r="E481" s="363"/>
    </row>
    <row r="482" spans="1:5" s="364" customFormat="1">
      <c r="A482" s="372"/>
      <c r="B482" s="361"/>
      <c r="C482" s="361"/>
      <c r="D482" s="362"/>
      <c r="E482" s="363"/>
    </row>
    <row r="483" spans="1:5" s="364" customFormat="1">
      <c r="A483" s="372"/>
      <c r="B483" s="361"/>
      <c r="C483" s="361"/>
      <c r="D483" s="362"/>
      <c r="E483" s="363"/>
    </row>
    <row r="484" spans="1:5" s="364" customFormat="1">
      <c r="A484" s="372"/>
      <c r="B484" s="361"/>
      <c r="C484" s="361"/>
      <c r="D484" s="362"/>
      <c r="E484" s="363"/>
    </row>
    <row r="485" spans="1:5" s="364" customFormat="1">
      <c r="A485" s="372"/>
      <c r="B485" s="361"/>
      <c r="C485" s="361"/>
      <c r="D485" s="362"/>
      <c r="E485" s="363"/>
    </row>
    <row r="486" spans="1:5" s="364" customFormat="1">
      <c r="A486" s="372"/>
      <c r="B486" s="361"/>
      <c r="C486" s="361"/>
      <c r="D486" s="362"/>
      <c r="E486" s="363"/>
    </row>
    <row r="487" spans="1:5" s="364" customFormat="1">
      <c r="A487" s="372"/>
      <c r="B487" s="361"/>
      <c r="C487" s="361"/>
      <c r="D487" s="362"/>
      <c r="E487" s="363"/>
    </row>
    <row r="488" spans="1:5" s="364" customFormat="1">
      <c r="A488" s="372"/>
      <c r="B488" s="361"/>
      <c r="C488" s="361"/>
      <c r="D488" s="362"/>
      <c r="E488" s="363"/>
    </row>
    <row r="489" spans="1:5" s="364" customFormat="1">
      <c r="A489" s="372"/>
      <c r="B489" s="361"/>
      <c r="C489" s="361"/>
      <c r="D489" s="362"/>
      <c r="E489" s="363"/>
    </row>
    <row r="490" spans="1:5" s="364" customFormat="1">
      <c r="A490" s="372"/>
      <c r="B490" s="361"/>
      <c r="C490" s="361"/>
      <c r="D490" s="362"/>
      <c r="E490" s="363"/>
    </row>
    <row r="491" spans="1:5" s="364" customFormat="1">
      <c r="A491" s="372"/>
      <c r="B491" s="361"/>
      <c r="C491" s="361"/>
      <c r="D491" s="362"/>
      <c r="E491" s="363"/>
    </row>
    <row r="492" spans="1:5" s="364" customFormat="1">
      <c r="A492" s="372"/>
      <c r="B492" s="361"/>
      <c r="C492" s="361"/>
      <c r="D492" s="362"/>
      <c r="E492" s="363"/>
    </row>
    <row r="493" spans="1:5" s="364" customFormat="1">
      <c r="A493" s="372"/>
      <c r="B493" s="361"/>
      <c r="C493" s="361"/>
      <c r="D493" s="362"/>
      <c r="E493" s="363"/>
    </row>
    <row r="494" spans="1:5" s="364" customFormat="1">
      <c r="A494" s="372"/>
      <c r="B494" s="361"/>
      <c r="C494" s="361"/>
      <c r="D494" s="362"/>
      <c r="E494" s="363"/>
    </row>
    <row r="495" spans="1:5" s="364" customFormat="1">
      <c r="A495" s="372"/>
      <c r="B495" s="361"/>
      <c r="C495" s="361"/>
      <c r="D495" s="362"/>
      <c r="E495" s="363"/>
    </row>
    <row r="496" spans="1:5" s="364" customFormat="1">
      <c r="A496" s="372"/>
      <c r="B496" s="361"/>
      <c r="C496" s="361"/>
      <c r="D496" s="362"/>
      <c r="E496" s="363"/>
    </row>
    <row r="497" spans="1:5" s="364" customFormat="1">
      <c r="A497" s="372"/>
      <c r="B497" s="361"/>
      <c r="C497" s="361"/>
      <c r="D497" s="362"/>
      <c r="E497" s="363"/>
    </row>
    <row r="498" spans="1:5" s="364" customFormat="1">
      <c r="A498" s="372"/>
      <c r="B498" s="361"/>
      <c r="C498" s="361"/>
      <c r="D498" s="362"/>
      <c r="E498" s="363"/>
    </row>
    <row r="499" spans="1:5" s="364" customFormat="1">
      <c r="A499" s="372"/>
      <c r="B499" s="361"/>
      <c r="C499" s="361"/>
      <c r="D499" s="362"/>
      <c r="E499" s="363"/>
    </row>
    <row r="500" spans="1:5" s="364" customFormat="1">
      <c r="A500" s="372"/>
      <c r="B500" s="361"/>
      <c r="C500" s="361"/>
      <c r="D500" s="362"/>
      <c r="E500" s="363"/>
    </row>
    <row r="501" spans="1:5" s="364" customFormat="1">
      <c r="A501" s="372"/>
      <c r="B501" s="361"/>
      <c r="C501" s="361"/>
      <c r="D501" s="362"/>
      <c r="E501" s="363"/>
    </row>
    <row r="502" spans="1:5" s="364" customFormat="1">
      <c r="A502" s="372"/>
      <c r="B502" s="361"/>
      <c r="C502" s="361"/>
      <c r="D502" s="362"/>
      <c r="E502" s="363"/>
    </row>
    <row r="503" spans="1:5" s="364" customFormat="1">
      <c r="A503" s="372"/>
      <c r="B503" s="361"/>
      <c r="C503" s="361"/>
      <c r="D503" s="362"/>
      <c r="E503" s="363"/>
    </row>
    <row r="504" spans="1:5" s="364" customFormat="1">
      <c r="A504" s="372"/>
      <c r="B504" s="361"/>
      <c r="C504" s="361"/>
      <c r="D504" s="362"/>
      <c r="E504" s="363"/>
    </row>
    <row r="505" spans="1:5" s="364" customFormat="1">
      <c r="A505" s="372"/>
      <c r="B505" s="361"/>
      <c r="C505" s="361"/>
      <c r="D505" s="362"/>
      <c r="E505" s="363"/>
    </row>
    <row r="506" spans="1:5" s="364" customFormat="1">
      <c r="A506" s="372"/>
      <c r="B506" s="361"/>
      <c r="C506" s="361"/>
      <c r="D506" s="362"/>
      <c r="E506" s="363"/>
    </row>
    <row r="507" spans="1:5" s="364" customFormat="1">
      <c r="A507" s="372"/>
      <c r="B507" s="361"/>
      <c r="C507" s="361"/>
      <c r="D507" s="362"/>
      <c r="E507" s="363"/>
    </row>
    <row r="508" spans="1:5" s="364" customFormat="1">
      <c r="A508" s="372"/>
      <c r="B508" s="361"/>
      <c r="C508" s="361"/>
      <c r="D508" s="362"/>
      <c r="E508" s="363"/>
    </row>
    <row r="509" spans="1:5" s="364" customFormat="1">
      <c r="A509" s="372"/>
      <c r="B509" s="361"/>
      <c r="C509" s="361"/>
      <c r="D509" s="362"/>
      <c r="E509" s="363"/>
    </row>
    <row r="510" spans="1:5" s="364" customFormat="1">
      <c r="A510" s="372"/>
      <c r="B510" s="361"/>
      <c r="C510" s="361"/>
      <c r="D510" s="362"/>
      <c r="E510" s="363"/>
    </row>
    <row r="511" spans="1:5" s="364" customFormat="1">
      <c r="A511" s="372"/>
      <c r="B511" s="361"/>
      <c r="C511" s="361"/>
      <c r="D511" s="362"/>
      <c r="E511" s="363"/>
    </row>
    <row r="512" spans="1:5" s="364" customFormat="1">
      <c r="A512" s="372"/>
      <c r="B512" s="361"/>
      <c r="C512" s="361"/>
      <c r="D512" s="362"/>
      <c r="E512" s="363"/>
    </row>
    <row r="513" spans="1:5" s="364" customFormat="1">
      <c r="A513" s="372"/>
      <c r="B513" s="361"/>
      <c r="C513" s="361"/>
      <c r="D513" s="362"/>
      <c r="E513" s="363"/>
    </row>
    <row r="514" spans="1:5" s="364" customFormat="1">
      <c r="A514" s="372"/>
      <c r="B514" s="361"/>
      <c r="C514" s="361"/>
      <c r="D514" s="362"/>
      <c r="E514" s="363"/>
    </row>
    <row r="515" spans="1:5" s="364" customFormat="1">
      <c r="A515" s="372"/>
      <c r="B515" s="361"/>
      <c r="C515" s="361"/>
      <c r="D515" s="362"/>
      <c r="E515" s="363"/>
    </row>
    <row r="516" spans="1:5" s="364" customFormat="1">
      <c r="A516" s="372"/>
      <c r="B516" s="361"/>
      <c r="C516" s="361"/>
      <c r="D516" s="362"/>
      <c r="E516" s="363"/>
    </row>
    <row r="517" spans="1:5" s="364" customFormat="1">
      <c r="A517" s="372"/>
      <c r="B517" s="361"/>
      <c r="C517" s="361"/>
      <c r="D517" s="362"/>
      <c r="E517" s="363"/>
    </row>
    <row r="518" spans="1:5" s="364" customFormat="1">
      <c r="A518" s="372"/>
      <c r="B518" s="361"/>
      <c r="C518" s="361"/>
      <c r="D518" s="362"/>
      <c r="E518" s="363"/>
    </row>
    <row r="519" spans="1:5" s="364" customFormat="1">
      <c r="A519" s="372"/>
      <c r="B519" s="361"/>
      <c r="C519" s="361"/>
      <c r="D519" s="362"/>
      <c r="E519" s="363"/>
    </row>
    <row r="520" spans="1:5" s="364" customFormat="1">
      <c r="A520" s="372"/>
      <c r="B520" s="361"/>
      <c r="C520" s="361"/>
      <c r="D520" s="362"/>
      <c r="E520" s="363"/>
    </row>
    <row r="521" spans="1:5" s="364" customFormat="1">
      <c r="A521" s="372"/>
      <c r="B521" s="361"/>
      <c r="C521" s="361"/>
      <c r="D521" s="362"/>
      <c r="E521" s="363"/>
    </row>
    <row r="522" spans="1:5" s="364" customFormat="1">
      <c r="A522" s="372"/>
      <c r="B522" s="361"/>
      <c r="C522" s="361"/>
      <c r="D522" s="362"/>
      <c r="E522" s="363"/>
    </row>
    <row r="523" spans="1:5" s="364" customFormat="1">
      <c r="A523" s="372"/>
      <c r="B523" s="361"/>
      <c r="C523" s="361"/>
      <c r="D523" s="362"/>
      <c r="E523" s="363"/>
    </row>
    <row r="524" spans="1:5" s="364" customFormat="1">
      <c r="A524" s="372"/>
      <c r="B524" s="361"/>
      <c r="C524" s="361"/>
      <c r="D524" s="362"/>
      <c r="E524" s="363"/>
    </row>
    <row r="525" spans="1:5" s="364" customFormat="1">
      <c r="A525" s="372"/>
      <c r="B525" s="361"/>
      <c r="C525" s="361"/>
      <c r="D525" s="362"/>
      <c r="E525" s="363"/>
    </row>
    <row r="526" spans="1:5" s="364" customFormat="1">
      <c r="A526" s="372"/>
      <c r="B526" s="361"/>
      <c r="C526" s="361"/>
      <c r="D526" s="362"/>
      <c r="E526" s="363"/>
    </row>
    <row r="527" spans="1:5" s="364" customFormat="1">
      <c r="A527" s="372"/>
      <c r="B527" s="361"/>
      <c r="C527" s="361"/>
      <c r="D527" s="362"/>
      <c r="E527" s="363"/>
    </row>
    <row r="528" spans="1:5" s="364" customFormat="1">
      <c r="A528" s="372"/>
      <c r="B528" s="361"/>
      <c r="C528" s="361"/>
      <c r="D528" s="362"/>
      <c r="E528" s="363"/>
    </row>
    <row r="529" spans="1:5" s="364" customFormat="1">
      <c r="A529" s="372"/>
      <c r="B529" s="361"/>
      <c r="C529" s="361"/>
      <c r="D529" s="362"/>
      <c r="E529" s="363"/>
    </row>
    <row r="530" spans="1:5" s="364" customFormat="1">
      <c r="A530" s="372"/>
      <c r="B530" s="361"/>
      <c r="C530" s="361"/>
      <c r="D530" s="362"/>
      <c r="E530" s="363"/>
    </row>
    <row r="531" spans="1:5" s="364" customFormat="1">
      <c r="A531" s="372"/>
      <c r="B531" s="361"/>
      <c r="C531" s="361"/>
      <c r="D531" s="362"/>
      <c r="E531" s="363"/>
    </row>
    <row r="532" spans="1:5" s="364" customFormat="1">
      <c r="A532" s="372"/>
      <c r="B532" s="361"/>
      <c r="C532" s="361"/>
      <c r="D532" s="362"/>
      <c r="E532" s="363"/>
    </row>
    <row r="533" spans="1:5" s="364" customFormat="1">
      <c r="A533" s="372"/>
      <c r="B533" s="361"/>
      <c r="C533" s="361"/>
      <c r="D533" s="362"/>
      <c r="E533" s="363"/>
    </row>
    <row r="534" spans="1:5" s="364" customFormat="1">
      <c r="A534" s="372"/>
      <c r="B534" s="361"/>
      <c r="C534" s="361"/>
      <c r="D534" s="362"/>
      <c r="E534" s="363"/>
    </row>
    <row r="535" spans="1:5" s="364" customFormat="1">
      <c r="A535" s="372"/>
      <c r="B535" s="361"/>
      <c r="C535" s="361"/>
      <c r="D535" s="362"/>
      <c r="E535" s="363"/>
    </row>
    <row r="536" spans="1:5" s="364" customFormat="1">
      <c r="A536" s="372"/>
      <c r="B536" s="361"/>
      <c r="C536" s="361"/>
      <c r="D536" s="362"/>
      <c r="E536" s="363"/>
    </row>
    <row r="537" spans="1:5" s="364" customFormat="1">
      <c r="A537" s="372"/>
      <c r="B537" s="361"/>
      <c r="C537" s="361"/>
      <c r="D537" s="362"/>
      <c r="E537" s="363"/>
    </row>
    <row r="538" spans="1:5" s="364" customFormat="1">
      <c r="A538" s="372"/>
      <c r="B538" s="361"/>
      <c r="C538" s="361"/>
      <c r="D538" s="362"/>
      <c r="E538" s="363"/>
    </row>
    <row r="539" spans="1:5" s="364" customFormat="1">
      <c r="A539" s="372"/>
      <c r="B539" s="361"/>
      <c r="C539" s="361"/>
      <c r="D539" s="362"/>
      <c r="E539" s="363"/>
    </row>
    <row r="540" spans="1:5" s="364" customFormat="1">
      <c r="A540" s="372"/>
      <c r="B540" s="361"/>
      <c r="C540" s="361"/>
      <c r="D540" s="362"/>
      <c r="E540" s="363"/>
    </row>
    <row r="541" spans="1:5" s="364" customFormat="1">
      <c r="A541" s="372"/>
      <c r="B541" s="361"/>
      <c r="C541" s="361"/>
      <c r="D541" s="362"/>
      <c r="E541" s="363"/>
    </row>
    <row r="542" spans="1:5" s="364" customFormat="1">
      <c r="A542" s="372"/>
      <c r="B542" s="361"/>
      <c r="C542" s="361"/>
      <c r="D542" s="362"/>
      <c r="E542" s="363"/>
    </row>
    <row r="543" spans="1:5" s="364" customFormat="1">
      <c r="A543" s="372"/>
      <c r="B543" s="361"/>
      <c r="C543" s="361"/>
      <c r="D543" s="362"/>
      <c r="E543" s="363"/>
    </row>
    <row r="544" spans="1:5" s="364" customFormat="1">
      <c r="A544" s="372"/>
      <c r="B544" s="361"/>
      <c r="C544" s="361"/>
      <c r="D544" s="362"/>
      <c r="E544" s="363"/>
    </row>
    <row r="545" spans="1:5" s="364" customFormat="1">
      <c r="A545" s="372"/>
      <c r="B545" s="361"/>
      <c r="C545" s="361"/>
      <c r="D545" s="362"/>
      <c r="E545" s="363"/>
    </row>
    <row r="546" spans="1:5" s="364" customFormat="1">
      <c r="A546" s="372"/>
      <c r="B546" s="361"/>
      <c r="C546" s="361"/>
      <c r="D546" s="362"/>
      <c r="E546" s="363"/>
    </row>
    <row r="547" spans="1:5" s="364" customFormat="1">
      <c r="A547" s="372"/>
      <c r="B547" s="361"/>
      <c r="C547" s="361"/>
      <c r="D547" s="362"/>
      <c r="E547" s="363"/>
    </row>
    <row r="548" spans="1:5" s="364" customFormat="1">
      <c r="A548" s="372"/>
      <c r="B548" s="361"/>
      <c r="C548" s="361"/>
      <c r="D548" s="362"/>
      <c r="E548" s="363"/>
    </row>
    <row r="549" spans="1:5" s="364" customFormat="1">
      <c r="A549" s="372"/>
      <c r="B549" s="361"/>
      <c r="C549" s="361"/>
      <c r="D549" s="362"/>
      <c r="E549" s="363"/>
    </row>
    <row r="550" spans="1:5" s="364" customFormat="1">
      <c r="A550" s="372"/>
      <c r="B550" s="361"/>
      <c r="C550" s="361"/>
      <c r="D550" s="362"/>
      <c r="E550" s="363"/>
    </row>
    <row r="551" spans="1:5" s="364" customFormat="1">
      <c r="A551" s="372"/>
      <c r="B551" s="361"/>
      <c r="C551" s="361"/>
      <c r="D551" s="362"/>
      <c r="E551" s="363"/>
    </row>
    <row r="552" spans="1:5" s="364" customFormat="1">
      <c r="A552" s="372"/>
      <c r="B552" s="361"/>
      <c r="C552" s="361"/>
      <c r="D552" s="362"/>
      <c r="E552" s="363"/>
    </row>
    <row r="553" spans="1:5" s="364" customFormat="1">
      <c r="A553" s="372"/>
      <c r="B553" s="361"/>
      <c r="C553" s="361"/>
      <c r="D553" s="362"/>
      <c r="E553" s="363"/>
    </row>
    <row r="554" spans="1:5" s="364" customFormat="1">
      <c r="A554" s="372"/>
      <c r="B554" s="361"/>
      <c r="C554" s="361"/>
      <c r="D554" s="362"/>
      <c r="E554" s="363"/>
    </row>
    <row r="555" spans="1:5" s="364" customFormat="1">
      <c r="A555" s="372"/>
      <c r="B555" s="361"/>
      <c r="C555" s="361"/>
      <c r="D555" s="362"/>
      <c r="E555" s="363"/>
    </row>
    <row r="556" spans="1:5" s="364" customFormat="1">
      <c r="A556" s="372"/>
      <c r="B556" s="361"/>
      <c r="C556" s="361"/>
      <c r="D556" s="362"/>
      <c r="E556" s="363"/>
    </row>
    <row r="557" spans="1:5" s="364" customFormat="1">
      <c r="A557" s="372"/>
      <c r="B557" s="361"/>
      <c r="C557" s="361"/>
      <c r="D557" s="362"/>
      <c r="E557" s="363"/>
    </row>
    <row r="558" spans="1:5" s="364" customFormat="1">
      <c r="A558" s="372"/>
      <c r="B558" s="361"/>
      <c r="C558" s="361"/>
      <c r="D558" s="362"/>
      <c r="E558" s="363"/>
    </row>
    <row r="559" spans="1:5" s="364" customFormat="1">
      <c r="A559" s="372"/>
      <c r="B559" s="361"/>
      <c r="C559" s="361"/>
      <c r="D559" s="362"/>
      <c r="E559" s="363"/>
    </row>
    <row r="560" spans="1:5" s="364" customFormat="1">
      <c r="A560" s="372"/>
      <c r="B560" s="361"/>
      <c r="C560" s="361"/>
      <c r="D560" s="362"/>
      <c r="E560" s="363"/>
    </row>
    <row r="561" spans="1:5" s="364" customFormat="1">
      <c r="A561" s="372"/>
      <c r="B561" s="361"/>
      <c r="C561" s="361"/>
      <c r="D561" s="362"/>
      <c r="E561" s="363"/>
    </row>
    <row r="562" spans="1:5" s="364" customFormat="1">
      <c r="A562" s="372"/>
      <c r="B562" s="361"/>
      <c r="C562" s="361"/>
      <c r="D562" s="362"/>
      <c r="E562" s="363"/>
    </row>
    <row r="563" spans="1:5" s="364" customFormat="1">
      <c r="A563" s="372"/>
      <c r="B563" s="361"/>
      <c r="C563" s="361"/>
      <c r="D563" s="362"/>
      <c r="E563" s="363"/>
    </row>
    <row r="564" spans="1:5" s="364" customFormat="1">
      <c r="A564" s="372"/>
      <c r="B564" s="361"/>
      <c r="C564" s="361"/>
      <c r="D564" s="362"/>
      <c r="E564" s="363"/>
    </row>
    <row r="565" spans="1:5" s="364" customFormat="1">
      <c r="A565" s="372"/>
      <c r="B565" s="361"/>
      <c r="C565" s="361"/>
      <c r="D565" s="362"/>
      <c r="E565" s="363"/>
    </row>
    <row r="566" spans="1:5" s="364" customFormat="1">
      <c r="A566" s="372"/>
      <c r="B566" s="361"/>
      <c r="C566" s="361"/>
      <c r="D566" s="362"/>
      <c r="E566" s="363"/>
    </row>
    <row r="567" spans="1:5" s="364" customFormat="1">
      <c r="A567" s="372"/>
      <c r="B567" s="361"/>
      <c r="C567" s="361"/>
      <c r="D567" s="362"/>
      <c r="E567" s="363"/>
    </row>
    <row r="568" spans="1:5" s="364" customFormat="1">
      <c r="A568" s="372"/>
      <c r="B568" s="361"/>
      <c r="C568" s="361"/>
      <c r="D568" s="362"/>
      <c r="E568" s="363"/>
    </row>
    <row r="569" spans="1:5" s="364" customFormat="1">
      <c r="A569" s="372"/>
      <c r="B569" s="361"/>
      <c r="C569" s="361"/>
      <c r="D569" s="362"/>
      <c r="E569" s="363"/>
    </row>
    <row r="570" spans="1:5" s="364" customFormat="1">
      <c r="A570" s="372"/>
      <c r="B570" s="361"/>
      <c r="C570" s="361"/>
      <c r="D570" s="362"/>
      <c r="E570" s="363"/>
    </row>
    <row r="571" spans="1:5" s="364" customFormat="1">
      <c r="A571" s="372"/>
      <c r="B571" s="361"/>
      <c r="C571" s="361"/>
      <c r="D571" s="362"/>
      <c r="E571" s="363"/>
    </row>
    <row r="572" spans="1:5" s="364" customFormat="1">
      <c r="A572" s="372"/>
      <c r="B572" s="361"/>
      <c r="C572" s="361"/>
      <c r="D572" s="362"/>
      <c r="E572" s="363"/>
    </row>
    <row r="573" spans="1:5" s="364" customFormat="1">
      <c r="A573" s="372"/>
      <c r="B573" s="361"/>
      <c r="C573" s="361"/>
      <c r="D573" s="362"/>
      <c r="E573" s="363"/>
    </row>
    <row r="574" spans="1:5" s="364" customFormat="1">
      <c r="A574" s="372"/>
      <c r="B574" s="361"/>
      <c r="C574" s="361"/>
      <c r="D574" s="362"/>
      <c r="E574" s="363"/>
    </row>
    <row r="575" spans="1:5" s="364" customFormat="1">
      <c r="A575" s="372"/>
      <c r="B575" s="361"/>
      <c r="C575" s="361"/>
      <c r="D575" s="362"/>
      <c r="E575" s="363"/>
    </row>
    <row r="576" spans="1:5" s="364" customFormat="1">
      <c r="A576" s="372"/>
      <c r="B576" s="361"/>
      <c r="C576" s="361"/>
      <c r="D576" s="362"/>
      <c r="E576" s="363"/>
    </row>
    <row r="577" spans="1:5" s="364" customFormat="1">
      <c r="A577" s="372"/>
      <c r="B577" s="361"/>
      <c r="C577" s="361"/>
      <c r="D577" s="362"/>
      <c r="E577" s="363"/>
    </row>
    <row r="578" spans="1:5" s="364" customFormat="1">
      <c r="A578" s="372"/>
      <c r="B578" s="361"/>
      <c r="C578" s="361"/>
      <c r="D578" s="362"/>
      <c r="E578" s="363"/>
    </row>
    <row r="579" spans="1:5" s="364" customFormat="1">
      <c r="A579" s="372"/>
      <c r="B579" s="361"/>
      <c r="C579" s="361"/>
      <c r="D579" s="362"/>
      <c r="E579" s="363"/>
    </row>
    <row r="580" spans="1:5" s="364" customFormat="1">
      <c r="A580" s="372"/>
      <c r="B580" s="361"/>
      <c r="C580" s="361"/>
      <c r="D580" s="362"/>
      <c r="E580" s="363"/>
    </row>
    <row r="581" spans="1:5" s="364" customFormat="1">
      <c r="A581" s="372"/>
      <c r="B581" s="361"/>
      <c r="C581" s="361"/>
      <c r="D581" s="362"/>
      <c r="E581" s="363"/>
    </row>
    <row r="582" spans="1:5" s="364" customFormat="1">
      <c r="A582" s="372"/>
      <c r="B582" s="361"/>
      <c r="C582" s="361"/>
      <c r="D582" s="362"/>
      <c r="E582" s="363"/>
    </row>
    <row r="583" spans="1:5" s="364" customFormat="1">
      <c r="A583" s="372"/>
      <c r="B583" s="361"/>
      <c r="C583" s="361"/>
      <c r="D583" s="362"/>
      <c r="E583" s="363"/>
    </row>
    <row r="584" spans="1:5" s="364" customFormat="1">
      <c r="A584" s="372"/>
      <c r="B584" s="361"/>
      <c r="C584" s="361"/>
      <c r="D584" s="362"/>
      <c r="E584" s="363"/>
    </row>
    <row r="585" spans="1:5" s="364" customFormat="1">
      <c r="A585" s="372"/>
      <c r="B585" s="361"/>
      <c r="C585" s="361"/>
      <c r="D585" s="362"/>
      <c r="E585" s="363"/>
    </row>
    <row r="586" spans="1:5" s="364" customFormat="1">
      <c r="A586" s="372"/>
      <c r="B586" s="361"/>
      <c r="C586" s="361"/>
      <c r="D586" s="362"/>
      <c r="E586" s="363"/>
    </row>
    <row r="587" spans="1:5" s="364" customFormat="1">
      <c r="A587" s="372"/>
      <c r="B587" s="361"/>
      <c r="C587" s="361"/>
      <c r="D587" s="362"/>
      <c r="E587" s="363"/>
    </row>
    <row r="588" spans="1:5" s="364" customFormat="1">
      <c r="A588" s="372"/>
      <c r="B588" s="361"/>
      <c r="C588" s="361"/>
      <c r="D588" s="362"/>
      <c r="E588" s="363"/>
    </row>
    <row r="589" spans="1:5" s="364" customFormat="1">
      <c r="A589" s="372"/>
      <c r="B589" s="361"/>
      <c r="C589" s="361"/>
      <c r="D589" s="362"/>
      <c r="E589" s="363"/>
    </row>
    <row r="590" spans="1:5" s="364" customFormat="1">
      <c r="A590" s="372"/>
      <c r="B590" s="361"/>
      <c r="C590" s="361"/>
      <c r="D590" s="362"/>
      <c r="E590" s="363"/>
    </row>
    <row r="591" spans="1:5" s="364" customFormat="1">
      <c r="A591" s="372"/>
      <c r="B591" s="361"/>
      <c r="C591" s="361"/>
      <c r="D591" s="362"/>
      <c r="E591" s="363"/>
    </row>
    <row r="592" spans="1:5" s="364" customFormat="1">
      <c r="A592" s="372"/>
      <c r="B592" s="361"/>
      <c r="C592" s="361"/>
      <c r="D592" s="362"/>
      <c r="E592" s="363"/>
    </row>
    <row r="593" spans="1:5" s="364" customFormat="1">
      <c r="A593" s="372"/>
      <c r="B593" s="361"/>
      <c r="C593" s="361"/>
      <c r="D593" s="362"/>
      <c r="E593" s="363"/>
    </row>
    <row r="594" spans="1:5" s="364" customFormat="1">
      <c r="A594" s="372"/>
      <c r="B594" s="361"/>
      <c r="C594" s="361"/>
      <c r="D594" s="362"/>
      <c r="E594" s="363"/>
    </row>
    <row r="595" spans="1:5" s="364" customFormat="1">
      <c r="A595" s="372"/>
      <c r="B595" s="361"/>
      <c r="C595" s="361"/>
      <c r="D595" s="362"/>
      <c r="E595" s="363"/>
    </row>
    <row r="596" spans="1:5" s="364" customFormat="1">
      <c r="A596" s="372"/>
      <c r="B596" s="361"/>
      <c r="C596" s="361"/>
      <c r="D596" s="362"/>
      <c r="E596" s="363"/>
    </row>
    <row r="597" spans="1:5" s="364" customFormat="1">
      <c r="A597" s="372"/>
      <c r="B597" s="361"/>
      <c r="C597" s="361"/>
      <c r="D597" s="362"/>
      <c r="E597" s="363"/>
    </row>
    <row r="598" spans="1:5" s="364" customFormat="1">
      <c r="A598" s="372"/>
      <c r="B598" s="361"/>
      <c r="C598" s="361"/>
      <c r="D598" s="362"/>
      <c r="E598" s="363"/>
    </row>
    <row r="599" spans="1:5" s="364" customFormat="1">
      <c r="A599" s="372"/>
      <c r="B599" s="361"/>
      <c r="C599" s="361"/>
      <c r="D599" s="362"/>
      <c r="E599" s="363"/>
    </row>
    <row r="600" spans="1:5" s="364" customFormat="1">
      <c r="A600" s="372"/>
      <c r="B600" s="361"/>
      <c r="C600" s="361"/>
      <c r="D600" s="362"/>
      <c r="E600" s="363"/>
    </row>
    <row r="601" spans="1:5" s="364" customFormat="1">
      <c r="A601" s="372"/>
      <c r="B601" s="361"/>
      <c r="C601" s="361"/>
      <c r="D601" s="362"/>
      <c r="E601" s="363"/>
    </row>
    <row r="602" spans="1:5" s="364" customFormat="1">
      <c r="A602" s="372"/>
      <c r="B602" s="361"/>
      <c r="C602" s="361"/>
      <c r="D602" s="362"/>
      <c r="E602" s="363"/>
    </row>
    <row r="603" spans="1:5" s="364" customFormat="1">
      <c r="A603" s="372"/>
      <c r="B603" s="361"/>
      <c r="C603" s="361"/>
      <c r="D603" s="362"/>
      <c r="E603" s="363"/>
    </row>
    <row r="604" spans="1:5" s="364" customFormat="1">
      <c r="A604" s="372"/>
      <c r="B604" s="361"/>
      <c r="C604" s="361"/>
      <c r="D604" s="362"/>
      <c r="E604" s="363"/>
    </row>
    <row r="605" spans="1:5" s="364" customFormat="1">
      <c r="A605" s="372"/>
      <c r="B605" s="361"/>
      <c r="C605" s="361"/>
      <c r="D605" s="362"/>
      <c r="E605" s="363"/>
    </row>
    <row r="606" spans="1:5" s="364" customFormat="1">
      <c r="A606" s="372"/>
      <c r="B606" s="361"/>
      <c r="C606" s="361"/>
      <c r="D606" s="362"/>
      <c r="E606" s="363"/>
    </row>
    <row r="607" spans="1:5" s="364" customFormat="1">
      <c r="A607" s="372"/>
      <c r="B607" s="361"/>
      <c r="C607" s="361"/>
      <c r="D607" s="362"/>
      <c r="E607" s="363"/>
    </row>
    <row r="608" spans="1:5" s="364" customFormat="1">
      <c r="A608" s="372"/>
      <c r="B608" s="361"/>
      <c r="C608" s="361"/>
      <c r="D608" s="362"/>
      <c r="E608" s="363"/>
    </row>
    <row r="609" spans="1:5" s="364" customFormat="1">
      <c r="A609" s="372"/>
      <c r="B609" s="361"/>
      <c r="C609" s="361"/>
      <c r="D609" s="362"/>
      <c r="E609" s="363"/>
    </row>
    <row r="610" spans="1:5" s="364" customFormat="1">
      <c r="A610" s="372"/>
      <c r="B610" s="361"/>
      <c r="C610" s="361"/>
      <c r="D610" s="362"/>
      <c r="E610" s="363"/>
    </row>
    <row r="611" spans="1:5" s="364" customFormat="1">
      <c r="A611" s="372"/>
      <c r="B611" s="361"/>
      <c r="C611" s="361"/>
      <c r="D611" s="362"/>
      <c r="E611" s="363"/>
    </row>
    <row r="612" spans="1:5" s="364" customFormat="1">
      <c r="A612" s="372"/>
      <c r="B612" s="361"/>
      <c r="C612" s="361"/>
      <c r="D612" s="362"/>
      <c r="E612" s="363"/>
    </row>
    <row r="613" spans="1:5" s="364" customFormat="1">
      <c r="A613" s="372"/>
      <c r="B613" s="361"/>
      <c r="C613" s="361"/>
      <c r="D613" s="362"/>
      <c r="E613" s="363"/>
    </row>
    <row r="614" spans="1:5" s="364" customFormat="1">
      <c r="A614" s="372"/>
      <c r="B614" s="361"/>
      <c r="C614" s="361"/>
      <c r="D614" s="362"/>
      <c r="E614" s="363"/>
    </row>
    <row r="615" spans="1:5" s="364" customFormat="1">
      <c r="A615" s="372"/>
      <c r="B615" s="361"/>
      <c r="C615" s="361"/>
      <c r="D615" s="362"/>
      <c r="E615" s="363"/>
    </row>
    <row r="616" spans="1:5" s="364" customFormat="1">
      <c r="A616" s="372"/>
      <c r="B616" s="361"/>
      <c r="C616" s="361"/>
      <c r="D616" s="362"/>
      <c r="E616" s="363"/>
    </row>
    <row r="617" spans="1:5" s="364" customFormat="1">
      <c r="A617" s="372"/>
      <c r="B617" s="361"/>
      <c r="C617" s="361"/>
      <c r="D617" s="362"/>
      <c r="E617" s="363"/>
    </row>
    <row r="618" spans="1:5" s="364" customFormat="1">
      <c r="A618" s="372"/>
      <c r="B618" s="361"/>
      <c r="C618" s="361"/>
      <c r="D618" s="362"/>
      <c r="E618" s="363"/>
    </row>
    <row r="619" spans="1:5" s="364" customFormat="1">
      <c r="A619" s="372"/>
      <c r="B619" s="361"/>
      <c r="C619" s="361"/>
      <c r="D619" s="362"/>
      <c r="E619" s="363"/>
    </row>
    <row r="620" spans="1:5" s="364" customFormat="1">
      <c r="A620" s="372"/>
      <c r="B620" s="361"/>
      <c r="C620" s="361"/>
      <c r="D620" s="362"/>
      <c r="E620" s="363"/>
    </row>
    <row r="621" spans="1:5" s="364" customFormat="1">
      <c r="A621" s="372"/>
      <c r="B621" s="361"/>
      <c r="C621" s="361"/>
      <c r="D621" s="362"/>
      <c r="E621" s="363"/>
    </row>
    <row r="622" spans="1:5" s="364" customFormat="1">
      <c r="A622" s="372"/>
      <c r="B622" s="361"/>
      <c r="C622" s="361"/>
      <c r="D622" s="362"/>
      <c r="E622" s="363"/>
    </row>
    <row r="623" spans="1:5" s="364" customFormat="1">
      <c r="A623" s="372"/>
      <c r="B623" s="361"/>
      <c r="C623" s="361"/>
      <c r="D623" s="362"/>
      <c r="E623" s="363"/>
    </row>
    <row r="624" spans="1:5" s="364" customFormat="1">
      <c r="A624" s="372"/>
      <c r="B624" s="361"/>
      <c r="C624" s="361"/>
      <c r="D624" s="362"/>
      <c r="E624" s="363"/>
    </row>
    <row r="625" spans="1:5" s="364" customFormat="1">
      <c r="A625" s="372"/>
      <c r="B625" s="361"/>
      <c r="C625" s="361"/>
      <c r="D625" s="362"/>
      <c r="E625" s="363"/>
    </row>
    <row r="626" spans="1:5" s="364" customFormat="1">
      <c r="A626" s="372"/>
      <c r="B626" s="361"/>
      <c r="C626" s="361"/>
      <c r="D626" s="362"/>
      <c r="E626" s="363"/>
    </row>
    <row r="627" spans="1:5" s="364" customFormat="1">
      <c r="A627" s="372"/>
      <c r="B627" s="361"/>
      <c r="C627" s="361"/>
      <c r="D627" s="362"/>
      <c r="E627" s="363"/>
    </row>
    <row r="628" spans="1:5" s="364" customFormat="1">
      <c r="A628" s="372"/>
      <c r="B628" s="361"/>
      <c r="C628" s="361"/>
      <c r="D628" s="362"/>
      <c r="E628" s="363"/>
    </row>
    <row r="629" spans="1:5" s="364" customFormat="1">
      <c r="A629" s="372"/>
      <c r="B629" s="361"/>
      <c r="C629" s="361"/>
      <c r="D629" s="362"/>
      <c r="E629" s="363"/>
    </row>
    <row r="630" spans="1:5" s="364" customFormat="1">
      <c r="A630" s="372"/>
      <c r="B630" s="361"/>
      <c r="C630" s="361"/>
      <c r="D630" s="362"/>
      <c r="E630" s="363"/>
    </row>
    <row r="631" spans="1:5" s="364" customFormat="1">
      <c r="A631" s="372"/>
      <c r="B631" s="361"/>
      <c r="C631" s="361"/>
      <c r="D631" s="362"/>
      <c r="E631" s="363"/>
    </row>
    <row r="632" spans="1:5" s="364" customFormat="1">
      <c r="A632" s="372"/>
      <c r="B632" s="361"/>
      <c r="C632" s="361"/>
      <c r="D632" s="362"/>
      <c r="E632" s="363"/>
    </row>
    <row r="633" spans="1:5" s="364" customFormat="1">
      <c r="A633" s="372"/>
      <c r="B633" s="361"/>
      <c r="C633" s="361"/>
      <c r="D633" s="362"/>
      <c r="E633" s="363"/>
    </row>
    <row r="634" spans="1:5" s="364" customFormat="1">
      <c r="A634" s="372"/>
      <c r="B634" s="361"/>
      <c r="C634" s="361"/>
      <c r="D634" s="362"/>
      <c r="E634" s="363"/>
    </row>
    <row r="635" spans="1:5" s="364" customFormat="1">
      <c r="A635" s="372"/>
      <c r="B635" s="361"/>
      <c r="C635" s="361"/>
      <c r="D635" s="362"/>
      <c r="E635" s="363"/>
    </row>
    <row r="636" spans="1:5" s="364" customFormat="1">
      <c r="A636" s="372"/>
      <c r="B636" s="361"/>
      <c r="C636" s="361"/>
      <c r="D636" s="362"/>
      <c r="E636" s="363"/>
    </row>
    <row r="637" spans="1:5" s="364" customFormat="1">
      <c r="A637" s="372"/>
      <c r="B637" s="361"/>
      <c r="C637" s="361"/>
      <c r="D637" s="362"/>
      <c r="E637" s="363"/>
    </row>
    <row r="638" spans="1:5" s="364" customFormat="1">
      <c r="A638" s="372"/>
      <c r="B638" s="361"/>
      <c r="C638" s="361"/>
      <c r="D638" s="362"/>
      <c r="E638" s="363"/>
    </row>
    <row r="639" spans="1:5" s="364" customFormat="1">
      <c r="A639" s="372"/>
      <c r="B639" s="361"/>
      <c r="C639" s="361"/>
      <c r="D639" s="362"/>
      <c r="E639" s="363"/>
    </row>
    <row r="640" spans="1:5" s="364" customFormat="1">
      <c r="A640" s="372"/>
      <c r="B640" s="361"/>
      <c r="C640" s="361"/>
      <c r="D640" s="362"/>
      <c r="E640" s="363"/>
    </row>
    <row r="641" spans="1:5" s="364" customFormat="1">
      <c r="A641" s="372"/>
      <c r="B641" s="361"/>
      <c r="C641" s="361"/>
      <c r="D641" s="362"/>
      <c r="E641" s="363"/>
    </row>
    <row r="642" spans="1:5" s="364" customFormat="1">
      <c r="A642" s="372"/>
      <c r="B642" s="361"/>
      <c r="C642" s="361"/>
      <c r="D642" s="362"/>
      <c r="E642" s="363"/>
    </row>
    <row r="643" spans="1:5" s="364" customFormat="1">
      <c r="A643" s="372"/>
      <c r="B643" s="361"/>
      <c r="C643" s="361"/>
      <c r="D643" s="362"/>
      <c r="E643" s="363"/>
    </row>
    <row r="644" spans="1:5" s="364" customFormat="1">
      <c r="A644" s="372"/>
      <c r="B644" s="361"/>
      <c r="C644" s="361"/>
      <c r="D644" s="362"/>
      <c r="E644" s="363"/>
    </row>
    <row r="645" spans="1:5" s="364" customFormat="1">
      <c r="A645" s="372"/>
      <c r="B645" s="361"/>
      <c r="C645" s="361"/>
      <c r="D645" s="362"/>
      <c r="E645" s="363"/>
    </row>
    <row r="646" spans="1:5" s="364" customFormat="1">
      <c r="A646" s="372"/>
      <c r="B646" s="361"/>
      <c r="C646" s="361"/>
      <c r="D646" s="362"/>
      <c r="E646" s="363"/>
    </row>
    <row r="647" spans="1:5" s="364" customFormat="1">
      <c r="A647" s="372"/>
      <c r="B647" s="361"/>
      <c r="C647" s="361"/>
      <c r="D647" s="362"/>
      <c r="E647" s="363"/>
    </row>
    <row r="648" spans="1:5" s="364" customFormat="1">
      <c r="A648" s="372"/>
      <c r="B648" s="361"/>
      <c r="C648" s="361"/>
      <c r="D648" s="362"/>
      <c r="E648" s="363"/>
    </row>
    <row r="649" spans="1:5" s="364" customFormat="1">
      <c r="A649" s="372"/>
      <c r="B649" s="361"/>
      <c r="C649" s="361"/>
      <c r="D649" s="362"/>
      <c r="E649" s="363"/>
    </row>
    <row r="650" spans="1:5" s="364" customFormat="1">
      <c r="A650" s="372"/>
      <c r="B650" s="361"/>
      <c r="C650" s="361"/>
      <c r="D650" s="362"/>
      <c r="E650" s="363"/>
    </row>
    <row r="651" spans="1:5" s="364" customFormat="1">
      <c r="A651" s="372"/>
      <c r="B651" s="361"/>
      <c r="C651" s="361"/>
      <c r="D651" s="362"/>
      <c r="E651" s="363"/>
    </row>
    <row r="652" spans="1:5" s="364" customFormat="1">
      <c r="A652" s="372"/>
      <c r="B652" s="361"/>
      <c r="C652" s="361"/>
      <c r="D652" s="362"/>
      <c r="E652" s="363"/>
    </row>
    <row r="653" spans="1:5" s="364" customFormat="1">
      <c r="A653" s="372"/>
      <c r="B653" s="361"/>
      <c r="C653" s="361"/>
      <c r="D653" s="362"/>
      <c r="E653" s="363"/>
    </row>
    <row r="654" spans="1:5" s="364" customFormat="1">
      <c r="A654" s="372"/>
      <c r="B654" s="361"/>
      <c r="C654" s="361"/>
      <c r="D654" s="362"/>
      <c r="E654" s="363"/>
    </row>
    <row r="655" spans="1:5" s="364" customFormat="1">
      <c r="A655" s="372"/>
      <c r="B655" s="361"/>
      <c r="C655" s="361"/>
      <c r="D655" s="362"/>
      <c r="E655" s="363"/>
    </row>
    <row r="656" spans="1:5" s="364" customFormat="1">
      <c r="A656" s="372"/>
      <c r="B656" s="361"/>
      <c r="C656" s="361"/>
      <c r="D656" s="362"/>
      <c r="E656" s="363"/>
    </row>
    <row r="657" spans="1:5" s="364" customFormat="1">
      <c r="A657" s="372"/>
      <c r="B657" s="361"/>
      <c r="C657" s="361"/>
      <c r="D657" s="362"/>
      <c r="E657" s="363"/>
    </row>
    <row r="658" spans="1:5" s="364" customFormat="1">
      <c r="A658" s="372"/>
      <c r="B658" s="361"/>
      <c r="C658" s="361"/>
      <c r="D658" s="362"/>
      <c r="E658" s="363"/>
    </row>
    <row r="659" spans="1:5" s="364" customFormat="1">
      <c r="A659" s="372"/>
      <c r="B659" s="361"/>
      <c r="C659" s="361"/>
      <c r="D659" s="362"/>
      <c r="E659" s="363"/>
    </row>
    <row r="660" spans="1:5" s="364" customFormat="1">
      <c r="A660" s="372"/>
      <c r="B660" s="361"/>
      <c r="C660" s="361"/>
      <c r="D660" s="362"/>
      <c r="E660" s="363"/>
    </row>
    <row r="661" spans="1:5" s="364" customFormat="1">
      <c r="A661" s="372"/>
      <c r="B661" s="361"/>
      <c r="C661" s="361"/>
      <c r="D661" s="362"/>
      <c r="E661" s="363"/>
    </row>
    <row r="662" spans="1:5" s="364" customFormat="1">
      <c r="A662" s="372"/>
      <c r="B662" s="361"/>
      <c r="C662" s="361"/>
      <c r="D662" s="362"/>
      <c r="E662" s="363"/>
    </row>
    <row r="663" spans="1:5" s="364" customFormat="1">
      <c r="A663" s="372"/>
      <c r="B663" s="361"/>
      <c r="C663" s="361"/>
      <c r="D663" s="362"/>
      <c r="E663" s="363"/>
    </row>
    <row r="664" spans="1:5" s="364" customFormat="1">
      <c r="A664" s="372"/>
      <c r="B664" s="361"/>
      <c r="C664" s="361"/>
      <c r="D664" s="362"/>
      <c r="E664" s="363"/>
    </row>
    <row r="665" spans="1:5" s="364" customFormat="1">
      <c r="A665" s="372"/>
      <c r="B665" s="361"/>
      <c r="C665" s="361"/>
      <c r="D665" s="362"/>
      <c r="E665" s="363"/>
    </row>
    <row r="666" spans="1:5" s="364" customFormat="1">
      <c r="A666" s="372"/>
      <c r="B666" s="361"/>
      <c r="C666" s="361"/>
      <c r="D666" s="362"/>
      <c r="E666" s="363"/>
    </row>
    <row r="667" spans="1:5" s="364" customFormat="1">
      <c r="A667" s="372"/>
      <c r="B667" s="361"/>
      <c r="C667" s="361"/>
      <c r="D667" s="362"/>
      <c r="E667" s="363"/>
    </row>
    <row r="668" spans="1:5" s="364" customFormat="1">
      <c r="A668" s="372"/>
      <c r="B668" s="361"/>
      <c r="C668" s="361"/>
      <c r="D668" s="362"/>
      <c r="E668" s="363"/>
    </row>
    <row r="669" spans="1:5" s="364" customFormat="1">
      <c r="A669" s="372"/>
      <c r="B669" s="361"/>
      <c r="C669" s="361"/>
      <c r="D669" s="362"/>
      <c r="E669" s="363"/>
    </row>
    <row r="670" spans="1:5" s="364" customFormat="1">
      <c r="A670" s="372"/>
      <c r="B670" s="361"/>
      <c r="C670" s="361"/>
      <c r="D670" s="362"/>
      <c r="E670" s="363"/>
    </row>
    <row r="671" spans="1:5" s="364" customFormat="1">
      <c r="A671" s="372"/>
      <c r="B671" s="361"/>
      <c r="C671" s="361"/>
      <c r="D671" s="362"/>
      <c r="E671" s="363"/>
    </row>
    <row r="672" spans="1:5" s="364" customFormat="1">
      <c r="A672" s="372"/>
      <c r="B672" s="361"/>
      <c r="C672" s="361"/>
      <c r="D672" s="362"/>
      <c r="E672" s="363"/>
    </row>
    <row r="673" spans="1:5" s="364" customFormat="1">
      <c r="A673" s="372"/>
      <c r="B673" s="361"/>
      <c r="C673" s="361"/>
      <c r="D673" s="362"/>
      <c r="E673" s="363"/>
    </row>
    <row r="674" spans="1:5" s="364" customFormat="1">
      <c r="A674" s="372"/>
      <c r="B674" s="361"/>
      <c r="C674" s="361"/>
      <c r="D674" s="362"/>
      <c r="E674" s="363"/>
    </row>
    <row r="675" spans="1:5" s="364" customFormat="1">
      <c r="A675" s="372"/>
      <c r="B675" s="361"/>
      <c r="C675" s="361"/>
      <c r="D675" s="362"/>
      <c r="E675" s="363"/>
    </row>
    <row r="676" spans="1:5" s="364" customFormat="1">
      <c r="A676" s="372"/>
      <c r="B676" s="361"/>
      <c r="C676" s="361"/>
      <c r="D676" s="362"/>
      <c r="E676" s="363"/>
    </row>
    <row r="677" spans="1:5" s="364" customFormat="1">
      <c r="A677" s="372"/>
      <c r="B677" s="361"/>
      <c r="C677" s="361"/>
      <c r="D677" s="362"/>
      <c r="E677" s="363"/>
    </row>
    <row r="678" spans="1:5" s="364" customFormat="1">
      <c r="A678" s="372"/>
      <c r="B678" s="361"/>
      <c r="C678" s="361"/>
      <c r="D678" s="362"/>
      <c r="E678" s="363"/>
    </row>
    <row r="679" spans="1:5" s="364" customFormat="1">
      <c r="A679" s="372"/>
      <c r="B679" s="361"/>
      <c r="C679" s="361"/>
      <c r="D679" s="362"/>
      <c r="E679" s="363"/>
    </row>
    <row r="680" spans="1:5" s="364" customFormat="1">
      <c r="A680" s="372"/>
      <c r="B680" s="361"/>
      <c r="C680" s="361"/>
      <c r="D680" s="362"/>
      <c r="E680" s="363"/>
    </row>
    <row r="681" spans="1:5" s="364" customFormat="1">
      <c r="A681" s="372"/>
      <c r="B681" s="361"/>
      <c r="C681" s="361"/>
      <c r="D681" s="362"/>
      <c r="E681" s="363"/>
    </row>
    <row r="682" spans="1:5" s="364" customFormat="1">
      <c r="A682" s="372"/>
      <c r="B682" s="361"/>
      <c r="C682" s="361"/>
      <c r="D682" s="362"/>
      <c r="E682" s="363"/>
    </row>
    <row r="683" spans="1:5" s="364" customFormat="1">
      <c r="A683" s="372"/>
      <c r="B683" s="361"/>
      <c r="C683" s="361"/>
      <c r="D683" s="362"/>
      <c r="E683" s="363"/>
    </row>
    <row r="684" spans="1:5" s="364" customFormat="1">
      <c r="A684" s="372"/>
      <c r="B684" s="361"/>
      <c r="C684" s="361"/>
      <c r="D684" s="362"/>
      <c r="E684" s="363"/>
    </row>
    <row r="685" spans="1:5" s="364" customFormat="1">
      <c r="A685" s="372"/>
      <c r="B685" s="361"/>
      <c r="C685" s="361"/>
      <c r="D685" s="362"/>
      <c r="E685" s="363"/>
    </row>
    <row r="686" spans="1:5" s="364" customFormat="1">
      <c r="A686" s="372"/>
      <c r="B686" s="361"/>
      <c r="C686" s="361"/>
      <c r="D686" s="362"/>
      <c r="E686" s="363"/>
    </row>
    <row r="687" spans="1:5" s="364" customFormat="1">
      <c r="A687" s="372"/>
      <c r="B687" s="361"/>
      <c r="C687" s="361"/>
      <c r="D687" s="362"/>
      <c r="E687" s="363"/>
    </row>
    <row r="688" spans="1:5" s="364" customFormat="1">
      <c r="A688" s="372"/>
      <c r="B688" s="361"/>
      <c r="C688" s="361"/>
      <c r="D688" s="362"/>
      <c r="E688" s="363"/>
    </row>
    <row r="689" spans="1:5" s="364" customFormat="1">
      <c r="A689" s="372"/>
      <c r="B689" s="361"/>
      <c r="C689" s="361"/>
      <c r="D689" s="362"/>
      <c r="E689" s="363"/>
    </row>
    <row r="690" spans="1:5" s="364" customFormat="1">
      <c r="A690" s="372"/>
      <c r="B690" s="361"/>
      <c r="C690" s="361"/>
      <c r="D690" s="362"/>
      <c r="E690" s="363"/>
    </row>
    <row r="691" spans="1:5" s="364" customFormat="1">
      <c r="A691" s="372"/>
      <c r="B691" s="361"/>
      <c r="C691" s="361"/>
      <c r="D691" s="362"/>
      <c r="E691" s="363"/>
    </row>
    <row r="692" spans="1:5" s="364" customFormat="1">
      <c r="A692" s="372"/>
      <c r="B692" s="361"/>
      <c r="C692" s="361"/>
      <c r="D692" s="362"/>
      <c r="E692" s="363"/>
    </row>
    <row r="693" spans="1:5" s="364" customFormat="1">
      <c r="A693" s="372"/>
      <c r="B693" s="361"/>
      <c r="C693" s="361"/>
      <c r="D693" s="362"/>
      <c r="E693" s="363"/>
    </row>
    <row r="694" spans="1:5" s="364" customFormat="1">
      <c r="A694" s="372"/>
      <c r="B694" s="361"/>
      <c r="C694" s="361"/>
      <c r="D694" s="362"/>
      <c r="E694" s="363"/>
    </row>
    <row r="695" spans="1:5" s="364" customFormat="1">
      <c r="A695" s="372"/>
      <c r="B695" s="361"/>
      <c r="C695" s="361"/>
      <c r="D695" s="362"/>
      <c r="E695" s="363"/>
    </row>
    <row r="696" spans="1:5" s="364" customFormat="1">
      <c r="A696" s="372"/>
      <c r="B696" s="361"/>
      <c r="C696" s="361"/>
      <c r="D696" s="362"/>
      <c r="E696" s="363"/>
    </row>
    <row r="697" spans="1:5" s="364" customFormat="1">
      <c r="A697" s="372"/>
      <c r="B697" s="361"/>
      <c r="C697" s="361"/>
      <c r="D697" s="362"/>
      <c r="E697" s="363"/>
    </row>
    <row r="698" spans="1:5" s="364" customFormat="1">
      <c r="A698" s="372"/>
      <c r="B698" s="361"/>
      <c r="C698" s="361"/>
      <c r="D698" s="362"/>
      <c r="E698" s="363"/>
    </row>
    <row r="699" spans="1:5" s="364" customFormat="1">
      <c r="A699" s="372"/>
      <c r="B699" s="361"/>
      <c r="C699" s="361"/>
      <c r="D699" s="362"/>
      <c r="E699" s="363"/>
    </row>
    <row r="700" spans="1:5" s="364" customFormat="1">
      <c r="A700" s="372"/>
      <c r="B700" s="361"/>
      <c r="C700" s="361"/>
      <c r="D700" s="362"/>
      <c r="E700" s="363"/>
    </row>
    <row r="701" spans="1:5" s="364" customFormat="1">
      <c r="A701" s="372"/>
      <c r="B701" s="361"/>
      <c r="C701" s="361"/>
      <c r="D701" s="362"/>
      <c r="E701" s="363"/>
    </row>
    <row r="702" spans="1:5" s="364" customFormat="1">
      <c r="A702" s="372"/>
      <c r="B702" s="361"/>
      <c r="C702" s="361"/>
      <c r="D702" s="362"/>
      <c r="E702" s="363"/>
    </row>
    <row r="703" spans="1:5" s="364" customFormat="1">
      <c r="A703" s="372"/>
      <c r="B703" s="361"/>
      <c r="C703" s="361"/>
      <c r="D703" s="362"/>
      <c r="E703" s="363"/>
    </row>
    <row r="704" spans="1:5" s="364" customFormat="1">
      <c r="A704" s="372"/>
      <c r="B704" s="361"/>
      <c r="C704" s="361"/>
      <c r="D704" s="362"/>
      <c r="E704" s="363"/>
    </row>
    <row r="705" spans="1:5" s="364" customFormat="1">
      <c r="A705" s="372"/>
      <c r="B705" s="361"/>
      <c r="C705" s="361"/>
      <c r="D705" s="362"/>
      <c r="E705" s="363"/>
    </row>
    <row r="706" spans="1:5" s="364" customFormat="1">
      <c r="A706" s="372"/>
      <c r="B706" s="361"/>
      <c r="C706" s="361"/>
      <c r="D706" s="362"/>
      <c r="E706" s="363"/>
    </row>
    <row r="707" spans="1:5" s="364" customFormat="1">
      <c r="A707" s="372"/>
      <c r="B707" s="361"/>
      <c r="C707" s="361"/>
      <c r="D707" s="362"/>
      <c r="E707" s="363"/>
    </row>
    <row r="708" spans="1:5" s="364" customFormat="1">
      <c r="A708" s="372"/>
      <c r="B708" s="361"/>
      <c r="C708" s="361"/>
      <c r="D708" s="362"/>
      <c r="E708" s="363"/>
    </row>
    <row r="709" spans="1:5" s="364" customFormat="1">
      <c r="A709" s="372"/>
      <c r="B709" s="361"/>
      <c r="C709" s="361"/>
      <c r="D709" s="362"/>
      <c r="E709" s="363"/>
    </row>
    <row r="710" spans="1:5" s="364" customFormat="1">
      <c r="A710" s="372"/>
      <c r="B710" s="361"/>
      <c r="C710" s="361"/>
      <c r="D710" s="362"/>
      <c r="E710" s="363"/>
    </row>
    <row r="711" spans="1:5" s="364" customFormat="1">
      <c r="A711" s="372"/>
      <c r="B711" s="361"/>
      <c r="C711" s="361"/>
      <c r="D711" s="362"/>
      <c r="E711" s="363"/>
    </row>
    <row r="712" spans="1:5" s="364" customFormat="1">
      <c r="A712" s="372"/>
      <c r="B712" s="361"/>
      <c r="C712" s="361"/>
      <c r="D712" s="362"/>
      <c r="E712" s="363"/>
    </row>
    <row r="713" spans="1:5" s="364" customFormat="1">
      <c r="A713" s="372"/>
      <c r="B713" s="361"/>
      <c r="C713" s="361"/>
      <c r="D713" s="362"/>
      <c r="E713" s="363"/>
    </row>
    <row r="714" spans="1:5" s="364" customFormat="1">
      <c r="A714" s="372"/>
      <c r="B714" s="361"/>
      <c r="C714" s="361"/>
      <c r="D714" s="362"/>
      <c r="E714" s="363"/>
    </row>
    <row r="715" spans="1:5" s="364" customFormat="1">
      <c r="A715" s="372"/>
      <c r="B715" s="361"/>
      <c r="C715" s="361"/>
      <c r="D715" s="362"/>
      <c r="E715" s="363"/>
    </row>
    <row r="716" spans="1:5" s="364" customFormat="1">
      <c r="A716" s="372"/>
      <c r="B716" s="361"/>
      <c r="C716" s="361"/>
      <c r="D716" s="362"/>
      <c r="E716" s="363"/>
    </row>
    <row r="717" spans="1:5" s="364" customFormat="1">
      <c r="A717" s="372"/>
      <c r="B717" s="361"/>
      <c r="C717" s="361"/>
      <c r="D717" s="362"/>
      <c r="E717" s="363"/>
    </row>
    <row r="718" spans="1:5" s="364" customFormat="1">
      <c r="A718" s="372"/>
      <c r="B718" s="361"/>
      <c r="C718" s="361"/>
      <c r="D718" s="362"/>
      <c r="E718" s="363"/>
    </row>
    <row r="719" spans="1:5" s="364" customFormat="1">
      <c r="A719" s="372"/>
      <c r="B719" s="361"/>
      <c r="C719" s="361"/>
      <c r="D719" s="362"/>
      <c r="E719" s="363"/>
    </row>
    <row r="720" spans="1:5" s="364" customFormat="1">
      <c r="A720" s="372"/>
      <c r="B720" s="361"/>
      <c r="C720" s="361"/>
      <c r="D720" s="362"/>
      <c r="E720" s="363"/>
    </row>
    <row r="721" spans="1:5" s="364" customFormat="1">
      <c r="A721" s="372"/>
      <c r="B721" s="361"/>
      <c r="C721" s="361"/>
      <c r="D721" s="362"/>
      <c r="E721" s="363"/>
    </row>
    <row r="722" spans="1:5" s="364" customFormat="1">
      <c r="A722" s="372"/>
      <c r="B722" s="361"/>
      <c r="C722" s="361"/>
      <c r="D722" s="362"/>
      <c r="E722" s="363"/>
    </row>
    <row r="723" spans="1:5" s="364" customFormat="1">
      <c r="A723" s="372"/>
      <c r="B723" s="361"/>
      <c r="C723" s="361"/>
      <c r="D723" s="362"/>
      <c r="E723" s="363"/>
    </row>
    <row r="724" spans="1:5" s="364" customFormat="1">
      <c r="A724" s="372"/>
      <c r="B724" s="361"/>
      <c r="C724" s="361"/>
      <c r="D724" s="362"/>
      <c r="E724" s="363"/>
    </row>
    <row r="725" spans="1:5" s="364" customFormat="1">
      <c r="A725" s="372"/>
      <c r="B725" s="361"/>
      <c r="C725" s="361"/>
      <c r="D725" s="362"/>
      <c r="E725" s="363"/>
    </row>
    <row r="726" spans="1:5" s="364" customFormat="1">
      <c r="A726" s="372"/>
      <c r="B726" s="361"/>
      <c r="C726" s="361"/>
      <c r="D726" s="362"/>
      <c r="E726" s="363"/>
    </row>
    <row r="727" spans="1:5" s="364" customFormat="1">
      <c r="A727" s="372"/>
      <c r="B727" s="361"/>
      <c r="C727" s="361"/>
      <c r="D727" s="362"/>
      <c r="E727" s="363"/>
    </row>
    <row r="728" spans="1:5" s="364" customFormat="1">
      <c r="A728" s="372"/>
      <c r="B728" s="361"/>
      <c r="C728" s="361"/>
      <c r="D728" s="362"/>
      <c r="E728" s="363"/>
    </row>
    <row r="729" spans="1:5" s="364" customFormat="1">
      <c r="A729" s="372"/>
      <c r="B729" s="361"/>
      <c r="C729" s="361"/>
      <c r="D729" s="362"/>
      <c r="E729" s="363"/>
    </row>
    <row r="730" spans="1:5" s="364" customFormat="1">
      <c r="A730" s="372"/>
      <c r="B730" s="361"/>
      <c r="C730" s="361"/>
      <c r="D730" s="362"/>
      <c r="E730" s="363"/>
    </row>
    <row r="731" spans="1:5" s="364" customFormat="1">
      <c r="A731" s="372"/>
      <c r="B731" s="361"/>
      <c r="C731" s="361"/>
      <c r="D731" s="362"/>
      <c r="E731" s="363"/>
    </row>
    <row r="732" spans="1:5" s="364" customFormat="1">
      <c r="A732" s="372"/>
      <c r="B732" s="361"/>
      <c r="C732" s="361"/>
      <c r="D732" s="362"/>
      <c r="E732" s="363"/>
    </row>
    <row r="733" spans="1:5" s="364" customFormat="1">
      <c r="A733" s="372"/>
      <c r="B733" s="361"/>
      <c r="C733" s="361"/>
      <c r="D733" s="362"/>
      <c r="E733" s="363"/>
    </row>
    <row r="734" spans="1:5" s="364" customFormat="1">
      <c r="A734" s="372"/>
      <c r="B734" s="361"/>
      <c r="C734" s="361"/>
      <c r="D734" s="362"/>
      <c r="E734" s="363"/>
    </row>
    <row r="735" spans="1:5" s="364" customFormat="1">
      <c r="A735" s="372"/>
      <c r="B735" s="361"/>
      <c r="C735" s="361"/>
      <c r="D735" s="362"/>
      <c r="E735" s="363"/>
    </row>
    <row r="736" spans="1:5" s="364" customFormat="1">
      <c r="A736" s="372"/>
      <c r="B736" s="361"/>
      <c r="C736" s="361"/>
      <c r="D736" s="362"/>
      <c r="E736" s="363"/>
    </row>
    <row r="737" spans="1:5" s="364" customFormat="1">
      <c r="A737" s="372"/>
      <c r="B737" s="361"/>
      <c r="C737" s="361"/>
      <c r="D737" s="362"/>
      <c r="E737" s="363"/>
    </row>
    <row r="738" spans="1:5" s="364" customFormat="1">
      <c r="A738" s="372"/>
      <c r="B738" s="361"/>
      <c r="C738" s="361"/>
      <c r="D738" s="362"/>
      <c r="E738" s="363"/>
    </row>
    <row r="739" spans="1:5" s="364" customFormat="1">
      <c r="A739" s="372"/>
      <c r="B739" s="361"/>
      <c r="C739" s="361"/>
      <c r="D739" s="362"/>
      <c r="E739" s="363"/>
    </row>
    <row r="740" spans="1:5" s="364" customFormat="1">
      <c r="A740" s="372"/>
      <c r="B740" s="361"/>
      <c r="C740" s="361"/>
      <c r="D740" s="362"/>
      <c r="E740" s="363"/>
    </row>
    <row r="741" spans="1:5" s="364" customFormat="1">
      <c r="A741" s="372"/>
      <c r="B741" s="361"/>
      <c r="C741" s="361"/>
      <c r="D741" s="362"/>
      <c r="E741" s="363"/>
    </row>
    <row r="742" spans="1:5" s="364" customFormat="1">
      <c r="A742" s="372"/>
      <c r="B742" s="361"/>
      <c r="C742" s="361"/>
      <c r="D742" s="362"/>
      <c r="E742" s="363"/>
    </row>
    <row r="743" spans="1:5" s="364" customFormat="1">
      <c r="A743" s="372"/>
      <c r="B743" s="361"/>
      <c r="C743" s="361"/>
      <c r="D743" s="362"/>
      <c r="E743" s="363"/>
    </row>
    <row r="744" spans="1:5" s="364" customFormat="1">
      <c r="A744" s="372"/>
      <c r="B744" s="361"/>
      <c r="C744" s="361"/>
      <c r="D744" s="362"/>
      <c r="E744" s="363"/>
    </row>
    <row r="745" spans="1:5" s="364" customFormat="1">
      <c r="A745" s="372"/>
      <c r="B745" s="361"/>
      <c r="C745" s="361"/>
      <c r="D745" s="362"/>
      <c r="E745" s="363"/>
    </row>
    <row r="746" spans="1:5" s="364" customFormat="1">
      <c r="A746" s="372"/>
      <c r="B746" s="361"/>
      <c r="C746" s="361"/>
      <c r="D746" s="362"/>
      <c r="E746" s="363"/>
    </row>
    <row r="747" spans="1:5" s="364" customFormat="1">
      <c r="A747" s="372"/>
      <c r="B747" s="361"/>
      <c r="C747" s="361"/>
      <c r="D747" s="362"/>
      <c r="E747" s="363"/>
    </row>
    <row r="748" spans="1:5" s="364" customFormat="1">
      <c r="A748" s="372"/>
      <c r="B748" s="361"/>
      <c r="C748" s="361"/>
      <c r="D748" s="362"/>
      <c r="E748" s="363"/>
    </row>
    <row r="749" spans="1:5" s="364" customFormat="1">
      <c r="A749" s="372"/>
      <c r="B749" s="361"/>
      <c r="C749" s="361"/>
      <c r="D749" s="362"/>
      <c r="E749" s="363"/>
    </row>
    <row r="750" spans="1:5" s="364" customFormat="1">
      <c r="A750" s="372"/>
      <c r="B750" s="361"/>
      <c r="C750" s="361"/>
      <c r="D750" s="362"/>
      <c r="E750" s="363"/>
    </row>
    <row r="751" spans="1:5" s="364" customFormat="1">
      <c r="A751" s="372"/>
      <c r="B751" s="361"/>
      <c r="C751" s="361"/>
      <c r="D751" s="362"/>
      <c r="E751" s="363"/>
    </row>
    <row r="752" spans="1:5" s="364" customFormat="1">
      <c r="A752" s="372"/>
      <c r="B752" s="361"/>
      <c r="C752" s="361"/>
      <c r="D752" s="362"/>
      <c r="E752" s="363"/>
    </row>
    <row r="753" spans="1:5" s="364" customFormat="1">
      <c r="A753" s="372"/>
      <c r="B753" s="361"/>
      <c r="C753" s="361"/>
      <c r="D753" s="362"/>
      <c r="E753" s="363"/>
    </row>
    <row r="754" spans="1:5" s="364" customFormat="1">
      <c r="A754" s="372"/>
      <c r="B754" s="361"/>
      <c r="C754" s="361"/>
      <c r="D754" s="362"/>
      <c r="E754" s="363"/>
    </row>
    <row r="755" spans="1:5" s="364" customFormat="1">
      <c r="A755" s="372"/>
      <c r="B755" s="361"/>
      <c r="C755" s="361"/>
      <c r="D755" s="362"/>
      <c r="E755" s="363"/>
    </row>
    <row r="756" spans="1:5" s="364" customFormat="1">
      <c r="A756" s="372"/>
      <c r="B756" s="361"/>
      <c r="C756" s="361"/>
      <c r="D756" s="362"/>
      <c r="E756" s="363"/>
    </row>
    <row r="757" spans="1:5" s="364" customFormat="1">
      <c r="A757" s="372"/>
      <c r="B757" s="361"/>
      <c r="C757" s="361"/>
      <c r="D757" s="362"/>
      <c r="E757" s="363"/>
    </row>
    <row r="758" spans="1:5" s="364" customFormat="1">
      <c r="A758" s="372"/>
      <c r="B758" s="361"/>
      <c r="C758" s="361"/>
      <c r="D758" s="362"/>
      <c r="E758" s="363"/>
    </row>
    <row r="759" spans="1:5" s="364" customFormat="1">
      <c r="A759" s="372"/>
      <c r="B759" s="361"/>
      <c r="C759" s="361"/>
      <c r="D759" s="362"/>
      <c r="E759" s="363"/>
    </row>
    <row r="760" spans="1:5" s="364" customFormat="1">
      <c r="A760" s="372"/>
      <c r="B760" s="361"/>
      <c r="C760" s="361"/>
      <c r="D760" s="362"/>
      <c r="E760" s="363"/>
    </row>
    <row r="761" spans="1:5" s="364" customFormat="1">
      <c r="A761" s="372"/>
      <c r="B761" s="361"/>
      <c r="C761" s="361"/>
      <c r="D761" s="362"/>
      <c r="E761" s="363"/>
    </row>
    <row r="762" spans="1:5" s="364" customFormat="1">
      <c r="A762" s="372"/>
      <c r="B762" s="361"/>
      <c r="C762" s="361"/>
      <c r="D762" s="362"/>
      <c r="E762" s="363"/>
    </row>
    <row r="763" spans="1:5" s="364" customFormat="1">
      <c r="A763" s="372"/>
      <c r="B763" s="361"/>
      <c r="C763" s="361"/>
      <c r="D763" s="362"/>
      <c r="E763" s="363"/>
    </row>
    <row r="764" spans="1:5" s="364" customFormat="1">
      <c r="A764" s="372"/>
      <c r="B764" s="361"/>
      <c r="C764" s="361"/>
      <c r="D764" s="362"/>
      <c r="E764" s="363"/>
    </row>
    <row r="765" spans="1:5" s="364" customFormat="1">
      <c r="A765" s="372"/>
      <c r="B765" s="361"/>
      <c r="C765" s="361"/>
      <c r="D765" s="362"/>
      <c r="E765" s="363"/>
    </row>
    <row r="766" spans="1:5" s="364" customFormat="1">
      <c r="A766" s="372"/>
      <c r="B766" s="361"/>
      <c r="C766" s="361"/>
      <c r="D766" s="362"/>
      <c r="E766" s="363"/>
    </row>
    <row r="767" spans="1:5" s="364" customFormat="1">
      <c r="A767" s="372"/>
      <c r="B767" s="361"/>
      <c r="C767" s="361"/>
      <c r="D767" s="362"/>
      <c r="E767" s="363"/>
    </row>
    <row r="768" spans="1:5" s="364" customFormat="1">
      <c r="A768" s="372"/>
      <c r="B768" s="361"/>
      <c r="C768" s="361"/>
      <c r="D768" s="362"/>
      <c r="E768" s="363"/>
    </row>
    <row r="769" spans="1:5" s="364" customFormat="1">
      <c r="A769" s="372"/>
      <c r="B769" s="361"/>
      <c r="C769" s="361"/>
      <c r="D769" s="362"/>
      <c r="E769" s="363"/>
    </row>
    <row r="770" spans="1:5" s="364" customFormat="1">
      <c r="A770" s="372"/>
      <c r="B770" s="361"/>
      <c r="C770" s="361"/>
      <c r="D770" s="362"/>
      <c r="E770" s="363"/>
    </row>
    <row r="771" spans="1:5" s="364" customFormat="1">
      <c r="A771" s="372"/>
      <c r="B771" s="361"/>
      <c r="C771" s="361"/>
      <c r="D771" s="362"/>
      <c r="E771" s="363"/>
    </row>
    <row r="772" spans="1:5" s="364" customFormat="1">
      <c r="A772" s="372"/>
      <c r="B772" s="361"/>
      <c r="C772" s="361"/>
      <c r="D772" s="362"/>
      <c r="E772" s="363"/>
    </row>
    <row r="773" spans="1:5" s="364" customFormat="1">
      <c r="A773" s="372"/>
      <c r="B773" s="361"/>
      <c r="C773" s="361"/>
      <c r="D773" s="362"/>
      <c r="E773" s="363"/>
    </row>
    <row r="774" spans="1:5" s="364" customFormat="1">
      <c r="A774" s="372"/>
      <c r="B774" s="361"/>
      <c r="C774" s="361"/>
      <c r="D774" s="362"/>
      <c r="E774" s="363"/>
    </row>
    <row r="775" spans="1:5" s="364" customFormat="1">
      <c r="A775" s="372"/>
      <c r="B775" s="361"/>
      <c r="C775" s="361"/>
      <c r="D775" s="362"/>
      <c r="E775" s="363"/>
    </row>
    <row r="776" spans="1:5" s="364" customFormat="1">
      <c r="A776" s="372"/>
      <c r="B776" s="361"/>
      <c r="C776" s="361"/>
      <c r="D776" s="362"/>
      <c r="E776" s="363"/>
    </row>
    <row r="777" spans="1:5" s="364" customFormat="1">
      <c r="A777" s="372"/>
      <c r="B777" s="361"/>
      <c r="C777" s="361"/>
      <c r="D777" s="362"/>
      <c r="E777" s="363"/>
    </row>
    <row r="778" spans="1:5" s="364" customFormat="1">
      <c r="A778" s="372"/>
      <c r="B778" s="361"/>
      <c r="C778" s="361"/>
      <c r="D778" s="362"/>
      <c r="E778" s="363"/>
    </row>
    <row r="779" spans="1:5" s="364" customFormat="1">
      <c r="A779" s="372"/>
      <c r="B779" s="361"/>
      <c r="C779" s="361"/>
      <c r="D779" s="362"/>
      <c r="E779" s="363"/>
    </row>
    <row r="780" spans="1:5" s="364" customFormat="1">
      <c r="A780" s="372"/>
      <c r="B780" s="361"/>
      <c r="C780" s="361"/>
      <c r="D780" s="362"/>
      <c r="E780" s="363"/>
    </row>
    <row r="781" spans="1:5" s="364" customFormat="1">
      <c r="A781" s="372"/>
      <c r="B781" s="361"/>
      <c r="C781" s="361"/>
      <c r="D781" s="362"/>
      <c r="E781" s="363"/>
    </row>
    <row r="782" spans="1:5" s="364" customFormat="1">
      <c r="A782" s="372"/>
      <c r="B782" s="361"/>
      <c r="C782" s="361"/>
      <c r="D782" s="362"/>
      <c r="E782" s="363"/>
    </row>
    <row r="783" spans="1:5" s="364" customFormat="1">
      <c r="A783" s="372"/>
      <c r="B783" s="361"/>
      <c r="C783" s="361"/>
      <c r="D783" s="362"/>
      <c r="E783" s="363"/>
    </row>
    <row r="784" spans="1:5" s="364" customFormat="1">
      <c r="A784" s="372"/>
      <c r="B784" s="361"/>
      <c r="C784" s="361"/>
      <c r="D784" s="362"/>
      <c r="E784" s="363"/>
    </row>
    <row r="785" spans="1:5" s="364" customFormat="1">
      <c r="A785" s="372"/>
      <c r="B785" s="361"/>
      <c r="C785" s="361"/>
      <c r="D785" s="362"/>
      <c r="E785" s="363"/>
    </row>
    <row r="786" spans="1:5" s="364" customFormat="1">
      <c r="A786" s="372"/>
      <c r="B786" s="361"/>
      <c r="C786" s="361"/>
      <c r="D786" s="362"/>
      <c r="E786" s="363"/>
    </row>
    <row r="787" spans="1:5" s="364" customFormat="1">
      <c r="A787" s="372"/>
      <c r="B787" s="361"/>
      <c r="C787" s="361"/>
      <c r="D787" s="362"/>
      <c r="E787" s="363"/>
    </row>
    <row r="788" spans="1:5" s="364" customFormat="1">
      <c r="A788" s="372"/>
      <c r="B788" s="361"/>
      <c r="C788" s="361"/>
      <c r="D788" s="362"/>
      <c r="E788" s="363"/>
    </row>
    <row r="789" spans="1:5" s="364" customFormat="1">
      <c r="A789" s="372"/>
      <c r="B789" s="361"/>
      <c r="C789" s="361"/>
      <c r="D789" s="362"/>
      <c r="E789" s="363"/>
    </row>
    <row r="790" spans="1:5" s="364" customFormat="1">
      <c r="A790" s="372"/>
      <c r="B790" s="361"/>
      <c r="C790" s="361"/>
      <c r="D790" s="362"/>
      <c r="E790" s="363"/>
    </row>
    <row r="791" spans="1:5" s="364" customFormat="1">
      <c r="A791" s="372"/>
      <c r="B791" s="361"/>
      <c r="C791" s="361"/>
      <c r="D791" s="362"/>
      <c r="E791" s="363"/>
    </row>
    <row r="792" spans="1:5" s="364" customFormat="1">
      <c r="A792" s="372"/>
      <c r="B792" s="361"/>
      <c r="C792" s="361"/>
      <c r="D792" s="362"/>
      <c r="E792" s="363"/>
    </row>
    <row r="793" spans="1:5" s="364" customFormat="1">
      <c r="A793" s="372"/>
      <c r="B793" s="361"/>
      <c r="C793" s="361"/>
      <c r="D793" s="362"/>
      <c r="E793" s="363"/>
    </row>
    <row r="794" spans="1:5" s="364" customFormat="1">
      <c r="A794" s="372"/>
      <c r="B794" s="361"/>
      <c r="C794" s="361"/>
      <c r="D794" s="362"/>
      <c r="E794" s="363"/>
    </row>
    <row r="795" spans="1:5" s="364" customFormat="1">
      <c r="A795" s="372"/>
      <c r="B795" s="361"/>
      <c r="C795" s="361"/>
      <c r="D795" s="362"/>
      <c r="E795" s="363"/>
    </row>
    <row r="796" spans="1:5" s="364" customFormat="1">
      <c r="A796" s="372"/>
      <c r="B796" s="361"/>
      <c r="C796" s="361"/>
      <c r="D796" s="362"/>
      <c r="E796" s="363"/>
    </row>
    <row r="797" spans="1:5" s="364" customFormat="1">
      <c r="A797" s="372"/>
      <c r="B797" s="361"/>
      <c r="C797" s="361"/>
      <c r="D797" s="362"/>
      <c r="E797" s="363"/>
    </row>
    <row r="798" spans="1:5" s="364" customFormat="1">
      <c r="A798" s="372"/>
      <c r="B798" s="361"/>
      <c r="C798" s="361"/>
      <c r="D798" s="362"/>
      <c r="E798" s="363"/>
    </row>
    <row r="799" spans="1:5" s="364" customFormat="1">
      <c r="A799" s="372"/>
      <c r="B799" s="361"/>
      <c r="C799" s="361"/>
      <c r="D799" s="362"/>
      <c r="E799" s="363"/>
    </row>
    <row r="800" spans="1:5" s="364" customFormat="1">
      <c r="A800" s="372"/>
      <c r="B800" s="361"/>
      <c r="C800" s="361"/>
      <c r="D800" s="362"/>
      <c r="E800" s="363"/>
    </row>
    <row r="801" spans="1:5" s="364" customFormat="1">
      <c r="A801" s="372"/>
      <c r="B801" s="361"/>
      <c r="C801" s="361"/>
      <c r="D801" s="362"/>
      <c r="E801" s="363"/>
    </row>
    <row r="802" spans="1:5" s="364" customFormat="1">
      <c r="A802" s="372"/>
      <c r="B802" s="361"/>
      <c r="C802" s="361"/>
      <c r="D802" s="362"/>
      <c r="E802" s="363"/>
    </row>
    <row r="803" spans="1:5" s="364" customFormat="1">
      <c r="A803" s="372"/>
      <c r="B803" s="361"/>
      <c r="C803" s="361"/>
      <c r="D803" s="362"/>
      <c r="E803" s="363"/>
    </row>
    <row r="804" spans="1:5" s="364" customFormat="1">
      <c r="A804" s="372"/>
      <c r="B804" s="361"/>
      <c r="C804" s="361"/>
      <c r="D804" s="362"/>
      <c r="E804" s="363"/>
    </row>
    <row r="805" spans="1:5" s="364" customFormat="1">
      <c r="A805" s="372"/>
      <c r="B805" s="361"/>
      <c r="C805" s="361"/>
      <c r="D805" s="362"/>
      <c r="E805" s="363"/>
    </row>
    <row r="806" spans="1:5" s="364" customFormat="1">
      <c r="A806" s="372"/>
      <c r="B806" s="361"/>
      <c r="C806" s="361"/>
      <c r="D806" s="362"/>
      <c r="E806" s="363"/>
    </row>
    <row r="807" spans="1:5" s="364" customFormat="1">
      <c r="A807" s="372"/>
      <c r="B807" s="361"/>
      <c r="C807" s="361"/>
      <c r="D807" s="362"/>
      <c r="E807" s="363"/>
    </row>
    <row r="808" spans="1:5" s="364" customFormat="1">
      <c r="A808" s="372"/>
      <c r="B808" s="361"/>
      <c r="C808" s="361"/>
      <c r="D808" s="362"/>
      <c r="E808" s="363"/>
    </row>
    <row r="809" spans="1:5" s="364" customFormat="1">
      <c r="A809" s="372"/>
      <c r="B809" s="361"/>
      <c r="C809" s="361"/>
      <c r="D809" s="362"/>
      <c r="E809" s="363"/>
    </row>
    <row r="810" spans="1:5" s="364" customFormat="1">
      <c r="A810" s="372"/>
      <c r="B810" s="361"/>
      <c r="C810" s="361"/>
      <c r="D810" s="362"/>
      <c r="E810" s="363"/>
    </row>
    <row r="811" spans="1:5" s="364" customFormat="1">
      <c r="A811" s="372"/>
      <c r="B811" s="361"/>
      <c r="C811" s="361"/>
      <c r="D811" s="362"/>
      <c r="E811" s="363"/>
    </row>
    <row r="812" spans="1:5" s="364" customFormat="1">
      <c r="A812" s="372"/>
      <c r="B812" s="361"/>
      <c r="C812" s="361"/>
      <c r="D812" s="362"/>
      <c r="E812" s="363"/>
    </row>
    <row r="813" spans="1:5" s="364" customFormat="1">
      <c r="A813" s="372"/>
      <c r="B813" s="361"/>
      <c r="C813" s="361"/>
      <c r="D813" s="362"/>
      <c r="E813" s="363"/>
    </row>
    <row r="814" spans="1:5" s="364" customFormat="1">
      <c r="A814" s="372"/>
      <c r="B814" s="361"/>
      <c r="C814" s="361"/>
      <c r="D814" s="362"/>
      <c r="E814" s="363"/>
    </row>
    <row r="815" spans="1:5" s="364" customFormat="1">
      <c r="A815" s="372"/>
      <c r="B815" s="361"/>
      <c r="C815" s="361"/>
      <c r="D815" s="362"/>
      <c r="E815" s="363"/>
    </row>
    <row r="816" spans="1:5" s="364" customFormat="1">
      <c r="A816" s="372"/>
      <c r="B816" s="361"/>
      <c r="C816" s="361"/>
      <c r="D816" s="362"/>
      <c r="E816" s="363"/>
    </row>
    <row r="817" spans="1:5" s="364" customFormat="1">
      <c r="A817" s="372"/>
      <c r="B817" s="361"/>
      <c r="C817" s="361"/>
      <c r="D817" s="362"/>
      <c r="E817" s="363"/>
    </row>
    <row r="818" spans="1:5" s="364" customFormat="1">
      <c r="A818" s="372"/>
      <c r="B818" s="361"/>
      <c r="C818" s="361"/>
      <c r="D818" s="362"/>
      <c r="E818" s="363"/>
    </row>
    <row r="819" spans="1:5" s="364" customFormat="1">
      <c r="A819" s="372"/>
      <c r="B819" s="361"/>
      <c r="C819" s="361"/>
      <c r="D819" s="362"/>
      <c r="E819" s="363"/>
    </row>
    <row r="820" spans="1:5" s="364" customFormat="1">
      <c r="A820" s="372"/>
      <c r="B820" s="361"/>
      <c r="C820" s="361"/>
      <c r="D820" s="362"/>
      <c r="E820" s="363"/>
    </row>
    <row r="821" spans="1:5" s="364" customFormat="1">
      <c r="A821" s="372"/>
      <c r="B821" s="361"/>
      <c r="C821" s="361"/>
      <c r="D821" s="362"/>
      <c r="E821" s="363"/>
    </row>
    <row r="822" spans="1:5" s="364" customFormat="1">
      <c r="A822" s="372"/>
      <c r="B822" s="361"/>
      <c r="C822" s="361"/>
      <c r="D822" s="362"/>
      <c r="E822" s="363"/>
    </row>
    <row r="823" spans="1:5" s="364" customFormat="1">
      <c r="A823" s="372"/>
      <c r="B823" s="361"/>
      <c r="C823" s="361"/>
      <c r="D823" s="362"/>
      <c r="E823" s="363"/>
    </row>
    <row r="824" spans="1:5" s="364" customFormat="1">
      <c r="A824" s="372"/>
      <c r="B824" s="361"/>
      <c r="C824" s="361"/>
      <c r="D824" s="362"/>
      <c r="E824" s="363"/>
    </row>
    <row r="825" spans="1:5" s="364" customFormat="1">
      <c r="A825" s="372"/>
      <c r="B825" s="361"/>
      <c r="C825" s="361"/>
      <c r="D825" s="362"/>
      <c r="E825" s="363"/>
    </row>
    <row r="826" spans="1:5" s="364" customFormat="1">
      <c r="A826" s="372"/>
      <c r="B826" s="361"/>
      <c r="C826" s="361"/>
      <c r="D826" s="362"/>
      <c r="E826" s="363"/>
    </row>
    <row r="827" spans="1:5" s="364" customFormat="1">
      <c r="A827" s="372"/>
      <c r="B827" s="361"/>
      <c r="C827" s="361"/>
      <c r="D827" s="362"/>
      <c r="E827" s="363"/>
    </row>
    <row r="828" spans="1:5" s="364" customFormat="1">
      <c r="A828" s="372"/>
      <c r="B828" s="361"/>
      <c r="C828" s="361"/>
      <c r="D828" s="362"/>
      <c r="E828" s="363"/>
    </row>
    <row r="829" spans="1:5" s="364" customFormat="1">
      <c r="A829" s="372"/>
      <c r="B829" s="361"/>
      <c r="C829" s="361"/>
      <c r="D829" s="362"/>
      <c r="E829" s="363"/>
    </row>
    <row r="830" spans="1:5" s="364" customFormat="1">
      <c r="A830" s="372"/>
      <c r="B830" s="361"/>
      <c r="C830" s="361"/>
      <c r="D830" s="362"/>
      <c r="E830" s="363"/>
    </row>
    <row r="831" spans="1:5" s="364" customFormat="1">
      <c r="A831" s="372"/>
      <c r="B831" s="361"/>
      <c r="C831" s="361"/>
      <c r="D831" s="362"/>
      <c r="E831" s="363"/>
    </row>
    <row r="832" spans="1:5" s="364" customFormat="1">
      <c r="A832" s="372"/>
      <c r="B832" s="361"/>
      <c r="C832" s="361"/>
      <c r="D832" s="362"/>
      <c r="E832" s="363"/>
    </row>
    <row r="833" spans="1:5" s="364" customFormat="1">
      <c r="A833" s="372"/>
      <c r="B833" s="361"/>
      <c r="C833" s="361"/>
      <c r="D833" s="362"/>
      <c r="E833" s="363"/>
    </row>
    <row r="834" spans="1:5" s="364" customFormat="1">
      <c r="A834" s="372"/>
      <c r="B834" s="361"/>
      <c r="C834" s="361"/>
      <c r="D834" s="362"/>
      <c r="E834" s="363"/>
    </row>
    <row r="835" spans="1:5" s="364" customFormat="1">
      <c r="A835" s="372"/>
      <c r="B835" s="361"/>
      <c r="C835" s="361"/>
      <c r="D835" s="362"/>
      <c r="E835" s="363"/>
    </row>
    <row r="836" spans="1:5" s="364" customFormat="1">
      <c r="A836" s="372"/>
      <c r="B836" s="361"/>
      <c r="C836" s="361"/>
      <c r="D836" s="362"/>
      <c r="E836" s="363"/>
    </row>
    <row r="837" spans="1:5" s="364" customFormat="1">
      <c r="A837" s="372"/>
      <c r="B837" s="361"/>
      <c r="C837" s="361"/>
      <c r="D837" s="362"/>
      <c r="E837" s="363"/>
    </row>
    <row r="838" spans="1:5" s="364" customFormat="1">
      <c r="A838" s="372"/>
      <c r="B838" s="361"/>
      <c r="C838" s="361"/>
      <c r="D838" s="362"/>
      <c r="E838" s="363"/>
    </row>
    <row r="839" spans="1:5" s="364" customFormat="1">
      <c r="A839" s="372"/>
      <c r="B839" s="361"/>
      <c r="C839" s="361"/>
      <c r="D839" s="362"/>
      <c r="E839" s="363"/>
    </row>
    <row r="840" spans="1:5" s="364" customFormat="1">
      <c r="A840" s="372"/>
      <c r="B840" s="361"/>
      <c r="C840" s="361"/>
      <c r="D840" s="362"/>
      <c r="E840" s="363"/>
    </row>
    <row r="841" spans="1:5" s="364" customFormat="1">
      <c r="A841" s="372"/>
      <c r="B841" s="361"/>
      <c r="C841" s="361"/>
      <c r="D841" s="362"/>
      <c r="E841" s="363"/>
    </row>
    <row r="842" spans="1:5" s="364" customFormat="1">
      <c r="A842" s="372"/>
      <c r="B842" s="361"/>
      <c r="C842" s="361"/>
      <c r="D842" s="362"/>
      <c r="E842" s="363"/>
    </row>
    <row r="843" spans="1:5" s="364" customFormat="1">
      <c r="A843" s="372"/>
      <c r="B843" s="361"/>
      <c r="C843" s="361"/>
      <c r="D843" s="362"/>
      <c r="E843" s="363"/>
    </row>
    <row r="844" spans="1:5" s="364" customFormat="1">
      <c r="A844" s="372"/>
      <c r="B844" s="361"/>
      <c r="C844" s="361"/>
      <c r="D844" s="362"/>
      <c r="E844" s="363"/>
    </row>
    <row r="845" spans="1:5" s="364" customFormat="1">
      <c r="A845" s="372"/>
      <c r="B845" s="361"/>
      <c r="C845" s="361"/>
      <c r="D845" s="362"/>
      <c r="E845" s="363"/>
    </row>
    <row r="846" spans="1:5" s="364" customFormat="1">
      <c r="A846" s="372"/>
      <c r="B846" s="361"/>
      <c r="C846" s="361"/>
      <c r="D846" s="362"/>
      <c r="E846" s="363"/>
    </row>
    <row r="847" spans="1:5" s="364" customFormat="1">
      <c r="A847" s="372"/>
      <c r="B847" s="361"/>
      <c r="C847" s="361"/>
      <c r="D847" s="362"/>
      <c r="E847" s="363"/>
    </row>
    <row r="848" spans="1:5" s="364" customFormat="1">
      <c r="A848" s="372"/>
      <c r="B848" s="361"/>
      <c r="C848" s="361"/>
      <c r="D848" s="362"/>
      <c r="E848" s="363"/>
    </row>
    <row r="849" spans="1:5" s="364" customFormat="1">
      <c r="A849" s="372"/>
      <c r="B849" s="361"/>
      <c r="C849" s="361"/>
      <c r="D849" s="362"/>
      <c r="E849" s="363"/>
    </row>
    <row r="850" spans="1:5" s="364" customFormat="1">
      <c r="A850" s="372"/>
      <c r="B850" s="361"/>
      <c r="C850" s="361"/>
      <c r="D850" s="362"/>
      <c r="E850" s="363"/>
    </row>
    <row r="851" spans="1:5" s="364" customFormat="1">
      <c r="A851" s="372"/>
      <c r="B851" s="361"/>
      <c r="C851" s="361"/>
      <c r="D851" s="362"/>
      <c r="E851" s="363"/>
    </row>
    <row r="852" spans="1:5" s="364" customFormat="1">
      <c r="A852" s="372"/>
      <c r="B852" s="361"/>
      <c r="C852" s="361"/>
      <c r="D852" s="362"/>
      <c r="E852" s="363"/>
    </row>
    <row r="853" spans="1:5" s="364" customFormat="1">
      <c r="A853" s="372"/>
      <c r="B853" s="361"/>
      <c r="C853" s="361"/>
      <c r="D853" s="362"/>
      <c r="E853" s="363"/>
    </row>
    <row r="854" spans="1:5" s="364" customFormat="1">
      <c r="A854" s="372"/>
      <c r="B854" s="361"/>
      <c r="C854" s="361"/>
      <c r="D854" s="362"/>
      <c r="E854" s="363"/>
    </row>
    <row r="855" spans="1:5" s="364" customFormat="1">
      <c r="A855" s="372"/>
      <c r="B855" s="361"/>
      <c r="C855" s="361"/>
      <c r="D855" s="362"/>
      <c r="E855" s="363"/>
    </row>
    <row r="856" spans="1:5" s="364" customFormat="1">
      <c r="A856" s="372"/>
      <c r="B856" s="361"/>
      <c r="C856" s="361"/>
      <c r="D856" s="362"/>
      <c r="E856" s="363"/>
    </row>
    <row r="857" spans="1:5" s="364" customFormat="1">
      <c r="A857" s="372"/>
      <c r="B857" s="361"/>
      <c r="C857" s="361"/>
      <c r="D857" s="362"/>
      <c r="E857" s="363"/>
    </row>
    <row r="858" spans="1:5" s="364" customFormat="1">
      <c r="A858" s="372"/>
      <c r="B858" s="361"/>
      <c r="C858" s="361"/>
      <c r="D858" s="362"/>
      <c r="E858" s="363"/>
    </row>
    <row r="859" spans="1:5" s="364" customFormat="1">
      <c r="A859" s="372"/>
      <c r="B859" s="361"/>
      <c r="C859" s="361"/>
      <c r="D859" s="362"/>
      <c r="E859" s="363"/>
    </row>
    <row r="860" spans="1:5" s="364" customFormat="1">
      <c r="A860" s="372"/>
      <c r="B860" s="361"/>
      <c r="C860" s="361"/>
      <c r="D860" s="362"/>
      <c r="E860" s="363"/>
    </row>
    <row r="861" spans="1:5" s="364" customFormat="1">
      <c r="A861" s="372"/>
      <c r="B861" s="361"/>
      <c r="C861" s="361"/>
      <c r="D861" s="362"/>
      <c r="E861" s="363"/>
    </row>
    <row r="862" spans="1:5" s="364" customFormat="1">
      <c r="A862" s="372"/>
      <c r="B862" s="361"/>
      <c r="C862" s="361"/>
      <c r="D862" s="362"/>
      <c r="E862" s="363"/>
    </row>
    <row r="863" spans="1:5" s="364" customFormat="1">
      <c r="A863" s="372"/>
      <c r="B863" s="361"/>
      <c r="C863" s="361"/>
      <c r="D863" s="362"/>
      <c r="E863" s="363"/>
    </row>
    <row r="864" spans="1:5" s="364" customFormat="1">
      <c r="A864" s="372"/>
      <c r="B864" s="361"/>
      <c r="C864" s="361"/>
      <c r="D864" s="362"/>
      <c r="E864" s="363"/>
    </row>
    <row r="865" spans="1:5" s="364" customFormat="1">
      <c r="A865" s="372"/>
      <c r="B865" s="361"/>
      <c r="C865" s="361"/>
      <c r="D865" s="362"/>
      <c r="E865" s="363"/>
    </row>
    <row r="866" spans="1:5" s="364" customFormat="1">
      <c r="A866" s="372"/>
      <c r="B866" s="361"/>
      <c r="C866" s="361"/>
      <c r="D866" s="362"/>
      <c r="E866" s="363"/>
    </row>
  </sheetData>
  <mergeCells count="3">
    <mergeCell ref="B25:B29"/>
    <mergeCell ref="F1:G1"/>
    <mergeCell ref="B1:E1"/>
  </mergeCells>
  <phoneticPr fontId="1" type="noConversion"/>
  <printOptions horizontalCentered="1"/>
  <pageMargins left="0.39370078740157483" right="0.47244094488188981" top="0.64" bottom="0.66" header="0.44" footer="0.39"/>
  <pageSetup paperSize="9" scale="69" orientation="portrait" horizontalDpi="196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85"/>
  <sheetViews>
    <sheetView view="pageBreakPreview" zoomScaleNormal="100" workbookViewId="0">
      <selection activeCell="I28" sqref="I28"/>
    </sheetView>
  </sheetViews>
  <sheetFormatPr defaultRowHeight="12.75"/>
  <cols>
    <col min="1" max="1" width="5.85546875" style="381" customWidth="1"/>
    <col min="2" max="2" width="6.140625" style="381" customWidth="1"/>
    <col min="3" max="3" width="11.42578125" style="381" customWidth="1"/>
    <col min="4" max="4" width="15.85546875" style="381" customWidth="1"/>
    <col min="5" max="5" width="11.28515625" style="381" customWidth="1"/>
    <col min="6" max="6" width="10.85546875" style="381" customWidth="1"/>
    <col min="7" max="7" width="11" style="381" customWidth="1"/>
    <col min="8" max="8" width="11.140625" style="381" customWidth="1"/>
    <col min="9" max="9" width="10.7109375" style="381" customWidth="1"/>
    <col min="10" max="16384" width="9.140625" style="381"/>
  </cols>
  <sheetData>
    <row r="1" spans="1:10" ht="13.5" thickTop="1">
      <c r="A1" s="989" t="s">
        <v>315</v>
      </c>
      <c r="B1" s="990"/>
      <c r="C1" s="477" t="s">
        <v>75</v>
      </c>
      <c r="D1" s="478"/>
      <c r="E1" s="479"/>
      <c r="F1" s="478"/>
      <c r="G1" s="480" t="s">
        <v>316</v>
      </c>
      <c r="H1" s="481"/>
      <c r="I1" s="801" t="s">
        <v>34</v>
      </c>
    </row>
    <row r="2" spans="1:10" ht="13.5" thickBot="1">
      <c r="A2" s="991" t="s">
        <v>317</v>
      </c>
      <c r="B2" s="992"/>
      <c r="C2" s="482" t="s">
        <v>572</v>
      </c>
      <c r="D2" s="483"/>
      <c r="E2" s="484"/>
      <c r="F2" s="483"/>
      <c r="G2" s="993"/>
      <c r="H2" s="994"/>
      <c r="I2" s="995"/>
    </row>
    <row r="3" spans="1:10" ht="13.5" thickTop="1">
      <c r="A3" s="454"/>
      <c r="B3" s="454"/>
      <c r="C3" s="454"/>
      <c r="D3" s="454"/>
      <c r="E3" s="454"/>
      <c r="F3" s="443"/>
      <c r="G3" s="454"/>
      <c r="H3" s="454"/>
      <c r="I3" s="454"/>
    </row>
    <row r="4" spans="1:10" ht="19.5" customHeight="1">
      <c r="A4" s="485" t="s">
        <v>318</v>
      </c>
      <c r="B4" s="486"/>
      <c r="C4" s="486"/>
      <c r="D4" s="486"/>
      <c r="E4" s="487"/>
      <c r="F4" s="486"/>
      <c r="G4" s="486"/>
      <c r="H4" s="486"/>
      <c r="I4" s="486"/>
    </row>
    <row r="5" spans="1:10" ht="13.5" thickBot="1">
      <c r="A5" s="454"/>
      <c r="B5" s="454"/>
      <c r="C5" s="454"/>
      <c r="D5" s="454"/>
      <c r="E5" s="454"/>
      <c r="F5" s="454"/>
      <c r="G5" s="454"/>
      <c r="H5" s="454"/>
      <c r="I5" s="454"/>
    </row>
    <row r="6" spans="1:10" s="412" customFormat="1" ht="13.5" thickBot="1">
      <c r="A6" s="488"/>
      <c r="B6" s="489" t="s">
        <v>319</v>
      </c>
      <c r="C6" s="489"/>
      <c r="D6" s="490"/>
      <c r="E6" s="491" t="s">
        <v>655</v>
      </c>
      <c r="F6" s="492" t="s">
        <v>656</v>
      </c>
      <c r="G6" s="492"/>
      <c r="H6" s="492"/>
      <c r="I6" s="493" t="s">
        <v>592</v>
      </c>
    </row>
    <row r="7" spans="1:10" s="412" customFormat="1">
      <c r="A7" s="494" t="s">
        <v>657</v>
      </c>
      <c r="B7" s="495"/>
      <c r="C7" s="443"/>
      <c r="D7" s="496"/>
      <c r="E7" s="497">
        <f>Stav.část!G161</f>
        <v>-404815.64601199998</v>
      </c>
      <c r="F7" s="498">
        <f>Stav.část!G162</f>
        <v>603141.19850000006</v>
      </c>
      <c r="G7" s="498"/>
      <c r="H7" s="498"/>
      <c r="I7" s="499">
        <f>Stav.část!G163</f>
        <v>198325.55248800002</v>
      </c>
    </row>
    <row r="8" spans="1:10" s="412" customFormat="1">
      <c r="A8" s="494" t="s">
        <v>658</v>
      </c>
      <c r="B8" s="495"/>
      <c r="C8" s="443"/>
      <c r="D8" s="496"/>
      <c r="E8" s="497">
        <f>'ZTI A31'!G11</f>
        <v>-3510</v>
      </c>
      <c r="F8" s="498">
        <f>'ZTI A31'!G35</f>
        <v>101265.663</v>
      </c>
      <c r="G8" s="498"/>
      <c r="H8" s="498"/>
      <c r="I8" s="499">
        <f>'ZTI A31'!G37</f>
        <v>97755.663</v>
      </c>
    </row>
    <row r="9" spans="1:10" s="412" customFormat="1">
      <c r="A9" s="795" t="s">
        <v>659</v>
      </c>
      <c r="B9" s="796"/>
      <c r="C9" s="459"/>
      <c r="D9" s="797"/>
      <c r="E9" s="798">
        <f>'UT A31'!G36</f>
        <v>-33199.599999999999</v>
      </c>
      <c r="F9" s="799">
        <f>'UT A31'!G37</f>
        <v>106968.1</v>
      </c>
      <c r="G9" s="799"/>
      <c r="H9" s="799"/>
      <c r="I9" s="800">
        <f>'UT A31'!G38</f>
        <v>73768.5</v>
      </c>
    </row>
    <row r="10" spans="1:10" s="412" customFormat="1">
      <c r="A10" s="494" t="s">
        <v>660</v>
      </c>
      <c r="B10" s="495"/>
      <c r="C10" s="443"/>
      <c r="D10" s="496"/>
      <c r="E10" s="497">
        <f>'CHLAZ A31'!H81</f>
        <v>-14461.5</v>
      </c>
      <c r="F10" s="498">
        <f>'CHLAZ A31'!H82</f>
        <v>10514</v>
      </c>
      <c r="G10" s="498"/>
      <c r="H10" s="498"/>
      <c r="I10" s="499">
        <f>'CHLAZ A31'!H83</f>
        <v>-3947.5</v>
      </c>
    </row>
    <row r="11" spans="1:10" s="412" customFormat="1">
      <c r="A11" s="494" t="s">
        <v>661</v>
      </c>
      <c r="B11" s="495"/>
      <c r="C11" s="443"/>
      <c r="D11" s="496"/>
      <c r="E11" s="497">
        <f>'VZT A31'!I112</f>
        <v>-317789</v>
      </c>
      <c r="F11" s="498">
        <f>'VZT A31'!I111</f>
        <v>832231.9</v>
      </c>
      <c r="G11" s="498"/>
      <c r="H11" s="498"/>
      <c r="I11" s="499">
        <f>'VZT A31'!I114</f>
        <v>514442.9</v>
      </c>
      <c r="J11" s="824"/>
    </row>
    <row r="12" spans="1:10" s="412" customFormat="1">
      <c r="A12" s="494" t="s">
        <v>662</v>
      </c>
      <c r="B12" s="495"/>
      <c r="C12" s="443"/>
      <c r="D12" s="496"/>
      <c r="E12" s="497">
        <f>'ELE A31'!G23</f>
        <v>-829.40000000000009</v>
      </c>
      <c r="F12" s="498">
        <f>'ELE A31'!G24</f>
        <v>127453.5</v>
      </c>
      <c r="G12" s="498"/>
      <c r="H12" s="498"/>
      <c r="I12" s="499">
        <f>'ELE A31'!G26</f>
        <v>126624.1</v>
      </c>
    </row>
    <row r="13" spans="1:10" s="412" customFormat="1">
      <c r="A13" s="494" t="s">
        <v>663</v>
      </c>
      <c r="B13" s="495"/>
      <c r="C13" s="443"/>
      <c r="D13" s="496"/>
      <c r="E13" s="497">
        <f>'SLP A31'!J40</f>
        <v>-1253</v>
      </c>
      <c r="F13" s="498">
        <f>'SLP A31'!J41</f>
        <v>532905.53099999996</v>
      </c>
      <c r="G13" s="498"/>
      <c r="H13" s="498"/>
      <c r="I13" s="499">
        <f>'SLP A31'!J43</f>
        <v>531652.53099999996</v>
      </c>
    </row>
    <row r="14" spans="1:10" s="412" customFormat="1">
      <c r="A14" s="494" t="s">
        <v>76</v>
      </c>
      <c r="B14" s="495"/>
      <c r="C14" s="443"/>
      <c r="D14" s="496"/>
      <c r="E14" s="497">
        <f>'MaR A31'!G56</f>
        <v>-259600</v>
      </c>
      <c r="F14" s="498">
        <f>'MaR A31'!G57</f>
        <v>614564</v>
      </c>
      <c r="G14" s="498"/>
      <c r="H14" s="498"/>
      <c r="I14" s="499">
        <f>'MaR A31'!G59</f>
        <v>354964</v>
      </c>
    </row>
    <row r="15" spans="1:10" s="412" customFormat="1">
      <c r="A15" s="494" t="s">
        <v>664</v>
      </c>
      <c r="B15" s="495"/>
      <c r="C15" s="443"/>
      <c r="D15" s="496"/>
      <c r="E15" s="497">
        <f>'RTP A31'!G21</f>
        <v>0</v>
      </c>
      <c r="F15" s="498">
        <f>'RTP A31'!G22</f>
        <v>101299</v>
      </c>
      <c r="G15" s="498"/>
      <c r="H15" s="498"/>
      <c r="I15" s="499">
        <f>'RTP A31'!G24</f>
        <v>101299</v>
      </c>
    </row>
    <row r="16" spans="1:10" s="412" customFormat="1">
      <c r="A16" s="494" t="s">
        <v>665</v>
      </c>
      <c r="B16" s="495"/>
      <c r="C16" s="443"/>
      <c r="D16" s="496"/>
      <c r="E16" s="497">
        <f>'UOCHV A31'!G126</f>
        <v>-522256</v>
      </c>
      <c r="F16" s="498">
        <v>0</v>
      </c>
      <c r="G16" s="498"/>
      <c r="H16" s="498"/>
      <c r="I16" s="499">
        <f>'UOCHV A31'!G126</f>
        <v>-522256</v>
      </c>
    </row>
    <row r="17" spans="1:57" s="412" customFormat="1">
      <c r="A17" s="494"/>
      <c r="B17" s="495"/>
      <c r="C17" s="443"/>
      <c r="D17" s="496"/>
      <c r="E17" s="497"/>
      <c r="F17" s="498"/>
      <c r="G17" s="498"/>
      <c r="H17" s="498"/>
      <c r="I17" s="499"/>
    </row>
    <row r="18" spans="1:57" s="412" customFormat="1">
      <c r="A18" s="494"/>
      <c r="B18" s="495"/>
      <c r="C18" s="443"/>
      <c r="D18" s="496"/>
      <c r="E18" s="497"/>
      <c r="F18" s="498"/>
      <c r="G18" s="498"/>
      <c r="H18" s="498"/>
      <c r="I18" s="499"/>
    </row>
    <row r="19" spans="1:57" s="412" customFormat="1">
      <c r="A19" s="494"/>
      <c r="B19" s="495"/>
      <c r="C19" s="443"/>
      <c r="D19" s="496"/>
      <c r="E19" s="497"/>
      <c r="F19" s="498"/>
      <c r="G19" s="498"/>
      <c r="H19" s="498"/>
      <c r="I19" s="499"/>
    </row>
    <row r="20" spans="1:57" s="412" customFormat="1" ht="13.5" thickBot="1">
      <c r="A20" s="494"/>
      <c r="B20" s="495"/>
      <c r="C20" s="443"/>
      <c r="D20" s="496"/>
      <c r="E20" s="497"/>
      <c r="F20" s="498"/>
      <c r="G20" s="498"/>
      <c r="H20" s="498"/>
      <c r="I20" s="499"/>
    </row>
    <row r="21" spans="1:57" s="506" customFormat="1" ht="13.5" thickBot="1">
      <c r="A21" s="500"/>
      <c r="B21" s="501" t="s">
        <v>322</v>
      </c>
      <c r="C21" s="501"/>
      <c r="D21" s="502"/>
      <c r="E21" s="503">
        <f>SUM(E7:E19)</f>
        <v>-1557714.1460119998</v>
      </c>
      <c r="F21" s="504">
        <f>SUM(F7:F20)</f>
        <v>3030342.8925000001</v>
      </c>
      <c r="G21" s="504"/>
      <c r="H21" s="504"/>
      <c r="I21" s="505">
        <f>SUM(I7:I19)</f>
        <v>1472628.7464879998</v>
      </c>
    </row>
    <row r="22" spans="1:57">
      <c r="A22" s="443"/>
      <c r="B22" s="443"/>
      <c r="C22" s="443"/>
      <c r="D22" s="443"/>
      <c r="E22" s="443"/>
      <c r="F22" s="443"/>
      <c r="G22" s="443"/>
      <c r="H22" s="443"/>
      <c r="I22" s="443"/>
    </row>
    <row r="23" spans="1:57" ht="19.5" customHeight="1">
      <c r="A23" s="486" t="s">
        <v>323</v>
      </c>
      <c r="B23" s="486"/>
      <c r="C23" s="486"/>
      <c r="D23" s="486"/>
      <c r="E23" s="486"/>
      <c r="F23" s="486"/>
      <c r="G23" s="507"/>
      <c r="H23" s="486"/>
      <c r="I23" s="486"/>
      <c r="BA23" s="418"/>
      <c r="BB23" s="418"/>
      <c r="BC23" s="418"/>
      <c r="BD23" s="418"/>
      <c r="BE23" s="418"/>
    </row>
    <row r="24" spans="1:57" ht="13.5" thickBot="1">
      <c r="A24" s="454"/>
      <c r="B24" s="454"/>
      <c r="C24" s="454"/>
      <c r="D24" s="454"/>
      <c r="E24" s="454"/>
      <c r="F24" s="454"/>
      <c r="G24" s="454"/>
      <c r="H24" s="454"/>
      <c r="I24" s="454"/>
    </row>
    <row r="25" spans="1:57">
      <c r="A25" s="448" t="s">
        <v>324</v>
      </c>
      <c r="B25" s="449"/>
      <c r="C25" s="449"/>
      <c r="D25" s="508"/>
      <c r="E25" s="509" t="s">
        <v>325</v>
      </c>
      <c r="F25" s="510" t="s">
        <v>326</v>
      </c>
      <c r="G25" s="511" t="s">
        <v>327</v>
      </c>
      <c r="H25" s="512"/>
      <c r="I25" s="513" t="s">
        <v>325</v>
      </c>
    </row>
    <row r="26" spans="1:57">
      <c r="A26" s="441" t="s">
        <v>666</v>
      </c>
      <c r="B26" s="432"/>
      <c r="C26" s="432"/>
      <c r="D26" s="514"/>
      <c r="E26" s="515"/>
      <c r="F26" s="516" t="s">
        <v>145</v>
      </c>
      <c r="G26" s="517"/>
      <c r="H26" s="518"/>
      <c r="I26" s="519">
        <f>I21/100*5</f>
        <v>73631.437324400002</v>
      </c>
      <c r="BA26" s="381">
        <v>0</v>
      </c>
    </row>
    <row r="27" spans="1:57">
      <c r="A27" s="441" t="s">
        <v>667</v>
      </c>
      <c r="B27" s="432"/>
      <c r="C27" s="432"/>
      <c r="D27" s="514"/>
      <c r="E27" s="515"/>
      <c r="F27" s="516" t="s">
        <v>145</v>
      </c>
      <c r="G27" s="517"/>
      <c r="H27" s="518"/>
      <c r="I27" s="519">
        <f>SUM(I8:I16)/100*1.026</f>
        <v>13074.350770440002</v>
      </c>
      <c r="BA27" s="381">
        <v>0</v>
      </c>
    </row>
    <row r="28" spans="1:57">
      <c r="A28" s="441" t="s">
        <v>328</v>
      </c>
      <c r="B28" s="432"/>
      <c r="C28" s="432"/>
      <c r="D28" s="514"/>
      <c r="E28" s="515"/>
      <c r="F28" s="516">
        <v>2.5</v>
      </c>
      <c r="G28" s="517">
        <v>1342629</v>
      </c>
      <c r="H28" s="518"/>
      <c r="I28" s="519">
        <f>E28+F28*G28/100</f>
        <v>33565.724999999999</v>
      </c>
      <c r="BA28" s="381">
        <v>0</v>
      </c>
    </row>
    <row r="29" spans="1:57">
      <c r="A29" s="441"/>
      <c r="B29" s="432"/>
      <c r="C29" s="432"/>
      <c r="D29" s="514"/>
      <c r="E29" s="515"/>
      <c r="F29" s="516"/>
      <c r="G29" s="517"/>
      <c r="H29" s="518"/>
      <c r="I29" s="519"/>
      <c r="BA29" s="381">
        <v>0</v>
      </c>
    </row>
    <row r="30" spans="1:57">
      <c r="A30" s="441"/>
      <c r="B30" s="432"/>
      <c r="C30" s="432"/>
      <c r="D30" s="514"/>
      <c r="E30" s="515"/>
      <c r="F30" s="516"/>
      <c r="G30" s="517"/>
      <c r="H30" s="518"/>
      <c r="I30" s="519"/>
      <c r="BA30" s="381">
        <v>1</v>
      </c>
    </row>
    <row r="31" spans="1:57">
      <c r="A31" s="441"/>
      <c r="B31" s="432"/>
      <c r="C31" s="432"/>
      <c r="D31" s="514"/>
      <c r="E31" s="515"/>
      <c r="F31" s="516"/>
      <c r="G31" s="517"/>
      <c r="H31" s="518"/>
      <c r="I31" s="519"/>
      <c r="BA31" s="381">
        <v>1</v>
      </c>
    </row>
    <row r="32" spans="1:57">
      <c r="A32" s="441"/>
      <c r="B32" s="432"/>
      <c r="C32" s="432"/>
      <c r="D32" s="514"/>
      <c r="E32" s="515"/>
      <c r="F32" s="516"/>
      <c r="G32" s="517"/>
      <c r="H32" s="518"/>
      <c r="I32" s="519"/>
      <c r="BA32" s="381">
        <v>2</v>
      </c>
    </row>
    <row r="33" spans="1:53">
      <c r="A33" s="441"/>
      <c r="B33" s="432"/>
      <c r="C33" s="432"/>
      <c r="D33" s="514"/>
      <c r="E33" s="515"/>
      <c r="F33" s="516"/>
      <c r="G33" s="517"/>
      <c r="H33" s="518"/>
      <c r="I33" s="519"/>
      <c r="BA33" s="381">
        <v>2</v>
      </c>
    </row>
    <row r="34" spans="1:53" ht="13.5" thickBot="1">
      <c r="A34" s="520"/>
      <c r="B34" s="521" t="s">
        <v>329</v>
      </c>
      <c r="C34" s="522"/>
      <c r="D34" s="523"/>
      <c r="E34" s="524"/>
      <c r="F34" s="525"/>
      <c r="G34" s="525"/>
      <c r="H34" s="996">
        <f>SUM(I26:I33)</f>
        <v>120271.51309483999</v>
      </c>
      <c r="I34" s="997"/>
    </row>
    <row r="36" spans="1:53">
      <c r="B36" s="506"/>
      <c r="F36" s="526"/>
      <c r="G36" s="527"/>
      <c r="H36" s="527"/>
      <c r="I36" s="528"/>
    </row>
    <row r="37" spans="1:53">
      <c r="F37" s="526"/>
      <c r="G37" s="527"/>
      <c r="H37" s="527"/>
      <c r="I37" s="528"/>
    </row>
    <row r="38" spans="1:53">
      <c r="F38" s="526"/>
      <c r="G38" s="527"/>
      <c r="H38" s="527"/>
      <c r="I38" s="528"/>
    </row>
    <row r="39" spans="1:53">
      <c r="F39" s="526"/>
      <c r="G39" s="527"/>
      <c r="H39" s="527"/>
      <c r="I39" s="528"/>
    </row>
    <row r="40" spans="1:53">
      <c r="F40" s="526"/>
      <c r="G40" s="527"/>
      <c r="H40" s="527"/>
      <c r="I40" s="528"/>
    </row>
    <row r="41" spans="1:53">
      <c r="F41" s="526"/>
      <c r="G41" s="527"/>
      <c r="H41" s="527"/>
      <c r="I41" s="528"/>
    </row>
    <row r="42" spans="1:53">
      <c r="F42" s="526"/>
      <c r="G42" s="527"/>
      <c r="H42" s="527"/>
      <c r="I42" s="528"/>
    </row>
    <row r="43" spans="1:53">
      <c r="F43" s="526"/>
      <c r="G43" s="527"/>
      <c r="H43" s="527"/>
      <c r="I43" s="528"/>
    </row>
    <row r="44" spans="1:53">
      <c r="F44" s="526"/>
      <c r="G44" s="527"/>
      <c r="H44" s="527"/>
      <c r="I44" s="528"/>
    </row>
    <row r="45" spans="1:53">
      <c r="F45" s="526"/>
      <c r="G45" s="527"/>
      <c r="H45" s="527"/>
      <c r="I45" s="528"/>
    </row>
    <row r="46" spans="1:53">
      <c r="F46" s="526"/>
      <c r="G46" s="527"/>
      <c r="H46" s="527"/>
      <c r="I46" s="528"/>
    </row>
    <row r="47" spans="1:53">
      <c r="F47" s="526"/>
      <c r="G47" s="527"/>
      <c r="H47" s="527"/>
      <c r="I47" s="528"/>
    </row>
    <row r="48" spans="1:53">
      <c r="F48" s="526"/>
      <c r="G48" s="527"/>
      <c r="H48" s="527"/>
      <c r="I48" s="528"/>
    </row>
    <row r="49" spans="6:9">
      <c r="F49" s="526"/>
      <c r="G49" s="527"/>
      <c r="H49" s="527"/>
      <c r="I49" s="528"/>
    </row>
    <row r="50" spans="6:9">
      <c r="F50" s="526"/>
      <c r="G50" s="527"/>
      <c r="H50" s="527"/>
      <c r="I50" s="528"/>
    </row>
    <row r="51" spans="6:9">
      <c r="F51" s="526"/>
      <c r="G51" s="527"/>
      <c r="H51" s="527"/>
      <c r="I51" s="528"/>
    </row>
    <row r="52" spans="6:9">
      <c r="F52" s="526"/>
      <c r="G52" s="527"/>
      <c r="H52" s="527"/>
      <c r="I52" s="528"/>
    </row>
    <row r="53" spans="6:9">
      <c r="F53" s="526"/>
      <c r="G53" s="527"/>
      <c r="H53" s="527"/>
      <c r="I53" s="528"/>
    </row>
    <row r="54" spans="6:9">
      <c r="F54" s="526"/>
      <c r="G54" s="527"/>
      <c r="H54" s="527"/>
      <c r="I54" s="528"/>
    </row>
    <row r="55" spans="6:9">
      <c r="F55" s="526"/>
      <c r="G55" s="527"/>
      <c r="H55" s="527"/>
      <c r="I55" s="528"/>
    </row>
    <row r="56" spans="6:9">
      <c r="F56" s="526"/>
      <c r="G56" s="527"/>
      <c r="H56" s="527"/>
      <c r="I56" s="528"/>
    </row>
    <row r="57" spans="6:9">
      <c r="F57" s="526"/>
      <c r="G57" s="527"/>
      <c r="H57" s="527"/>
      <c r="I57" s="528"/>
    </row>
    <row r="58" spans="6:9">
      <c r="F58" s="526"/>
      <c r="G58" s="527"/>
      <c r="H58" s="527"/>
      <c r="I58" s="528"/>
    </row>
    <row r="59" spans="6:9">
      <c r="F59" s="526"/>
      <c r="G59" s="527"/>
      <c r="H59" s="527"/>
      <c r="I59" s="528"/>
    </row>
    <row r="60" spans="6:9">
      <c r="F60" s="526"/>
      <c r="G60" s="527"/>
      <c r="H60" s="527"/>
      <c r="I60" s="528"/>
    </row>
    <row r="61" spans="6:9">
      <c r="F61" s="526"/>
      <c r="G61" s="527"/>
      <c r="H61" s="527"/>
      <c r="I61" s="528"/>
    </row>
    <row r="62" spans="6:9">
      <c r="F62" s="526"/>
      <c r="G62" s="527"/>
      <c r="H62" s="527"/>
      <c r="I62" s="528"/>
    </row>
    <row r="63" spans="6:9">
      <c r="F63" s="526"/>
      <c r="G63" s="527"/>
      <c r="H63" s="527"/>
      <c r="I63" s="528"/>
    </row>
    <row r="64" spans="6:9">
      <c r="F64" s="526"/>
      <c r="G64" s="527"/>
      <c r="H64" s="527"/>
      <c r="I64" s="528"/>
    </row>
    <row r="65" spans="6:9">
      <c r="F65" s="526"/>
      <c r="G65" s="527"/>
      <c r="H65" s="527"/>
      <c r="I65" s="528"/>
    </row>
    <row r="66" spans="6:9">
      <c r="F66" s="526"/>
      <c r="G66" s="527"/>
      <c r="H66" s="527"/>
      <c r="I66" s="528"/>
    </row>
    <row r="67" spans="6:9">
      <c r="F67" s="526"/>
      <c r="G67" s="527"/>
      <c r="H67" s="527"/>
      <c r="I67" s="528"/>
    </row>
    <row r="68" spans="6:9">
      <c r="F68" s="526"/>
      <c r="G68" s="527"/>
      <c r="H68" s="527"/>
      <c r="I68" s="528"/>
    </row>
    <row r="69" spans="6:9">
      <c r="F69" s="526"/>
      <c r="G69" s="527"/>
      <c r="H69" s="527"/>
      <c r="I69" s="528"/>
    </row>
    <row r="70" spans="6:9">
      <c r="F70" s="526"/>
      <c r="G70" s="527"/>
      <c r="H70" s="527"/>
      <c r="I70" s="528"/>
    </row>
    <row r="71" spans="6:9">
      <c r="F71" s="526"/>
      <c r="G71" s="527"/>
      <c r="H71" s="527"/>
      <c r="I71" s="528"/>
    </row>
    <row r="72" spans="6:9">
      <c r="F72" s="526"/>
      <c r="G72" s="527"/>
      <c r="H72" s="527"/>
      <c r="I72" s="528"/>
    </row>
    <row r="73" spans="6:9">
      <c r="F73" s="526"/>
      <c r="G73" s="527"/>
      <c r="H73" s="527"/>
      <c r="I73" s="528"/>
    </row>
    <row r="74" spans="6:9">
      <c r="F74" s="526"/>
      <c r="G74" s="527"/>
      <c r="H74" s="527"/>
      <c r="I74" s="528"/>
    </row>
    <row r="75" spans="6:9">
      <c r="F75" s="526"/>
      <c r="G75" s="527"/>
      <c r="H75" s="527"/>
      <c r="I75" s="528"/>
    </row>
    <row r="76" spans="6:9">
      <c r="F76" s="526"/>
      <c r="G76" s="527"/>
      <c r="H76" s="527"/>
      <c r="I76" s="528"/>
    </row>
    <row r="77" spans="6:9">
      <c r="F77" s="526"/>
      <c r="G77" s="527"/>
      <c r="H77" s="527"/>
      <c r="I77" s="528"/>
    </row>
    <row r="78" spans="6:9">
      <c r="F78" s="526"/>
      <c r="G78" s="527"/>
      <c r="H78" s="527"/>
      <c r="I78" s="528"/>
    </row>
    <row r="79" spans="6:9">
      <c r="F79" s="526"/>
      <c r="G79" s="527"/>
      <c r="H79" s="527"/>
      <c r="I79" s="528"/>
    </row>
    <row r="80" spans="6:9">
      <c r="F80" s="526"/>
      <c r="G80" s="527"/>
      <c r="H80" s="527"/>
      <c r="I80" s="528"/>
    </row>
    <row r="81" spans="6:9">
      <c r="F81" s="526"/>
      <c r="G81" s="527"/>
      <c r="H81" s="527"/>
      <c r="I81" s="528"/>
    </row>
    <row r="82" spans="6:9">
      <c r="F82" s="526"/>
      <c r="G82" s="527"/>
      <c r="H82" s="527"/>
      <c r="I82" s="528"/>
    </row>
    <row r="83" spans="6:9">
      <c r="F83" s="526"/>
      <c r="G83" s="527"/>
      <c r="H83" s="527"/>
      <c r="I83" s="528"/>
    </row>
    <row r="84" spans="6:9">
      <c r="F84" s="526"/>
      <c r="G84" s="527"/>
      <c r="H84" s="527"/>
      <c r="I84" s="528"/>
    </row>
    <row r="85" spans="6:9">
      <c r="F85" s="526"/>
      <c r="G85" s="527"/>
      <c r="H85" s="527"/>
      <c r="I85" s="528"/>
    </row>
  </sheetData>
  <mergeCells count="4">
    <mergeCell ref="A1:B1"/>
    <mergeCell ref="A2:B2"/>
    <mergeCell ref="G2:I2"/>
    <mergeCell ref="H34:I34"/>
  </mergeCells>
  <phoneticPr fontId="7" type="noConversion"/>
  <pageMargins left="0.59055118110236227" right="0.39370078740157483" top="0.59055118110236227" bottom="0.98425196850393704" header="0.19685039370078741" footer="0.51181102362204722"/>
  <pageSetup paperSize="9" scale="9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CG227"/>
  <sheetViews>
    <sheetView showGridLines="0" showZeros="0" view="pageBreakPreview" topLeftCell="A101" zoomScaleNormal="100" zoomScaleSheetLayoutView="100" workbookViewId="0">
      <selection activeCell="C138" sqref="C138"/>
    </sheetView>
  </sheetViews>
  <sheetFormatPr defaultRowHeight="12.75"/>
  <cols>
    <col min="1" max="1" width="4.42578125" style="529" customWidth="1"/>
    <col min="2" max="2" width="11.5703125" style="529" customWidth="1"/>
    <col min="3" max="3" width="40.42578125" style="529" customWidth="1"/>
    <col min="4" max="4" width="5.5703125" style="529" customWidth="1"/>
    <col min="5" max="5" width="8.5703125" style="726" customWidth="1"/>
    <col min="6" max="6" width="9.85546875" style="529" customWidth="1"/>
    <col min="7" max="7" width="13.85546875" style="709" customWidth="1"/>
    <col min="8" max="8" width="10.7109375" style="529" bestFit="1" customWidth="1"/>
    <col min="9" max="16384" width="9.140625" style="529"/>
  </cols>
  <sheetData>
    <row r="1" spans="1:85" ht="15.75">
      <c r="A1" s="998" t="s">
        <v>330</v>
      </c>
      <c r="B1" s="998"/>
      <c r="C1" s="998"/>
      <c r="D1" s="998"/>
      <c r="E1" s="999"/>
      <c r="F1" s="998"/>
      <c r="G1" s="1000"/>
    </row>
    <row r="2" spans="1:85" ht="14.25" customHeight="1" thickBot="1">
      <c r="A2" s="530"/>
      <c r="B2" s="531"/>
      <c r="C2" s="532"/>
      <c r="D2" s="532"/>
      <c r="E2" s="715"/>
      <c r="F2" s="532"/>
      <c r="G2" s="702"/>
    </row>
    <row r="3" spans="1:85" ht="13.5" thickTop="1">
      <c r="A3" s="989" t="s">
        <v>315</v>
      </c>
      <c r="B3" s="990"/>
      <c r="C3" s="477" t="s">
        <v>75</v>
      </c>
      <c r="D3" s="478"/>
      <c r="E3" s="716" t="s">
        <v>331</v>
      </c>
      <c r="F3" s="533">
        <f>Rekapitulace!H1</f>
        <v>0</v>
      </c>
      <c r="G3" s="729" t="s">
        <v>34</v>
      </c>
    </row>
    <row r="4" spans="1:85" ht="13.5" thickBot="1">
      <c r="A4" s="1001" t="s">
        <v>317</v>
      </c>
      <c r="B4" s="992"/>
      <c r="C4" s="482" t="s">
        <v>572</v>
      </c>
      <c r="D4" s="483"/>
      <c r="E4" s="1002">
        <f>Rekapitulace!G2</f>
        <v>0</v>
      </c>
      <c r="F4" s="1003"/>
      <c r="G4" s="1004"/>
    </row>
    <row r="5" spans="1:85" ht="13.5" thickTop="1">
      <c r="A5" s="534"/>
      <c r="B5" s="530"/>
      <c r="C5" s="530"/>
      <c r="D5" s="530"/>
      <c r="E5" s="717"/>
      <c r="F5" s="530"/>
      <c r="G5" s="703"/>
    </row>
    <row r="6" spans="1:85">
      <c r="A6" s="535" t="s">
        <v>332</v>
      </c>
      <c r="B6" s="536" t="s">
        <v>35</v>
      </c>
      <c r="C6" s="536" t="s">
        <v>3</v>
      </c>
      <c r="D6" s="536" t="s">
        <v>4</v>
      </c>
      <c r="E6" s="718" t="s">
        <v>5</v>
      </c>
      <c r="F6" s="536" t="s">
        <v>6</v>
      </c>
      <c r="G6" s="704" t="s">
        <v>7</v>
      </c>
    </row>
    <row r="7" spans="1:85">
      <c r="A7" s="537" t="s">
        <v>333</v>
      </c>
      <c r="B7" s="538" t="s">
        <v>334</v>
      </c>
      <c r="C7" s="539" t="s">
        <v>335</v>
      </c>
      <c r="D7" s="540"/>
      <c r="E7" s="719"/>
      <c r="F7" s="541"/>
      <c r="G7" s="705"/>
    </row>
    <row r="8" spans="1:85">
      <c r="A8" s="544">
        <v>1</v>
      </c>
      <c r="B8" s="545" t="s">
        <v>336</v>
      </c>
      <c r="C8" s="546" t="s">
        <v>337</v>
      </c>
      <c r="D8" s="547" t="s">
        <v>256</v>
      </c>
      <c r="E8" s="720">
        <v>6.76</v>
      </c>
      <c r="F8" s="548">
        <v>1096</v>
      </c>
      <c r="G8" s="706">
        <f>E8*F8</f>
        <v>7408.96</v>
      </c>
      <c r="AG8" s="529">
        <v>1</v>
      </c>
      <c r="AH8" s="529">
        <f>IF(AG8=1,G8,0)</f>
        <v>7408.96</v>
      </c>
      <c r="AI8" s="529">
        <f>IF(AG8=2,G8,0)</f>
        <v>0</v>
      </c>
      <c r="AJ8" s="529">
        <f>IF(AG8=3,G8,0)</f>
        <v>0</v>
      </c>
      <c r="AK8" s="529">
        <f>IF(AG8=4,G8,0)</f>
        <v>0</v>
      </c>
      <c r="AL8" s="529">
        <f>IF(AG8=5,G8,0)</f>
        <v>0</v>
      </c>
      <c r="BH8" s="549">
        <v>1</v>
      </c>
      <c r="BI8" s="549">
        <v>1</v>
      </c>
      <c r="CG8" s="529">
        <v>0</v>
      </c>
    </row>
    <row r="9" spans="1:85" hidden="1">
      <c r="A9" s="550"/>
      <c r="B9" s="551"/>
      <c r="C9" s="1005" t="s">
        <v>338</v>
      </c>
      <c r="D9" s="1006"/>
      <c r="E9" s="552">
        <v>6.76</v>
      </c>
      <c r="F9" s="553"/>
      <c r="G9" s="554"/>
    </row>
    <row r="10" spans="1:85">
      <c r="A10" s="825">
        <v>2</v>
      </c>
      <c r="B10" s="545" t="s">
        <v>776</v>
      </c>
      <c r="C10" s="546" t="s">
        <v>777</v>
      </c>
      <c r="D10" s="547" t="s">
        <v>256</v>
      </c>
      <c r="E10" s="720">
        <v>-214.97</v>
      </c>
      <c r="F10" s="548">
        <v>1288</v>
      </c>
      <c r="G10" s="706">
        <f>E10*F10</f>
        <v>-276881.36</v>
      </c>
    </row>
    <row r="11" spans="1:85" ht="22.5">
      <c r="A11" s="544">
        <v>3</v>
      </c>
      <c r="B11" s="545" t="s">
        <v>339</v>
      </c>
      <c r="C11" s="546" t="s">
        <v>340</v>
      </c>
      <c r="D11" s="547" t="s">
        <v>256</v>
      </c>
      <c r="E11" s="720">
        <v>20.91</v>
      </c>
      <c r="F11" s="548">
        <v>1000</v>
      </c>
      <c r="G11" s="706">
        <f>E11*F11</f>
        <v>20910</v>
      </c>
      <c r="AG11" s="529">
        <v>1</v>
      </c>
      <c r="AH11" s="529">
        <f>IF(AG11=1,G11,0)</f>
        <v>20910</v>
      </c>
      <c r="AI11" s="529">
        <f>IF(AG11=2,G11,0)</f>
        <v>0</v>
      </c>
      <c r="AJ11" s="529">
        <f>IF(AG11=3,G11,0)</f>
        <v>0</v>
      </c>
      <c r="AK11" s="529">
        <f>IF(AG11=4,G11,0)</f>
        <v>0</v>
      </c>
      <c r="AL11" s="529">
        <f>IF(AG11=5,G11,0)</f>
        <v>0</v>
      </c>
      <c r="BH11" s="549">
        <v>1</v>
      </c>
      <c r="BI11" s="549">
        <v>1</v>
      </c>
      <c r="CG11" s="529">
        <v>0</v>
      </c>
    </row>
    <row r="12" spans="1:85" ht="12.75" hidden="1" customHeight="1">
      <c r="A12" s="550"/>
      <c r="B12" s="555"/>
      <c r="C12" s="1007" t="s">
        <v>341</v>
      </c>
      <c r="D12" s="1008"/>
      <c r="E12" s="1008"/>
      <c r="F12" s="1008"/>
      <c r="G12" s="1009"/>
    </row>
    <row r="13" spans="1:85" ht="12.75" hidden="1" customHeight="1">
      <c r="A13" s="550"/>
      <c r="B13" s="551"/>
      <c r="C13" s="1012" t="s">
        <v>342</v>
      </c>
      <c r="D13" s="1013"/>
      <c r="E13" s="552">
        <v>0</v>
      </c>
      <c r="F13" s="553"/>
      <c r="G13" s="554"/>
    </row>
    <row r="14" spans="1:85" ht="12.75" hidden="1" customHeight="1">
      <c r="A14" s="550"/>
      <c r="B14" s="551"/>
      <c r="C14" s="1010" t="s">
        <v>343</v>
      </c>
      <c r="D14" s="1011"/>
      <c r="E14" s="552">
        <v>20.91</v>
      </c>
      <c r="F14" s="553"/>
      <c r="G14" s="554"/>
    </row>
    <row r="15" spans="1:85" ht="22.5">
      <c r="A15" s="544">
        <v>4</v>
      </c>
      <c r="B15" s="545" t="s">
        <v>344</v>
      </c>
      <c r="C15" s="546" t="s">
        <v>345</v>
      </c>
      <c r="D15" s="547" t="s">
        <v>256</v>
      </c>
      <c r="E15" s="720">
        <v>20.91</v>
      </c>
      <c r="F15" s="548">
        <v>1400</v>
      </c>
      <c r="G15" s="706">
        <f>E15*F15</f>
        <v>29274</v>
      </c>
      <c r="AG15" s="529">
        <v>1</v>
      </c>
      <c r="AH15" s="529">
        <f>IF(AG15=1,G15,0)</f>
        <v>29274</v>
      </c>
      <c r="AI15" s="529">
        <f>IF(AG15=2,G15,0)</f>
        <v>0</v>
      </c>
      <c r="AJ15" s="529">
        <f>IF(AG15=3,G15,0)</f>
        <v>0</v>
      </c>
      <c r="AK15" s="529">
        <f>IF(AG15=4,G15,0)</f>
        <v>0</v>
      </c>
      <c r="AL15" s="529">
        <f>IF(AG15=5,G15,0)</f>
        <v>0</v>
      </c>
      <c r="BH15" s="549">
        <v>1</v>
      </c>
      <c r="BI15" s="549">
        <v>1</v>
      </c>
      <c r="CG15" s="529">
        <v>0</v>
      </c>
    </row>
    <row r="16" spans="1:85" ht="12.75" hidden="1" customHeight="1">
      <c r="A16" s="550"/>
      <c r="B16" s="551"/>
      <c r="C16" s="1012" t="s">
        <v>342</v>
      </c>
      <c r="D16" s="1013"/>
      <c r="E16" s="552">
        <v>0</v>
      </c>
      <c r="F16" s="553"/>
      <c r="G16" s="554"/>
    </row>
    <row r="17" spans="1:85" ht="12.75" hidden="1" customHeight="1">
      <c r="A17" s="550"/>
      <c r="B17" s="551"/>
      <c r="C17" s="1010" t="s">
        <v>343</v>
      </c>
      <c r="D17" s="1011"/>
      <c r="E17" s="552">
        <v>20.91</v>
      </c>
      <c r="F17" s="553"/>
      <c r="G17" s="554"/>
    </row>
    <row r="18" spans="1:85" ht="22.5">
      <c r="A18" s="544">
        <v>5</v>
      </c>
      <c r="B18" s="545" t="s">
        <v>346</v>
      </c>
      <c r="C18" s="546" t="s">
        <v>347</v>
      </c>
      <c r="D18" s="547" t="s">
        <v>256</v>
      </c>
      <c r="E18" s="720">
        <v>64.45</v>
      </c>
      <c r="F18" s="548">
        <v>1500</v>
      </c>
      <c r="G18" s="706">
        <f>E18*F18</f>
        <v>96675</v>
      </c>
      <c r="AG18" s="529">
        <v>1</v>
      </c>
      <c r="AH18" s="529">
        <f>IF(AG18=1,G18,0)</f>
        <v>96675</v>
      </c>
      <c r="AI18" s="529">
        <f>IF(AG18=2,G18,0)</f>
        <v>0</v>
      </c>
      <c r="AJ18" s="529">
        <f>IF(AG18=3,G18,0)</f>
        <v>0</v>
      </c>
      <c r="AK18" s="529">
        <f>IF(AG18=4,G18,0)</f>
        <v>0</v>
      </c>
      <c r="AL18" s="529">
        <f>IF(AG18=5,G18,0)</f>
        <v>0</v>
      </c>
      <c r="BH18" s="549">
        <v>1</v>
      </c>
      <c r="BI18" s="549">
        <v>1</v>
      </c>
      <c r="CG18" s="529">
        <v>0</v>
      </c>
    </row>
    <row r="19" spans="1:85" hidden="1">
      <c r="A19" s="550"/>
      <c r="B19" s="551"/>
      <c r="C19" s="1005" t="s">
        <v>342</v>
      </c>
      <c r="D19" s="1006"/>
      <c r="E19" s="552">
        <v>0</v>
      </c>
      <c r="F19" s="553"/>
      <c r="G19" s="554"/>
    </row>
    <row r="20" spans="1:85" hidden="1">
      <c r="A20" s="550"/>
      <c r="B20" s="551"/>
      <c r="C20" s="1005" t="s">
        <v>348</v>
      </c>
      <c r="D20" s="1006"/>
      <c r="E20" s="552">
        <v>14.52</v>
      </c>
      <c r="F20" s="553"/>
      <c r="G20" s="554"/>
    </row>
    <row r="21" spans="1:85" hidden="1">
      <c r="A21" s="550"/>
      <c r="B21" s="551"/>
      <c r="C21" s="1005" t="s">
        <v>349</v>
      </c>
      <c r="D21" s="1006"/>
      <c r="E21" s="552">
        <v>0</v>
      </c>
      <c r="F21" s="553"/>
      <c r="G21" s="554"/>
    </row>
    <row r="22" spans="1:85" hidden="1">
      <c r="A22" s="550"/>
      <c r="B22" s="551"/>
      <c r="C22" s="1005" t="s">
        <v>350</v>
      </c>
      <c r="D22" s="1006"/>
      <c r="E22" s="552">
        <v>49.93</v>
      </c>
      <c r="F22" s="553"/>
      <c r="G22" s="554"/>
    </row>
    <row r="23" spans="1:85">
      <c r="A23" s="544">
        <v>6</v>
      </c>
      <c r="B23" s="545" t="s">
        <v>351</v>
      </c>
      <c r="C23" s="546" t="s">
        <v>352</v>
      </c>
      <c r="D23" s="547" t="s">
        <v>256</v>
      </c>
      <c r="E23" s="720">
        <v>12.46</v>
      </c>
      <c r="F23" s="548">
        <v>600</v>
      </c>
      <c r="G23" s="706">
        <f>E23*F23</f>
        <v>7476.0000000000009</v>
      </c>
      <c r="AG23" s="529">
        <v>1</v>
      </c>
      <c r="AH23" s="529">
        <f>IF(AG23=1,G23,0)</f>
        <v>7476.0000000000009</v>
      </c>
      <c r="AI23" s="529">
        <f>IF(AG23=2,G23,0)</f>
        <v>0</v>
      </c>
      <c r="AJ23" s="529">
        <f>IF(AG23=3,G23,0)</f>
        <v>0</v>
      </c>
      <c r="AK23" s="529">
        <f>IF(AG23=4,G23,0)</f>
        <v>0</v>
      </c>
      <c r="AL23" s="529">
        <f>IF(AG23=5,G23,0)</f>
        <v>0</v>
      </c>
      <c r="BH23" s="549">
        <v>1</v>
      </c>
      <c r="BI23" s="549">
        <v>1</v>
      </c>
      <c r="CG23" s="529">
        <v>0</v>
      </c>
    </row>
    <row r="24" spans="1:85" hidden="1">
      <c r="A24" s="550"/>
      <c r="B24" s="551"/>
      <c r="C24" s="1005" t="s">
        <v>342</v>
      </c>
      <c r="D24" s="1006"/>
      <c r="E24" s="552">
        <v>0</v>
      </c>
      <c r="F24" s="553"/>
      <c r="G24" s="554"/>
    </row>
    <row r="25" spans="1:85" hidden="1">
      <c r="A25" s="550"/>
      <c r="B25" s="551"/>
      <c r="C25" s="1005" t="s">
        <v>353</v>
      </c>
      <c r="D25" s="1006"/>
      <c r="E25" s="552">
        <v>12.46</v>
      </c>
      <c r="F25" s="553"/>
      <c r="G25" s="554"/>
    </row>
    <row r="26" spans="1:85">
      <c r="A26" s="544">
        <v>7</v>
      </c>
      <c r="B26" s="545" t="s">
        <v>354</v>
      </c>
      <c r="C26" s="546" t="s">
        <v>355</v>
      </c>
      <c r="D26" s="547" t="s">
        <v>256</v>
      </c>
      <c r="E26" s="720">
        <v>-25</v>
      </c>
      <c r="F26" s="548">
        <v>700</v>
      </c>
      <c r="G26" s="706">
        <f>E26*F26</f>
        <v>-17500</v>
      </c>
      <c r="AG26" s="529">
        <v>1</v>
      </c>
      <c r="AH26" s="529">
        <f>IF(AG26=1,G26,0)</f>
        <v>-17500</v>
      </c>
      <c r="AI26" s="529">
        <f>IF(AG26=2,G26,0)</f>
        <v>0</v>
      </c>
      <c r="AJ26" s="529">
        <f>IF(AG26=3,G26,0)</f>
        <v>0</v>
      </c>
      <c r="AK26" s="529">
        <f>IF(AG26=4,G26,0)</f>
        <v>0</v>
      </c>
      <c r="AL26" s="529">
        <f>IF(AG26=5,G26,0)</f>
        <v>0</v>
      </c>
      <c r="BH26" s="549">
        <v>2</v>
      </c>
      <c r="BI26" s="549">
        <v>1</v>
      </c>
      <c r="CG26" s="529">
        <v>0</v>
      </c>
    </row>
    <row r="27" spans="1:85" hidden="1">
      <c r="A27" s="550"/>
      <c r="B27" s="551"/>
      <c r="C27" s="1005" t="s">
        <v>356</v>
      </c>
      <c r="D27" s="1006"/>
      <c r="E27" s="552">
        <v>-25</v>
      </c>
      <c r="F27" s="553"/>
      <c r="G27" s="554"/>
    </row>
    <row r="28" spans="1:85">
      <c r="A28" s="544">
        <v>8</v>
      </c>
      <c r="B28" s="545" t="s">
        <v>357</v>
      </c>
      <c r="C28" s="546" t="s">
        <v>358</v>
      </c>
      <c r="D28" s="547" t="s">
        <v>256</v>
      </c>
      <c r="E28" s="720">
        <v>25</v>
      </c>
      <c r="F28" s="548">
        <v>800</v>
      </c>
      <c r="G28" s="706">
        <f>E28*F28</f>
        <v>20000</v>
      </c>
      <c r="AG28" s="529">
        <v>1</v>
      </c>
      <c r="AH28" s="529">
        <f>IF(AG28=1,G28,0)</f>
        <v>20000</v>
      </c>
      <c r="AI28" s="529">
        <f>IF(AG28=2,G28,0)</f>
        <v>0</v>
      </c>
      <c r="AJ28" s="529">
        <f>IF(AG28=3,G28,0)</f>
        <v>0</v>
      </c>
      <c r="AK28" s="529">
        <f>IF(AG28=4,G28,0)</f>
        <v>0</v>
      </c>
      <c r="AL28" s="529">
        <f>IF(AG28=5,G28,0)</f>
        <v>0</v>
      </c>
      <c r="BH28" s="549">
        <v>2</v>
      </c>
      <c r="BI28" s="549">
        <v>1</v>
      </c>
      <c r="CG28" s="529">
        <v>0</v>
      </c>
    </row>
    <row r="29" spans="1:85" hidden="1">
      <c r="A29" s="550"/>
      <c r="B29" s="551"/>
      <c r="C29" s="1005" t="s">
        <v>359</v>
      </c>
      <c r="D29" s="1006"/>
      <c r="E29" s="552">
        <v>25</v>
      </c>
      <c r="F29" s="553"/>
      <c r="G29" s="554"/>
    </row>
    <row r="30" spans="1:85" ht="22.5">
      <c r="A30" s="544">
        <v>9</v>
      </c>
      <c r="B30" s="545" t="s">
        <v>360</v>
      </c>
      <c r="C30" s="546" t="s">
        <v>361</v>
      </c>
      <c r="D30" s="547" t="s">
        <v>256</v>
      </c>
      <c r="E30" s="720">
        <v>128.36000000000001</v>
      </c>
      <c r="F30" s="548">
        <v>1569.1</v>
      </c>
      <c r="G30" s="706">
        <f>E30*F30</f>
        <v>201409.67600000001</v>
      </c>
      <c r="AG30" s="529">
        <v>1</v>
      </c>
      <c r="AH30" s="529">
        <f>IF(AG30=1,G30,0)</f>
        <v>201409.67600000001</v>
      </c>
      <c r="AI30" s="529">
        <f>IF(AG30=2,G30,0)</f>
        <v>0</v>
      </c>
      <c r="AJ30" s="529">
        <f>IF(AG30=3,G30,0)</f>
        <v>0</v>
      </c>
      <c r="AK30" s="529">
        <f>IF(AG30=4,G30,0)</f>
        <v>0</v>
      </c>
      <c r="AL30" s="529">
        <f>IF(AG30=5,G30,0)</f>
        <v>0</v>
      </c>
      <c r="BH30" s="549">
        <v>12</v>
      </c>
      <c r="BI30" s="549">
        <v>0</v>
      </c>
      <c r="CG30" s="529">
        <v>0</v>
      </c>
    </row>
    <row r="31" spans="1:85" hidden="1">
      <c r="A31" s="550"/>
      <c r="B31" s="551"/>
      <c r="C31" s="1005" t="s">
        <v>342</v>
      </c>
      <c r="D31" s="1006"/>
      <c r="E31" s="552">
        <v>0</v>
      </c>
      <c r="F31" s="553"/>
      <c r="G31" s="554"/>
    </row>
    <row r="32" spans="1:85" hidden="1">
      <c r="A32" s="550"/>
      <c r="B32" s="551"/>
      <c r="C32" s="1005" t="s">
        <v>362</v>
      </c>
      <c r="D32" s="1006"/>
      <c r="E32" s="552">
        <v>128.36000000000001</v>
      </c>
      <c r="F32" s="553"/>
      <c r="G32" s="554"/>
    </row>
    <row r="33" spans="1:85">
      <c r="A33" s="556"/>
      <c r="B33" s="557" t="s">
        <v>363</v>
      </c>
      <c r="C33" s="558" t="str">
        <f>CONCATENATE(B7," ",C7)</f>
        <v>311 Sádrokartonové konstrukce</v>
      </c>
      <c r="D33" s="559"/>
      <c r="E33" s="721"/>
      <c r="F33" s="560"/>
      <c r="G33" s="707">
        <f>SUM(G7:G32)</f>
        <v>88772.276000000042</v>
      </c>
      <c r="AH33" s="562">
        <f>SUM(AH7:AH32)</f>
        <v>365653.636</v>
      </c>
      <c r="AI33" s="562">
        <f>SUM(AI7:AI32)</f>
        <v>0</v>
      </c>
      <c r="AJ33" s="562">
        <f>SUM(AJ7:AJ32)</f>
        <v>0</v>
      </c>
      <c r="AK33" s="562">
        <f>SUM(AK7:AK32)</f>
        <v>0</v>
      </c>
      <c r="AL33" s="562">
        <f>SUM(AL7:AL32)</f>
        <v>0</v>
      </c>
    </row>
    <row r="34" spans="1:85">
      <c r="A34" s="537" t="s">
        <v>333</v>
      </c>
      <c r="B34" s="538" t="s">
        <v>364</v>
      </c>
      <c r="C34" s="539" t="s">
        <v>365</v>
      </c>
      <c r="D34" s="540"/>
      <c r="E34" s="719"/>
      <c r="F34" s="541"/>
      <c r="G34" s="705"/>
    </row>
    <row r="35" spans="1:85">
      <c r="A35" s="544">
        <v>12</v>
      </c>
      <c r="B35" s="545" t="s">
        <v>366</v>
      </c>
      <c r="C35" s="546" t="s">
        <v>367</v>
      </c>
      <c r="D35" s="547" t="s">
        <v>141</v>
      </c>
      <c r="E35" s="720">
        <v>3</v>
      </c>
      <c r="F35" s="548">
        <v>480</v>
      </c>
      <c r="G35" s="706">
        <f>E35*F35</f>
        <v>1440</v>
      </c>
      <c r="AG35" s="529">
        <v>1</v>
      </c>
      <c r="AH35" s="529">
        <f>IF(AG35=1,G35,0)</f>
        <v>1440</v>
      </c>
      <c r="AI35" s="529">
        <f>IF(AG35=2,G35,0)</f>
        <v>0</v>
      </c>
      <c r="AJ35" s="529">
        <f>IF(AG35=3,G35,0)</f>
        <v>0</v>
      </c>
      <c r="AK35" s="529">
        <f>IF(AG35=4,G35,0)</f>
        <v>0</v>
      </c>
      <c r="AL35" s="529">
        <f>IF(AG35=5,G35,0)</f>
        <v>0</v>
      </c>
      <c r="BH35" s="549">
        <v>1</v>
      </c>
      <c r="BI35" s="549">
        <v>1</v>
      </c>
      <c r="CG35" s="529">
        <v>1.2E-2</v>
      </c>
    </row>
    <row r="36" spans="1:85" hidden="1">
      <c r="A36" s="550"/>
      <c r="B36" s="551"/>
      <c r="C36" s="1005" t="s">
        <v>368</v>
      </c>
      <c r="D36" s="1006"/>
      <c r="E36" s="552">
        <v>3</v>
      </c>
      <c r="F36" s="553"/>
      <c r="G36" s="554"/>
    </row>
    <row r="37" spans="1:85">
      <c r="A37" s="544">
        <v>13</v>
      </c>
      <c r="B37" s="545" t="s">
        <v>369</v>
      </c>
      <c r="C37" s="546" t="s">
        <v>370</v>
      </c>
      <c r="D37" s="547" t="s">
        <v>141</v>
      </c>
      <c r="E37" s="720">
        <v>3</v>
      </c>
      <c r="F37" s="548">
        <v>1000</v>
      </c>
      <c r="G37" s="706">
        <f>E37*F37</f>
        <v>3000</v>
      </c>
      <c r="AG37" s="529">
        <v>1</v>
      </c>
      <c r="AH37" s="529">
        <f>IF(AG37=1,G37,0)</f>
        <v>3000</v>
      </c>
      <c r="AI37" s="529">
        <f>IF(AG37=2,G37,0)</f>
        <v>0</v>
      </c>
      <c r="AJ37" s="529">
        <f>IF(AG37=3,G37,0)</f>
        <v>0</v>
      </c>
      <c r="AK37" s="529">
        <f>IF(AG37=4,G37,0)</f>
        <v>0</v>
      </c>
      <c r="AL37" s="529">
        <f>IF(AG37=5,G37,0)</f>
        <v>0</v>
      </c>
      <c r="BH37" s="549">
        <v>3</v>
      </c>
      <c r="BI37" s="549">
        <v>1</v>
      </c>
      <c r="CG37" s="529">
        <v>0</v>
      </c>
    </row>
    <row r="38" spans="1:85" hidden="1">
      <c r="A38" s="550"/>
      <c r="B38" s="551"/>
      <c r="C38" s="1005" t="s">
        <v>368</v>
      </c>
      <c r="D38" s="1006"/>
      <c r="E38" s="552">
        <v>3</v>
      </c>
      <c r="F38" s="553"/>
      <c r="G38" s="554"/>
    </row>
    <row r="39" spans="1:85">
      <c r="A39" s="556"/>
      <c r="B39" s="557" t="s">
        <v>363</v>
      </c>
      <c r="C39" s="558" t="str">
        <f>CONCATENATE(B34," ",C34)</f>
        <v>64 Výplně otvorů</v>
      </c>
      <c r="D39" s="559"/>
      <c r="E39" s="721"/>
      <c r="F39" s="560"/>
      <c r="G39" s="707">
        <f>SUM(G34:G38)</f>
        <v>4440</v>
      </c>
      <c r="AH39" s="562">
        <f>SUM(AH34:AH38)</f>
        <v>4440</v>
      </c>
      <c r="AI39" s="562">
        <f>SUM(AI34:AI38)</f>
        <v>0</v>
      </c>
      <c r="AJ39" s="562">
        <f>SUM(AJ34:AJ38)</f>
        <v>0</v>
      </c>
      <c r="AK39" s="562">
        <f>SUM(AK34:AK38)</f>
        <v>0</v>
      </c>
      <c r="AL39" s="562">
        <f>SUM(AL34:AL38)</f>
        <v>0</v>
      </c>
    </row>
    <row r="40" spans="1:85">
      <c r="A40" s="537" t="s">
        <v>333</v>
      </c>
      <c r="B40" s="538" t="s">
        <v>371</v>
      </c>
      <c r="C40" s="539" t="s">
        <v>372</v>
      </c>
      <c r="D40" s="540"/>
      <c r="E40" s="719"/>
      <c r="F40" s="541"/>
      <c r="G40" s="705"/>
    </row>
    <row r="41" spans="1:85">
      <c r="A41" s="544">
        <v>14</v>
      </c>
      <c r="B41" s="545" t="s">
        <v>373</v>
      </c>
      <c r="C41" s="546" t="s">
        <v>374</v>
      </c>
      <c r="D41" s="547" t="s">
        <v>326</v>
      </c>
      <c r="E41" s="720"/>
      <c r="F41" s="548">
        <v>1.05</v>
      </c>
      <c r="G41" s="706">
        <v>4643.5200000000004</v>
      </c>
      <c r="AG41" s="529">
        <v>1</v>
      </c>
      <c r="AH41" s="529">
        <f>IF(AG41=1,G41,0)</f>
        <v>4643.5200000000004</v>
      </c>
      <c r="AI41" s="529">
        <f>IF(AG41=2,G41,0)</f>
        <v>0</v>
      </c>
      <c r="AJ41" s="529">
        <f>IF(AG41=3,G41,0)</f>
        <v>0</v>
      </c>
      <c r="AK41" s="529">
        <f>IF(AG41=4,G41,0)</f>
        <v>0</v>
      </c>
      <c r="AL41" s="529">
        <f>IF(AG41=5,G41,0)</f>
        <v>0</v>
      </c>
      <c r="BH41" s="549">
        <v>7</v>
      </c>
      <c r="BI41" s="549">
        <v>1</v>
      </c>
      <c r="CG41" s="529">
        <v>0</v>
      </c>
    </row>
    <row r="42" spans="1:85">
      <c r="A42" s="556"/>
      <c r="B42" s="557" t="s">
        <v>363</v>
      </c>
      <c r="C42" s="558" t="str">
        <f>CONCATENATE(B40," ",C40)</f>
        <v>99 Staveništní přesun hmot</v>
      </c>
      <c r="D42" s="559"/>
      <c r="E42" s="721"/>
      <c r="F42" s="560"/>
      <c r="G42" s="707">
        <f>SUM(G40:G41)</f>
        <v>4643.5200000000004</v>
      </c>
      <c r="AH42" s="562">
        <f>SUM(AH40:AH41)</f>
        <v>4643.5200000000004</v>
      </c>
      <c r="AI42" s="562">
        <f>SUM(AI40:AI41)</f>
        <v>0</v>
      </c>
      <c r="AJ42" s="562">
        <f>SUM(AJ40:AJ41)</f>
        <v>0</v>
      </c>
      <c r="AK42" s="562">
        <f>SUM(AK40:AK41)</f>
        <v>0</v>
      </c>
      <c r="AL42" s="562">
        <f>SUM(AL40:AL41)</f>
        <v>0</v>
      </c>
    </row>
    <row r="43" spans="1:85">
      <c r="A43" s="537" t="s">
        <v>333</v>
      </c>
      <c r="B43" s="538" t="s">
        <v>375</v>
      </c>
      <c r="C43" s="539" t="s">
        <v>376</v>
      </c>
      <c r="D43" s="540"/>
      <c r="E43" s="719"/>
      <c r="F43" s="541"/>
      <c r="G43" s="705"/>
    </row>
    <row r="44" spans="1:85" ht="22.5">
      <c r="A44" s="544">
        <v>15</v>
      </c>
      <c r="B44" s="545" t="s">
        <v>377</v>
      </c>
      <c r="C44" s="546" t="s">
        <v>378</v>
      </c>
      <c r="D44" s="547" t="s">
        <v>141</v>
      </c>
      <c r="E44" s="720">
        <v>-5</v>
      </c>
      <c r="F44" s="548">
        <v>2900</v>
      </c>
      <c r="G44" s="706">
        <f>E44*F44</f>
        <v>-14500</v>
      </c>
      <c r="AG44" s="529">
        <v>2</v>
      </c>
      <c r="AH44" s="529">
        <f>IF(AG44=1,G44,0)</f>
        <v>0</v>
      </c>
      <c r="AI44" s="529">
        <f>IF(AG44=2,G44,0)</f>
        <v>-14500</v>
      </c>
      <c r="AJ44" s="529">
        <f>IF(AG44=3,G44,0)</f>
        <v>0</v>
      </c>
      <c r="AK44" s="529">
        <f>IF(AG44=4,G44,0)</f>
        <v>0</v>
      </c>
      <c r="AL44" s="529">
        <f>IF(AG44=5,G44,0)</f>
        <v>0</v>
      </c>
      <c r="BH44" s="549">
        <v>3</v>
      </c>
      <c r="BI44" s="549">
        <v>7</v>
      </c>
      <c r="CG44" s="529">
        <v>0</v>
      </c>
    </row>
    <row r="45" spans="1:85" hidden="1">
      <c r="A45" s="550"/>
      <c r="B45" s="551"/>
      <c r="C45" s="1005" t="s">
        <v>379</v>
      </c>
      <c r="D45" s="1006"/>
      <c r="E45" s="552">
        <v>-3</v>
      </c>
      <c r="F45" s="553"/>
      <c r="G45" s="554"/>
    </row>
    <row r="46" spans="1:85" hidden="1">
      <c r="A46" s="550"/>
      <c r="B46" s="551"/>
      <c r="C46" s="1005" t="s">
        <v>380</v>
      </c>
      <c r="D46" s="1006"/>
      <c r="E46" s="552">
        <v>-3</v>
      </c>
      <c r="F46" s="553"/>
      <c r="G46" s="554"/>
    </row>
    <row r="47" spans="1:85" hidden="1">
      <c r="A47" s="550"/>
      <c r="B47" s="551"/>
      <c r="C47" s="1005" t="s">
        <v>381</v>
      </c>
      <c r="D47" s="1006"/>
      <c r="E47" s="552">
        <v>1</v>
      </c>
      <c r="F47" s="553"/>
      <c r="G47" s="554"/>
    </row>
    <row r="48" spans="1:85" ht="22.5">
      <c r="A48" s="544">
        <v>16</v>
      </c>
      <c r="B48" s="545" t="s">
        <v>382</v>
      </c>
      <c r="C48" s="546" t="s">
        <v>383</v>
      </c>
      <c r="D48" s="547" t="s">
        <v>141</v>
      </c>
      <c r="E48" s="720">
        <v>-1</v>
      </c>
      <c r="F48" s="548">
        <v>5238</v>
      </c>
      <c r="G48" s="706">
        <f>E48*F48</f>
        <v>-5238</v>
      </c>
      <c r="AG48" s="529">
        <v>2</v>
      </c>
      <c r="AH48" s="529">
        <f>IF(AG48=1,G48,0)</f>
        <v>0</v>
      </c>
      <c r="AI48" s="529">
        <f>IF(AG48=2,G48,0)</f>
        <v>-5238</v>
      </c>
      <c r="AJ48" s="529">
        <f>IF(AG48=3,G48,0)</f>
        <v>0</v>
      </c>
      <c r="AK48" s="529">
        <f>IF(AG48=4,G48,0)</f>
        <v>0</v>
      </c>
      <c r="AL48" s="529">
        <f>IF(AG48=5,G48,0)</f>
        <v>0</v>
      </c>
      <c r="BH48" s="549">
        <v>3</v>
      </c>
      <c r="BI48" s="549">
        <v>7</v>
      </c>
      <c r="CG48" s="529">
        <v>0</v>
      </c>
    </row>
    <row r="49" spans="1:85" hidden="1">
      <c r="A49" s="550"/>
      <c r="B49" s="551"/>
      <c r="C49" s="1005" t="s">
        <v>384</v>
      </c>
      <c r="D49" s="1006"/>
      <c r="E49" s="552">
        <v>-1</v>
      </c>
      <c r="F49" s="553"/>
      <c r="G49" s="554"/>
    </row>
    <row r="50" spans="1:85" ht="22.5">
      <c r="A50" s="544">
        <v>17</v>
      </c>
      <c r="B50" s="545" t="s">
        <v>385</v>
      </c>
      <c r="C50" s="546" t="s">
        <v>378</v>
      </c>
      <c r="D50" s="547" t="s">
        <v>141</v>
      </c>
      <c r="E50" s="720">
        <v>2</v>
      </c>
      <c r="F50" s="548">
        <v>5070</v>
      </c>
      <c r="G50" s="706">
        <f>E50*F50</f>
        <v>10140</v>
      </c>
      <c r="AG50" s="529">
        <v>2</v>
      </c>
      <c r="AH50" s="529">
        <f>IF(AG50=1,G50,0)</f>
        <v>0</v>
      </c>
      <c r="AI50" s="529">
        <f>IF(AG50=2,G50,0)</f>
        <v>10140</v>
      </c>
      <c r="AJ50" s="529">
        <f>IF(AG50=3,G50,0)</f>
        <v>0</v>
      </c>
      <c r="AK50" s="529">
        <f>IF(AG50=4,G50,0)</f>
        <v>0</v>
      </c>
      <c r="AL50" s="529">
        <f>IF(AG50=5,G50,0)</f>
        <v>0</v>
      </c>
      <c r="BH50" s="549">
        <v>3</v>
      </c>
      <c r="BI50" s="549">
        <v>7</v>
      </c>
      <c r="CG50" s="529">
        <v>0</v>
      </c>
    </row>
    <row r="51" spans="1:85" hidden="1">
      <c r="A51" s="550"/>
      <c r="B51" s="555"/>
      <c r="C51" s="1007" t="s">
        <v>386</v>
      </c>
      <c r="D51" s="1014"/>
      <c r="E51" s="1014"/>
      <c r="F51" s="1014"/>
      <c r="G51" s="1015"/>
    </row>
    <row r="52" spans="1:85" hidden="1">
      <c r="A52" s="550"/>
      <c r="B52" s="551"/>
      <c r="C52" s="1005" t="s">
        <v>387</v>
      </c>
      <c r="D52" s="1006"/>
      <c r="E52" s="552">
        <v>2</v>
      </c>
      <c r="F52" s="553"/>
      <c r="G52" s="554"/>
    </row>
    <row r="53" spans="1:85">
      <c r="A53" s="544">
        <v>18</v>
      </c>
      <c r="B53" s="545" t="s">
        <v>388</v>
      </c>
      <c r="C53" s="546" t="s">
        <v>389</v>
      </c>
      <c r="D53" s="547" t="s">
        <v>326</v>
      </c>
      <c r="E53" s="720"/>
      <c r="F53" s="548">
        <v>1.05</v>
      </c>
      <c r="G53" s="706">
        <v>100.78</v>
      </c>
      <c r="AG53" s="529">
        <v>2</v>
      </c>
      <c r="AH53" s="529">
        <f>IF(AG53=1,G53,0)</f>
        <v>0</v>
      </c>
      <c r="AI53" s="529">
        <f>IF(AG53=2,G53,0)</f>
        <v>100.78</v>
      </c>
      <c r="AJ53" s="529">
        <f>IF(AG53=3,G53,0)</f>
        <v>0</v>
      </c>
      <c r="AK53" s="529">
        <f>IF(AG53=4,G53,0)</f>
        <v>0</v>
      </c>
      <c r="AL53" s="529">
        <f>IF(AG53=5,G53,0)</f>
        <v>0</v>
      </c>
      <c r="BH53" s="549">
        <v>7</v>
      </c>
      <c r="BI53" s="549">
        <v>1002</v>
      </c>
      <c r="CG53" s="529">
        <v>0</v>
      </c>
    </row>
    <row r="54" spans="1:85">
      <c r="A54" s="556"/>
      <c r="B54" s="557" t="s">
        <v>363</v>
      </c>
      <c r="C54" s="558" t="str">
        <f>CONCATENATE(B43," ",C43)</f>
        <v>766 Konstrukce truhlářské</v>
      </c>
      <c r="D54" s="559"/>
      <c r="E54" s="721"/>
      <c r="F54" s="560"/>
      <c r="G54" s="561">
        <f>SUM(G43:G53)</f>
        <v>-9497.2199999999993</v>
      </c>
      <c r="AH54" s="562">
        <f>SUM(AH43:AH53)</f>
        <v>0</v>
      </c>
      <c r="AI54" s="562">
        <f>SUM(AI43:AI53)</f>
        <v>-9497.2199999999993</v>
      </c>
      <c r="AJ54" s="562">
        <f>SUM(AJ43:AJ53)</f>
        <v>0</v>
      </c>
      <c r="AK54" s="562">
        <f>SUM(AK43:AK53)</f>
        <v>0</v>
      </c>
      <c r="AL54" s="562">
        <f>SUM(AL43:AL53)</f>
        <v>0</v>
      </c>
    </row>
    <row r="55" spans="1:85">
      <c r="A55" s="537" t="s">
        <v>333</v>
      </c>
      <c r="B55" s="538" t="s">
        <v>390</v>
      </c>
      <c r="C55" s="539" t="s">
        <v>391</v>
      </c>
      <c r="D55" s="540"/>
      <c r="E55" s="719"/>
      <c r="F55" s="541"/>
      <c r="G55" s="705"/>
    </row>
    <row r="56" spans="1:85" ht="22.5">
      <c r="A56" s="544">
        <v>19</v>
      </c>
      <c r="B56" s="545" t="s">
        <v>392</v>
      </c>
      <c r="C56" s="546" t="s">
        <v>393</v>
      </c>
      <c r="D56" s="547" t="s">
        <v>141</v>
      </c>
      <c r="E56" s="720">
        <v>1</v>
      </c>
      <c r="F56" s="548">
        <v>5000</v>
      </c>
      <c r="G56" s="706">
        <f>E56*F56</f>
        <v>5000</v>
      </c>
      <c r="AG56" s="529">
        <v>2</v>
      </c>
      <c r="AH56" s="529">
        <f>IF(AG56=1,G56,0)</f>
        <v>0</v>
      </c>
      <c r="AI56" s="529">
        <f>IF(AG56=2,G56,0)</f>
        <v>5000</v>
      </c>
      <c r="AJ56" s="529">
        <f>IF(AG56=3,G56,0)</f>
        <v>0</v>
      </c>
      <c r="AK56" s="529">
        <f>IF(AG56=4,G56,0)</f>
        <v>0</v>
      </c>
      <c r="AL56" s="529">
        <f>IF(AG56=5,G56,0)</f>
        <v>0</v>
      </c>
      <c r="BH56" s="549">
        <v>12</v>
      </c>
      <c r="BI56" s="549">
        <v>0</v>
      </c>
      <c r="CG56" s="529">
        <v>1.4999999999999999E-2</v>
      </c>
    </row>
    <row r="57" spans="1:85" hidden="1">
      <c r="A57" s="550"/>
      <c r="B57" s="551"/>
      <c r="C57" s="1005" t="s">
        <v>394</v>
      </c>
      <c r="D57" s="1006"/>
      <c r="E57" s="552">
        <v>0</v>
      </c>
      <c r="F57" s="553"/>
      <c r="G57" s="554"/>
    </row>
    <row r="58" spans="1:85" hidden="1">
      <c r="A58" s="550"/>
      <c r="B58" s="551"/>
      <c r="C58" s="1005" t="s">
        <v>395</v>
      </c>
      <c r="D58" s="1006"/>
      <c r="E58" s="552">
        <v>1</v>
      </c>
      <c r="F58" s="553"/>
      <c r="G58" s="554"/>
    </row>
    <row r="59" spans="1:85" hidden="1">
      <c r="A59" s="550"/>
      <c r="B59" s="551"/>
      <c r="C59" s="1005" t="s">
        <v>396</v>
      </c>
      <c r="D59" s="1006"/>
      <c r="E59" s="552">
        <v>1</v>
      </c>
      <c r="F59" s="553"/>
      <c r="G59" s="554"/>
    </row>
    <row r="60" spans="1:85" hidden="1">
      <c r="A60" s="550"/>
      <c r="B60" s="551"/>
      <c r="C60" s="1005" t="s">
        <v>397</v>
      </c>
      <c r="D60" s="1006"/>
      <c r="E60" s="552">
        <v>1</v>
      </c>
      <c r="F60" s="553"/>
      <c r="G60" s="554"/>
    </row>
    <row r="61" spans="1:85" hidden="1">
      <c r="A61" s="550"/>
      <c r="B61" s="551"/>
      <c r="C61" s="1005" t="s">
        <v>398</v>
      </c>
      <c r="D61" s="1006"/>
      <c r="E61" s="552">
        <v>1</v>
      </c>
      <c r="F61" s="553"/>
      <c r="G61" s="554"/>
    </row>
    <row r="62" spans="1:85" hidden="1">
      <c r="A62" s="550"/>
      <c r="B62" s="551"/>
      <c r="C62" s="1005" t="s">
        <v>399</v>
      </c>
      <c r="D62" s="1006"/>
      <c r="E62" s="552">
        <v>1</v>
      </c>
      <c r="F62" s="553"/>
      <c r="G62" s="554"/>
    </row>
    <row r="63" spans="1:85" hidden="1">
      <c r="A63" s="550"/>
      <c r="B63" s="551"/>
      <c r="C63" s="1005" t="s">
        <v>400</v>
      </c>
      <c r="D63" s="1006"/>
      <c r="E63" s="552">
        <v>0</v>
      </c>
      <c r="F63" s="553"/>
      <c r="G63" s="554"/>
    </row>
    <row r="64" spans="1:85" hidden="1">
      <c r="A64" s="550"/>
      <c r="B64" s="551"/>
      <c r="C64" s="1005" t="s">
        <v>401</v>
      </c>
      <c r="D64" s="1006"/>
      <c r="E64" s="552">
        <v>1</v>
      </c>
      <c r="F64" s="553"/>
      <c r="G64" s="554"/>
    </row>
    <row r="65" spans="1:85" hidden="1">
      <c r="A65" s="550"/>
      <c r="B65" s="551"/>
      <c r="C65" s="1005" t="s">
        <v>394</v>
      </c>
      <c r="D65" s="1006"/>
      <c r="E65" s="552">
        <v>0</v>
      </c>
      <c r="F65" s="553"/>
      <c r="G65" s="554"/>
    </row>
    <row r="66" spans="1:85" hidden="1">
      <c r="A66" s="550"/>
      <c r="B66" s="551"/>
      <c r="C66" s="1005" t="s">
        <v>402</v>
      </c>
      <c r="D66" s="1006"/>
      <c r="E66" s="552">
        <v>1</v>
      </c>
      <c r="F66" s="553"/>
      <c r="G66" s="554"/>
    </row>
    <row r="67" spans="1:85" hidden="1">
      <c r="A67" s="550"/>
      <c r="B67" s="551"/>
      <c r="C67" s="1005" t="s">
        <v>397</v>
      </c>
      <c r="D67" s="1006"/>
      <c r="E67" s="552">
        <v>1</v>
      </c>
      <c r="F67" s="553"/>
      <c r="G67" s="554"/>
    </row>
    <row r="68" spans="1:85">
      <c r="A68" s="544">
        <v>18</v>
      </c>
      <c r="B68" s="545" t="s">
        <v>403</v>
      </c>
      <c r="C68" s="546" t="s">
        <v>404</v>
      </c>
      <c r="D68" s="547" t="s">
        <v>326</v>
      </c>
      <c r="E68" s="720"/>
      <c r="F68" s="548">
        <v>1.05</v>
      </c>
      <c r="G68" s="706">
        <v>52.5</v>
      </c>
      <c r="AG68" s="529">
        <v>2</v>
      </c>
      <c r="AH68" s="529">
        <f>IF(AG68=1,G68,0)</f>
        <v>0</v>
      </c>
      <c r="AI68" s="529">
        <f>IF(AG68=2,G68,0)</f>
        <v>52.5</v>
      </c>
      <c r="AJ68" s="529">
        <f>IF(AG68=3,G68,0)</f>
        <v>0</v>
      </c>
      <c r="AK68" s="529">
        <f>IF(AG68=4,G68,0)</f>
        <v>0</v>
      </c>
      <c r="AL68" s="529">
        <f>IF(AG68=5,G68,0)</f>
        <v>0</v>
      </c>
      <c r="BH68" s="549">
        <v>7</v>
      </c>
      <c r="BI68" s="549">
        <v>1002</v>
      </c>
      <c r="CG68" s="529">
        <v>0</v>
      </c>
    </row>
    <row r="69" spans="1:85">
      <c r="A69" s="556"/>
      <c r="B69" s="557" t="s">
        <v>363</v>
      </c>
      <c r="C69" s="558" t="str">
        <f>CONCATENATE(B55," ",C55)</f>
        <v>767 Konstrukce zámečnické</v>
      </c>
      <c r="D69" s="559"/>
      <c r="E69" s="721"/>
      <c r="F69" s="560"/>
      <c r="G69" s="707">
        <f>SUM(G55:G68)</f>
        <v>5052.5</v>
      </c>
      <c r="AH69" s="562">
        <f>SUM(AH55:AH67)</f>
        <v>0</v>
      </c>
      <c r="AI69" s="562">
        <f>SUM(AI55:AI67)</f>
        <v>5000</v>
      </c>
      <c r="AJ69" s="562">
        <f>SUM(AJ55:AJ67)</f>
        <v>0</v>
      </c>
      <c r="AK69" s="562">
        <f>SUM(AK55:AK67)</f>
        <v>0</v>
      </c>
      <c r="AL69" s="562">
        <f>SUM(AL55:AL67)</f>
        <v>0</v>
      </c>
    </row>
    <row r="70" spans="1:85">
      <c r="A70" s="537" t="s">
        <v>333</v>
      </c>
      <c r="B70" s="538" t="s">
        <v>405</v>
      </c>
      <c r="C70" s="539" t="s">
        <v>406</v>
      </c>
      <c r="D70" s="540"/>
      <c r="E70" s="719"/>
      <c r="F70" s="541"/>
      <c r="G70" s="705"/>
    </row>
    <row r="71" spans="1:85">
      <c r="A71" s="544">
        <v>22</v>
      </c>
      <c r="B71" s="545" t="s">
        <v>407</v>
      </c>
      <c r="C71" s="546" t="s">
        <v>408</v>
      </c>
      <c r="D71" s="547" t="s">
        <v>256</v>
      </c>
      <c r="E71" s="720">
        <v>-12.86</v>
      </c>
      <c r="F71" s="548">
        <v>29.62</v>
      </c>
      <c r="G71" s="706">
        <f>E71*F71</f>
        <v>-380.91320000000002</v>
      </c>
      <c r="AG71" s="529">
        <v>2</v>
      </c>
      <c r="AH71" s="529">
        <f>IF(AG71=1,G71,0)</f>
        <v>0</v>
      </c>
      <c r="AI71" s="529">
        <f>IF(AG71=2,G71,0)</f>
        <v>-380.91320000000002</v>
      </c>
      <c r="AJ71" s="529">
        <f>IF(AG71=3,G71,0)</f>
        <v>0</v>
      </c>
      <c r="AK71" s="529">
        <f>IF(AG71=4,G71,0)</f>
        <v>0</v>
      </c>
      <c r="AL71" s="529">
        <f>IF(AG71=5,G71,0)</f>
        <v>0</v>
      </c>
      <c r="BH71" s="549">
        <v>1</v>
      </c>
      <c r="BI71" s="549">
        <v>7</v>
      </c>
      <c r="CG71" s="529">
        <v>0</v>
      </c>
    </row>
    <row r="72" spans="1:85" hidden="1">
      <c r="A72" s="550"/>
      <c r="B72" s="551"/>
      <c r="C72" s="1005" t="s">
        <v>409</v>
      </c>
      <c r="D72" s="1006"/>
      <c r="E72" s="552">
        <v>7.84</v>
      </c>
      <c r="F72" s="553"/>
      <c r="G72" s="554"/>
    </row>
    <row r="73" spans="1:85" hidden="1">
      <c r="A73" s="550"/>
      <c r="B73" s="551"/>
      <c r="C73" s="1005" t="s">
        <v>410</v>
      </c>
      <c r="D73" s="1006"/>
      <c r="E73" s="552">
        <v>-20.7</v>
      </c>
      <c r="F73" s="553"/>
      <c r="G73" s="554"/>
    </row>
    <row r="74" spans="1:85">
      <c r="A74" s="544">
        <v>23</v>
      </c>
      <c r="B74" s="545" t="s">
        <v>411</v>
      </c>
      <c r="C74" s="546" t="s">
        <v>412</v>
      </c>
      <c r="D74" s="547" t="s">
        <v>256</v>
      </c>
      <c r="E74" s="720">
        <v>20.7</v>
      </c>
      <c r="F74" s="548">
        <v>74.75</v>
      </c>
      <c r="G74" s="706">
        <f>E74*F74</f>
        <v>1547.325</v>
      </c>
      <c r="AG74" s="529">
        <v>2</v>
      </c>
      <c r="AH74" s="529">
        <f>IF(AG74=1,G74,0)</f>
        <v>0</v>
      </c>
      <c r="AI74" s="529">
        <f>IF(AG74=2,G74,0)</f>
        <v>1547.325</v>
      </c>
      <c r="AJ74" s="529">
        <f>IF(AG74=3,G74,0)</f>
        <v>0</v>
      </c>
      <c r="AK74" s="529">
        <f>IF(AG74=4,G74,0)</f>
        <v>0</v>
      </c>
      <c r="AL74" s="529">
        <f>IF(AG74=5,G74,0)</f>
        <v>0</v>
      </c>
      <c r="BH74" s="549">
        <v>1</v>
      </c>
      <c r="BI74" s="549">
        <v>7</v>
      </c>
      <c r="CG74" s="529">
        <v>0</v>
      </c>
    </row>
    <row r="75" spans="1:85" hidden="1">
      <c r="A75" s="550"/>
      <c r="B75" s="551"/>
      <c r="C75" s="1005" t="s">
        <v>413</v>
      </c>
      <c r="D75" s="1006"/>
      <c r="E75" s="552">
        <v>20.7</v>
      </c>
      <c r="F75" s="553"/>
      <c r="G75" s="554"/>
    </row>
    <row r="76" spans="1:85" ht="22.5">
      <c r="A76" s="544">
        <v>24</v>
      </c>
      <c r="B76" s="545" t="s">
        <v>414</v>
      </c>
      <c r="C76" s="546" t="s">
        <v>415</v>
      </c>
      <c r="D76" s="547" t="s">
        <v>256</v>
      </c>
      <c r="E76" s="720">
        <v>-12.86</v>
      </c>
      <c r="F76" s="548">
        <v>419</v>
      </c>
      <c r="G76" s="706">
        <f>E76*F76</f>
        <v>-5388.34</v>
      </c>
      <c r="AG76" s="529">
        <v>2</v>
      </c>
      <c r="AH76" s="529">
        <f>IF(AG76=1,G76,0)</f>
        <v>0</v>
      </c>
      <c r="AI76" s="529">
        <f>IF(AG76=2,G76,0)</f>
        <v>-5388.34</v>
      </c>
      <c r="AJ76" s="529">
        <f>IF(AG76=3,G76,0)</f>
        <v>0</v>
      </c>
      <c r="AK76" s="529">
        <f>IF(AG76=4,G76,0)</f>
        <v>0</v>
      </c>
      <c r="AL76" s="529">
        <f>IF(AG76=5,G76,0)</f>
        <v>0</v>
      </c>
      <c r="BH76" s="549">
        <v>2</v>
      </c>
      <c r="BI76" s="549">
        <v>7</v>
      </c>
      <c r="CG76" s="529">
        <v>0</v>
      </c>
    </row>
    <row r="77" spans="1:85" hidden="1">
      <c r="A77" s="550"/>
      <c r="B77" s="551"/>
      <c r="C77" s="1005" t="s">
        <v>409</v>
      </c>
      <c r="D77" s="1006"/>
      <c r="E77" s="552">
        <v>7.84</v>
      </c>
      <c r="F77" s="553"/>
      <c r="G77" s="554"/>
    </row>
    <row r="78" spans="1:85" hidden="1">
      <c r="A78" s="550"/>
      <c r="B78" s="551"/>
      <c r="C78" s="1005" t="s">
        <v>410</v>
      </c>
      <c r="D78" s="1006"/>
      <c r="E78" s="552">
        <v>-20.7</v>
      </c>
      <c r="F78" s="553"/>
      <c r="G78" s="554"/>
    </row>
    <row r="79" spans="1:85">
      <c r="A79" s="544">
        <v>25</v>
      </c>
      <c r="B79" s="545" t="s">
        <v>416</v>
      </c>
      <c r="C79" s="546" t="s">
        <v>417</v>
      </c>
      <c r="D79" s="547" t="s">
        <v>256</v>
      </c>
      <c r="E79" s="720">
        <v>7.84</v>
      </c>
      <c r="F79" s="548">
        <v>227.5</v>
      </c>
      <c r="G79" s="706">
        <f>E79*F79</f>
        <v>1783.6</v>
      </c>
      <c r="AG79" s="529">
        <v>2</v>
      </c>
      <c r="AH79" s="529">
        <f>IF(AG79=1,G79,0)</f>
        <v>0</v>
      </c>
      <c r="AI79" s="529">
        <f>IF(AG79=2,G79,0)</f>
        <v>1783.6</v>
      </c>
      <c r="AJ79" s="529">
        <f>IF(AG79=3,G79,0)</f>
        <v>0</v>
      </c>
      <c r="AK79" s="529">
        <f>IF(AG79=4,G79,0)</f>
        <v>0</v>
      </c>
      <c r="AL79" s="529">
        <f>IF(AG79=5,G79,0)</f>
        <v>0</v>
      </c>
      <c r="BH79" s="549">
        <v>12</v>
      </c>
      <c r="BI79" s="549">
        <v>0</v>
      </c>
      <c r="CG79" s="529">
        <v>0</v>
      </c>
    </row>
    <row r="80" spans="1:85" hidden="1">
      <c r="A80" s="550"/>
      <c r="B80" s="551"/>
      <c r="C80" s="1005" t="s">
        <v>418</v>
      </c>
      <c r="D80" s="1006"/>
      <c r="E80" s="552">
        <v>7.84</v>
      </c>
      <c r="F80" s="553"/>
      <c r="G80" s="554"/>
    </row>
    <row r="81" spans="1:85">
      <c r="A81" s="544">
        <v>26</v>
      </c>
      <c r="B81" s="545" t="s">
        <v>419</v>
      </c>
      <c r="C81" s="546" t="s">
        <v>420</v>
      </c>
      <c r="D81" s="547" t="s">
        <v>256</v>
      </c>
      <c r="E81" s="720">
        <v>20.7</v>
      </c>
      <c r="F81" s="548">
        <v>227.5</v>
      </c>
      <c r="G81" s="706">
        <f>E81*F81</f>
        <v>4709.25</v>
      </c>
      <c r="AG81" s="529">
        <v>2</v>
      </c>
      <c r="AH81" s="529">
        <f>IF(AG81=1,G81,0)</f>
        <v>0</v>
      </c>
      <c r="AI81" s="529">
        <f>IF(AG81=2,G81,0)</f>
        <v>4709.25</v>
      </c>
      <c r="AJ81" s="529">
        <f>IF(AG81=3,G81,0)</f>
        <v>0</v>
      </c>
      <c r="AK81" s="529">
        <f>IF(AG81=4,G81,0)</f>
        <v>0</v>
      </c>
      <c r="AL81" s="529">
        <f>IF(AG81=5,G81,0)</f>
        <v>0</v>
      </c>
      <c r="BH81" s="549">
        <v>12</v>
      </c>
      <c r="BI81" s="549">
        <v>0</v>
      </c>
      <c r="CG81" s="529">
        <v>0</v>
      </c>
    </row>
    <row r="82" spans="1:85" hidden="1">
      <c r="A82" s="550"/>
      <c r="B82" s="551"/>
      <c r="C82" s="1005" t="s">
        <v>413</v>
      </c>
      <c r="D82" s="1006"/>
      <c r="E82" s="552">
        <v>20.7</v>
      </c>
      <c r="F82" s="553"/>
      <c r="G82" s="554"/>
    </row>
    <row r="83" spans="1:85">
      <c r="A83" s="544">
        <v>27</v>
      </c>
      <c r="B83" s="545" t="s">
        <v>421</v>
      </c>
      <c r="C83" s="546" t="s">
        <v>422</v>
      </c>
      <c r="D83" s="547" t="s">
        <v>256</v>
      </c>
      <c r="E83" s="720">
        <v>-13.503</v>
      </c>
      <c r="F83" s="548">
        <v>253.4</v>
      </c>
      <c r="G83" s="706">
        <f>E83*F83</f>
        <v>-3421.6602000000003</v>
      </c>
      <c r="AG83" s="529">
        <v>2</v>
      </c>
      <c r="AH83" s="529">
        <f>IF(AG83=1,G83,0)</f>
        <v>0</v>
      </c>
      <c r="AI83" s="529">
        <f>IF(AG83=2,G83,0)</f>
        <v>-3421.6602000000003</v>
      </c>
      <c r="AJ83" s="529">
        <f>IF(AG83=3,G83,0)</f>
        <v>0</v>
      </c>
      <c r="AK83" s="529">
        <f>IF(AG83=4,G83,0)</f>
        <v>0</v>
      </c>
      <c r="AL83" s="529">
        <f>IF(AG83=5,G83,0)</f>
        <v>0</v>
      </c>
      <c r="BH83" s="549">
        <v>12</v>
      </c>
      <c r="BI83" s="549">
        <v>0</v>
      </c>
      <c r="CG83" s="529">
        <v>0</v>
      </c>
    </row>
    <row r="84" spans="1:85" hidden="1">
      <c r="A84" s="550"/>
      <c r="B84" s="551"/>
      <c r="C84" s="1005" t="s">
        <v>423</v>
      </c>
      <c r="D84" s="1006"/>
      <c r="E84" s="552">
        <v>-13.503</v>
      </c>
      <c r="F84" s="553"/>
      <c r="G84" s="554"/>
    </row>
    <row r="85" spans="1:85">
      <c r="A85" s="544">
        <v>28</v>
      </c>
      <c r="B85" s="545" t="s">
        <v>424</v>
      </c>
      <c r="C85" s="546" t="s">
        <v>425</v>
      </c>
      <c r="D85" s="547" t="s">
        <v>256</v>
      </c>
      <c r="E85" s="720">
        <v>21.734999999999999</v>
      </c>
      <c r="F85" s="548">
        <v>650</v>
      </c>
      <c r="G85" s="706">
        <f>E85*F85</f>
        <v>14127.75</v>
      </c>
      <c r="AG85" s="529">
        <v>2</v>
      </c>
      <c r="AH85" s="529">
        <f>IF(AG85=1,G85,0)</f>
        <v>0</v>
      </c>
      <c r="AI85" s="529">
        <f>IF(AG85=2,G85,0)</f>
        <v>14127.75</v>
      </c>
      <c r="AJ85" s="529">
        <f>IF(AG85=3,G85,0)</f>
        <v>0</v>
      </c>
      <c r="AK85" s="529">
        <f>IF(AG85=4,G85,0)</f>
        <v>0</v>
      </c>
      <c r="AL85" s="529">
        <f>IF(AG85=5,G85,0)</f>
        <v>0</v>
      </c>
      <c r="BH85" s="549">
        <v>12</v>
      </c>
      <c r="BI85" s="549">
        <v>0</v>
      </c>
      <c r="CG85" s="529">
        <v>0</v>
      </c>
    </row>
    <row r="86" spans="1:85" hidden="1">
      <c r="A86" s="550"/>
      <c r="B86" s="551"/>
      <c r="C86" s="1005" t="s">
        <v>426</v>
      </c>
      <c r="D86" s="1006"/>
      <c r="E86" s="552">
        <v>21.734999999999999</v>
      </c>
      <c r="F86" s="553"/>
      <c r="G86" s="554"/>
    </row>
    <row r="87" spans="1:85">
      <c r="A87" s="544">
        <v>29</v>
      </c>
      <c r="B87" s="545" t="s">
        <v>427</v>
      </c>
      <c r="C87" s="546" t="s">
        <v>428</v>
      </c>
      <c r="D87" s="547" t="s">
        <v>326</v>
      </c>
      <c r="E87" s="720"/>
      <c r="F87" s="548">
        <v>1.05</v>
      </c>
      <c r="G87" s="706">
        <v>156.33000000000001</v>
      </c>
      <c r="AG87" s="529">
        <v>2</v>
      </c>
      <c r="AH87" s="529">
        <f>IF(AG87=1,G87,0)</f>
        <v>0</v>
      </c>
      <c r="AI87" s="529">
        <f>IF(AG87=2,G87,0)</f>
        <v>156.33000000000001</v>
      </c>
      <c r="AJ87" s="529">
        <f>IF(AG87=3,G87,0)</f>
        <v>0</v>
      </c>
      <c r="AK87" s="529">
        <f>IF(AG87=4,G87,0)</f>
        <v>0</v>
      </c>
      <c r="AL87" s="529">
        <f>IF(AG87=5,G87,0)</f>
        <v>0</v>
      </c>
      <c r="BH87" s="549">
        <v>7</v>
      </c>
      <c r="BI87" s="549">
        <v>1002</v>
      </c>
      <c r="CG87" s="529">
        <v>0</v>
      </c>
    </row>
    <row r="88" spans="1:85">
      <c r="A88" s="556"/>
      <c r="B88" s="557" t="s">
        <v>363</v>
      </c>
      <c r="C88" s="558" t="str">
        <f>CONCATENATE(B70," ",C70)</f>
        <v>771 Podlahy z dlaždic a obklady</v>
      </c>
      <c r="D88" s="559"/>
      <c r="E88" s="721"/>
      <c r="F88" s="560"/>
      <c r="G88" s="707">
        <f>SUM(G70:G87)</f>
        <v>13133.3416</v>
      </c>
      <c r="AH88" s="562">
        <f>SUM(AH70:AH87)</f>
        <v>0</v>
      </c>
      <c r="AI88" s="562">
        <f>SUM(AI70:AI87)</f>
        <v>13133.3416</v>
      </c>
      <c r="AJ88" s="562">
        <f>SUM(AJ70:AJ87)</f>
        <v>0</v>
      </c>
      <c r="AK88" s="562">
        <f>SUM(AK70:AK87)</f>
        <v>0</v>
      </c>
      <c r="AL88" s="562">
        <f>SUM(AL70:AL87)</f>
        <v>0</v>
      </c>
    </row>
    <row r="89" spans="1:85">
      <c r="A89" s="537" t="s">
        <v>333</v>
      </c>
      <c r="B89" s="538" t="s">
        <v>429</v>
      </c>
      <c r="C89" s="539" t="s">
        <v>430</v>
      </c>
      <c r="D89" s="540"/>
      <c r="E89" s="719"/>
      <c r="F89" s="541"/>
      <c r="G89" s="705"/>
    </row>
    <row r="90" spans="1:85">
      <c r="A90" s="544">
        <v>30</v>
      </c>
      <c r="B90" s="545" t="s">
        <v>431</v>
      </c>
      <c r="C90" s="546" t="s">
        <v>432</v>
      </c>
      <c r="D90" s="547" t="s">
        <v>256</v>
      </c>
      <c r="E90" s="720">
        <v>-25</v>
      </c>
      <c r="F90" s="548">
        <v>1.71</v>
      </c>
      <c r="G90" s="706">
        <f>E90*F90</f>
        <v>-42.75</v>
      </c>
      <c r="AG90" s="529">
        <v>2</v>
      </c>
      <c r="AH90" s="529">
        <f>IF(AG90=1,G90,0)</f>
        <v>0</v>
      </c>
      <c r="AI90" s="529">
        <f>IF(AG90=2,G90,0)</f>
        <v>-42.75</v>
      </c>
      <c r="AJ90" s="529">
        <f>IF(AG90=3,G90,0)</f>
        <v>0</v>
      </c>
      <c r="AK90" s="529">
        <f>IF(AG90=4,G90,0)</f>
        <v>0</v>
      </c>
      <c r="AL90" s="529">
        <f>IF(AG90=5,G90,0)</f>
        <v>0</v>
      </c>
      <c r="BH90" s="549">
        <v>1</v>
      </c>
      <c r="BI90" s="549">
        <v>7</v>
      </c>
      <c r="CG90" s="529">
        <v>0</v>
      </c>
    </row>
    <row r="91" spans="1:85" hidden="1">
      <c r="A91" s="550"/>
      <c r="B91" s="551"/>
      <c r="C91" s="1005" t="s">
        <v>356</v>
      </c>
      <c r="D91" s="1006"/>
      <c r="E91" s="552">
        <v>-25</v>
      </c>
      <c r="F91" s="553"/>
      <c r="G91" s="554"/>
    </row>
    <row r="92" spans="1:85" ht="22.5">
      <c r="A92" s="544">
        <v>31</v>
      </c>
      <c r="B92" s="545" t="s">
        <v>433</v>
      </c>
      <c r="C92" s="546" t="s">
        <v>434</v>
      </c>
      <c r="D92" s="547" t="s">
        <v>256</v>
      </c>
      <c r="E92" s="720">
        <v>-25</v>
      </c>
      <c r="F92" s="548">
        <v>250</v>
      </c>
      <c r="G92" s="706">
        <f>E92*F92</f>
        <v>-6250</v>
      </c>
      <c r="AG92" s="529">
        <v>2</v>
      </c>
      <c r="AH92" s="529">
        <f>IF(AG92=1,G92,0)</f>
        <v>0</v>
      </c>
      <c r="AI92" s="529">
        <f>IF(AG92=2,G92,0)</f>
        <v>-6250</v>
      </c>
      <c r="AJ92" s="529">
        <f>IF(AG92=3,G92,0)</f>
        <v>0</v>
      </c>
      <c r="AK92" s="529">
        <f>IF(AG92=4,G92,0)</f>
        <v>0</v>
      </c>
      <c r="AL92" s="529">
        <f>IF(AG92=5,G92,0)</f>
        <v>0</v>
      </c>
      <c r="BH92" s="549">
        <v>2</v>
      </c>
      <c r="BI92" s="549">
        <v>7</v>
      </c>
      <c r="CG92" s="529">
        <v>0</v>
      </c>
    </row>
    <row r="93" spans="1:85" hidden="1">
      <c r="A93" s="550"/>
      <c r="B93" s="551"/>
      <c r="C93" s="1005" t="s">
        <v>356</v>
      </c>
      <c r="D93" s="1006"/>
      <c r="E93" s="552">
        <v>-25</v>
      </c>
      <c r="F93" s="553"/>
      <c r="G93" s="554"/>
    </row>
    <row r="94" spans="1:85">
      <c r="A94" s="544">
        <v>32</v>
      </c>
      <c r="B94" s="545" t="s">
        <v>435</v>
      </c>
      <c r="C94" s="546" t="s">
        <v>436</v>
      </c>
      <c r="D94" s="547" t="s">
        <v>256</v>
      </c>
      <c r="E94" s="720">
        <v>-26.25</v>
      </c>
      <c r="F94" s="548">
        <v>520</v>
      </c>
      <c r="G94" s="706">
        <f>E94*F94</f>
        <v>-13650</v>
      </c>
      <c r="AG94" s="529">
        <v>2</v>
      </c>
      <c r="AH94" s="529">
        <f>IF(AG94=1,G94,0)</f>
        <v>0</v>
      </c>
      <c r="AI94" s="529">
        <f>IF(AG94=2,G94,0)</f>
        <v>-13650</v>
      </c>
      <c r="AJ94" s="529">
        <f>IF(AG94=3,G94,0)</f>
        <v>0</v>
      </c>
      <c r="AK94" s="529">
        <f>IF(AG94=4,G94,0)</f>
        <v>0</v>
      </c>
      <c r="AL94" s="529">
        <f>IF(AG94=5,G94,0)</f>
        <v>0</v>
      </c>
      <c r="BH94" s="549">
        <v>12</v>
      </c>
      <c r="BI94" s="549">
        <v>0</v>
      </c>
      <c r="CG94" s="529">
        <v>0</v>
      </c>
    </row>
    <row r="95" spans="1:85" hidden="1">
      <c r="A95" s="550"/>
      <c r="B95" s="551"/>
      <c r="C95" s="1005" t="s">
        <v>437</v>
      </c>
      <c r="D95" s="1006"/>
      <c r="E95" s="552">
        <v>-26.25</v>
      </c>
      <c r="F95" s="553"/>
      <c r="G95" s="554"/>
    </row>
    <row r="96" spans="1:85">
      <c r="A96" s="544">
        <v>33</v>
      </c>
      <c r="B96" s="545" t="s">
        <v>438</v>
      </c>
      <c r="C96" s="546" t="s">
        <v>439</v>
      </c>
      <c r="D96" s="547" t="s">
        <v>326</v>
      </c>
      <c r="E96" s="720"/>
      <c r="F96" s="548">
        <v>1.05</v>
      </c>
      <c r="G96" s="706">
        <v>-129.77000000000001</v>
      </c>
      <c r="AG96" s="529">
        <v>2</v>
      </c>
      <c r="AH96" s="529">
        <f>IF(AG96=1,G96,0)</f>
        <v>0</v>
      </c>
      <c r="AI96" s="529">
        <f>IF(AG96=2,G96,0)</f>
        <v>-129.77000000000001</v>
      </c>
      <c r="AJ96" s="529">
        <f>IF(AG96=3,G96,0)</f>
        <v>0</v>
      </c>
      <c r="AK96" s="529">
        <f>IF(AG96=4,G96,0)</f>
        <v>0</v>
      </c>
      <c r="AL96" s="529">
        <f>IF(AG96=5,G96,0)</f>
        <v>0</v>
      </c>
      <c r="BH96" s="549">
        <v>7</v>
      </c>
      <c r="BI96" s="549">
        <v>1002</v>
      </c>
      <c r="CG96" s="529">
        <v>0</v>
      </c>
    </row>
    <row r="97" spans="1:85">
      <c r="A97" s="556"/>
      <c r="B97" s="557" t="s">
        <v>363</v>
      </c>
      <c r="C97" s="558" t="str">
        <f>CONCATENATE(B89," ",C89)</f>
        <v>776 Podlahy povlakové</v>
      </c>
      <c r="D97" s="559"/>
      <c r="E97" s="721"/>
      <c r="F97" s="560"/>
      <c r="G97" s="561">
        <f>SUM(G89:G96)</f>
        <v>-20072.52</v>
      </c>
      <c r="AH97" s="562">
        <f>SUM(AH89:AH96)</f>
        <v>0</v>
      </c>
      <c r="AI97" s="562">
        <f>SUM(AI89:AI96)</f>
        <v>-20072.52</v>
      </c>
      <c r="AJ97" s="562">
        <f>SUM(AJ89:AJ96)</f>
        <v>0</v>
      </c>
      <c r="AK97" s="562">
        <f>SUM(AK89:AK96)</f>
        <v>0</v>
      </c>
      <c r="AL97" s="562">
        <f>SUM(AL89:AL96)</f>
        <v>0</v>
      </c>
    </row>
    <row r="98" spans="1:85">
      <c r="A98" s="537" t="s">
        <v>333</v>
      </c>
      <c r="B98" s="538" t="s">
        <v>440</v>
      </c>
      <c r="C98" s="539" t="s">
        <v>441</v>
      </c>
      <c r="D98" s="540"/>
      <c r="E98" s="719"/>
      <c r="F98" s="541"/>
      <c r="G98" s="705"/>
    </row>
    <row r="99" spans="1:85">
      <c r="A99" s="544">
        <v>34</v>
      </c>
      <c r="B99" s="545" t="s">
        <v>431</v>
      </c>
      <c r="C99" s="546" t="s">
        <v>432</v>
      </c>
      <c r="D99" s="547" t="s">
        <v>256</v>
      </c>
      <c r="E99" s="720">
        <v>-25</v>
      </c>
      <c r="F99" s="548">
        <v>2.5099999999999998</v>
      </c>
      <c r="G99" s="706">
        <f>E99*F99</f>
        <v>-62.749999999999993</v>
      </c>
      <c r="AG99" s="529">
        <v>2</v>
      </c>
      <c r="AH99" s="529">
        <f>IF(AG99=1,G99,0)</f>
        <v>0</v>
      </c>
      <c r="AI99" s="529">
        <f>IF(AG99=2,G99,0)</f>
        <v>-62.749999999999993</v>
      </c>
      <c r="AJ99" s="529">
        <f>IF(AG99=3,G99,0)</f>
        <v>0</v>
      </c>
      <c r="AK99" s="529">
        <f>IF(AG99=4,G99,0)</f>
        <v>0</v>
      </c>
      <c r="AL99" s="529">
        <f>IF(AG99=5,G99,0)</f>
        <v>0</v>
      </c>
      <c r="BH99" s="549">
        <v>1</v>
      </c>
      <c r="BI99" s="549">
        <v>7</v>
      </c>
      <c r="CG99" s="529">
        <v>0</v>
      </c>
    </row>
    <row r="100" spans="1:85" hidden="1">
      <c r="A100" s="550"/>
      <c r="B100" s="551"/>
      <c r="C100" s="1005" t="s">
        <v>356</v>
      </c>
      <c r="D100" s="1006"/>
      <c r="E100" s="552">
        <v>-25</v>
      </c>
      <c r="F100" s="553"/>
      <c r="G100" s="554"/>
    </row>
    <row r="101" spans="1:85" ht="22.5">
      <c r="A101" s="544">
        <v>35</v>
      </c>
      <c r="B101" s="545" t="s">
        <v>442</v>
      </c>
      <c r="C101" s="546" t="s">
        <v>443</v>
      </c>
      <c r="D101" s="547" t="s">
        <v>256</v>
      </c>
      <c r="E101" s="720">
        <v>16.239999999999998</v>
      </c>
      <c r="F101" s="548">
        <v>724</v>
      </c>
      <c r="G101" s="706">
        <f>E101*F101</f>
        <v>11757.759999999998</v>
      </c>
      <c r="AG101" s="529">
        <v>2</v>
      </c>
      <c r="AH101" s="529">
        <f>IF(AG101=1,G101,0)</f>
        <v>0</v>
      </c>
      <c r="AI101" s="529">
        <f>IF(AG101=2,G101,0)</f>
        <v>11757.759999999998</v>
      </c>
      <c r="AJ101" s="529">
        <f>IF(AG101=3,G101,0)</f>
        <v>0</v>
      </c>
      <c r="AK101" s="529">
        <f>IF(AG101=4,G101,0)</f>
        <v>0</v>
      </c>
      <c r="AL101" s="529">
        <f>IF(AG101=5,G101,0)</f>
        <v>0</v>
      </c>
      <c r="BH101" s="549">
        <v>1</v>
      </c>
      <c r="BI101" s="549">
        <v>7</v>
      </c>
      <c r="CG101" s="529">
        <v>4.6100000000000004E-3</v>
      </c>
    </row>
    <row r="102" spans="1:85" hidden="1">
      <c r="A102" s="550"/>
      <c r="B102" s="551"/>
      <c r="C102" s="1005" t="s">
        <v>444</v>
      </c>
      <c r="D102" s="1006"/>
      <c r="E102" s="552">
        <v>16.239999999999998</v>
      </c>
      <c r="F102" s="553"/>
      <c r="G102" s="554"/>
    </row>
    <row r="103" spans="1:85">
      <c r="A103" s="544">
        <v>36</v>
      </c>
      <c r="B103" s="545" t="s">
        <v>445</v>
      </c>
      <c r="C103" s="546" t="s">
        <v>446</v>
      </c>
      <c r="D103" s="547" t="s">
        <v>256</v>
      </c>
      <c r="E103" s="720">
        <v>-25</v>
      </c>
      <c r="F103" s="548">
        <v>155.5</v>
      </c>
      <c r="G103" s="706">
        <f>E103*F103</f>
        <v>-3887.5</v>
      </c>
      <c r="AG103" s="529">
        <v>2</v>
      </c>
      <c r="AH103" s="529">
        <f>IF(AG103=1,G103,0)</f>
        <v>0</v>
      </c>
      <c r="AI103" s="529">
        <f>IF(AG103=2,G103,0)</f>
        <v>-3887.5</v>
      </c>
      <c r="AJ103" s="529">
        <f>IF(AG103=3,G103,0)</f>
        <v>0</v>
      </c>
      <c r="AK103" s="529">
        <f>IF(AG103=4,G103,0)</f>
        <v>0</v>
      </c>
      <c r="AL103" s="529">
        <f>IF(AG103=5,G103,0)</f>
        <v>0</v>
      </c>
      <c r="BH103" s="549">
        <v>1</v>
      </c>
      <c r="BI103" s="549">
        <v>7</v>
      </c>
      <c r="CG103" s="529">
        <v>0</v>
      </c>
    </row>
    <row r="104" spans="1:85" hidden="1">
      <c r="A104" s="550"/>
      <c r="B104" s="551"/>
      <c r="C104" s="1005" t="s">
        <v>356</v>
      </c>
      <c r="D104" s="1006"/>
      <c r="E104" s="552">
        <v>-25</v>
      </c>
      <c r="F104" s="553"/>
      <c r="G104" s="554"/>
    </row>
    <row r="105" spans="1:85">
      <c r="A105" s="544">
        <v>37</v>
      </c>
      <c r="B105" s="545" t="s">
        <v>447</v>
      </c>
      <c r="C105" s="546" t="s">
        <v>448</v>
      </c>
      <c r="D105" s="547" t="s">
        <v>326</v>
      </c>
      <c r="E105" s="720"/>
      <c r="F105" s="548">
        <v>1.05</v>
      </c>
      <c r="G105" s="706">
        <v>124.1</v>
      </c>
      <c r="AG105" s="529">
        <v>2</v>
      </c>
      <c r="AH105" s="529">
        <f>IF(AG105=1,G105,0)</f>
        <v>0</v>
      </c>
      <c r="AI105" s="529">
        <f>IF(AG105=2,G105,0)</f>
        <v>124.1</v>
      </c>
      <c r="AJ105" s="529">
        <f>IF(AG105=3,G105,0)</f>
        <v>0</v>
      </c>
      <c r="AK105" s="529">
        <f>IF(AG105=4,G105,0)</f>
        <v>0</v>
      </c>
      <c r="AL105" s="529">
        <f>IF(AG105=5,G105,0)</f>
        <v>0</v>
      </c>
      <c r="BH105" s="549">
        <v>7</v>
      </c>
      <c r="BI105" s="549">
        <v>1002</v>
      </c>
      <c r="CG105" s="529">
        <v>0</v>
      </c>
    </row>
    <row r="106" spans="1:85">
      <c r="A106" s="556"/>
      <c r="B106" s="557" t="s">
        <v>363</v>
      </c>
      <c r="C106" s="558" t="str">
        <f>CONCATENATE(B98," ",C98)</f>
        <v>777 Podlahy ze syntetických hmot</v>
      </c>
      <c r="D106" s="559"/>
      <c r="E106" s="721"/>
      <c r="F106" s="560"/>
      <c r="G106" s="707">
        <f>SUM(G98:G105)</f>
        <v>7931.6099999999988</v>
      </c>
      <c r="AH106" s="562">
        <f>SUM(AH98:AH105)</f>
        <v>0</v>
      </c>
      <c r="AI106" s="562">
        <f>SUM(AI98:AI105)</f>
        <v>7931.6099999999988</v>
      </c>
      <c r="AJ106" s="562">
        <f>SUM(AJ98:AJ105)</f>
        <v>0</v>
      </c>
      <c r="AK106" s="562">
        <f>SUM(AK98:AK105)</f>
        <v>0</v>
      </c>
      <c r="AL106" s="562">
        <f>SUM(AL98:AL105)</f>
        <v>0</v>
      </c>
    </row>
    <row r="107" spans="1:85">
      <c r="A107" s="537" t="s">
        <v>333</v>
      </c>
      <c r="B107" s="538" t="s">
        <v>449</v>
      </c>
      <c r="C107" s="539" t="s">
        <v>450</v>
      </c>
      <c r="D107" s="540"/>
      <c r="E107" s="719"/>
      <c r="F107" s="541"/>
      <c r="G107" s="705"/>
    </row>
    <row r="108" spans="1:85" ht="22.5">
      <c r="A108" s="544">
        <v>38</v>
      </c>
      <c r="B108" s="545" t="s">
        <v>451</v>
      </c>
      <c r="C108" s="546" t="s">
        <v>452</v>
      </c>
      <c r="D108" s="547" t="s">
        <v>256</v>
      </c>
      <c r="E108" s="720">
        <v>-70.8</v>
      </c>
      <c r="F108" s="548">
        <v>405</v>
      </c>
      <c r="G108" s="706">
        <f>E108*F108</f>
        <v>-28674</v>
      </c>
      <c r="AG108" s="529">
        <v>2</v>
      </c>
      <c r="AH108" s="529">
        <f>IF(AG108=1,G108,0)</f>
        <v>0</v>
      </c>
      <c r="AI108" s="529">
        <f>IF(AG108=2,G108,0)</f>
        <v>-28674</v>
      </c>
      <c r="AJ108" s="529">
        <f>IF(AG108=3,G108,0)</f>
        <v>0</v>
      </c>
      <c r="AK108" s="529">
        <f>IF(AG108=4,G108,0)</f>
        <v>0</v>
      </c>
      <c r="AL108" s="529">
        <f>IF(AG108=5,G108,0)</f>
        <v>0</v>
      </c>
      <c r="BH108" s="549">
        <v>2</v>
      </c>
      <c r="BI108" s="549">
        <v>7</v>
      </c>
      <c r="CG108" s="529">
        <v>0</v>
      </c>
    </row>
    <row r="109" spans="1:85" hidden="1">
      <c r="A109" s="550"/>
      <c r="B109" s="551"/>
      <c r="C109" s="1005" t="s">
        <v>453</v>
      </c>
      <c r="D109" s="1006"/>
      <c r="E109" s="552">
        <v>0</v>
      </c>
      <c r="F109" s="553"/>
      <c r="G109" s="554"/>
    </row>
    <row r="110" spans="1:85" hidden="1">
      <c r="A110" s="550"/>
      <c r="B110" s="551"/>
      <c r="C110" s="1005" t="s">
        <v>454</v>
      </c>
      <c r="D110" s="1006"/>
      <c r="E110" s="552">
        <v>-38.6</v>
      </c>
      <c r="F110" s="553"/>
      <c r="G110" s="554"/>
    </row>
    <row r="111" spans="1:85" hidden="1">
      <c r="A111" s="550"/>
      <c r="B111" s="551"/>
      <c r="C111" s="1005" t="s">
        <v>455</v>
      </c>
      <c r="D111" s="1006"/>
      <c r="E111" s="552">
        <v>0</v>
      </c>
      <c r="F111" s="553"/>
      <c r="G111" s="554"/>
    </row>
    <row r="112" spans="1:85" hidden="1">
      <c r="A112" s="550"/>
      <c r="B112" s="551"/>
      <c r="C112" s="1005" t="s">
        <v>456</v>
      </c>
      <c r="D112" s="1006"/>
      <c r="E112" s="552">
        <v>-32.200000000000003</v>
      </c>
      <c r="F112" s="553"/>
      <c r="G112" s="554"/>
    </row>
    <row r="113" spans="1:85" hidden="1">
      <c r="A113" s="550"/>
      <c r="B113" s="551"/>
      <c r="C113" s="1005" t="s">
        <v>457</v>
      </c>
      <c r="D113" s="1006"/>
      <c r="E113" s="552">
        <v>0</v>
      </c>
      <c r="F113" s="553"/>
      <c r="G113" s="554"/>
    </row>
    <row r="114" spans="1:85" hidden="1">
      <c r="A114" s="550"/>
      <c r="B114" s="551"/>
      <c r="C114" s="1005" t="s">
        <v>458</v>
      </c>
      <c r="D114" s="1006"/>
      <c r="E114" s="552">
        <v>4.1399999999999997</v>
      </c>
      <c r="F114" s="553"/>
      <c r="G114" s="554"/>
    </row>
    <row r="115" spans="1:85" hidden="1">
      <c r="A115" s="550"/>
      <c r="B115" s="551"/>
      <c r="C115" s="1005" t="s">
        <v>459</v>
      </c>
      <c r="D115" s="1006"/>
      <c r="E115" s="552">
        <v>3.14</v>
      </c>
      <c r="F115" s="553"/>
      <c r="G115" s="554"/>
    </row>
    <row r="116" spans="1:85" hidden="1">
      <c r="A116" s="550"/>
      <c r="B116" s="551"/>
      <c r="C116" s="1005" t="s">
        <v>460</v>
      </c>
      <c r="D116" s="1006"/>
      <c r="E116" s="552">
        <v>4.3959999999999999</v>
      </c>
      <c r="F116" s="553"/>
      <c r="G116" s="554"/>
    </row>
    <row r="117" spans="1:85" hidden="1">
      <c r="A117" s="550"/>
      <c r="B117" s="551"/>
      <c r="C117" s="1005" t="s">
        <v>461</v>
      </c>
      <c r="D117" s="1006"/>
      <c r="E117" s="552">
        <v>5.7960000000000003</v>
      </c>
      <c r="F117" s="553"/>
      <c r="G117" s="554"/>
    </row>
    <row r="118" spans="1:85" hidden="1">
      <c r="A118" s="550"/>
      <c r="B118" s="551"/>
      <c r="C118" s="1005" t="s">
        <v>462</v>
      </c>
      <c r="D118" s="1006"/>
      <c r="E118" s="552">
        <v>4.3959999999999999</v>
      </c>
      <c r="F118" s="553"/>
      <c r="G118" s="554"/>
    </row>
    <row r="119" spans="1:85">
      <c r="A119" s="544">
        <v>39</v>
      </c>
      <c r="B119" s="545" t="s">
        <v>463</v>
      </c>
      <c r="C119" s="546" t="s">
        <v>464</v>
      </c>
      <c r="D119" s="547" t="s">
        <v>256</v>
      </c>
      <c r="E119" s="720">
        <v>-52.8444</v>
      </c>
      <c r="F119" s="548">
        <v>211.23</v>
      </c>
      <c r="G119" s="706">
        <f>E119*F119</f>
        <v>-11162.322612</v>
      </c>
      <c r="AG119" s="529">
        <v>2</v>
      </c>
      <c r="AH119" s="529">
        <f>IF(AG119=1,G119,0)</f>
        <v>0</v>
      </c>
      <c r="AI119" s="529">
        <f>IF(AG119=2,G119,0)</f>
        <v>-11162.322612</v>
      </c>
      <c r="AJ119" s="529">
        <f>IF(AG119=3,G119,0)</f>
        <v>0</v>
      </c>
      <c r="AK119" s="529">
        <f>IF(AG119=4,G119,0)</f>
        <v>0</v>
      </c>
      <c r="AL119" s="529">
        <f>IF(AG119=5,G119,0)</f>
        <v>0</v>
      </c>
      <c r="BH119" s="549">
        <v>12</v>
      </c>
      <c r="BI119" s="549">
        <v>0</v>
      </c>
      <c r="CG119" s="529">
        <v>0</v>
      </c>
    </row>
    <row r="120" spans="1:85" hidden="1">
      <c r="A120" s="550"/>
      <c r="B120" s="551"/>
      <c r="C120" s="1005" t="s">
        <v>465</v>
      </c>
      <c r="D120" s="1006"/>
      <c r="E120" s="552">
        <v>-52.8444</v>
      </c>
      <c r="F120" s="553"/>
      <c r="G120" s="554"/>
    </row>
    <row r="121" spans="1:85">
      <c r="A121" s="544">
        <v>40</v>
      </c>
      <c r="B121" s="545" t="s">
        <v>466</v>
      </c>
      <c r="C121" s="546" t="s">
        <v>467</v>
      </c>
      <c r="D121" s="547" t="s">
        <v>256</v>
      </c>
      <c r="E121" s="720">
        <v>-48</v>
      </c>
      <c r="F121" s="548">
        <v>18.64</v>
      </c>
      <c r="G121" s="706">
        <f>E121*F121</f>
        <v>-894.72</v>
      </c>
      <c r="AG121" s="529">
        <v>2</v>
      </c>
      <c r="AH121" s="529">
        <f>IF(AG121=1,G121,0)</f>
        <v>0</v>
      </c>
      <c r="AI121" s="529">
        <f>IF(AG121=2,G121,0)</f>
        <v>-894.72</v>
      </c>
      <c r="AJ121" s="529">
        <f>IF(AG121=3,G121,0)</f>
        <v>0</v>
      </c>
      <c r="AK121" s="529">
        <f>IF(AG121=4,G121,0)</f>
        <v>0</v>
      </c>
      <c r="AL121" s="529">
        <f>IF(AG121=5,G121,0)</f>
        <v>0</v>
      </c>
      <c r="BH121" s="549">
        <v>12</v>
      </c>
      <c r="BI121" s="549">
        <v>0</v>
      </c>
      <c r="CG121" s="529">
        <v>0</v>
      </c>
    </row>
    <row r="122" spans="1:85">
      <c r="A122" s="544">
        <v>41</v>
      </c>
      <c r="B122" s="545" t="s">
        <v>468</v>
      </c>
      <c r="C122" s="546" t="s">
        <v>469</v>
      </c>
      <c r="D122" s="547" t="s">
        <v>326</v>
      </c>
      <c r="E122" s="720"/>
      <c r="F122" s="548">
        <v>1.05</v>
      </c>
      <c r="G122" s="706">
        <v>-277.56</v>
      </c>
      <c r="AG122" s="529">
        <v>2</v>
      </c>
      <c r="AH122" s="529">
        <f>IF(AG122=1,G122,0)</f>
        <v>0</v>
      </c>
      <c r="AI122" s="529">
        <f>IF(AG122=2,G122,0)</f>
        <v>-277.56</v>
      </c>
      <c r="AJ122" s="529">
        <f>IF(AG122=3,G122,0)</f>
        <v>0</v>
      </c>
      <c r="AK122" s="529">
        <f>IF(AG122=4,G122,0)</f>
        <v>0</v>
      </c>
      <c r="AL122" s="529">
        <f>IF(AG122=5,G122,0)</f>
        <v>0</v>
      </c>
      <c r="BH122" s="549">
        <v>7</v>
      </c>
      <c r="BI122" s="549">
        <v>1002</v>
      </c>
      <c r="CG122" s="529">
        <v>0</v>
      </c>
    </row>
    <row r="123" spans="1:85">
      <c r="A123" s="556"/>
      <c r="B123" s="557" t="s">
        <v>363</v>
      </c>
      <c r="C123" s="558" t="str">
        <f>CONCATENATE(B107," ",C107)</f>
        <v>781 Obklady keramické</v>
      </c>
      <c r="D123" s="559"/>
      <c r="E123" s="721"/>
      <c r="F123" s="560"/>
      <c r="G123" s="561">
        <f>G122+G121+G119+G108</f>
        <v>-41008.602612000002</v>
      </c>
      <c r="AH123" s="562">
        <f>SUM(AH107:AH122)</f>
        <v>0</v>
      </c>
      <c r="AI123" s="562">
        <f>SUM(AI107:AI122)</f>
        <v>-41008.602612000002</v>
      </c>
      <c r="AJ123" s="562">
        <f>SUM(AJ107:AJ122)</f>
        <v>0</v>
      </c>
      <c r="AK123" s="562">
        <f>SUM(AK107:AK122)</f>
        <v>0</v>
      </c>
      <c r="AL123" s="562">
        <f>SUM(AL107:AL122)</f>
        <v>0</v>
      </c>
    </row>
    <row r="124" spans="1:85">
      <c r="A124" s="537" t="s">
        <v>333</v>
      </c>
      <c r="B124" s="538" t="s">
        <v>470</v>
      </c>
      <c r="C124" s="539" t="s">
        <v>471</v>
      </c>
      <c r="D124" s="540"/>
      <c r="E124" s="719"/>
      <c r="F124" s="541"/>
      <c r="G124" s="705"/>
    </row>
    <row r="125" spans="1:85">
      <c r="A125" s="544">
        <v>42</v>
      </c>
      <c r="B125" s="545" t="s">
        <v>472</v>
      </c>
      <c r="C125" s="546" t="s">
        <v>473</v>
      </c>
      <c r="D125" s="547" t="s">
        <v>256</v>
      </c>
      <c r="E125" s="720">
        <v>80.36</v>
      </c>
      <c r="F125" s="548">
        <v>221</v>
      </c>
      <c r="G125" s="706">
        <f>E125*F125</f>
        <v>17759.560000000001</v>
      </c>
      <c r="AG125" s="529">
        <v>2</v>
      </c>
      <c r="AH125" s="529">
        <f>IF(AG125=1,G125,0)</f>
        <v>0</v>
      </c>
      <c r="AI125" s="529">
        <f>IF(AG125=2,G125,0)</f>
        <v>17759.560000000001</v>
      </c>
      <c r="AJ125" s="529">
        <f>IF(AG125=3,G125,0)</f>
        <v>0</v>
      </c>
      <c r="AK125" s="529">
        <f>IF(AG125=4,G125,0)</f>
        <v>0</v>
      </c>
      <c r="AL125" s="529">
        <f>IF(AG125=5,G125,0)</f>
        <v>0</v>
      </c>
      <c r="BH125" s="549">
        <v>1</v>
      </c>
      <c r="BI125" s="549">
        <v>7</v>
      </c>
      <c r="CG125" s="529">
        <v>1.01E-3</v>
      </c>
    </row>
    <row r="126" spans="1:85" hidden="1">
      <c r="A126" s="550"/>
      <c r="B126" s="555"/>
      <c r="C126" s="1007" t="s">
        <v>474</v>
      </c>
      <c r="D126" s="1014"/>
      <c r="E126" s="1014"/>
      <c r="F126" s="1014"/>
      <c r="G126" s="1015"/>
    </row>
    <row r="127" spans="1:85" hidden="1">
      <c r="A127" s="550"/>
      <c r="B127" s="551"/>
      <c r="C127" s="1005" t="s">
        <v>475</v>
      </c>
      <c r="D127" s="1006"/>
      <c r="E127" s="552">
        <v>40.200000000000003</v>
      </c>
      <c r="F127" s="553"/>
      <c r="G127" s="554"/>
    </row>
    <row r="128" spans="1:85" hidden="1">
      <c r="A128" s="550"/>
      <c r="B128" s="551"/>
      <c r="C128" s="1005" t="s">
        <v>476</v>
      </c>
      <c r="D128" s="1006"/>
      <c r="E128" s="552">
        <v>12</v>
      </c>
      <c r="F128" s="553"/>
      <c r="G128" s="554"/>
    </row>
    <row r="129" spans="1:85" hidden="1">
      <c r="A129" s="550"/>
      <c r="B129" s="551"/>
      <c r="C129" s="1005" t="s">
        <v>477</v>
      </c>
      <c r="D129" s="1006"/>
      <c r="E129" s="552">
        <v>28.16</v>
      </c>
      <c r="F129" s="553"/>
      <c r="G129" s="554"/>
    </row>
    <row r="130" spans="1:85">
      <c r="A130" s="556"/>
      <c r="B130" s="557" t="s">
        <v>363</v>
      </c>
      <c r="C130" s="558" t="str">
        <f>CONCATENATE(B124," ",C124)</f>
        <v>783 Nátěry</v>
      </c>
      <c r="D130" s="559"/>
      <c r="E130" s="721"/>
      <c r="F130" s="560"/>
      <c r="G130" s="707">
        <f>SUM(G124:G129)</f>
        <v>17759.560000000001</v>
      </c>
      <c r="AH130" s="562">
        <f>SUM(AH124:AH129)</f>
        <v>0</v>
      </c>
      <c r="AI130" s="562">
        <f>SUM(AI124:AI129)</f>
        <v>17759.560000000001</v>
      </c>
      <c r="AJ130" s="562">
        <f>SUM(AJ124:AJ129)</f>
        <v>0</v>
      </c>
      <c r="AK130" s="562">
        <f>SUM(AK124:AK129)</f>
        <v>0</v>
      </c>
      <c r="AL130" s="562">
        <f>SUM(AL124:AL129)</f>
        <v>0</v>
      </c>
    </row>
    <row r="131" spans="1:85">
      <c r="A131" s="537" t="s">
        <v>333</v>
      </c>
      <c r="B131" s="538" t="s">
        <v>478</v>
      </c>
      <c r="C131" s="539" t="s">
        <v>479</v>
      </c>
      <c r="D131" s="540"/>
      <c r="E131" s="719"/>
      <c r="F131" s="541"/>
      <c r="G131" s="705"/>
    </row>
    <row r="132" spans="1:85" ht="22.5">
      <c r="A132" s="544">
        <v>43</v>
      </c>
      <c r="B132" s="545" t="s">
        <v>480</v>
      </c>
      <c r="C132" s="546" t="s">
        <v>481</v>
      </c>
      <c r="D132" s="547" t="s">
        <v>256</v>
      </c>
      <c r="E132" s="720">
        <v>25</v>
      </c>
      <c r="F132" s="548">
        <v>45</v>
      </c>
      <c r="G132" s="706">
        <f>E132*F132</f>
        <v>1125</v>
      </c>
      <c r="AG132" s="529">
        <v>2</v>
      </c>
      <c r="AH132" s="529">
        <f>IF(AG132=1,G132,0)</f>
        <v>0</v>
      </c>
      <c r="AI132" s="529">
        <f>IF(AG132=2,G132,0)</f>
        <v>1125</v>
      </c>
      <c r="AJ132" s="529">
        <f>IF(AG132=3,G132,0)</f>
        <v>0</v>
      </c>
      <c r="AK132" s="529">
        <f>IF(AG132=4,G132,0)</f>
        <v>0</v>
      </c>
      <c r="AL132" s="529">
        <f>IF(AG132=5,G132,0)</f>
        <v>0</v>
      </c>
      <c r="BH132" s="549">
        <v>1</v>
      </c>
      <c r="BI132" s="549">
        <v>7</v>
      </c>
      <c r="CG132" s="529">
        <v>0</v>
      </c>
    </row>
    <row r="133" spans="1:85" hidden="1">
      <c r="A133" s="550"/>
      <c r="B133" s="551"/>
      <c r="C133" s="1005" t="s">
        <v>359</v>
      </c>
      <c r="D133" s="1006"/>
      <c r="E133" s="552">
        <v>25</v>
      </c>
      <c r="F133" s="553"/>
      <c r="G133" s="554"/>
    </row>
    <row r="134" spans="1:85">
      <c r="A134" s="556"/>
      <c r="B134" s="557" t="s">
        <v>363</v>
      </c>
      <c r="C134" s="558" t="str">
        <f>CONCATENATE(B131," ",C131)</f>
        <v>784 Malby</v>
      </c>
      <c r="D134" s="559"/>
      <c r="E134" s="721"/>
      <c r="F134" s="560"/>
      <c r="G134" s="707">
        <f>SUM(G131:G133)</f>
        <v>1125</v>
      </c>
      <c r="AH134" s="562">
        <f>SUM(AH131:AH133)</f>
        <v>0</v>
      </c>
      <c r="AI134" s="562">
        <f>SUM(AI131:AI133)</f>
        <v>1125</v>
      </c>
      <c r="AJ134" s="562">
        <f>SUM(AJ131:AJ133)</f>
        <v>0</v>
      </c>
      <c r="AK134" s="562">
        <f>SUM(AK131:AK133)</f>
        <v>0</v>
      </c>
      <c r="AL134" s="562">
        <f>SUM(AL131:AL133)</f>
        <v>0</v>
      </c>
    </row>
    <row r="135" spans="1:85" s="563" customFormat="1">
      <c r="A135" s="537" t="s">
        <v>333</v>
      </c>
      <c r="B135" s="538" t="s">
        <v>320</v>
      </c>
      <c r="C135" s="539" t="s">
        <v>321</v>
      </c>
      <c r="D135" s="540"/>
      <c r="E135" s="719"/>
      <c r="F135" s="541"/>
      <c r="G135" s="705"/>
      <c r="AH135" s="564"/>
      <c r="AI135" s="564"/>
      <c r="AJ135" s="564"/>
      <c r="AK135" s="564"/>
      <c r="AL135" s="564"/>
    </row>
    <row r="136" spans="1:85" s="563" customFormat="1" ht="22.5">
      <c r="A136" s="544">
        <v>1</v>
      </c>
      <c r="B136" s="545" t="s">
        <v>482</v>
      </c>
      <c r="C136" s="546" t="s">
        <v>483</v>
      </c>
      <c r="D136" s="547" t="s">
        <v>484</v>
      </c>
      <c r="E136" s="720">
        <v>7.8849999999999998</v>
      </c>
      <c r="F136" s="548">
        <v>1425.5</v>
      </c>
      <c r="G136" s="706">
        <f>E136*F136</f>
        <v>11240.067499999999</v>
      </c>
      <c r="AH136" s="564"/>
      <c r="AI136" s="564"/>
      <c r="AJ136" s="564"/>
      <c r="AK136" s="564"/>
      <c r="AL136" s="564"/>
    </row>
    <row r="137" spans="1:85" s="563" customFormat="1" hidden="1">
      <c r="A137" s="550"/>
      <c r="B137" s="551"/>
      <c r="C137" s="1005" t="s">
        <v>485</v>
      </c>
      <c r="D137" s="1006"/>
      <c r="E137" s="552">
        <v>7.8849999999999998</v>
      </c>
      <c r="F137" s="553"/>
      <c r="G137" s="554"/>
      <c r="AH137" s="564"/>
      <c r="AI137" s="564"/>
      <c r="AJ137" s="564"/>
      <c r="AK137" s="564"/>
      <c r="AL137" s="564"/>
    </row>
    <row r="138" spans="1:85" s="565" customFormat="1" ht="22.5">
      <c r="A138" s="544">
        <v>2</v>
      </c>
      <c r="B138" s="545" t="s">
        <v>486</v>
      </c>
      <c r="C138" s="976" t="s">
        <v>487</v>
      </c>
      <c r="D138" s="547" t="s">
        <v>141</v>
      </c>
      <c r="E138" s="720">
        <v>15</v>
      </c>
      <c r="F138" s="548">
        <v>859.2</v>
      </c>
      <c r="G138" s="708">
        <f>E138*F138</f>
        <v>12888</v>
      </c>
    </row>
    <row r="139" spans="1:85">
      <c r="A139" s="544">
        <v>3</v>
      </c>
      <c r="B139" s="545" t="s">
        <v>488</v>
      </c>
      <c r="C139" s="546" t="s">
        <v>489</v>
      </c>
      <c r="D139" s="547" t="s">
        <v>326</v>
      </c>
      <c r="E139" s="720"/>
      <c r="F139" s="548">
        <v>1.05</v>
      </c>
      <c r="G139" s="706">
        <v>118.02</v>
      </c>
    </row>
    <row r="140" spans="1:85">
      <c r="A140" s="556"/>
      <c r="B140" s="557" t="s">
        <v>363</v>
      </c>
      <c r="C140" s="558" t="str">
        <f>CONCATENATE(B135," ",C135)</f>
        <v>786 Čalounické úpravy</v>
      </c>
      <c r="D140" s="559"/>
      <c r="E140" s="721"/>
      <c r="F140" s="560"/>
      <c r="G140" s="707">
        <f>SUM(G135:G139)</f>
        <v>24246.087499999998</v>
      </c>
      <c r="AG140" s="529">
        <v>2</v>
      </c>
      <c r="AH140" s="529">
        <f>IF(AG140=1,G142,0)</f>
        <v>0</v>
      </c>
      <c r="AI140" s="529">
        <f>IF(AG140=2,G142,0)</f>
        <v>34320</v>
      </c>
      <c r="AJ140" s="529">
        <f>IF(AG140=3,G142,0)</f>
        <v>0</v>
      </c>
      <c r="AK140" s="529">
        <f>IF(AG140=4,G142,0)</f>
        <v>0</v>
      </c>
      <c r="AL140" s="529">
        <f>IF(AG140=5,G142,0)</f>
        <v>0</v>
      </c>
      <c r="BH140" s="549">
        <v>3</v>
      </c>
      <c r="BI140" s="549">
        <v>7</v>
      </c>
      <c r="CG140" s="529">
        <v>0</v>
      </c>
    </row>
    <row r="141" spans="1:85">
      <c r="A141" s="537" t="s">
        <v>333</v>
      </c>
      <c r="B141" s="538" t="s">
        <v>490</v>
      </c>
      <c r="C141" s="539" t="s">
        <v>258</v>
      </c>
      <c r="D141" s="540"/>
      <c r="E141" s="719"/>
      <c r="F141" s="541"/>
      <c r="G141" s="705"/>
    </row>
    <row r="142" spans="1:85" ht="22.5">
      <c r="A142" s="544">
        <v>45</v>
      </c>
      <c r="B142" s="545" t="s">
        <v>491</v>
      </c>
      <c r="C142" s="546" t="s">
        <v>492</v>
      </c>
      <c r="D142" s="547" t="s">
        <v>141</v>
      </c>
      <c r="E142" s="720">
        <v>3</v>
      </c>
      <c r="F142" s="548">
        <v>11440</v>
      </c>
      <c r="G142" s="706">
        <f>E142*F142</f>
        <v>34320</v>
      </c>
    </row>
    <row r="143" spans="1:85" hidden="1">
      <c r="A143" s="550"/>
      <c r="B143" s="551"/>
      <c r="C143" s="1012" t="s">
        <v>493</v>
      </c>
      <c r="D143" s="1013"/>
      <c r="E143" s="552">
        <v>-3</v>
      </c>
      <c r="F143" s="553"/>
      <c r="G143" s="554"/>
      <c r="AG143" s="529">
        <v>2</v>
      </c>
      <c r="AH143" s="529">
        <f>IF(AG143=1,G148,0)</f>
        <v>0</v>
      </c>
      <c r="AI143" s="529">
        <f>IF(AG143=2,G148,0)</f>
        <v>-16474</v>
      </c>
      <c r="AJ143" s="529">
        <f>IF(AG143=3,G148,0)</f>
        <v>0</v>
      </c>
      <c r="AK143" s="529">
        <f>IF(AG143=4,G148,0)</f>
        <v>0</v>
      </c>
      <c r="AL143" s="529">
        <f>IF(AG143=5,G148,0)</f>
        <v>0</v>
      </c>
      <c r="BH143" s="549">
        <v>3</v>
      </c>
      <c r="BI143" s="549">
        <v>7</v>
      </c>
      <c r="CG143" s="529">
        <v>0</v>
      </c>
    </row>
    <row r="144" spans="1:85" hidden="1">
      <c r="A144" s="550"/>
      <c r="B144" s="551"/>
      <c r="C144" s="1012" t="s">
        <v>494</v>
      </c>
      <c r="D144" s="1013"/>
      <c r="E144" s="552">
        <v>0</v>
      </c>
      <c r="F144" s="553"/>
      <c r="G144" s="554"/>
    </row>
    <row r="145" spans="1:85" hidden="1">
      <c r="A145" s="550"/>
      <c r="B145" s="551"/>
      <c r="C145" s="1012" t="s">
        <v>495</v>
      </c>
      <c r="D145" s="1013"/>
      <c r="E145" s="552">
        <v>3</v>
      </c>
      <c r="F145" s="553"/>
      <c r="G145" s="554"/>
      <c r="AG145" s="529">
        <v>2</v>
      </c>
      <c r="AH145" s="529">
        <f>IF(AG145=1,G150,0)</f>
        <v>0</v>
      </c>
      <c r="AI145" s="529">
        <f>IF(AG145=2,G150,0)</f>
        <v>19474</v>
      </c>
      <c r="AJ145" s="529">
        <f>IF(AG145=3,G150,0)</f>
        <v>0</v>
      </c>
      <c r="AK145" s="529">
        <f>IF(AG145=4,G150,0)</f>
        <v>0</v>
      </c>
      <c r="AL145" s="529">
        <f>IF(AG145=5,G150,0)</f>
        <v>0</v>
      </c>
      <c r="BH145" s="549">
        <v>3</v>
      </c>
      <c r="BI145" s="549">
        <v>7</v>
      </c>
      <c r="CG145" s="529">
        <v>0</v>
      </c>
    </row>
    <row r="146" spans="1:85" hidden="1">
      <c r="A146" s="550"/>
      <c r="B146" s="551"/>
      <c r="C146" s="1005" t="s">
        <v>496</v>
      </c>
      <c r="D146" s="1006"/>
      <c r="E146" s="552">
        <v>0</v>
      </c>
      <c r="F146" s="553"/>
      <c r="G146" s="554"/>
    </row>
    <row r="147" spans="1:85" hidden="1">
      <c r="A147" s="550"/>
      <c r="B147" s="551"/>
      <c r="C147" s="1005" t="s">
        <v>497</v>
      </c>
      <c r="D147" s="1006"/>
      <c r="E147" s="552">
        <v>3</v>
      </c>
      <c r="F147" s="553"/>
      <c r="G147" s="554"/>
    </row>
    <row r="148" spans="1:85" ht="22.5">
      <c r="A148" s="544">
        <v>46</v>
      </c>
      <c r="B148" s="545" t="s">
        <v>498</v>
      </c>
      <c r="C148" s="546" t="s">
        <v>499</v>
      </c>
      <c r="D148" s="547" t="s">
        <v>141</v>
      </c>
      <c r="E148" s="720">
        <v>-1</v>
      </c>
      <c r="F148" s="548">
        <v>16474</v>
      </c>
      <c r="G148" s="706">
        <f>E148*F148</f>
        <v>-16474</v>
      </c>
      <c r="AG148" s="529">
        <v>2</v>
      </c>
      <c r="AH148" s="529">
        <f>IF(AG148=1,G153,0)</f>
        <v>0</v>
      </c>
      <c r="AI148" s="529">
        <f>IF(AG148=2,G153,0)</f>
        <v>42120</v>
      </c>
      <c r="AJ148" s="529">
        <f>IF(AG148=3,G153,0)</f>
        <v>0</v>
      </c>
      <c r="AK148" s="529">
        <f>IF(AG148=4,G153,0)</f>
        <v>0</v>
      </c>
      <c r="AL148" s="529">
        <f>IF(AG148=5,G153,0)</f>
        <v>0</v>
      </c>
      <c r="BH148" s="549">
        <v>3</v>
      </c>
      <c r="BI148" s="549">
        <v>7</v>
      </c>
      <c r="CG148" s="529">
        <v>0</v>
      </c>
    </row>
    <row r="149" spans="1:85" hidden="1">
      <c r="A149" s="550"/>
      <c r="B149" s="551"/>
      <c r="C149" s="1005" t="s">
        <v>500</v>
      </c>
      <c r="D149" s="1006"/>
      <c r="E149" s="552">
        <v>-1</v>
      </c>
      <c r="F149" s="553"/>
      <c r="G149" s="554"/>
    </row>
    <row r="150" spans="1:85" ht="22.5">
      <c r="A150" s="544">
        <v>47</v>
      </c>
      <c r="B150" s="545" t="s">
        <v>501</v>
      </c>
      <c r="C150" s="546" t="s">
        <v>499</v>
      </c>
      <c r="D150" s="547" t="s">
        <v>141</v>
      </c>
      <c r="E150" s="720">
        <v>1</v>
      </c>
      <c r="F150" s="548">
        <v>19474</v>
      </c>
      <c r="G150" s="706">
        <f>E150*F150</f>
        <v>19474</v>
      </c>
    </row>
    <row r="151" spans="1:85" hidden="1">
      <c r="A151" s="550"/>
      <c r="B151" s="555"/>
      <c r="C151" s="1007" t="s">
        <v>386</v>
      </c>
      <c r="D151" s="1014"/>
      <c r="E151" s="1014"/>
      <c r="F151" s="1014"/>
      <c r="G151" s="1015"/>
      <c r="AG151" s="529">
        <v>2</v>
      </c>
      <c r="AH151" s="529">
        <f>IF(AG151=1,G156,0)</f>
        <v>0</v>
      </c>
      <c r="AI151" s="529">
        <f>IF(AG151=2,G156,0)</f>
        <v>22360</v>
      </c>
      <c r="AJ151" s="529">
        <f>IF(AG151=3,G156,0)</f>
        <v>0</v>
      </c>
      <c r="AK151" s="529">
        <f>IF(AG151=4,G156,0)</f>
        <v>0</v>
      </c>
      <c r="AL151" s="529">
        <f>IF(AG151=5,G156,0)</f>
        <v>0</v>
      </c>
      <c r="BH151" s="549">
        <v>3</v>
      </c>
      <c r="BI151" s="549">
        <v>7</v>
      </c>
      <c r="CG151" s="529">
        <v>0</v>
      </c>
    </row>
    <row r="152" spans="1:85" hidden="1">
      <c r="A152" s="550"/>
      <c r="B152" s="551"/>
      <c r="C152" s="1005" t="s">
        <v>502</v>
      </c>
      <c r="D152" s="1006"/>
      <c r="E152" s="552">
        <v>1</v>
      </c>
      <c r="F152" s="553"/>
      <c r="G152" s="554"/>
    </row>
    <row r="153" spans="1:85" ht="22.5">
      <c r="A153" s="544">
        <v>48</v>
      </c>
      <c r="B153" s="545" t="s">
        <v>503</v>
      </c>
      <c r="C153" s="546" t="s">
        <v>492</v>
      </c>
      <c r="D153" s="547" t="s">
        <v>141</v>
      </c>
      <c r="E153" s="720">
        <v>3</v>
      </c>
      <c r="F153" s="548">
        <v>14040</v>
      </c>
      <c r="G153" s="706">
        <f>E153*F153</f>
        <v>42120</v>
      </c>
      <c r="AH153" s="562">
        <f>SUM(AH139:AH152)</f>
        <v>0</v>
      </c>
      <c r="AI153" s="562">
        <f>SUM(AI139:AI152)</f>
        <v>101800</v>
      </c>
      <c r="AJ153" s="562">
        <f>SUM(AJ139:AJ152)</f>
        <v>0</v>
      </c>
      <c r="AK153" s="562">
        <f>SUM(AK139:AK152)</f>
        <v>0</v>
      </c>
      <c r="AL153" s="562">
        <f>SUM(AL139:AL152)</f>
        <v>0</v>
      </c>
    </row>
    <row r="154" spans="1:85" s="566" customFormat="1" hidden="1">
      <c r="A154" s="550"/>
      <c r="B154" s="555"/>
      <c r="C154" s="1007" t="s">
        <v>386</v>
      </c>
      <c r="D154" s="1014"/>
      <c r="E154" s="1014"/>
      <c r="F154" s="1014"/>
      <c r="G154" s="1015"/>
    </row>
    <row r="155" spans="1:85" hidden="1">
      <c r="A155" s="550"/>
      <c r="B155" s="551"/>
      <c r="C155" s="1005" t="s">
        <v>504</v>
      </c>
      <c r="D155" s="1006"/>
      <c r="E155" s="552">
        <v>3</v>
      </c>
      <c r="F155" s="553"/>
      <c r="G155" s="554"/>
    </row>
    <row r="156" spans="1:85" ht="22.5">
      <c r="A156" s="544">
        <v>49</v>
      </c>
      <c r="B156" s="545" t="s">
        <v>505</v>
      </c>
      <c r="C156" s="546" t="s">
        <v>506</v>
      </c>
      <c r="D156" s="547" t="s">
        <v>141</v>
      </c>
      <c r="E156" s="720">
        <v>1</v>
      </c>
      <c r="F156" s="548">
        <v>22360</v>
      </c>
      <c r="G156" s="706">
        <f>E156*F156</f>
        <v>22360</v>
      </c>
    </row>
    <row r="157" spans="1:85" hidden="1">
      <c r="A157" s="550"/>
      <c r="B157" s="551"/>
      <c r="C157" s="1005" t="s">
        <v>507</v>
      </c>
      <c r="D157" s="1006"/>
      <c r="E157" s="552">
        <v>1</v>
      </c>
      <c r="F157" s="553"/>
      <c r="G157" s="554"/>
    </row>
    <row r="158" spans="1:85">
      <c r="A158" s="556"/>
      <c r="B158" s="557" t="s">
        <v>363</v>
      </c>
      <c r="C158" s="558" t="str">
        <f>CONCATENATE(B141," ",C141)</f>
        <v>799 Ostatní</v>
      </c>
      <c r="D158" s="559"/>
      <c r="E158" s="721"/>
      <c r="F158" s="560"/>
      <c r="G158" s="707">
        <f>SUM(G141:G157)</f>
        <v>101800</v>
      </c>
    </row>
    <row r="159" spans="1:85">
      <c r="E159" s="722"/>
    </row>
    <row r="160" spans="1:85">
      <c r="E160" s="722"/>
    </row>
    <row r="161" spans="1:8">
      <c r="A161" s="693"/>
      <c r="B161" s="698" t="s">
        <v>363</v>
      </c>
      <c r="C161" s="699" t="s">
        <v>655</v>
      </c>
      <c r="D161" s="700"/>
      <c r="E161" s="723"/>
      <c r="F161" s="701"/>
      <c r="G161" s="710">
        <f>SUM(G26,G44,G48,G71,G76,G83,G90,G92,G94,G96,G99,G103,G108,G119,G121,G122,G148,G10)</f>
        <v>-404815.64601199998</v>
      </c>
    </row>
    <row r="162" spans="1:8">
      <c r="A162" s="693"/>
      <c r="B162" s="698" t="s">
        <v>363</v>
      </c>
      <c r="C162" s="699" t="s">
        <v>656</v>
      </c>
      <c r="D162" s="700"/>
      <c r="E162" s="723"/>
      <c r="F162" s="701"/>
      <c r="G162" s="710">
        <f>SUM(G8,G11,G15,G18,G23,G28,G30,G39,G42,G50,G53,G69,G74,G79,G81,G85,G87,G101,G105,G130,G134,G140,G142,G150,G153,G156)</f>
        <v>603141.19850000006</v>
      </c>
      <c r="H162" s="709"/>
    </row>
    <row r="163" spans="1:8">
      <c r="A163" s="693"/>
      <c r="B163" s="694" t="s">
        <v>363</v>
      </c>
      <c r="C163" s="695" t="s">
        <v>657</v>
      </c>
      <c r="D163" s="696"/>
      <c r="E163" s="724"/>
      <c r="F163" s="697"/>
      <c r="G163" s="711">
        <f>SUM(G33,G39,G42,G54,G69,G88,G97,G106,G123,G130,G134,G140,G158)</f>
        <v>198325.55248800002</v>
      </c>
    </row>
    <row r="164" spans="1:8">
      <c r="E164" s="722"/>
    </row>
    <row r="165" spans="1:8">
      <c r="E165" s="722"/>
      <c r="G165" s="712"/>
    </row>
    <row r="166" spans="1:8">
      <c r="E166" s="722"/>
    </row>
    <row r="167" spans="1:8">
      <c r="E167" s="722"/>
    </row>
    <row r="168" spans="1:8">
      <c r="E168" s="722"/>
    </row>
    <row r="169" spans="1:8">
      <c r="E169" s="722"/>
    </row>
    <row r="170" spans="1:8">
      <c r="E170" s="722"/>
    </row>
    <row r="171" spans="1:8">
      <c r="E171" s="722"/>
    </row>
    <row r="172" spans="1:8">
      <c r="E172" s="722"/>
    </row>
    <row r="173" spans="1:8">
      <c r="E173" s="722"/>
    </row>
    <row r="174" spans="1:8">
      <c r="E174" s="722"/>
    </row>
    <row r="175" spans="1:8">
      <c r="E175" s="722"/>
    </row>
    <row r="176" spans="1:8">
      <c r="E176" s="722"/>
    </row>
    <row r="177" spans="1:7">
      <c r="E177" s="722"/>
    </row>
    <row r="178" spans="1:7">
      <c r="A178" s="567"/>
      <c r="B178" s="567"/>
      <c r="C178" s="567"/>
      <c r="D178" s="567"/>
      <c r="E178" s="725"/>
      <c r="F178" s="567"/>
      <c r="G178" s="713"/>
    </row>
    <row r="179" spans="1:7">
      <c r="A179" s="567"/>
      <c r="B179" s="567"/>
      <c r="C179" s="567"/>
      <c r="D179" s="567"/>
      <c r="E179" s="725"/>
      <c r="F179" s="567"/>
      <c r="G179" s="713"/>
    </row>
    <row r="180" spans="1:7">
      <c r="A180" s="567"/>
      <c r="B180" s="567"/>
      <c r="C180" s="567"/>
      <c r="D180" s="567"/>
      <c r="E180" s="725"/>
      <c r="F180" s="567"/>
      <c r="G180" s="713"/>
    </row>
    <row r="181" spans="1:7">
      <c r="A181" s="567"/>
      <c r="B181" s="567"/>
      <c r="C181" s="567"/>
      <c r="D181" s="567"/>
      <c r="E181" s="725"/>
      <c r="F181" s="567"/>
      <c r="G181" s="713"/>
    </row>
    <row r="182" spans="1:7">
      <c r="E182" s="722"/>
    </row>
    <row r="183" spans="1:7">
      <c r="E183" s="722"/>
    </row>
    <row r="184" spans="1:7">
      <c r="E184" s="722"/>
    </row>
    <row r="185" spans="1:7">
      <c r="E185" s="722"/>
    </row>
    <row r="186" spans="1:7">
      <c r="E186" s="722"/>
    </row>
    <row r="187" spans="1:7">
      <c r="E187" s="722"/>
    </row>
    <row r="188" spans="1:7">
      <c r="E188" s="722"/>
    </row>
    <row r="189" spans="1:7">
      <c r="E189" s="722"/>
    </row>
    <row r="190" spans="1:7">
      <c r="E190" s="722"/>
    </row>
    <row r="191" spans="1:7">
      <c r="E191" s="722"/>
    </row>
    <row r="192" spans="1:7">
      <c r="E192" s="722"/>
    </row>
    <row r="193" spans="5:5">
      <c r="E193" s="722"/>
    </row>
    <row r="194" spans="5:5">
      <c r="E194" s="722"/>
    </row>
    <row r="195" spans="5:5">
      <c r="E195" s="722"/>
    </row>
    <row r="196" spans="5:5">
      <c r="E196" s="722"/>
    </row>
    <row r="197" spans="5:5">
      <c r="E197" s="722"/>
    </row>
    <row r="198" spans="5:5">
      <c r="E198" s="722"/>
    </row>
    <row r="199" spans="5:5">
      <c r="E199" s="722"/>
    </row>
    <row r="200" spans="5:5">
      <c r="E200" s="722"/>
    </row>
    <row r="201" spans="5:5">
      <c r="E201" s="722"/>
    </row>
    <row r="202" spans="5:5">
      <c r="E202" s="722"/>
    </row>
    <row r="203" spans="5:5">
      <c r="E203" s="722"/>
    </row>
    <row r="204" spans="5:5">
      <c r="E204" s="722"/>
    </row>
    <row r="205" spans="5:5">
      <c r="E205" s="722"/>
    </row>
    <row r="206" spans="5:5">
      <c r="E206" s="722"/>
    </row>
    <row r="207" spans="5:5">
      <c r="E207" s="722"/>
    </row>
    <row r="208" spans="5:5">
      <c r="E208" s="722"/>
    </row>
    <row r="209" spans="1:7">
      <c r="E209" s="722"/>
    </row>
    <row r="210" spans="1:7">
      <c r="E210" s="722"/>
    </row>
    <row r="211" spans="1:7">
      <c r="E211" s="722"/>
    </row>
    <row r="212" spans="1:7">
      <c r="E212" s="722"/>
    </row>
    <row r="213" spans="1:7">
      <c r="A213" s="568"/>
      <c r="B213" s="568"/>
    </row>
    <row r="214" spans="1:7">
      <c r="A214" s="567"/>
      <c r="B214" s="567"/>
      <c r="C214" s="569"/>
      <c r="D214" s="569"/>
      <c r="E214" s="727"/>
      <c r="F214" s="569"/>
      <c r="G214" s="714"/>
    </row>
    <row r="215" spans="1:7">
      <c r="A215" s="570"/>
      <c r="B215" s="570"/>
      <c r="C215" s="567"/>
      <c r="D215" s="567"/>
      <c r="E215" s="728"/>
      <c r="F215" s="567"/>
      <c r="G215" s="713"/>
    </row>
    <row r="216" spans="1:7">
      <c r="A216" s="567"/>
      <c r="B216" s="567"/>
      <c r="C216" s="567"/>
      <c r="D216" s="567"/>
      <c r="E216" s="728"/>
      <c r="F216" s="567"/>
      <c r="G216" s="713"/>
    </row>
    <row r="217" spans="1:7">
      <c r="A217" s="567"/>
      <c r="B217" s="567"/>
      <c r="C217" s="567"/>
      <c r="D217" s="567"/>
      <c r="E217" s="728"/>
      <c r="F217" s="567"/>
      <c r="G217" s="713"/>
    </row>
    <row r="218" spans="1:7">
      <c r="A218" s="567"/>
      <c r="B218" s="567"/>
      <c r="C218" s="567"/>
      <c r="D218" s="567"/>
      <c r="E218" s="728"/>
      <c r="F218" s="567"/>
      <c r="G218" s="713"/>
    </row>
    <row r="219" spans="1:7">
      <c r="A219" s="567"/>
      <c r="B219" s="567"/>
      <c r="C219" s="567"/>
      <c r="D219" s="567"/>
      <c r="E219" s="728"/>
      <c r="F219" s="567"/>
      <c r="G219" s="713"/>
    </row>
    <row r="220" spans="1:7">
      <c r="A220" s="567"/>
      <c r="B220" s="567"/>
      <c r="C220" s="567"/>
      <c r="D220" s="567"/>
      <c r="E220" s="728"/>
      <c r="F220" s="567"/>
      <c r="G220" s="713"/>
    </row>
    <row r="221" spans="1:7">
      <c r="A221" s="567"/>
      <c r="B221" s="567"/>
      <c r="C221" s="567"/>
      <c r="D221" s="567"/>
      <c r="E221" s="728"/>
      <c r="F221" s="567"/>
      <c r="G221" s="713"/>
    </row>
    <row r="222" spans="1:7">
      <c r="A222" s="567"/>
      <c r="B222" s="567"/>
      <c r="C222" s="567"/>
      <c r="D222" s="567"/>
      <c r="E222" s="728"/>
      <c r="F222" s="567"/>
      <c r="G222" s="713"/>
    </row>
    <row r="223" spans="1:7">
      <c r="A223" s="567"/>
      <c r="B223" s="567"/>
      <c r="C223" s="567"/>
      <c r="D223" s="567"/>
      <c r="E223" s="728"/>
      <c r="F223" s="567"/>
      <c r="G223" s="713"/>
    </row>
    <row r="224" spans="1:7">
      <c r="A224" s="567"/>
      <c r="B224" s="567"/>
      <c r="C224" s="567"/>
      <c r="D224" s="567"/>
      <c r="E224" s="728"/>
      <c r="F224" s="567"/>
      <c r="G224" s="713"/>
    </row>
    <row r="225" spans="1:7">
      <c r="A225" s="567"/>
      <c r="B225" s="567"/>
      <c r="C225" s="567"/>
      <c r="D225" s="567"/>
      <c r="E225" s="728"/>
      <c r="F225" s="567"/>
      <c r="G225" s="713"/>
    </row>
    <row r="226" spans="1:7">
      <c r="A226" s="567"/>
      <c r="B226" s="567"/>
      <c r="C226" s="567"/>
      <c r="D226" s="567"/>
      <c r="E226" s="728"/>
      <c r="F226" s="567"/>
      <c r="G226" s="713"/>
    </row>
    <row r="227" spans="1:7">
      <c r="A227" s="567"/>
      <c r="B227" s="567"/>
      <c r="C227" s="567"/>
      <c r="D227" s="567"/>
      <c r="E227" s="728"/>
      <c r="F227" s="567"/>
      <c r="G227" s="713"/>
    </row>
  </sheetData>
  <autoFilter ref="A6:G158">
    <filterColumn colId="1">
      <customFilters and="1">
        <customFilter operator="notEqual" val=" "/>
      </customFilters>
    </filterColumn>
  </autoFilter>
  <mergeCells count="82">
    <mergeCell ref="C157:D157"/>
    <mergeCell ref="C127:D127"/>
    <mergeCell ref="C111:D111"/>
    <mergeCell ref="C120:D120"/>
    <mergeCell ref="C116:D116"/>
    <mergeCell ref="C137:D137"/>
    <mergeCell ref="C151:G151"/>
    <mergeCell ref="C155:D155"/>
    <mergeCell ref="C152:D152"/>
    <mergeCell ref="C154:G154"/>
    <mergeCell ref="C147:D147"/>
    <mergeCell ref="C149:D149"/>
    <mergeCell ref="C146:D146"/>
    <mergeCell ref="C143:D143"/>
    <mergeCell ref="C144:D144"/>
    <mergeCell ref="C145:D145"/>
    <mergeCell ref="C117:D117"/>
    <mergeCell ref="C133:D133"/>
    <mergeCell ref="C126:G126"/>
    <mergeCell ref="C118:D118"/>
    <mergeCell ref="C128:D128"/>
    <mergeCell ref="C129:D129"/>
    <mergeCell ref="C91:D91"/>
    <mergeCell ref="C67:D67"/>
    <mergeCell ref="C73:D73"/>
    <mergeCell ref="C75:D75"/>
    <mergeCell ref="C115:D115"/>
    <mergeCell ref="C102:D102"/>
    <mergeCell ref="C104:D104"/>
    <mergeCell ref="C109:D109"/>
    <mergeCell ref="C114:D114"/>
    <mergeCell ref="C113:D113"/>
    <mergeCell ref="C86:D86"/>
    <mergeCell ref="C100:D100"/>
    <mergeCell ref="C110:D110"/>
    <mergeCell ref="C112:D112"/>
    <mergeCell ref="C95:D95"/>
    <mergeCell ref="C93:D93"/>
    <mergeCell ref="C47:D47"/>
    <mergeCell ref="C72:D72"/>
    <mergeCell ref="C64:D64"/>
    <mergeCell ref="C61:D61"/>
    <mergeCell ref="C62:D62"/>
    <mergeCell ref="C63:D63"/>
    <mergeCell ref="C60:D60"/>
    <mergeCell ref="C51:G51"/>
    <mergeCell ref="C52:D52"/>
    <mergeCell ref="C57:D57"/>
    <mergeCell ref="C49:D49"/>
    <mergeCell ref="C58:D58"/>
    <mergeCell ref="C46:D46"/>
    <mergeCell ref="C22:D22"/>
    <mergeCell ref="C24:D24"/>
    <mergeCell ref="C36:D36"/>
    <mergeCell ref="C38:D38"/>
    <mergeCell ref="C32:D32"/>
    <mergeCell ref="C29:D29"/>
    <mergeCell ref="C45:D45"/>
    <mergeCell ref="C31:D31"/>
    <mergeCell ref="C25:D25"/>
    <mergeCell ref="C27:D27"/>
    <mergeCell ref="C84:D84"/>
    <mergeCell ref="C77:D77"/>
    <mergeCell ref="C78:D78"/>
    <mergeCell ref="C59:D59"/>
    <mergeCell ref="C66:D66"/>
    <mergeCell ref="C80:D80"/>
    <mergeCell ref="C82:D82"/>
    <mergeCell ref="C65:D65"/>
    <mergeCell ref="A1:G1"/>
    <mergeCell ref="A3:B3"/>
    <mergeCell ref="A4:B4"/>
    <mergeCell ref="E4:G4"/>
    <mergeCell ref="C21:D21"/>
    <mergeCell ref="C9:D9"/>
    <mergeCell ref="C12:G12"/>
    <mergeCell ref="C17:D17"/>
    <mergeCell ref="C19:D19"/>
    <mergeCell ref="C20:D20"/>
    <mergeCell ref="C14:D14"/>
    <mergeCell ref="C16:D16"/>
    <mergeCell ref="C13:D13"/>
  </mergeCells>
  <phoneticPr fontId="7" type="noConversion"/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2"/>
  <sheetViews>
    <sheetView view="pageBreakPreview" topLeftCell="A19" zoomScale="120" zoomScaleNormal="100" zoomScaleSheetLayoutView="120" workbookViewId="0">
      <selection activeCell="F30" sqref="F30"/>
    </sheetView>
  </sheetViews>
  <sheetFormatPr defaultRowHeight="15" outlineLevelRow="2" outlineLevelCol="1"/>
  <cols>
    <col min="1" max="1" width="7.42578125" style="6" customWidth="1"/>
    <col min="2" max="2" width="6.140625" style="632" customWidth="1"/>
    <col min="3" max="3" width="41.7109375" style="633" customWidth="1"/>
    <col min="4" max="4" width="3.7109375" style="6" customWidth="1"/>
    <col min="5" max="5" width="8" style="6" customWidth="1" outlineLevel="1"/>
    <col min="6" max="6" width="9.85546875" style="634" customWidth="1" outlineLevel="1"/>
    <col min="7" max="7" width="14.5703125" style="635" customWidth="1"/>
    <col min="8" max="8" width="6.85546875" style="6" customWidth="1"/>
    <col min="9" max="12" width="8.85546875" style="6" hidden="1" customWidth="1"/>
    <col min="13" max="16" width="8.85546875" style="6" customWidth="1"/>
  </cols>
  <sheetData>
    <row r="1" spans="1:16" ht="20.25">
      <c r="A1" s="571" t="s">
        <v>25</v>
      </c>
      <c r="B1" s="572"/>
      <c r="C1" s="573"/>
      <c r="D1" s="574"/>
      <c r="E1" s="574"/>
      <c r="F1" s="575"/>
      <c r="G1" s="576" t="s">
        <v>26</v>
      </c>
    </row>
    <row r="2" spans="1:16" ht="15.75">
      <c r="A2" s="577"/>
      <c r="B2" s="578"/>
      <c r="C2" s="579"/>
      <c r="D2" s="580"/>
      <c r="E2" s="580"/>
      <c r="F2" s="581"/>
      <c r="G2" s="582"/>
    </row>
    <row r="3" spans="1:16" ht="22.5" customHeight="1">
      <c r="A3" s="583" t="s">
        <v>508</v>
      </c>
      <c r="B3" s="584"/>
      <c r="C3" s="585"/>
      <c r="D3" s="586"/>
      <c r="E3" s="587"/>
      <c r="F3" s="588"/>
      <c r="G3" s="589"/>
    </row>
    <row r="4" spans="1:16" s="33" customFormat="1" ht="28.5" outlineLevel="1">
      <c r="A4" s="590" t="s">
        <v>1</v>
      </c>
      <c r="B4" s="591" t="s">
        <v>2</v>
      </c>
      <c r="C4" s="592" t="s">
        <v>3</v>
      </c>
      <c r="D4" s="593" t="s">
        <v>4</v>
      </c>
      <c r="E4" s="594" t="s">
        <v>5</v>
      </c>
      <c r="F4" s="595" t="s">
        <v>6</v>
      </c>
      <c r="G4" s="596" t="s">
        <v>7</v>
      </c>
    </row>
    <row r="5" spans="1:16" s="33" customFormat="1" ht="16.5" customHeight="1" outlineLevel="2">
      <c r="A5" s="1016" t="s">
        <v>8</v>
      </c>
      <c r="B5" s="597" t="s">
        <v>509</v>
      </c>
      <c r="C5" s="598" t="s">
        <v>510</v>
      </c>
      <c r="D5" s="599" t="s">
        <v>17</v>
      </c>
      <c r="E5" s="600">
        <v>-3</v>
      </c>
      <c r="F5" s="601">
        <v>299</v>
      </c>
      <c r="G5" s="602">
        <f t="shared" ref="G5:G10" si="0">E5*F5</f>
        <v>-897</v>
      </c>
    </row>
    <row r="6" spans="1:16" s="603" customFormat="1" ht="16.5" customHeight="1" outlineLevel="2">
      <c r="A6" s="1017"/>
      <c r="B6" s="597" t="s">
        <v>511</v>
      </c>
      <c r="C6" s="598" t="s">
        <v>512</v>
      </c>
      <c r="D6" s="598" t="s">
        <v>17</v>
      </c>
      <c r="E6" s="600">
        <v>-1</v>
      </c>
      <c r="F6" s="601">
        <v>260</v>
      </c>
      <c r="G6" s="602">
        <f t="shared" si="0"/>
        <v>-260</v>
      </c>
      <c r="H6" s="33"/>
      <c r="I6" s="33"/>
      <c r="J6" s="33"/>
      <c r="K6" s="33"/>
      <c r="L6" s="33"/>
      <c r="M6" s="33"/>
      <c r="N6" s="33"/>
      <c r="O6" s="33"/>
      <c r="P6" s="33"/>
    </row>
    <row r="7" spans="1:16" s="603" customFormat="1" ht="16.5" customHeight="1" outlineLevel="2">
      <c r="A7" s="604"/>
      <c r="B7" s="597" t="s">
        <v>513</v>
      </c>
      <c r="C7" s="598" t="s">
        <v>514</v>
      </c>
      <c r="D7" s="598" t="s">
        <v>17</v>
      </c>
      <c r="E7" s="600">
        <v>-1</v>
      </c>
      <c r="F7" s="601">
        <v>299</v>
      </c>
      <c r="G7" s="602">
        <f t="shared" si="0"/>
        <v>-299</v>
      </c>
      <c r="H7" s="33"/>
      <c r="I7" s="33"/>
      <c r="J7" s="33"/>
      <c r="K7" s="33"/>
      <c r="L7" s="33"/>
      <c r="M7" s="33"/>
      <c r="N7" s="33"/>
      <c r="O7" s="33"/>
      <c r="P7" s="33"/>
    </row>
    <row r="8" spans="1:16" s="603" customFormat="1" ht="16.5" customHeight="1" outlineLevel="2">
      <c r="A8" s="605"/>
      <c r="B8" s="597" t="s">
        <v>515</v>
      </c>
      <c r="C8" s="598" t="s">
        <v>516</v>
      </c>
      <c r="D8" s="598" t="s">
        <v>17</v>
      </c>
      <c r="E8" s="600">
        <v>-4</v>
      </c>
      <c r="F8" s="601">
        <v>325</v>
      </c>
      <c r="G8" s="602">
        <f t="shared" si="0"/>
        <v>-1300</v>
      </c>
      <c r="H8" s="33"/>
      <c r="I8" s="33"/>
      <c r="J8" s="33"/>
      <c r="K8" s="33"/>
      <c r="L8" s="33"/>
      <c r="M8" s="33"/>
      <c r="N8" s="33"/>
      <c r="O8" s="33"/>
      <c r="P8" s="33"/>
    </row>
    <row r="9" spans="1:16" s="603" customFormat="1" ht="16.5" customHeight="1" outlineLevel="2">
      <c r="A9" s="604"/>
      <c r="B9" s="597" t="s">
        <v>517</v>
      </c>
      <c r="C9" s="598" t="s">
        <v>518</v>
      </c>
      <c r="D9" s="606" t="s">
        <v>10</v>
      </c>
      <c r="E9" s="607">
        <v>-2</v>
      </c>
      <c r="F9" s="601">
        <v>65</v>
      </c>
      <c r="G9" s="602">
        <f t="shared" si="0"/>
        <v>-130</v>
      </c>
      <c r="H9" s="33"/>
      <c r="I9" s="33"/>
      <c r="J9" s="33"/>
      <c r="K9" s="33"/>
      <c r="L9" s="33"/>
      <c r="M9" s="33"/>
      <c r="N9" s="33"/>
      <c r="O9" s="33"/>
      <c r="P9" s="33"/>
    </row>
    <row r="10" spans="1:16" s="603" customFormat="1" ht="20.25" customHeight="1" outlineLevel="2">
      <c r="A10" s="604"/>
      <c r="B10" s="597" t="s">
        <v>519</v>
      </c>
      <c r="C10" s="598" t="s">
        <v>520</v>
      </c>
      <c r="D10" s="606" t="s">
        <v>10</v>
      </c>
      <c r="E10" s="607">
        <v>-4</v>
      </c>
      <c r="F10" s="601">
        <v>156</v>
      </c>
      <c r="G10" s="602">
        <f t="shared" si="0"/>
        <v>-624</v>
      </c>
      <c r="H10" s="33"/>
      <c r="I10" s="33"/>
      <c r="J10" s="33"/>
      <c r="K10" s="33"/>
      <c r="L10" s="33"/>
      <c r="M10" s="33"/>
      <c r="N10" s="33"/>
      <c r="O10" s="33"/>
      <c r="P10" s="33"/>
    </row>
    <row r="11" spans="1:16" s="33" customFormat="1" ht="16.5" outlineLevel="2">
      <c r="A11" s="608"/>
      <c r="B11" s="609" t="s">
        <v>521</v>
      </c>
      <c r="C11" s="610"/>
      <c r="D11" s="608"/>
      <c r="E11" s="611"/>
      <c r="F11" s="612"/>
      <c r="G11" s="613">
        <f>SUM(G5:G10)</f>
        <v>-3510</v>
      </c>
    </row>
    <row r="12" spans="1:16" s="616" customFormat="1" outlineLevel="2">
      <c r="A12" s="614"/>
      <c r="B12" s="614"/>
      <c r="C12" s="614"/>
      <c r="D12" s="614"/>
      <c r="E12" s="615"/>
      <c r="F12" s="615"/>
      <c r="G12" s="615"/>
      <c r="H12" s="614"/>
      <c r="I12" s="614"/>
      <c r="J12" s="614"/>
      <c r="K12" s="614"/>
      <c r="L12" s="614"/>
      <c r="M12" s="614"/>
      <c r="N12" s="614"/>
      <c r="O12" s="614"/>
      <c r="P12" s="614"/>
    </row>
    <row r="13" spans="1:16" s="616" customFormat="1" outlineLevel="2">
      <c r="A13" s="614"/>
      <c r="B13" s="614"/>
      <c r="C13" s="614"/>
      <c r="D13" s="614"/>
      <c r="E13" s="615"/>
      <c r="F13" s="615"/>
      <c r="G13" s="615"/>
      <c r="H13" s="614"/>
      <c r="I13" s="614"/>
      <c r="J13" s="614"/>
      <c r="K13" s="614"/>
      <c r="L13" s="614"/>
      <c r="M13" s="614"/>
      <c r="N13" s="614"/>
      <c r="O13" s="614"/>
      <c r="P13" s="614"/>
    </row>
    <row r="14" spans="1:16" s="33" customFormat="1" ht="28.5" outlineLevel="1">
      <c r="A14" s="590" t="s">
        <v>1</v>
      </c>
      <c r="B14" s="591" t="s">
        <v>2</v>
      </c>
      <c r="C14" s="592" t="s">
        <v>3</v>
      </c>
      <c r="D14" s="593" t="s">
        <v>4</v>
      </c>
      <c r="E14" s="617" t="s">
        <v>5</v>
      </c>
      <c r="F14" s="618" t="s">
        <v>6</v>
      </c>
      <c r="G14" s="619" t="s">
        <v>7</v>
      </c>
    </row>
    <row r="15" spans="1:16" s="33" customFormat="1" ht="16.5" customHeight="1" outlineLevel="2">
      <c r="A15" s="1016" t="s">
        <v>8</v>
      </c>
      <c r="B15" s="597" t="s">
        <v>522</v>
      </c>
      <c r="C15" s="598" t="s">
        <v>523</v>
      </c>
      <c r="D15" s="620" t="s">
        <v>17</v>
      </c>
      <c r="E15" s="600">
        <v>8</v>
      </c>
      <c r="F15" s="601">
        <v>247</v>
      </c>
      <c r="G15" s="602">
        <f t="shared" ref="G15:G34" si="1">E15*F15</f>
        <v>1976</v>
      </c>
    </row>
    <row r="16" spans="1:16" s="33" customFormat="1" ht="16.5" customHeight="1" outlineLevel="2">
      <c r="A16" s="1017"/>
      <c r="B16" s="597" t="s">
        <v>524</v>
      </c>
      <c r="C16" s="598" t="s">
        <v>525</v>
      </c>
      <c r="D16" s="620" t="s">
        <v>17</v>
      </c>
      <c r="E16" s="600">
        <v>30</v>
      </c>
      <c r="F16" s="601">
        <v>520</v>
      </c>
      <c r="G16" s="602">
        <f t="shared" si="1"/>
        <v>15600</v>
      </c>
    </row>
    <row r="17" spans="1:8" s="33" customFormat="1" ht="16.5" customHeight="1" outlineLevel="2">
      <c r="A17" s="604"/>
      <c r="B17" s="597" t="s">
        <v>526</v>
      </c>
      <c r="C17" s="598" t="s">
        <v>527</v>
      </c>
      <c r="D17" s="620" t="s">
        <v>17</v>
      </c>
      <c r="E17" s="600">
        <v>21</v>
      </c>
      <c r="F17" s="601">
        <v>276.38</v>
      </c>
      <c r="G17" s="602">
        <f t="shared" si="1"/>
        <v>5803.98</v>
      </c>
      <c r="H17" s="621"/>
    </row>
    <row r="18" spans="1:8" s="33" customFormat="1" ht="16.5" customHeight="1" outlineLevel="2">
      <c r="A18" s="604"/>
      <c r="B18" s="597" t="s">
        <v>528</v>
      </c>
      <c r="C18" s="598" t="s">
        <v>510</v>
      </c>
      <c r="D18" s="620" t="s">
        <v>17</v>
      </c>
      <c r="E18" s="600">
        <v>15.5</v>
      </c>
      <c r="F18" s="601">
        <v>299</v>
      </c>
      <c r="G18" s="602">
        <f t="shared" si="1"/>
        <v>4634.5</v>
      </c>
    </row>
    <row r="19" spans="1:8" s="33" customFormat="1" ht="16.5" customHeight="1" outlineLevel="2">
      <c r="A19" s="604"/>
      <c r="B19" s="597" t="s">
        <v>529</v>
      </c>
      <c r="C19" s="598" t="s">
        <v>530</v>
      </c>
      <c r="D19" s="598" t="s">
        <v>17</v>
      </c>
      <c r="E19" s="600">
        <v>2</v>
      </c>
      <c r="F19" s="601">
        <v>359.94400000000002</v>
      </c>
      <c r="G19" s="602">
        <f t="shared" si="1"/>
        <v>719.88800000000003</v>
      </c>
    </row>
    <row r="20" spans="1:8" s="33" customFormat="1" ht="16.5" customHeight="1" outlineLevel="2">
      <c r="A20" s="604"/>
      <c r="B20" s="597" t="s">
        <v>531</v>
      </c>
      <c r="C20" s="598" t="s">
        <v>532</v>
      </c>
      <c r="D20" s="598" t="s">
        <v>17</v>
      </c>
      <c r="E20" s="600">
        <v>19</v>
      </c>
      <c r="F20" s="601">
        <v>475.64400000000001</v>
      </c>
      <c r="G20" s="602">
        <f t="shared" si="1"/>
        <v>9037.2360000000008</v>
      </c>
    </row>
    <row r="21" spans="1:8" s="33" customFormat="1" ht="16.5" customHeight="1" outlineLevel="2">
      <c r="A21" s="604"/>
      <c r="B21" s="597" t="s">
        <v>533</v>
      </c>
      <c r="C21" s="598" t="s">
        <v>514</v>
      </c>
      <c r="D21" s="598" t="s">
        <v>17</v>
      </c>
      <c r="E21" s="600">
        <v>5</v>
      </c>
      <c r="F21" s="601">
        <v>359.94400000000002</v>
      </c>
      <c r="G21" s="602">
        <f t="shared" si="1"/>
        <v>1799.72</v>
      </c>
    </row>
    <row r="22" spans="1:8" s="33" customFormat="1" ht="16.5" customHeight="1" outlineLevel="2">
      <c r="A22" s="604"/>
      <c r="B22" s="597" t="s">
        <v>534</v>
      </c>
      <c r="C22" s="598" t="s">
        <v>512</v>
      </c>
      <c r="D22" s="598" t="s">
        <v>17</v>
      </c>
      <c r="E22" s="600">
        <v>8.5</v>
      </c>
      <c r="F22" s="601">
        <v>359.94400000000002</v>
      </c>
      <c r="G22" s="602">
        <f t="shared" si="1"/>
        <v>3059.5240000000003</v>
      </c>
    </row>
    <row r="23" spans="1:8" s="33" customFormat="1" ht="16.5" customHeight="1" outlineLevel="2">
      <c r="A23" s="604"/>
      <c r="B23" s="597" t="s">
        <v>535</v>
      </c>
      <c r="C23" s="598" t="s">
        <v>536</v>
      </c>
      <c r="D23" s="598" t="s">
        <v>10</v>
      </c>
      <c r="E23" s="600">
        <v>1</v>
      </c>
      <c r="F23" s="601">
        <v>234</v>
      </c>
      <c r="G23" s="602">
        <f t="shared" si="1"/>
        <v>234</v>
      </c>
    </row>
    <row r="24" spans="1:8" s="33" customFormat="1" ht="16.5" customHeight="1" outlineLevel="2">
      <c r="A24" s="604"/>
      <c r="B24" s="597" t="s">
        <v>537</v>
      </c>
      <c r="C24" s="598" t="s">
        <v>538</v>
      </c>
      <c r="D24" s="599" t="s">
        <v>10</v>
      </c>
      <c r="E24" s="600">
        <v>2</v>
      </c>
      <c r="F24" s="601">
        <v>234</v>
      </c>
      <c r="G24" s="602">
        <f t="shared" si="1"/>
        <v>468</v>
      </c>
    </row>
    <row r="25" spans="1:8" s="33" customFormat="1" ht="18.75" customHeight="1" outlineLevel="2">
      <c r="A25" s="622"/>
      <c r="B25" s="597" t="s">
        <v>539</v>
      </c>
      <c r="C25" s="598" t="s">
        <v>540</v>
      </c>
      <c r="D25" s="620" t="s">
        <v>541</v>
      </c>
      <c r="E25" s="600">
        <v>1</v>
      </c>
      <c r="F25" s="601">
        <v>4830</v>
      </c>
      <c r="G25" s="602">
        <f t="shared" si="1"/>
        <v>4830</v>
      </c>
    </row>
    <row r="26" spans="1:8" s="33" customFormat="1" ht="16.5" customHeight="1" outlineLevel="2">
      <c r="A26" s="604"/>
      <c r="B26" s="597" t="s">
        <v>542</v>
      </c>
      <c r="C26" s="598" t="s">
        <v>543</v>
      </c>
      <c r="D26" s="606" t="s">
        <v>145</v>
      </c>
      <c r="E26" s="600">
        <v>2</v>
      </c>
      <c r="F26" s="601">
        <v>1235</v>
      </c>
      <c r="G26" s="602">
        <f t="shared" si="1"/>
        <v>2470</v>
      </c>
    </row>
    <row r="27" spans="1:8" s="33" customFormat="1" ht="16.5" customHeight="1" outlineLevel="2">
      <c r="A27" s="604"/>
      <c r="B27" s="597" t="s">
        <v>544</v>
      </c>
      <c r="C27" s="598" t="s">
        <v>545</v>
      </c>
      <c r="D27" s="598" t="s">
        <v>145</v>
      </c>
      <c r="E27" s="607">
        <v>1</v>
      </c>
      <c r="F27" s="601">
        <v>24675</v>
      </c>
      <c r="G27" s="602">
        <f t="shared" si="1"/>
        <v>24675</v>
      </c>
    </row>
    <row r="28" spans="1:8" s="33" customFormat="1" ht="16.5" customHeight="1" outlineLevel="2">
      <c r="A28" s="604"/>
      <c r="B28" s="597" t="s">
        <v>546</v>
      </c>
      <c r="C28" s="598" t="s">
        <v>547</v>
      </c>
      <c r="D28" s="598" t="s">
        <v>10</v>
      </c>
      <c r="E28" s="607">
        <v>1</v>
      </c>
      <c r="F28" s="601">
        <v>325</v>
      </c>
      <c r="G28" s="602">
        <f t="shared" si="1"/>
        <v>325</v>
      </c>
    </row>
    <row r="29" spans="1:8" s="33" customFormat="1" ht="16.5" customHeight="1" outlineLevel="2">
      <c r="A29" s="604"/>
      <c r="B29" s="597" t="s">
        <v>548</v>
      </c>
      <c r="C29" s="598" t="s">
        <v>518</v>
      </c>
      <c r="D29" s="606" t="s">
        <v>10</v>
      </c>
      <c r="E29" s="600">
        <v>6</v>
      </c>
      <c r="F29" s="601">
        <v>65</v>
      </c>
      <c r="G29" s="602">
        <f t="shared" si="1"/>
        <v>390</v>
      </c>
    </row>
    <row r="30" spans="1:8" s="33" customFormat="1" ht="16.5" customHeight="1" outlineLevel="2">
      <c r="A30" s="604"/>
      <c r="B30" s="597" t="s">
        <v>549</v>
      </c>
      <c r="C30" s="598" t="s">
        <v>520</v>
      </c>
      <c r="D30" s="606" t="s">
        <v>10</v>
      </c>
      <c r="E30" s="600">
        <v>8</v>
      </c>
      <c r="F30" s="601">
        <v>156</v>
      </c>
      <c r="G30" s="602">
        <f t="shared" si="1"/>
        <v>1248</v>
      </c>
    </row>
    <row r="31" spans="1:8" s="33" customFormat="1" ht="16.5" customHeight="1" outlineLevel="2">
      <c r="A31" s="604"/>
      <c r="B31" s="597" t="s">
        <v>550</v>
      </c>
      <c r="C31" s="598" t="s">
        <v>551</v>
      </c>
      <c r="D31" s="599" t="s">
        <v>10</v>
      </c>
      <c r="E31" s="623">
        <v>4</v>
      </c>
      <c r="F31" s="601">
        <v>468</v>
      </c>
      <c r="G31" s="602">
        <f t="shared" si="1"/>
        <v>1872</v>
      </c>
    </row>
    <row r="32" spans="1:8" s="33" customFormat="1" ht="34.5" customHeight="1" outlineLevel="2">
      <c r="A32" s="604"/>
      <c r="B32" s="597" t="s">
        <v>552</v>
      </c>
      <c r="C32" s="624" t="s">
        <v>553</v>
      </c>
      <c r="D32" s="625" t="s">
        <v>145</v>
      </c>
      <c r="E32" s="626">
        <v>1</v>
      </c>
      <c r="F32" s="601">
        <v>18200</v>
      </c>
      <c r="G32" s="602">
        <f t="shared" si="1"/>
        <v>18200</v>
      </c>
    </row>
    <row r="33" spans="1:16" s="33" customFormat="1" ht="27" outlineLevel="2">
      <c r="A33" s="604"/>
      <c r="B33" s="597" t="s">
        <v>554</v>
      </c>
      <c r="C33" s="598" t="s">
        <v>555</v>
      </c>
      <c r="D33" s="620" t="s">
        <v>145</v>
      </c>
      <c r="E33" s="600">
        <v>1</v>
      </c>
      <c r="F33" s="601">
        <v>3640</v>
      </c>
      <c r="G33" s="602">
        <f t="shared" si="1"/>
        <v>3640</v>
      </c>
    </row>
    <row r="34" spans="1:16" s="33" customFormat="1" ht="16.5" customHeight="1" outlineLevel="2">
      <c r="A34" s="604"/>
      <c r="B34" s="597" t="s">
        <v>556</v>
      </c>
      <c r="C34" s="598" t="s">
        <v>557</v>
      </c>
      <c r="D34" s="620" t="s">
        <v>558</v>
      </c>
      <c r="E34" s="600">
        <v>1</v>
      </c>
      <c r="F34" s="601">
        <v>282.815</v>
      </c>
      <c r="G34" s="602">
        <f t="shared" si="1"/>
        <v>282.815</v>
      </c>
    </row>
    <row r="35" spans="1:16" s="33" customFormat="1" ht="16.5" outlineLevel="2">
      <c r="A35" s="608"/>
      <c r="B35" s="609" t="s">
        <v>559</v>
      </c>
      <c r="C35" s="610"/>
      <c r="D35" s="608"/>
      <c r="E35" s="611"/>
      <c r="F35" s="612"/>
      <c r="G35" s="613">
        <f>SUM(G15:G34)</f>
        <v>101265.663</v>
      </c>
    </row>
    <row r="36" spans="1:16" s="616" customFormat="1">
      <c r="A36" s="614"/>
      <c r="B36" s="614"/>
      <c r="C36" s="614"/>
      <c r="D36" s="614"/>
      <c r="E36" s="615"/>
      <c r="F36" s="615"/>
      <c r="G36" s="615"/>
      <c r="H36" s="614"/>
      <c r="I36" s="614"/>
      <c r="J36" s="614"/>
      <c r="K36" s="614"/>
      <c r="L36" s="614"/>
      <c r="M36" s="614"/>
      <c r="N36" s="614"/>
      <c r="O36" s="614"/>
      <c r="P36" s="614"/>
    </row>
    <row r="37" spans="1:16" s="616" customFormat="1">
      <c r="A37" s="614"/>
      <c r="B37" s="627" t="s">
        <v>560</v>
      </c>
      <c r="C37" s="628"/>
      <c r="D37" s="614"/>
      <c r="E37" s="615"/>
      <c r="F37" s="615"/>
      <c r="G37" s="613">
        <f>G35+G11</f>
        <v>97755.663</v>
      </c>
      <c r="H37" s="614"/>
      <c r="I37" s="614"/>
      <c r="J37" s="614"/>
      <c r="K37" s="614"/>
      <c r="L37" s="614"/>
      <c r="M37" s="614"/>
      <c r="N37" s="614"/>
      <c r="O37" s="614"/>
      <c r="P37" s="614"/>
    </row>
    <row r="38" spans="1:16" s="616" customFormat="1">
      <c r="A38" s="614"/>
      <c r="B38" s="614"/>
      <c r="C38" s="614"/>
      <c r="D38" s="614"/>
      <c r="E38" s="615"/>
      <c r="F38" s="615"/>
      <c r="G38" s="615"/>
      <c r="H38" s="614"/>
      <c r="I38" s="614"/>
      <c r="J38" s="614"/>
      <c r="K38" s="614"/>
      <c r="L38" s="614"/>
      <c r="M38" s="614"/>
      <c r="N38" s="614"/>
      <c r="O38" s="614"/>
      <c r="P38" s="614"/>
    </row>
    <row r="39" spans="1:16" s="616" customFormat="1">
      <c r="A39" s="614"/>
      <c r="B39" s="614"/>
      <c r="C39" s="614"/>
      <c r="D39" s="614"/>
      <c r="E39" s="615"/>
      <c r="F39" s="615"/>
      <c r="G39" s="615"/>
      <c r="H39" s="614"/>
      <c r="I39" s="614"/>
      <c r="J39" s="614"/>
      <c r="K39" s="614"/>
      <c r="L39" s="614"/>
      <c r="M39" s="614"/>
      <c r="N39" s="614"/>
      <c r="O39" s="614"/>
      <c r="P39" s="614"/>
    </row>
    <row r="40" spans="1:16" s="616" customFormat="1">
      <c r="A40" s="614"/>
      <c r="B40" s="614"/>
      <c r="C40" s="614"/>
      <c r="D40" s="614"/>
      <c r="E40" s="614"/>
      <c r="F40" s="614"/>
      <c r="G40" s="614"/>
      <c r="H40" s="614"/>
      <c r="I40" s="614"/>
      <c r="J40" s="614"/>
      <c r="K40" s="614"/>
      <c r="L40" s="614"/>
      <c r="M40" s="614"/>
      <c r="N40" s="614"/>
      <c r="O40" s="614"/>
      <c r="P40" s="614"/>
    </row>
    <row r="41" spans="1:16" s="616" customFormat="1">
      <c r="A41" s="614"/>
      <c r="B41" s="614"/>
      <c r="C41" s="614"/>
      <c r="D41" s="614"/>
      <c r="E41" s="614"/>
      <c r="F41" s="614"/>
      <c r="G41" s="614"/>
      <c r="H41" s="614"/>
      <c r="I41" s="614"/>
      <c r="J41" s="614"/>
      <c r="K41" s="614"/>
      <c r="L41" s="614"/>
      <c r="M41" s="614"/>
      <c r="N41" s="614"/>
      <c r="O41" s="614"/>
      <c r="P41" s="614"/>
    </row>
    <row r="42" spans="1:16" s="616" customFormat="1">
      <c r="A42" s="614"/>
      <c r="B42" s="614"/>
      <c r="C42" s="614"/>
      <c r="D42" s="614"/>
      <c r="E42" s="614"/>
      <c r="F42" s="614"/>
      <c r="G42" s="614"/>
      <c r="H42" s="614"/>
      <c r="I42" s="614"/>
      <c r="J42" s="614"/>
      <c r="K42" s="614"/>
      <c r="L42" s="614"/>
      <c r="M42" s="614"/>
      <c r="N42" s="614"/>
      <c r="O42" s="614"/>
      <c r="P42" s="614"/>
    </row>
    <row r="43" spans="1:16" s="616" customFormat="1">
      <c r="A43" s="614"/>
      <c r="B43" s="614"/>
      <c r="C43" s="614"/>
      <c r="D43" s="614"/>
      <c r="E43" s="614"/>
      <c r="F43" s="614"/>
      <c r="G43" s="614"/>
      <c r="H43" s="614"/>
      <c r="I43" s="614"/>
      <c r="J43" s="614"/>
      <c r="K43" s="614"/>
      <c r="L43" s="614"/>
      <c r="M43" s="614"/>
      <c r="N43" s="614"/>
      <c r="O43" s="614"/>
      <c r="P43" s="614"/>
    </row>
    <row r="44" spans="1:16" s="616" customFormat="1">
      <c r="A44" s="614"/>
      <c r="B44" s="614"/>
      <c r="C44" s="614"/>
      <c r="D44" s="614"/>
      <c r="E44" s="614"/>
      <c r="F44" s="614"/>
      <c r="G44" s="614"/>
      <c r="H44" s="614"/>
      <c r="I44" s="614"/>
      <c r="J44" s="614"/>
      <c r="K44" s="614"/>
      <c r="L44" s="614"/>
      <c r="M44" s="614"/>
      <c r="N44" s="614"/>
      <c r="O44" s="614"/>
      <c r="P44" s="614"/>
    </row>
    <row r="45" spans="1:16" s="616" customFormat="1">
      <c r="A45" s="614"/>
      <c r="B45" s="614"/>
      <c r="C45" s="614"/>
      <c r="D45" s="614"/>
      <c r="E45" s="614"/>
      <c r="F45" s="614"/>
      <c r="G45" s="614"/>
      <c r="H45" s="614"/>
      <c r="I45" s="614"/>
      <c r="J45" s="614"/>
      <c r="K45" s="614"/>
      <c r="L45" s="614"/>
      <c r="M45" s="614"/>
      <c r="N45" s="614"/>
      <c r="O45" s="614"/>
      <c r="P45" s="614"/>
    </row>
    <row r="46" spans="1:16" s="616" customFormat="1">
      <c r="A46" s="614"/>
      <c r="B46" s="614"/>
      <c r="C46" s="614"/>
      <c r="D46" s="614"/>
      <c r="E46" s="614"/>
      <c r="F46" s="614"/>
      <c r="G46" s="614"/>
      <c r="H46" s="614"/>
      <c r="I46" s="614"/>
      <c r="J46" s="614"/>
      <c r="K46" s="614"/>
      <c r="L46" s="614"/>
      <c r="M46" s="614"/>
      <c r="N46" s="614"/>
      <c r="O46" s="614"/>
      <c r="P46" s="614"/>
    </row>
    <row r="47" spans="1:16" s="616" customFormat="1">
      <c r="A47" s="614"/>
      <c r="B47" s="614"/>
      <c r="C47" s="614"/>
      <c r="D47" s="614"/>
      <c r="E47" s="614"/>
      <c r="F47" s="614"/>
      <c r="G47" s="614"/>
      <c r="H47" s="614"/>
      <c r="I47" s="614"/>
      <c r="J47" s="614"/>
      <c r="K47" s="614"/>
      <c r="L47" s="614"/>
      <c r="M47" s="614"/>
      <c r="N47" s="614"/>
      <c r="O47" s="614"/>
      <c r="P47" s="614"/>
    </row>
    <row r="48" spans="1:16" s="616" customFormat="1">
      <c r="A48" s="614"/>
      <c r="B48" s="614"/>
      <c r="C48" s="614"/>
      <c r="D48" s="614"/>
      <c r="E48" s="614"/>
      <c r="F48" s="614"/>
      <c r="G48" s="614"/>
      <c r="H48" s="614"/>
      <c r="I48" s="614"/>
      <c r="J48" s="614"/>
      <c r="K48" s="614"/>
      <c r="L48" s="614"/>
      <c r="M48" s="614"/>
      <c r="N48" s="614"/>
      <c r="O48" s="614"/>
      <c r="P48" s="614"/>
    </row>
    <row r="49" spans="1:16" s="616" customFormat="1">
      <c r="A49" s="614"/>
      <c r="B49" s="614"/>
      <c r="C49" s="614"/>
      <c r="D49" s="614"/>
      <c r="E49" s="614"/>
      <c r="F49" s="614"/>
      <c r="G49" s="614"/>
      <c r="H49" s="614"/>
      <c r="I49" s="614"/>
      <c r="J49" s="614"/>
      <c r="K49" s="614"/>
      <c r="L49" s="614"/>
      <c r="M49" s="614"/>
      <c r="N49" s="614"/>
      <c r="O49" s="614"/>
      <c r="P49" s="614"/>
    </row>
    <row r="50" spans="1:16" s="616" customFormat="1">
      <c r="A50" s="614"/>
      <c r="B50" s="614"/>
      <c r="C50" s="614"/>
      <c r="D50" s="614"/>
      <c r="E50" s="614"/>
      <c r="F50" s="614"/>
      <c r="G50" s="614"/>
      <c r="H50" s="614"/>
      <c r="I50" s="614"/>
      <c r="J50" s="614"/>
      <c r="K50" s="614"/>
      <c r="L50" s="614"/>
      <c r="M50" s="614"/>
      <c r="N50" s="614"/>
      <c r="O50" s="614"/>
      <c r="P50" s="614"/>
    </row>
    <row r="51" spans="1:16" s="616" customFormat="1">
      <c r="A51" s="614"/>
      <c r="B51" s="614"/>
      <c r="C51" s="614"/>
      <c r="D51" s="614"/>
      <c r="E51" s="614"/>
      <c r="F51" s="614"/>
      <c r="G51" s="614"/>
      <c r="H51" s="614"/>
      <c r="I51" s="614"/>
      <c r="J51" s="614"/>
      <c r="K51" s="614"/>
      <c r="L51" s="614"/>
      <c r="M51" s="614"/>
      <c r="N51" s="614"/>
      <c r="O51" s="614"/>
      <c r="P51" s="614"/>
    </row>
    <row r="52" spans="1:16" s="616" customFormat="1">
      <c r="A52" s="614"/>
      <c r="B52" s="614"/>
      <c r="C52" s="614"/>
      <c r="D52" s="614"/>
      <c r="E52" s="614"/>
      <c r="F52" s="614"/>
      <c r="G52" s="614"/>
      <c r="H52" s="614"/>
      <c r="I52" s="614"/>
      <c r="J52" s="614"/>
      <c r="K52" s="614"/>
      <c r="L52" s="614"/>
      <c r="M52" s="614"/>
      <c r="N52" s="614"/>
      <c r="O52" s="614"/>
      <c r="P52" s="614"/>
    </row>
    <row r="53" spans="1:16" s="616" customFormat="1">
      <c r="A53" s="614"/>
      <c r="B53" s="614"/>
      <c r="C53" s="614"/>
      <c r="D53" s="614"/>
      <c r="E53" s="614"/>
      <c r="F53" s="614"/>
      <c r="G53" s="614"/>
      <c r="H53" s="614"/>
      <c r="I53" s="614"/>
      <c r="J53" s="614"/>
      <c r="K53" s="614"/>
      <c r="L53" s="614"/>
      <c r="M53" s="614"/>
      <c r="N53" s="614"/>
      <c r="O53" s="614"/>
      <c r="P53" s="614"/>
    </row>
    <row r="54" spans="1:16" s="616" customFormat="1">
      <c r="A54" s="614"/>
      <c r="B54" s="614"/>
      <c r="C54" s="614"/>
      <c r="D54" s="614"/>
      <c r="E54" s="614"/>
      <c r="F54" s="614"/>
      <c r="G54" s="614"/>
      <c r="H54" s="614"/>
      <c r="I54" s="614"/>
      <c r="J54" s="614"/>
      <c r="K54" s="614"/>
      <c r="L54" s="614"/>
      <c r="M54" s="614"/>
      <c r="N54" s="614"/>
      <c r="O54" s="614"/>
      <c r="P54" s="614"/>
    </row>
    <row r="55" spans="1:16" s="616" customFormat="1">
      <c r="A55" s="614"/>
      <c r="B55" s="614"/>
      <c r="C55" s="614"/>
      <c r="D55" s="614"/>
      <c r="E55" s="614"/>
      <c r="F55" s="614"/>
      <c r="G55" s="614"/>
      <c r="H55" s="614"/>
      <c r="I55" s="614"/>
      <c r="J55" s="614"/>
      <c r="K55" s="614"/>
      <c r="L55" s="614"/>
      <c r="M55" s="614"/>
      <c r="N55" s="614"/>
      <c r="O55" s="614"/>
      <c r="P55" s="614"/>
    </row>
    <row r="56" spans="1:16" s="616" customFormat="1">
      <c r="A56" s="614"/>
      <c r="B56" s="614"/>
      <c r="C56" s="614"/>
      <c r="D56" s="614"/>
      <c r="E56" s="614"/>
      <c r="F56" s="614"/>
      <c r="G56" s="614"/>
      <c r="H56" s="614"/>
      <c r="I56" s="614"/>
      <c r="J56" s="614"/>
      <c r="K56" s="614"/>
      <c r="L56" s="614"/>
      <c r="M56" s="614"/>
      <c r="N56" s="614"/>
      <c r="O56" s="614"/>
      <c r="P56" s="614"/>
    </row>
    <row r="57" spans="1:16" s="616" customFormat="1">
      <c r="A57" s="614"/>
      <c r="B57" s="614"/>
      <c r="C57" s="614"/>
      <c r="D57" s="614"/>
      <c r="E57" s="614"/>
      <c r="F57" s="614"/>
      <c r="G57" s="614"/>
      <c r="H57" s="614"/>
      <c r="I57" s="614"/>
      <c r="J57" s="614"/>
      <c r="K57" s="614"/>
      <c r="L57" s="614"/>
      <c r="M57" s="614"/>
      <c r="N57" s="614"/>
      <c r="O57" s="614"/>
      <c r="P57" s="614"/>
    </row>
    <row r="58" spans="1:16" s="616" customFormat="1">
      <c r="A58" s="614"/>
      <c r="B58" s="614"/>
      <c r="C58" s="614"/>
      <c r="D58" s="614"/>
      <c r="E58" s="614"/>
      <c r="F58" s="614"/>
      <c r="G58" s="614"/>
      <c r="H58" s="614"/>
      <c r="I58" s="614"/>
      <c r="J58" s="614"/>
      <c r="K58" s="614"/>
      <c r="L58" s="614"/>
      <c r="M58" s="614"/>
      <c r="N58" s="614"/>
      <c r="O58" s="614"/>
      <c r="P58" s="614"/>
    </row>
    <row r="59" spans="1:16" s="616" customFormat="1">
      <c r="A59" s="614"/>
      <c r="B59" s="614"/>
      <c r="C59" s="614"/>
      <c r="D59" s="614"/>
      <c r="E59" s="614"/>
      <c r="F59" s="614"/>
      <c r="G59" s="614"/>
      <c r="H59" s="614"/>
      <c r="I59" s="614"/>
      <c r="J59" s="614"/>
      <c r="K59" s="614"/>
      <c r="L59" s="614"/>
      <c r="M59" s="614"/>
      <c r="N59" s="614"/>
      <c r="O59" s="614"/>
      <c r="P59" s="614"/>
    </row>
    <row r="60" spans="1:16" s="616" customFormat="1">
      <c r="A60" s="614"/>
      <c r="B60" s="614"/>
      <c r="C60" s="614"/>
      <c r="D60" s="614"/>
      <c r="E60" s="614"/>
      <c r="F60" s="614"/>
      <c r="G60" s="614"/>
      <c r="H60" s="614"/>
      <c r="I60" s="614"/>
      <c r="J60" s="614"/>
      <c r="K60" s="614"/>
      <c r="L60" s="614"/>
      <c r="M60" s="614"/>
      <c r="N60" s="614"/>
      <c r="O60" s="614"/>
      <c r="P60" s="614"/>
    </row>
    <row r="61" spans="1:16" s="616" customFormat="1">
      <c r="A61" s="614"/>
      <c r="B61" s="614"/>
      <c r="C61" s="614"/>
      <c r="D61" s="614"/>
      <c r="E61" s="614"/>
      <c r="F61" s="614"/>
      <c r="G61" s="614"/>
      <c r="H61" s="614"/>
      <c r="I61" s="614"/>
      <c r="J61" s="614"/>
      <c r="K61" s="614"/>
      <c r="L61" s="614"/>
      <c r="M61" s="614"/>
      <c r="N61" s="614"/>
      <c r="O61" s="614"/>
      <c r="P61" s="614"/>
    </row>
    <row r="62" spans="1:16" s="616" customFormat="1">
      <c r="A62" s="614"/>
      <c r="B62" s="614"/>
      <c r="C62" s="614"/>
      <c r="D62" s="614"/>
      <c r="E62" s="614"/>
      <c r="F62" s="614"/>
      <c r="G62" s="614"/>
      <c r="H62" s="614"/>
      <c r="I62" s="614"/>
      <c r="J62" s="614"/>
      <c r="K62" s="614"/>
      <c r="L62" s="614"/>
      <c r="M62" s="614"/>
      <c r="N62" s="614"/>
      <c r="O62" s="614"/>
      <c r="P62" s="614"/>
    </row>
    <row r="63" spans="1:16" s="616" customFormat="1">
      <c r="A63" s="614"/>
      <c r="B63" s="614"/>
      <c r="C63" s="614"/>
      <c r="D63" s="614"/>
      <c r="E63" s="614"/>
      <c r="F63" s="614"/>
      <c r="G63" s="614"/>
      <c r="H63" s="614"/>
      <c r="I63" s="614"/>
      <c r="J63" s="614"/>
      <c r="K63" s="614"/>
      <c r="L63" s="614"/>
      <c r="M63" s="614"/>
      <c r="N63" s="614"/>
      <c r="O63" s="614"/>
      <c r="P63" s="614"/>
    </row>
    <row r="64" spans="1:16" s="616" customFormat="1">
      <c r="A64" s="614"/>
      <c r="B64" s="614"/>
      <c r="C64" s="614"/>
      <c r="D64" s="614"/>
      <c r="E64" s="614"/>
      <c r="F64" s="614"/>
      <c r="G64" s="614"/>
      <c r="H64" s="614"/>
      <c r="I64" s="614"/>
      <c r="J64" s="614"/>
      <c r="K64" s="614"/>
      <c r="L64" s="614"/>
      <c r="M64" s="614"/>
      <c r="N64" s="614"/>
      <c r="O64" s="614"/>
      <c r="P64" s="614"/>
    </row>
    <row r="65" spans="1:16" s="616" customFormat="1">
      <c r="A65" s="614"/>
      <c r="B65" s="614"/>
      <c r="C65" s="614"/>
      <c r="D65" s="614"/>
      <c r="E65" s="614"/>
      <c r="F65" s="614"/>
      <c r="G65" s="614"/>
      <c r="H65" s="614"/>
      <c r="I65" s="614"/>
      <c r="J65" s="614"/>
      <c r="K65" s="614"/>
      <c r="L65" s="614"/>
      <c r="M65" s="614"/>
      <c r="N65" s="614"/>
      <c r="O65" s="614"/>
      <c r="P65" s="614"/>
    </row>
    <row r="66" spans="1:16" s="616" customFormat="1">
      <c r="A66" s="614"/>
      <c r="B66" s="614"/>
      <c r="C66" s="614"/>
      <c r="D66" s="614"/>
      <c r="E66" s="614"/>
      <c r="F66" s="614"/>
      <c r="G66" s="614"/>
      <c r="H66" s="614"/>
      <c r="I66" s="614"/>
      <c r="J66" s="614"/>
      <c r="K66" s="614"/>
      <c r="L66" s="614"/>
      <c r="M66" s="614"/>
      <c r="N66" s="614"/>
      <c r="O66" s="614"/>
      <c r="P66" s="614"/>
    </row>
    <row r="67" spans="1:16" s="616" customFormat="1">
      <c r="A67" s="614"/>
      <c r="B67" s="614"/>
      <c r="C67" s="614"/>
      <c r="D67" s="614"/>
      <c r="E67" s="614"/>
      <c r="F67" s="614"/>
      <c r="G67" s="614"/>
      <c r="H67" s="614"/>
      <c r="I67" s="614"/>
      <c r="J67" s="614"/>
      <c r="K67" s="614"/>
      <c r="L67" s="614"/>
      <c r="M67" s="614"/>
      <c r="N67" s="614"/>
      <c r="O67" s="614"/>
      <c r="P67" s="614"/>
    </row>
    <row r="68" spans="1:16" s="616" customFormat="1">
      <c r="A68" s="614"/>
      <c r="B68" s="614"/>
      <c r="C68" s="614"/>
      <c r="D68" s="614"/>
      <c r="E68" s="614"/>
      <c r="F68" s="614"/>
      <c r="G68" s="614"/>
      <c r="H68" s="614"/>
      <c r="I68" s="614"/>
      <c r="J68" s="614"/>
      <c r="K68" s="614"/>
      <c r="L68" s="614"/>
      <c r="M68" s="614"/>
      <c r="N68" s="614"/>
      <c r="O68" s="614"/>
      <c r="P68" s="614"/>
    </row>
    <row r="69" spans="1:16" s="616" customFormat="1">
      <c r="A69" s="614"/>
      <c r="B69" s="614"/>
      <c r="C69" s="614"/>
      <c r="D69" s="614"/>
      <c r="E69" s="614"/>
      <c r="F69" s="614"/>
      <c r="G69" s="614"/>
      <c r="H69" s="614"/>
      <c r="I69" s="614"/>
      <c r="J69" s="614"/>
      <c r="K69" s="614"/>
      <c r="L69" s="614"/>
      <c r="M69" s="614"/>
      <c r="N69" s="614"/>
      <c r="O69" s="614"/>
      <c r="P69" s="614"/>
    </row>
    <row r="70" spans="1:16" s="616" customFormat="1">
      <c r="A70" s="614"/>
      <c r="B70" s="614"/>
      <c r="C70" s="614"/>
      <c r="D70" s="614"/>
      <c r="E70" s="614"/>
      <c r="F70" s="614"/>
      <c r="G70" s="614"/>
      <c r="H70" s="614"/>
      <c r="I70" s="614"/>
      <c r="J70" s="614"/>
      <c r="K70" s="614"/>
      <c r="L70" s="614"/>
      <c r="M70" s="614"/>
      <c r="N70" s="614"/>
      <c r="O70" s="614"/>
      <c r="P70" s="614"/>
    </row>
    <row r="71" spans="1:16" s="616" customFormat="1">
      <c r="A71" s="614"/>
      <c r="B71" s="614"/>
      <c r="C71" s="614"/>
      <c r="D71" s="614"/>
      <c r="E71" s="614"/>
      <c r="F71" s="614"/>
      <c r="G71" s="614"/>
      <c r="H71" s="614"/>
      <c r="I71" s="614"/>
      <c r="J71" s="614"/>
      <c r="K71" s="614"/>
      <c r="L71" s="614"/>
      <c r="M71" s="614"/>
      <c r="N71" s="614"/>
      <c r="O71" s="614"/>
      <c r="P71" s="614"/>
    </row>
    <row r="72" spans="1:16" s="616" customFormat="1">
      <c r="A72" s="614"/>
      <c r="B72" s="614"/>
      <c r="C72" s="614"/>
      <c r="D72" s="614"/>
      <c r="E72" s="614"/>
      <c r="F72" s="614"/>
      <c r="G72" s="614"/>
      <c r="H72" s="614"/>
      <c r="I72" s="614"/>
      <c r="J72" s="614"/>
      <c r="K72" s="614"/>
      <c r="L72" s="614"/>
      <c r="M72" s="614"/>
      <c r="N72" s="614"/>
      <c r="O72" s="614"/>
      <c r="P72" s="614"/>
    </row>
    <row r="73" spans="1:16" s="616" customFormat="1">
      <c r="A73" s="614"/>
      <c r="B73" s="614"/>
      <c r="C73" s="614"/>
      <c r="D73" s="614"/>
      <c r="E73" s="614"/>
      <c r="F73" s="614"/>
      <c r="G73" s="614"/>
      <c r="H73" s="614"/>
      <c r="I73" s="614"/>
      <c r="J73" s="614"/>
      <c r="K73" s="614"/>
      <c r="L73" s="614"/>
      <c r="M73" s="614"/>
      <c r="N73" s="614"/>
      <c r="O73" s="614"/>
      <c r="P73" s="614"/>
    </row>
    <row r="74" spans="1:16" s="616" customFormat="1">
      <c r="A74" s="614"/>
      <c r="B74" s="614"/>
      <c r="C74" s="614"/>
      <c r="D74" s="614"/>
      <c r="E74" s="614"/>
      <c r="F74" s="614"/>
      <c r="G74" s="614"/>
      <c r="H74" s="614"/>
      <c r="I74" s="614"/>
      <c r="J74" s="614"/>
      <c r="K74" s="614"/>
      <c r="L74" s="614"/>
      <c r="M74" s="614"/>
      <c r="N74" s="614"/>
      <c r="O74" s="614"/>
      <c r="P74" s="614"/>
    </row>
    <row r="75" spans="1:16" s="616" customFormat="1">
      <c r="A75" s="614"/>
      <c r="B75" s="614"/>
      <c r="C75" s="614"/>
      <c r="D75" s="614"/>
      <c r="E75" s="614"/>
      <c r="F75" s="614"/>
      <c r="G75" s="614"/>
      <c r="H75" s="614"/>
      <c r="I75" s="614"/>
      <c r="J75" s="614"/>
      <c r="K75" s="614"/>
      <c r="L75" s="614"/>
      <c r="M75" s="614"/>
      <c r="N75" s="614"/>
      <c r="O75" s="614"/>
      <c r="P75" s="614"/>
    </row>
    <row r="76" spans="1:16" s="616" customFormat="1">
      <c r="A76" s="614"/>
      <c r="B76" s="614"/>
      <c r="C76" s="614"/>
      <c r="D76" s="614"/>
      <c r="E76" s="614"/>
      <c r="F76" s="614"/>
      <c r="G76" s="614"/>
      <c r="H76" s="614"/>
      <c r="I76" s="614"/>
      <c r="J76" s="614"/>
      <c r="K76" s="614"/>
      <c r="L76" s="614"/>
      <c r="M76" s="614"/>
      <c r="N76" s="614"/>
      <c r="O76" s="614"/>
      <c r="P76" s="614"/>
    </row>
    <row r="77" spans="1:16" s="616" customFormat="1">
      <c r="A77" s="614"/>
      <c r="B77" s="614"/>
      <c r="C77" s="614"/>
      <c r="D77" s="614"/>
      <c r="E77" s="614"/>
      <c r="F77" s="614"/>
      <c r="G77" s="614"/>
      <c r="H77" s="614"/>
      <c r="I77" s="614"/>
      <c r="J77" s="614"/>
      <c r="K77" s="614"/>
      <c r="L77" s="614"/>
      <c r="M77" s="614"/>
      <c r="N77" s="614"/>
      <c r="O77" s="614"/>
      <c r="P77" s="614"/>
    </row>
    <row r="78" spans="1:16" s="616" customFormat="1">
      <c r="A78" s="614"/>
      <c r="B78" s="614"/>
      <c r="C78" s="614"/>
      <c r="D78" s="614"/>
      <c r="E78" s="614"/>
      <c r="F78" s="614"/>
      <c r="G78" s="614"/>
      <c r="H78" s="614"/>
      <c r="I78" s="614"/>
      <c r="J78" s="614"/>
      <c r="K78" s="614"/>
      <c r="L78" s="614"/>
      <c r="M78" s="614"/>
      <c r="N78" s="614"/>
      <c r="O78" s="614"/>
      <c r="P78" s="614"/>
    </row>
    <row r="79" spans="1:16" s="616" customFormat="1">
      <c r="A79" s="614"/>
      <c r="B79" s="614"/>
      <c r="C79" s="614"/>
      <c r="D79" s="614"/>
      <c r="E79" s="614"/>
      <c r="F79" s="614"/>
      <c r="G79" s="614"/>
      <c r="H79" s="614"/>
      <c r="I79" s="614"/>
      <c r="J79" s="614"/>
      <c r="K79" s="614"/>
      <c r="L79" s="614"/>
      <c r="M79" s="614"/>
      <c r="N79" s="614"/>
      <c r="O79" s="614"/>
      <c r="P79" s="614"/>
    </row>
    <row r="80" spans="1:16" s="616" customFormat="1">
      <c r="A80" s="614"/>
      <c r="B80" s="614"/>
      <c r="C80" s="614"/>
      <c r="D80" s="614"/>
      <c r="E80" s="614"/>
      <c r="F80" s="614"/>
      <c r="G80" s="614"/>
      <c r="H80" s="614"/>
      <c r="I80" s="614"/>
      <c r="J80" s="614"/>
      <c r="K80" s="614"/>
      <c r="L80" s="614"/>
      <c r="M80" s="614"/>
      <c r="N80" s="614"/>
      <c r="O80" s="614"/>
      <c r="P80" s="614"/>
    </row>
    <row r="81" spans="1:16" s="616" customFormat="1">
      <c r="A81" s="614"/>
      <c r="B81" s="614"/>
      <c r="C81" s="614"/>
      <c r="D81" s="614"/>
      <c r="E81" s="614"/>
      <c r="F81" s="614"/>
      <c r="G81" s="614"/>
      <c r="H81" s="614"/>
      <c r="I81" s="614"/>
      <c r="J81" s="614"/>
      <c r="K81" s="614"/>
      <c r="L81" s="614"/>
      <c r="M81" s="614"/>
      <c r="N81" s="614"/>
      <c r="O81" s="614"/>
      <c r="P81" s="614"/>
    </row>
    <row r="82" spans="1:16" s="616" customFormat="1">
      <c r="A82" s="614"/>
      <c r="B82" s="614"/>
      <c r="C82" s="614"/>
      <c r="D82" s="614"/>
      <c r="E82" s="614"/>
      <c r="F82" s="614"/>
      <c r="G82" s="614"/>
      <c r="H82" s="614"/>
      <c r="I82" s="614"/>
      <c r="J82" s="614"/>
      <c r="K82" s="614"/>
      <c r="L82" s="614"/>
      <c r="M82" s="614"/>
      <c r="N82" s="614"/>
      <c r="O82" s="614"/>
      <c r="P82" s="614"/>
    </row>
    <row r="83" spans="1:16" s="616" customFormat="1">
      <c r="A83" s="614"/>
      <c r="B83" s="614"/>
      <c r="C83" s="614"/>
      <c r="D83" s="614"/>
      <c r="E83" s="614"/>
      <c r="F83" s="614"/>
      <c r="G83" s="614"/>
      <c r="H83" s="614"/>
      <c r="I83" s="614"/>
      <c r="J83" s="614"/>
      <c r="K83" s="614"/>
      <c r="L83" s="614"/>
      <c r="M83" s="614"/>
      <c r="N83" s="614"/>
      <c r="O83" s="614"/>
      <c r="P83" s="614"/>
    </row>
    <row r="84" spans="1:16" s="616" customFormat="1">
      <c r="A84" s="614"/>
      <c r="B84" s="614"/>
      <c r="C84" s="614"/>
      <c r="D84" s="614"/>
      <c r="E84" s="614"/>
      <c r="F84" s="614"/>
      <c r="G84" s="614"/>
      <c r="H84" s="614"/>
      <c r="I84" s="614"/>
      <c r="J84" s="614"/>
      <c r="K84" s="614"/>
      <c r="L84" s="614"/>
      <c r="M84" s="614"/>
      <c r="N84" s="614"/>
      <c r="O84" s="614"/>
      <c r="P84" s="614"/>
    </row>
    <row r="85" spans="1:16" s="616" customFormat="1">
      <c r="A85" s="614"/>
      <c r="B85" s="614"/>
      <c r="C85" s="614"/>
      <c r="D85" s="614"/>
      <c r="E85" s="614"/>
      <c r="F85" s="614"/>
      <c r="G85" s="614"/>
      <c r="H85" s="614"/>
      <c r="I85" s="614"/>
      <c r="J85" s="614"/>
      <c r="K85" s="614"/>
      <c r="L85" s="614"/>
      <c r="M85" s="614"/>
      <c r="N85" s="614"/>
      <c r="O85" s="614"/>
      <c r="P85" s="614"/>
    </row>
    <row r="86" spans="1:16" s="616" customFormat="1">
      <c r="A86" s="614"/>
      <c r="B86" s="614"/>
      <c r="C86" s="614"/>
      <c r="D86" s="614"/>
      <c r="E86" s="614"/>
      <c r="F86" s="614"/>
      <c r="G86" s="614"/>
      <c r="H86" s="614"/>
      <c r="I86" s="614"/>
      <c r="J86" s="614"/>
      <c r="K86" s="614"/>
      <c r="L86" s="614"/>
      <c r="M86" s="614"/>
      <c r="N86" s="614"/>
      <c r="O86" s="614"/>
      <c r="P86" s="614"/>
    </row>
    <row r="87" spans="1:16" s="616" customFormat="1">
      <c r="A87" s="614"/>
      <c r="B87" s="614"/>
      <c r="C87" s="614"/>
      <c r="D87" s="614"/>
      <c r="E87" s="614"/>
      <c r="F87" s="614"/>
      <c r="G87" s="614"/>
      <c r="H87" s="614"/>
      <c r="I87" s="614"/>
      <c r="J87" s="614"/>
      <c r="K87" s="614"/>
      <c r="L87" s="614"/>
      <c r="M87" s="614"/>
      <c r="N87" s="614"/>
      <c r="O87" s="614"/>
      <c r="P87" s="614"/>
    </row>
    <row r="88" spans="1:16" s="616" customFormat="1">
      <c r="A88" s="614"/>
      <c r="B88" s="614"/>
      <c r="C88" s="614"/>
      <c r="D88" s="614"/>
      <c r="E88" s="614"/>
      <c r="F88" s="614"/>
      <c r="G88" s="614"/>
      <c r="H88" s="614"/>
      <c r="I88" s="614"/>
      <c r="J88" s="614"/>
      <c r="K88" s="614"/>
      <c r="L88" s="614"/>
      <c r="M88" s="614"/>
      <c r="N88" s="614"/>
      <c r="O88" s="614"/>
      <c r="P88" s="614"/>
    </row>
    <row r="89" spans="1:16" s="616" customFormat="1">
      <c r="A89" s="614"/>
      <c r="B89" s="614"/>
      <c r="C89" s="614"/>
      <c r="D89" s="614"/>
      <c r="E89" s="614"/>
      <c r="F89" s="614"/>
      <c r="G89" s="614"/>
      <c r="H89" s="614"/>
      <c r="I89" s="614"/>
      <c r="J89" s="614"/>
      <c r="K89" s="614"/>
      <c r="L89" s="614"/>
      <c r="M89" s="614"/>
      <c r="N89" s="614"/>
      <c r="O89" s="614"/>
      <c r="P89" s="614"/>
    </row>
    <row r="90" spans="1:16" s="616" customFormat="1">
      <c r="A90" s="614"/>
      <c r="B90" s="614"/>
      <c r="C90" s="614"/>
      <c r="D90" s="614"/>
      <c r="E90" s="614"/>
      <c r="F90" s="614"/>
      <c r="G90" s="614"/>
      <c r="H90" s="614"/>
      <c r="I90" s="614"/>
      <c r="J90" s="614"/>
      <c r="K90" s="614"/>
      <c r="L90" s="614"/>
      <c r="M90" s="614"/>
      <c r="N90" s="614"/>
      <c r="O90" s="614"/>
      <c r="P90" s="614"/>
    </row>
    <row r="91" spans="1:16" s="616" customFormat="1">
      <c r="A91" s="614"/>
      <c r="B91" s="614"/>
      <c r="C91" s="614"/>
      <c r="D91" s="614"/>
      <c r="E91" s="614"/>
      <c r="F91" s="614"/>
      <c r="G91" s="614"/>
      <c r="H91" s="614"/>
      <c r="I91" s="614"/>
      <c r="J91" s="614"/>
      <c r="K91" s="614"/>
      <c r="L91" s="614"/>
      <c r="M91" s="614"/>
      <c r="N91" s="614"/>
      <c r="O91" s="614"/>
      <c r="P91" s="614"/>
    </row>
    <row r="92" spans="1:16" s="616" customFormat="1">
      <c r="A92" s="614"/>
      <c r="B92" s="614"/>
      <c r="C92" s="614"/>
      <c r="D92" s="614"/>
      <c r="E92" s="614"/>
      <c r="F92" s="614"/>
      <c r="G92" s="614"/>
      <c r="H92" s="614"/>
      <c r="I92" s="614"/>
      <c r="J92" s="614"/>
      <c r="K92" s="614"/>
      <c r="L92" s="614"/>
      <c r="M92" s="614"/>
      <c r="N92" s="614"/>
      <c r="O92" s="614"/>
      <c r="P92" s="614"/>
    </row>
    <row r="93" spans="1:16" s="616" customFormat="1">
      <c r="A93" s="614"/>
      <c r="B93" s="614"/>
      <c r="C93" s="614"/>
      <c r="D93" s="614"/>
      <c r="E93" s="614"/>
      <c r="F93" s="614"/>
      <c r="G93" s="614"/>
      <c r="H93" s="614"/>
      <c r="I93" s="614"/>
      <c r="J93" s="614"/>
      <c r="K93" s="614"/>
      <c r="L93" s="614"/>
      <c r="M93" s="614"/>
      <c r="N93" s="614"/>
      <c r="O93" s="614"/>
      <c r="P93" s="614"/>
    </row>
    <row r="94" spans="1:16" s="616" customFormat="1">
      <c r="A94" s="614"/>
      <c r="B94" s="614"/>
      <c r="C94" s="614"/>
      <c r="D94" s="614"/>
      <c r="E94" s="614"/>
      <c r="F94" s="614"/>
      <c r="G94" s="614"/>
      <c r="H94" s="614"/>
      <c r="I94" s="614"/>
      <c r="J94" s="614"/>
      <c r="K94" s="614"/>
      <c r="L94" s="614"/>
      <c r="M94" s="614"/>
      <c r="N94" s="614"/>
      <c r="O94" s="614"/>
      <c r="P94" s="614"/>
    </row>
    <row r="95" spans="1:16" s="616" customFormat="1">
      <c r="A95" s="614"/>
      <c r="B95" s="614"/>
      <c r="C95" s="614"/>
      <c r="D95" s="614"/>
      <c r="E95" s="614"/>
      <c r="F95" s="614"/>
      <c r="G95" s="614"/>
      <c r="H95" s="614"/>
      <c r="I95" s="614"/>
      <c r="J95" s="614"/>
      <c r="K95" s="614"/>
      <c r="L95" s="614"/>
      <c r="M95" s="614"/>
      <c r="N95" s="614"/>
      <c r="O95" s="614"/>
      <c r="P95" s="614"/>
    </row>
    <row r="96" spans="1:16" s="616" customFormat="1">
      <c r="A96" s="614"/>
      <c r="B96" s="614"/>
      <c r="C96" s="614"/>
      <c r="D96" s="614"/>
      <c r="E96" s="614"/>
      <c r="F96" s="614"/>
      <c r="G96" s="614"/>
      <c r="H96" s="614"/>
      <c r="I96" s="614"/>
      <c r="J96" s="614"/>
      <c r="K96" s="614"/>
      <c r="L96" s="614"/>
      <c r="M96" s="614"/>
      <c r="N96" s="614"/>
      <c r="O96" s="614"/>
      <c r="P96" s="614"/>
    </row>
    <row r="97" spans="1:16" s="616" customFormat="1">
      <c r="A97" s="614"/>
      <c r="B97" s="614"/>
      <c r="C97" s="614"/>
      <c r="D97" s="614"/>
      <c r="E97" s="614"/>
      <c r="F97" s="614"/>
      <c r="G97" s="614"/>
      <c r="H97" s="614"/>
      <c r="I97" s="614"/>
      <c r="J97" s="614"/>
      <c r="K97" s="614"/>
      <c r="L97" s="614"/>
      <c r="M97" s="614"/>
      <c r="N97" s="614"/>
      <c r="O97" s="614"/>
      <c r="P97" s="614"/>
    </row>
    <row r="98" spans="1:16" s="616" customFormat="1">
      <c r="A98" s="614"/>
      <c r="B98" s="614"/>
      <c r="C98" s="614"/>
      <c r="D98" s="614"/>
      <c r="E98" s="614"/>
      <c r="F98" s="614"/>
      <c r="G98" s="614"/>
      <c r="H98" s="614"/>
      <c r="I98" s="614"/>
      <c r="J98" s="614"/>
      <c r="K98" s="614"/>
      <c r="L98" s="614"/>
      <c r="M98" s="614"/>
      <c r="N98" s="614"/>
      <c r="O98" s="614"/>
      <c r="P98" s="614"/>
    </row>
    <row r="99" spans="1:16" s="616" customFormat="1">
      <c r="A99" s="614"/>
      <c r="B99" s="614"/>
      <c r="C99" s="614"/>
      <c r="D99" s="614"/>
      <c r="E99" s="614"/>
      <c r="F99" s="614"/>
      <c r="G99" s="614"/>
      <c r="H99" s="614"/>
      <c r="I99" s="614"/>
      <c r="J99" s="614"/>
      <c r="K99" s="614"/>
      <c r="L99" s="614"/>
      <c r="M99" s="614"/>
      <c r="N99" s="614"/>
      <c r="O99" s="614"/>
      <c r="P99" s="614"/>
    </row>
    <row r="100" spans="1:16" s="616" customFormat="1">
      <c r="A100" s="614"/>
      <c r="B100" s="614"/>
      <c r="C100" s="614"/>
      <c r="D100" s="614"/>
      <c r="E100" s="614"/>
      <c r="F100" s="614"/>
      <c r="G100" s="614"/>
      <c r="H100" s="614"/>
      <c r="I100" s="614"/>
      <c r="J100" s="614"/>
      <c r="K100" s="614"/>
      <c r="L100" s="614"/>
      <c r="M100" s="614"/>
      <c r="N100" s="614"/>
      <c r="O100" s="614"/>
      <c r="P100" s="614"/>
    </row>
    <row r="101" spans="1:16" s="616" customFormat="1">
      <c r="A101" s="614"/>
      <c r="B101" s="614"/>
      <c r="C101" s="614"/>
      <c r="D101" s="614"/>
      <c r="E101" s="614"/>
      <c r="F101" s="614"/>
      <c r="G101" s="614"/>
      <c r="H101" s="614"/>
      <c r="I101" s="614"/>
      <c r="J101" s="614"/>
      <c r="K101" s="614"/>
      <c r="L101" s="614"/>
      <c r="M101" s="614"/>
      <c r="N101" s="614"/>
      <c r="O101" s="614"/>
      <c r="P101" s="614"/>
    </row>
    <row r="102" spans="1:16" s="616" customFormat="1">
      <c r="A102" s="614"/>
      <c r="B102" s="614"/>
      <c r="C102" s="614"/>
      <c r="D102" s="614"/>
      <c r="E102" s="614"/>
      <c r="F102" s="614"/>
      <c r="G102" s="614"/>
      <c r="H102" s="614"/>
      <c r="I102" s="614"/>
      <c r="J102" s="614"/>
      <c r="K102" s="614"/>
      <c r="L102" s="614"/>
      <c r="M102" s="614"/>
      <c r="N102" s="614"/>
      <c r="O102" s="614"/>
      <c r="P102" s="614"/>
    </row>
    <row r="103" spans="1:16" s="616" customFormat="1">
      <c r="A103" s="614"/>
      <c r="B103" s="614"/>
      <c r="C103" s="614"/>
      <c r="D103" s="614"/>
      <c r="E103" s="614"/>
      <c r="F103" s="614"/>
      <c r="G103" s="614"/>
      <c r="H103" s="614"/>
      <c r="I103" s="614"/>
      <c r="J103" s="614"/>
      <c r="K103" s="614"/>
      <c r="L103" s="614"/>
      <c r="M103" s="614"/>
      <c r="N103" s="614"/>
      <c r="O103" s="614"/>
      <c r="P103" s="614"/>
    </row>
    <row r="104" spans="1:16" s="616" customFormat="1">
      <c r="A104" s="614"/>
      <c r="B104" s="614"/>
      <c r="C104" s="614"/>
      <c r="D104" s="614"/>
      <c r="E104" s="614"/>
      <c r="F104" s="614"/>
      <c r="G104" s="614"/>
      <c r="H104" s="614"/>
      <c r="I104" s="614"/>
      <c r="J104" s="614"/>
      <c r="K104" s="614"/>
      <c r="L104" s="614"/>
      <c r="M104" s="614"/>
      <c r="N104" s="614"/>
      <c r="O104" s="614"/>
      <c r="P104" s="614"/>
    </row>
    <row r="105" spans="1:16" s="616" customFormat="1">
      <c r="A105" s="614"/>
      <c r="B105" s="614"/>
      <c r="C105" s="614"/>
      <c r="D105" s="614"/>
      <c r="E105" s="614"/>
      <c r="F105" s="614"/>
      <c r="G105" s="614"/>
      <c r="H105" s="614"/>
      <c r="I105" s="614"/>
      <c r="J105" s="614"/>
      <c r="K105" s="614"/>
      <c r="L105" s="614"/>
      <c r="M105" s="614"/>
      <c r="N105" s="614"/>
      <c r="O105" s="614"/>
      <c r="P105" s="614"/>
    </row>
    <row r="106" spans="1:16" s="616" customFormat="1">
      <c r="A106" s="614"/>
      <c r="B106" s="614"/>
      <c r="C106" s="614"/>
      <c r="D106" s="614"/>
      <c r="E106" s="614"/>
      <c r="F106" s="614"/>
      <c r="G106" s="614"/>
      <c r="H106" s="614"/>
      <c r="I106" s="614"/>
      <c r="J106" s="614"/>
      <c r="K106" s="614"/>
      <c r="L106" s="614"/>
      <c r="M106" s="614"/>
      <c r="N106" s="614"/>
      <c r="O106" s="614"/>
      <c r="P106" s="614"/>
    </row>
    <row r="107" spans="1:16" s="616" customFormat="1">
      <c r="A107" s="614"/>
      <c r="B107" s="614"/>
      <c r="C107" s="614"/>
      <c r="D107" s="614"/>
      <c r="E107" s="614"/>
      <c r="F107" s="614"/>
      <c r="G107" s="614"/>
      <c r="H107" s="614"/>
      <c r="I107" s="614"/>
      <c r="J107" s="614"/>
      <c r="K107" s="614"/>
      <c r="L107" s="614"/>
      <c r="M107" s="614"/>
      <c r="N107" s="614"/>
      <c r="O107" s="614"/>
      <c r="P107" s="614"/>
    </row>
    <row r="108" spans="1:16" s="616" customFormat="1">
      <c r="A108" s="614"/>
      <c r="B108" s="614"/>
      <c r="C108" s="614"/>
      <c r="D108" s="614"/>
      <c r="E108" s="614"/>
      <c r="F108" s="614"/>
      <c r="G108" s="614"/>
      <c r="H108" s="614"/>
      <c r="I108" s="614"/>
      <c r="J108" s="614"/>
      <c r="K108" s="614"/>
      <c r="L108" s="614"/>
      <c r="M108" s="614"/>
      <c r="N108" s="614"/>
      <c r="O108" s="614"/>
      <c r="P108" s="614"/>
    </row>
    <row r="109" spans="1:16" s="616" customFormat="1">
      <c r="A109" s="614"/>
      <c r="B109" s="614"/>
      <c r="C109" s="614"/>
      <c r="D109" s="614"/>
      <c r="E109" s="614"/>
      <c r="F109" s="614"/>
      <c r="G109" s="614"/>
      <c r="H109" s="614"/>
      <c r="I109" s="614"/>
      <c r="J109" s="614"/>
      <c r="K109" s="614"/>
      <c r="L109" s="614"/>
      <c r="M109" s="614"/>
      <c r="N109" s="614"/>
      <c r="O109" s="614"/>
      <c r="P109" s="614"/>
    </row>
    <row r="110" spans="1:16" s="616" customFormat="1">
      <c r="A110" s="614"/>
      <c r="B110" s="614"/>
      <c r="C110" s="614"/>
      <c r="D110" s="614"/>
      <c r="E110" s="614"/>
      <c r="F110" s="614"/>
      <c r="G110" s="614"/>
      <c r="H110" s="614"/>
      <c r="I110" s="614"/>
      <c r="J110" s="614"/>
      <c r="K110" s="614"/>
      <c r="L110" s="614"/>
      <c r="M110" s="614"/>
      <c r="N110" s="614"/>
      <c r="O110" s="614"/>
      <c r="P110" s="614"/>
    </row>
    <row r="111" spans="1:16" s="616" customFormat="1">
      <c r="A111" s="614"/>
      <c r="B111" s="614"/>
      <c r="C111" s="614"/>
      <c r="D111" s="614"/>
      <c r="E111" s="614"/>
      <c r="F111" s="614"/>
      <c r="G111" s="614"/>
      <c r="H111" s="614"/>
      <c r="I111" s="614"/>
      <c r="J111" s="614"/>
      <c r="K111" s="614"/>
      <c r="L111" s="614"/>
      <c r="M111" s="614"/>
      <c r="N111" s="614"/>
      <c r="O111" s="614"/>
      <c r="P111" s="614"/>
    </row>
    <row r="112" spans="1:16" s="616" customFormat="1">
      <c r="A112" s="614"/>
      <c r="B112" s="614"/>
      <c r="C112" s="614"/>
      <c r="D112" s="614"/>
      <c r="E112" s="614"/>
      <c r="F112" s="614"/>
      <c r="G112" s="614"/>
      <c r="H112" s="614"/>
      <c r="I112" s="614"/>
      <c r="J112" s="614"/>
      <c r="K112" s="614"/>
      <c r="L112" s="614"/>
      <c r="M112" s="614"/>
      <c r="N112" s="614"/>
      <c r="O112" s="614"/>
      <c r="P112" s="614"/>
    </row>
    <row r="113" spans="1:16" s="616" customFormat="1">
      <c r="A113" s="614"/>
      <c r="B113" s="614"/>
      <c r="C113" s="614"/>
      <c r="D113" s="614"/>
      <c r="E113" s="614"/>
      <c r="F113" s="614"/>
      <c r="G113" s="614"/>
      <c r="H113" s="614"/>
      <c r="I113" s="614"/>
      <c r="J113" s="614"/>
      <c r="K113" s="614"/>
      <c r="L113" s="614"/>
      <c r="M113" s="614"/>
      <c r="N113" s="614"/>
      <c r="O113" s="614"/>
      <c r="P113" s="614"/>
    </row>
    <row r="114" spans="1:16" s="616" customFormat="1">
      <c r="A114" s="614"/>
      <c r="B114" s="614"/>
      <c r="C114" s="614"/>
      <c r="D114" s="614"/>
      <c r="E114" s="614"/>
      <c r="F114" s="614"/>
      <c r="G114" s="614"/>
      <c r="H114" s="614"/>
      <c r="I114" s="614"/>
      <c r="J114" s="614"/>
      <c r="K114" s="614"/>
      <c r="L114" s="614"/>
      <c r="M114" s="614"/>
      <c r="N114" s="614"/>
      <c r="O114" s="614"/>
      <c r="P114" s="614"/>
    </row>
    <row r="115" spans="1:16" s="616" customFormat="1">
      <c r="A115" s="614"/>
      <c r="B115" s="614"/>
      <c r="C115" s="614"/>
      <c r="D115" s="614"/>
      <c r="E115" s="614"/>
      <c r="F115" s="614"/>
      <c r="G115" s="614"/>
      <c r="H115" s="614"/>
      <c r="I115" s="614"/>
      <c r="J115" s="614"/>
      <c r="K115" s="614"/>
      <c r="L115" s="614"/>
      <c r="M115" s="614"/>
      <c r="N115" s="614"/>
      <c r="O115" s="614"/>
      <c r="P115" s="614"/>
    </row>
    <row r="116" spans="1:16" s="616" customFormat="1">
      <c r="A116" s="614"/>
      <c r="B116" s="614"/>
      <c r="C116" s="614"/>
      <c r="D116" s="614"/>
      <c r="E116" s="614"/>
      <c r="F116" s="614"/>
      <c r="G116" s="614"/>
      <c r="H116" s="614"/>
      <c r="I116" s="614"/>
      <c r="J116" s="614"/>
      <c r="K116" s="614"/>
      <c r="L116" s="614"/>
      <c r="M116" s="614"/>
      <c r="N116" s="614"/>
      <c r="O116" s="614"/>
      <c r="P116" s="614"/>
    </row>
    <row r="117" spans="1:16" s="616" customFormat="1">
      <c r="A117" s="614"/>
      <c r="B117" s="614"/>
      <c r="C117" s="614"/>
      <c r="D117" s="614"/>
      <c r="E117" s="614"/>
      <c r="F117" s="614"/>
      <c r="G117" s="614"/>
      <c r="H117" s="614"/>
      <c r="I117" s="614"/>
      <c r="J117" s="614"/>
      <c r="K117" s="614"/>
      <c r="L117" s="614"/>
      <c r="M117" s="614"/>
      <c r="N117" s="614"/>
      <c r="O117" s="614"/>
      <c r="P117" s="614"/>
    </row>
    <row r="118" spans="1:16" s="616" customFormat="1">
      <c r="A118" s="614"/>
      <c r="B118" s="614"/>
      <c r="C118" s="614"/>
      <c r="D118" s="614"/>
      <c r="E118" s="614"/>
      <c r="F118" s="614"/>
      <c r="G118" s="614"/>
      <c r="H118" s="614"/>
      <c r="I118" s="614"/>
      <c r="J118" s="614"/>
      <c r="K118" s="614"/>
      <c r="L118" s="614"/>
      <c r="M118" s="614"/>
      <c r="N118" s="614"/>
      <c r="O118" s="614"/>
      <c r="P118" s="614"/>
    </row>
    <row r="119" spans="1:16" s="616" customFormat="1">
      <c r="A119" s="614"/>
      <c r="B119" s="614"/>
      <c r="C119" s="614"/>
      <c r="D119" s="614"/>
      <c r="E119" s="614"/>
      <c r="F119" s="614"/>
      <c r="G119" s="614"/>
      <c r="H119" s="614"/>
      <c r="I119" s="614"/>
      <c r="J119" s="614"/>
      <c r="K119" s="614"/>
      <c r="L119" s="614"/>
      <c r="M119" s="614"/>
      <c r="N119" s="614"/>
      <c r="O119" s="614"/>
      <c r="P119" s="614"/>
    </row>
    <row r="120" spans="1:16" s="616" customFormat="1">
      <c r="A120" s="614"/>
      <c r="B120" s="614"/>
      <c r="C120" s="614"/>
      <c r="D120" s="614"/>
      <c r="E120" s="614"/>
      <c r="F120" s="614"/>
      <c r="G120" s="614"/>
      <c r="H120" s="614"/>
      <c r="I120" s="614"/>
      <c r="J120" s="614"/>
      <c r="K120" s="614"/>
      <c r="L120" s="614"/>
      <c r="M120" s="614"/>
      <c r="N120" s="614"/>
      <c r="O120" s="614"/>
      <c r="P120" s="614"/>
    </row>
    <row r="121" spans="1:16" s="616" customFormat="1">
      <c r="A121" s="614"/>
      <c r="B121" s="614"/>
      <c r="C121" s="614"/>
      <c r="D121" s="614"/>
      <c r="E121" s="614"/>
      <c r="F121" s="614"/>
      <c r="G121" s="614"/>
      <c r="H121" s="614"/>
      <c r="I121" s="614"/>
      <c r="J121" s="614"/>
      <c r="K121" s="614"/>
      <c r="L121" s="614"/>
      <c r="M121" s="614"/>
      <c r="N121" s="614"/>
      <c r="O121" s="614"/>
      <c r="P121" s="614"/>
    </row>
    <row r="122" spans="1:16" s="616" customFormat="1">
      <c r="A122" s="614"/>
      <c r="B122" s="614"/>
      <c r="C122" s="614"/>
      <c r="D122" s="614"/>
      <c r="E122" s="614"/>
      <c r="F122" s="614"/>
      <c r="G122" s="614"/>
      <c r="H122" s="614"/>
      <c r="I122" s="614"/>
      <c r="J122" s="614"/>
      <c r="K122" s="614"/>
      <c r="L122" s="614"/>
      <c r="M122" s="614"/>
      <c r="N122" s="614"/>
      <c r="O122" s="614"/>
      <c r="P122" s="614"/>
    </row>
    <row r="123" spans="1:16" s="616" customFormat="1">
      <c r="A123" s="614"/>
      <c r="B123" s="614"/>
      <c r="C123" s="614"/>
      <c r="D123" s="614"/>
      <c r="E123" s="614"/>
      <c r="F123" s="614"/>
      <c r="G123" s="614"/>
      <c r="H123" s="614"/>
      <c r="I123" s="614"/>
      <c r="J123" s="614"/>
      <c r="K123" s="614"/>
      <c r="L123" s="614"/>
      <c r="M123" s="614"/>
      <c r="N123" s="614"/>
      <c r="O123" s="614"/>
      <c r="P123" s="614"/>
    </row>
    <row r="124" spans="1:16" s="616" customFormat="1">
      <c r="A124" s="614"/>
      <c r="B124" s="614"/>
      <c r="C124" s="614"/>
      <c r="D124" s="614"/>
      <c r="E124" s="614"/>
      <c r="F124" s="614"/>
      <c r="G124" s="614"/>
      <c r="H124" s="614"/>
      <c r="I124" s="614"/>
      <c r="J124" s="614"/>
      <c r="K124" s="614"/>
      <c r="L124" s="614"/>
      <c r="M124" s="614"/>
      <c r="N124" s="614"/>
      <c r="O124" s="614"/>
      <c r="P124" s="614"/>
    </row>
    <row r="125" spans="1:16" s="616" customFormat="1">
      <c r="A125" s="614"/>
      <c r="B125" s="614"/>
      <c r="C125" s="614"/>
      <c r="D125" s="614"/>
      <c r="E125" s="614"/>
      <c r="F125" s="614"/>
      <c r="G125" s="614"/>
      <c r="H125" s="614"/>
      <c r="I125" s="614"/>
      <c r="J125" s="614"/>
      <c r="K125" s="614"/>
      <c r="L125" s="614"/>
      <c r="M125" s="614"/>
      <c r="N125" s="614"/>
      <c r="O125" s="614"/>
      <c r="P125" s="614"/>
    </row>
    <row r="126" spans="1:16" s="616" customFormat="1">
      <c r="A126" s="614"/>
      <c r="B126" s="614"/>
      <c r="C126" s="614"/>
      <c r="D126" s="614"/>
      <c r="E126" s="614"/>
      <c r="F126" s="614"/>
      <c r="G126" s="614"/>
      <c r="H126" s="614"/>
      <c r="I126" s="614"/>
      <c r="J126" s="614"/>
      <c r="K126" s="614"/>
      <c r="L126" s="614"/>
      <c r="M126" s="614"/>
      <c r="N126" s="614"/>
      <c r="O126" s="614"/>
      <c r="P126" s="614"/>
    </row>
    <row r="127" spans="1:16" s="616" customFormat="1">
      <c r="A127" s="614"/>
      <c r="B127" s="614"/>
      <c r="C127" s="614"/>
      <c r="D127" s="614"/>
      <c r="E127" s="614"/>
      <c r="F127" s="614"/>
      <c r="G127" s="614"/>
      <c r="H127" s="614"/>
      <c r="I127" s="614"/>
      <c r="J127" s="614"/>
      <c r="K127" s="614"/>
      <c r="L127" s="614"/>
      <c r="M127" s="614"/>
      <c r="N127" s="614"/>
      <c r="O127" s="614"/>
      <c r="P127" s="614"/>
    </row>
    <row r="128" spans="1:16" s="616" customFormat="1">
      <c r="A128" s="614"/>
      <c r="B128" s="614"/>
      <c r="C128" s="614"/>
      <c r="D128" s="614"/>
      <c r="E128" s="614"/>
      <c r="F128" s="614"/>
      <c r="G128" s="614"/>
      <c r="H128" s="614"/>
      <c r="I128" s="614"/>
      <c r="J128" s="614"/>
      <c r="K128" s="614"/>
      <c r="L128" s="614"/>
      <c r="M128" s="614"/>
      <c r="N128" s="614"/>
      <c r="O128" s="614"/>
      <c r="P128" s="614"/>
    </row>
    <row r="129" spans="1:16" s="616" customFormat="1">
      <c r="A129" s="614"/>
      <c r="B129" s="614"/>
      <c r="C129" s="614"/>
      <c r="D129" s="614"/>
      <c r="E129" s="614"/>
      <c r="F129" s="614"/>
      <c r="G129" s="614"/>
      <c r="H129" s="614"/>
      <c r="I129" s="614"/>
      <c r="J129" s="614"/>
      <c r="K129" s="614"/>
      <c r="L129" s="614"/>
      <c r="M129" s="614"/>
      <c r="N129" s="614"/>
      <c r="O129" s="614"/>
      <c r="P129" s="614"/>
    </row>
    <row r="130" spans="1:16" s="616" customFormat="1">
      <c r="A130" s="614"/>
      <c r="B130" s="614"/>
      <c r="C130" s="614"/>
      <c r="D130" s="614"/>
      <c r="E130" s="614"/>
      <c r="F130" s="614"/>
      <c r="G130" s="614"/>
      <c r="H130" s="614"/>
      <c r="I130" s="614"/>
      <c r="J130" s="614"/>
      <c r="K130" s="614"/>
      <c r="L130" s="614"/>
      <c r="M130" s="614"/>
      <c r="N130" s="614"/>
      <c r="O130" s="614"/>
      <c r="P130" s="614"/>
    </row>
    <row r="131" spans="1:16" s="616" customFormat="1">
      <c r="A131" s="614"/>
      <c r="B131" s="614"/>
      <c r="C131" s="614"/>
      <c r="D131" s="614"/>
      <c r="E131" s="614"/>
      <c r="F131" s="614"/>
      <c r="G131" s="614"/>
      <c r="H131" s="614"/>
      <c r="I131" s="614"/>
      <c r="J131" s="614"/>
      <c r="K131" s="614"/>
      <c r="L131" s="614"/>
      <c r="M131" s="614"/>
      <c r="N131" s="614"/>
      <c r="O131" s="614"/>
      <c r="P131" s="614"/>
    </row>
    <row r="132" spans="1:16" s="616" customFormat="1">
      <c r="A132" s="614"/>
      <c r="B132" s="614"/>
      <c r="C132" s="614"/>
      <c r="D132" s="614"/>
      <c r="E132" s="614"/>
      <c r="F132" s="614"/>
      <c r="G132" s="614"/>
      <c r="H132" s="614"/>
      <c r="I132" s="614"/>
      <c r="J132" s="614"/>
      <c r="K132" s="614"/>
      <c r="L132" s="614"/>
      <c r="M132" s="614"/>
      <c r="N132" s="614"/>
      <c r="O132" s="614"/>
      <c r="P132" s="614"/>
    </row>
    <row r="133" spans="1:16" s="616" customFormat="1">
      <c r="A133" s="614"/>
      <c r="B133" s="614"/>
      <c r="C133" s="614"/>
      <c r="D133" s="614"/>
      <c r="E133" s="614"/>
      <c r="F133" s="614"/>
      <c r="G133" s="614"/>
      <c r="H133" s="614"/>
      <c r="I133" s="614"/>
      <c r="J133" s="614"/>
      <c r="K133" s="614"/>
      <c r="L133" s="614"/>
      <c r="M133" s="614"/>
      <c r="N133" s="614"/>
      <c r="O133" s="614"/>
      <c r="P133" s="614"/>
    </row>
    <row r="134" spans="1:16" s="616" customFormat="1">
      <c r="A134" s="614"/>
      <c r="B134" s="614"/>
      <c r="C134" s="614"/>
      <c r="D134" s="614"/>
      <c r="E134" s="614"/>
      <c r="F134" s="614"/>
      <c r="G134" s="614"/>
      <c r="H134" s="614"/>
      <c r="I134" s="614"/>
      <c r="J134" s="614"/>
      <c r="K134" s="614"/>
      <c r="L134" s="614"/>
      <c r="M134" s="614"/>
      <c r="N134" s="614"/>
      <c r="O134" s="614"/>
      <c r="P134" s="614"/>
    </row>
    <row r="135" spans="1:16" s="616" customFormat="1">
      <c r="A135" s="614"/>
      <c r="B135" s="614"/>
      <c r="C135" s="614"/>
      <c r="D135" s="614"/>
      <c r="E135" s="614"/>
      <c r="F135" s="614"/>
      <c r="G135" s="614"/>
      <c r="H135" s="614"/>
      <c r="I135" s="614"/>
      <c r="J135" s="614"/>
      <c r="K135" s="614"/>
      <c r="L135" s="614"/>
      <c r="M135" s="614"/>
      <c r="N135" s="614"/>
      <c r="O135" s="614"/>
      <c r="P135" s="614"/>
    </row>
    <row r="136" spans="1:16" s="616" customFormat="1">
      <c r="A136" s="614"/>
      <c r="B136" s="614"/>
      <c r="C136" s="614"/>
      <c r="D136" s="614"/>
      <c r="E136" s="614"/>
      <c r="F136" s="614"/>
      <c r="G136" s="614"/>
      <c r="H136" s="614"/>
      <c r="I136" s="614"/>
      <c r="J136" s="614"/>
      <c r="K136" s="614"/>
      <c r="L136" s="614"/>
      <c r="M136" s="614"/>
      <c r="N136" s="614"/>
      <c r="O136" s="614"/>
      <c r="P136" s="614"/>
    </row>
    <row r="137" spans="1:16" s="616" customFormat="1">
      <c r="A137" s="614"/>
      <c r="B137" s="614"/>
      <c r="C137" s="614"/>
      <c r="D137" s="614"/>
      <c r="E137" s="614"/>
      <c r="F137" s="614"/>
      <c r="G137" s="614"/>
      <c r="H137" s="614"/>
      <c r="I137" s="614"/>
      <c r="J137" s="614"/>
      <c r="K137" s="614"/>
      <c r="L137" s="614"/>
      <c r="M137" s="614"/>
      <c r="N137" s="614"/>
      <c r="O137" s="614"/>
      <c r="P137" s="614"/>
    </row>
    <row r="138" spans="1:16" s="616" customFormat="1">
      <c r="A138" s="614"/>
      <c r="B138" s="614"/>
      <c r="C138" s="614"/>
      <c r="D138" s="614"/>
      <c r="E138" s="614"/>
      <c r="F138" s="614"/>
      <c r="G138" s="614"/>
      <c r="H138" s="614"/>
      <c r="I138" s="614"/>
      <c r="J138" s="614"/>
      <c r="K138" s="614"/>
      <c r="L138" s="614"/>
      <c r="M138" s="614"/>
      <c r="N138" s="614"/>
      <c r="O138" s="614"/>
      <c r="P138" s="614"/>
    </row>
    <row r="139" spans="1:16" s="616" customFormat="1">
      <c r="A139" s="614"/>
      <c r="B139" s="614"/>
      <c r="C139" s="614"/>
      <c r="D139" s="614"/>
      <c r="E139" s="614"/>
      <c r="F139" s="614"/>
      <c r="G139" s="614"/>
      <c r="H139" s="614"/>
      <c r="I139" s="614"/>
      <c r="J139" s="614"/>
      <c r="K139" s="614"/>
      <c r="L139" s="614"/>
      <c r="M139" s="614"/>
      <c r="N139" s="614"/>
      <c r="O139" s="614"/>
      <c r="P139" s="614"/>
    </row>
    <row r="140" spans="1:16" s="616" customFormat="1">
      <c r="A140" s="614"/>
      <c r="B140" s="614"/>
      <c r="C140" s="614"/>
      <c r="D140" s="614"/>
      <c r="E140" s="614"/>
      <c r="F140" s="614"/>
      <c r="G140" s="614"/>
      <c r="H140" s="614"/>
      <c r="I140" s="614"/>
      <c r="J140" s="614"/>
      <c r="K140" s="614"/>
      <c r="L140" s="614"/>
      <c r="M140" s="614"/>
      <c r="N140" s="614"/>
      <c r="O140" s="614"/>
      <c r="P140" s="614"/>
    </row>
    <row r="141" spans="1:16" s="616" customFormat="1">
      <c r="A141" s="614"/>
      <c r="B141" s="614"/>
      <c r="C141" s="614"/>
      <c r="D141" s="614"/>
      <c r="E141" s="614"/>
      <c r="F141" s="614"/>
      <c r="G141" s="614"/>
      <c r="H141" s="614"/>
      <c r="I141" s="614"/>
      <c r="J141" s="614"/>
      <c r="K141" s="614"/>
      <c r="L141" s="614"/>
      <c r="M141" s="614"/>
      <c r="N141" s="614"/>
      <c r="O141" s="614"/>
      <c r="P141" s="614"/>
    </row>
    <row r="142" spans="1:16" s="616" customFormat="1">
      <c r="A142" s="614"/>
      <c r="B142" s="614"/>
      <c r="C142" s="614"/>
      <c r="D142" s="614"/>
      <c r="E142" s="614"/>
      <c r="F142" s="614"/>
      <c r="G142" s="614"/>
      <c r="H142" s="614"/>
      <c r="I142" s="614"/>
      <c r="J142" s="614"/>
      <c r="K142" s="614"/>
      <c r="L142" s="614"/>
      <c r="M142" s="614"/>
      <c r="N142" s="614"/>
      <c r="O142" s="614"/>
      <c r="P142" s="614"/>
    </row>
    <row r="143" spans="1:16" s="616" customFormat="1">
      <c r="A143" s="614"/>
      <c r="B143" s="614"/>
      <c r="C143" s="614"/>
      <c r="D143" s="614"/>
      <c r="E143" s="614"/>
      <c r="F143" s="614"/>
      <c r="G143" s="614"/>
      <c r="H143" s="614"/>
      <c r="I143" s="614"/>
      <c r="J143" s="614"/>
      <c r="K143" s="614"/>
      <c r="L143" s="614"/>
      <c r="M143" s="614"/>
      <c r="N143" s="614"/>
      <c r="O143" s="614"/>
      <c r="P143" s="614"/>
    </row>
    <row r="144" spans="1:16" s="616" customFormat="1">
      <c r="A144" s="614"/>
      <c r="B144" s="614"/>
      <c r="C144" s="614"/>
      <c r="D144" s="614"/>
      <c r="E144" s="614"/>
      <c r="F144" s="614"/>
      <c r="G144" s="614"/>
      <c r="H144" s="614"/>
      <c r="I144" s="614"/>
      <c r="J144" s="614"/>
      <c r="K144" s="614"/>
      <c r="L144" s="614"/>
      <c r="M144" s="614"/>
      <c r="N144" s="614"/>
      <c r="O144" s="614"/>
      <c r="P144" s="614"/>
    </row>
    <row r="145" spans="1:16" s="616" customFormat="1">
      <c r="A145" s="614"/>
      <c r="B145" s="614"/>
      <c r="C145" s="614"/>
      <c r="D145" s="614"/>
      <c r="E145" s="614"/>
      <c r="F145" s="614"/>
      <c r="G145" s="614"/>
      <c r="H145" s="614"/>
      <c r="I145" s="614"/>
      <c r="J145" s="614"/>
      <c r="K145" s="614"/>
      <c r="L145" s="614"/>
      <c r="M145" s="614"/>
      <c r="N145" s="614"/>
      <c r="O145" s="614"/>
      <c r="P145" s="614"/>
    </row>
    <row r="146" spans="1:16" s="616" customFormat="1">
      <c r="A146" s="614"/>
      <c r="B146" s="614"/>
      <c r="C146" s="614"/>
      <c r="D146" s="614"/>
      <c r="E146" s="614"/>
      <c r="F146" s="614"/>
      <c r="G146" s="614"/>
      <c r="H146" s="614"/>
      <c r="I146" s="614"/>
      <c r="J146" s="614"/>
      <c r="K146" s="614"/>
      <c r="L146" s="614"/>
      <c r="M146" s="614"/>
      <c r="N146" s="614"/>
      <c r="O146" s="614"/>
      <c r="P146" s="614"/>
    </row>
    <row r="147" spans="1:16" s="616" customFormat="1">
      <c r="A147" s="614"/>
      <c r="B147" s="614"/>
      <c r="C147" s="614"/>
      <c r="D147" s="614"/>
      <c r="E147" s="614"/>
      <c r="F147" s="614"/>
      <c r="G147" s="614"/>
      <c r="H147" s="614"/>
      <c r="I147" s="614"/>
      <c r="J147" s="614"/>
      <c r="K147" s="614"/>
      <c r="L147" s="614"/>
      <c r="M147" s="614"/>
      <c r="N147" s="614"/>
      <c r="O147" s="614"/>
      <c r="P147" s="614"/>
    </row>
    <row r="148" spans="1:16" s="616" customFormat="1">
      <c r="A148" s="614"/>
      <c r="B148" s="614"/>
      <c r="C148" s="614"/>
      <c r="D148" s="614"/>
      <c r="E148" s="614"/>
      <c r="F148" s="614"/>
      <c r="G148" s="614"/>
      <c r="H148" s="614"/>
      <c r="I148" s="614"/>
      <c r="J148" s="614"/>
      <c r="K148" s="614"/>
      <c r="L148" s="614"/>
      <c r="M148" s="614"/>
      <c r="N148" s="614"/>
      <c r="O148" s="614"/>
      <c r="P148" s="614"/>
    </row>
    <row r="149" spans="1:16" s="616" customFormat="1">
      <c r="A149" s="614"/>
      <c r="B149" s="614"/>
      <c r="C149" s="614"/>
      <c r="D149" s="614"/>
      <c r="E149" s="614"/>
      <c r="F149" s="614"/>
      <c r="G149" s="614"/>
      <c r="H149" s="614"/>
      <c r="I149" s="614"/>
      <c r="J149" s="614"/>
      <c r="K149" s="614"/>
      <c r="L149" s="614"/>
      <c r="M149" s="614"/>
      <c r="N149" s="614"/>
      <c r="O149" s="614"/>
      <c r="P149" s="614"/>
    </row>
    <row r="150" spans="1:16" s="616" customFormat="1">
      <c r="A150" s="614"/>
      <c r="B150" s="614"/>
      <c r="C150" s="614"/>
      <c r="D150" s="614"/>
      <c r="E150" s="614"/>
      <c r="F150" s="614"/>
      <c r="G150" s="614"/>
      <c r="H150" s="614"/>
      <c r="I150" s="614"/>
      <c r="J150" s="614"/>
      <c r="K150" s="614"/>
      <c r="L150" s="614"/>
      <c r="M150" s="614"/>
      <c r="N150" s="614"/>
      <c r="O150" s="614"/>
      <c r="P150" s="614"/>
    </row>
    <row r="151" spans="1:16" s="616" customFormat="1">
      <c r="A151" s="614"/>
      <c r="B151" s="614"/>
      <c r="C151" s="614"/>
      <c r="D151" s="614"/>
      <c r="E151" s="614"/>
      <c r="F151" s="614"/>
      <c r="G151" s="614"/>
      <c r="H151" s="614"/>
      <c r="I151" s="614"/>
      <c r="J151" s="614"/>
      <c r="K151" s="614"/>
      <c r="L151" s="614"/>
      <c r="M151" s="614"/>
      <c r="N151" s="614"/>
      <c r="O151" s="614"/>
      <c r="P151" s="614"/>
    </row>
    <row r="152" spans="1:16" s="616" customFormat="1">
      <c r="A152" s="614"/>
      <c r="B152" s="614"/>
      <c r="C152" s="614"/>
      <c r="D152" s="614"/>
      <c r="E152" s="614"/>
      <c r="F152" s="614"/>
      <c r="G152" s="614"/>
      <c r="H152" s="614"/>
      <c r="I152" s="614"/>
      <c r="J152" s="614"/>
      <c r="K152" s="614"/>
      <c r="L152" s="614"/>
      <c r="M152" s="614"/>
      <c r="N152" s="614"/>
      <c r="O152" s="614"/>
      <c r="P152" s="614"/>
    </row>
    <row r="153" spans="1:16" s="616" customFormat="1">
      <c r="A153" s="614"/>
      <c r="B153" s="614"/>
      <c r="C153" s="614"/>
      <c r="D153" s="614"/>
      <c r="E153" s="614"/>
      <c r="F153" s="614"/>
      <c r="G153" s="614"/>
      <c r="H153" s="614"/>
      <c r="I153" s="614"/>
      <c r="J153" s="614"/>
      <c r="K153" s="614"/>
      <c r="L153" s="614"/>
      <c r="M153" s="614"/>
      <c r="N153" s="614"/>
      <c r="O153" s="614"/>
      <c r="P153" s="614"/>
    </row>
    <row r="154" spans="1:16" s="616" customFormat="1">
      <c r="A154" s="614"/>
      <c r="B154" s="614"/>
      <c r="C154" s="614"/>
      <c r="D154" s="614"/>
      <c r="E154" s="614"/>
      <c r="F154" s="614"/>
      <c r="G154" s="614"/>
      <c r="H154" s="614"/>
      <c r="I154" s="614"/>
      <c r="J154" s="614"/>
      <c r="K154" s="614"/>
      <c r="L154" s="614"/>
      <c r="M154" s="614"/>
      <c r="N154" s="614"/>
      <c r="O154" s="614"/>
      <c r="P154" s="614"/>
    </row>
    <row r="155" spans="1:16" s="616" customFormat="1">
      <c r="A155" s="614"/>
      <c r="B155" s="614"/>
      <c r="C155" s="614"/>
      <c r="D155" s="614"/>
      <c r="E155" s="614"/>
      <c r="F155" s="614"/>
      <c r="G155" s="614"/>
      <c r="H155" s="614"/>
      <c r="I155" s="614"/>
      <c r="J155" s="614"/>
      <c r="K155" s="614"/>
      <c r="L155" s="614"/>
      <c r="M155" s="614"/>
      <c r="N155" s="614"/>
      <c r="O155" s="614"/>
      <c r="P155" s="614"/>
    </row>
    <row r="156" spans="1:16" s="616" customFormat="1">
      <c r="A156" s="614"/>
      <c r="B156" s="614"/>
      <c r="C156" s="614"/>
      <c r="D156" s="614"/>
      <c r="E156" s="614"/>
      <c r="F156" s="614"/>
      <c r="G156" s="614"/>
      <c r="H156" s="614"/>
      <c r="I156" s="614"/>
      <c r="J156" s="614"/>
      <c r="K156" s="614"/>
      <c r="L156" s="614"/>
      <c r="M156" s="614"/>
      <c r="N156" s="614"/>
      <c r="O156" s="614"/>
      <c r="P156" s="614"/>
    </row>
    <row r="157" spans="1:16" s="616" customFormat="1">
      <c r="A157" s="614"/>
      <c r="B157" s="614"/>
      <c r="C157" s="614"/>
      <c r="D157" s="614"/>
      <c r="E157" s="614"/>
      <c r="F157" s="614"/>
      <c r="G157" s="614"/>
      <c r="H157" s="614"/>
      <c r="I157" s="614"/>
      <c r="J157" s="614"/>
      <c r="K157" s="614"/>
      <c r="L157" s="614"/>
      <c r="M157" s="614"/>
      <c r="N157" s="614"/>
      <c r="O157" s="614"/>
      <c r="P157" s="614"/>
    </row>
    <row r="158" spans="1:16" s="616" customFormat="1">
      <c r="A158" s="614"/>
      <c r="B158" s="614"/>
      <c r="C158" s="614"/>
      <c r="D158" s="614"/>
      <c r="E158" s="614"/>
      <c r="F158" s="614"/>
      <c r="G158" s="614"/>
      <c r="H158" s="614"/>
      <c r="I158" s="614"/>
      <c r="J158" s="614"/>
      <c r="K158" s="614"/>
      <c r="L158" s="614"/>
      <c r="M158" s="614"/>
      <c r="N158" s="614"/>
      <c r="O158" s="614"/>
      <c r="P158" s="614"/>
    </row>
    <row r="159" spans="1:16" s="616" customFormat="1">
      <c r="A159" s="614"/>
      <c r="B159" s="614"/>
      <c r="C159" s="614"/>
      <c r="D159" s="614"/>
      <c r="E159" s="614"/>
      <c r="F159" s="614"/>
      <c r="G159" s="614"/>
      <c r="H159" s="614"/>
      <c r="I159" s="614"/>
      <c r="J159" s="614"/>
      <c r="K159" s="614"/>
      <c r="L159" s="614"/>
      <c r="M159" s="614"/>
      <c r="N159" s="614"/>
      <c r="O159" s="614"/>
      <c r="P159" s="614"/>
    </row>
    <row r="160" spans="1:16" s="616" customFormat="1">
      <c r="A160" s="614"/>
      <c r="B160" s="614"/>
      <c r="C160" s="614"/>
      <c r="D160" s="614"/>
      <c r="E160" s="614"/>
      <c r="F160" s="614"/>
      <c r="G160" s="614"/>
      <c r="H160" s="614"/>
      <c r="I160" s="614"/>
      <c r="J160" s="614"/>
      <c r="K160" s="614"/>
      <c r="L160" s="614"/>
      <c r="M160" s="614"/>
      <c r="N160" s="614"/>
      <c r="O160" s="614"/>
      <c r="P160" s="614"/>
    </row>
    <row r="161" spans="1:16" s="616" customFormat="1">
      <c r="A161" s="614"/>
      <c r="B161" s="614"/>
      <c r="C161" s="614"/>
      <c r="D161" s="614"/>
      <c r="E161" s="614"/>
      <c r="F161" s="614"/>
      <c r="G161" s="614"/>
      <c r="H161" s="614"/>
      <c r="I161" s="614"/>
      <c r="J161" s="614"/>
      <c r="K161" s="614"/>
      <c r="L161" s="614"/>
      <c r="M161" s="614"/>
      <c r="N161" s="614"/>
      <c r="O161" s="614"/>
      <c r="P161" s="614"/>
    </row>
    <row r="162" spans="1:16" s="616" customFormat="1">
      <c r="A162" s="614"/>
      <c r="B162" s="614"/>
      <c r="C162" s="614"/>
      <c r="D162" s="614"/>
      <c r="E162" s="614"/>
      <c r="F162" s="614"/>
      <c r="G162" s="614"/>
      <c r="H162" s="614"/>
      <c r="I162" s="614"/>
      <c r="J162" s="614"/>
      <c r="K162" s="614"/>
      <c r="L162" s="614"/>
      <c r="M162" s="614"/>
      <c r="N162" s="614"/>
      <c r="O162" s="614"/>
      <c r="P162" s="614"/>
    </row>
    <row r="163" spans="1:16" s="616" customFormat="1">
      <c r="A163" s="614"/>
      <c r="B163" s="614"/>
      <c r="C163" s="614"/>
      <c r="D163" s="614"/>
      <c r="E163" s="614"/>
      <c r="F163" s="614"/>
      <c r="G163" s="614"/>
      <c r="H163" s="614"/>
      <c r="I163" s="614"/>
      <c r="J163" s="614"/>
      <c r="K163" s="614"/>
      <c r="L163" s="614"/>
      <c r="M163" s="614"/>
      <c r="N163" s="614"/>
      <c r="O163" s="614"/>
      <c r="P163" s="614"/>
    </row>
    <row r="164" spans="1:16" s="616" customFormat="1">
      <c r="A164" s="614"/>
      <c r="B164" s="614"/>
      <c r="C164" s="614"/>
      <c r="D164" s="614"/>
      <c r="E164" s="614"/>
      <c r="F164" s="614"/>
      <c r="G164" s="614"/>
      <c r="H164" s="614"/>
      <c r="I164" s="614"/>
      <c r="J164" s="614"/>
      <c r="K164" s="614"/>
      <c r="L164" s="614"/>
      <c r="M164" s="614"/>
      <c r="N164" s="614"/>
      <c r="O164" s="614"/>
      <c r="P164" s="614"/>
    </row>
    <row r="165" spans="1:16" s="616" customFormat="1">
      <c r="A165" s="614"/>
      <c r="B165" s="614"/>
      <c r="C165" s="614"/>
      <c r="D165" s="614"/>
      <c r="E165" s="614"/>
      <c r="F165" s="614"/>
      <c r="G165" s="614"/>
      <c r="H165" s="614"/>
      <c r="I165" s="614"/>
      <c r="J165" s="614"/>
      <c r="K165" s="614"/>
      <c r="L165" s="614"/>
      <c r="M165" s="614"/>
      <c r="N165" s="614"/>
      <c r="O165" s="614"/>
      <c r="P165" s="614"/>
    </row>
    <row r="166" spans="1:16" s="616" customFormat="1">
      <c r="A166" s="614"/>
      <c r="B166" s="614"/>
      <c r="C166" s="614"/>
      <c r="D166" s="614"/>
      <c r="E166" s="614"/>
      <c r="F166" s="614"/>
      <c r="G166" s="614"/>
      <c r="H166" s="614"/>
      <c r="I166" s="614"/>
      <c r="J166" s="614"/>
      <c r="K166" s="614"/>
      <c r="L166" s="614"/>
      <c r="M166" s="614"/>
      <c r="N166" s="614"/>
      <c r="O166" s="614"/>
      <c r="P166" s="614"/>
    </row>
    <row r="167" spans="1:16" s="616" customFormat="1">
      <c r="A167" s="614"/>
      <c r="B167" s="614"/>
      <c r="C167" s="614"/>
      <c r="D167" s="614"/>
      <c r="E167" s="614"/>
      <c r="F167" s="614"/>
      <c r="G167" s="614"/>
      <c r="H167" s="614"/>
      <c r="I167" s="614"/>
      <c r="J167" s="614"/>
      <c r="K167" s="614"/>
      <c r="L167" s="614"/>
      <c r="M167" s="614"/>
      <c r="N167" s="614"/>
      <c r="O167" s="614"/>
      <c r="P167" s="614"/>
    </row>
    <row r="168" spans="1:16" s="616" customFormat="1">
      <c r="A168" s="614"/>
      <c r="B168" s="614"/>
      <c r="C168" s="614"/>
      <c r="D168" s="614"/>
      <c r="E168" s="614"/>
      <c r="F168" s="614"/>
      <c r="G168" s="614"/>
      <c r="H168" s="614"/>
      <c r="I168" s="614"/>
      <c r="J168" s="614"/>
      <c r="K168" s="614"/>
      <c r="L168" s="614"/>
      <c r="M168" s="614"/>
      <c r="N168" s="614"/>
      <c r="O168" s="614"/>
      <c r="P168" s="614"/>
    </row>
    <row r="169" spans="1:16" s="616" customFormat="1">
      <c r="A169" s="614"/>
      <c r="B169" s="614"/>
      <c r="C169" s="614"/>
      <c r="D169" s="614"/>
      <c r="E169" s="614"/>
      <c r="F169" s="614"/>
      <c r="G169" s="614"/>
      <c r="H169" s="614"/>
      <c r="I169" s="614"/>
      <c r="J169" s="614"/>
      <c r="K169" s="614"/>
      <c r="L169" s="614"/>
      <c r="M169" s="614"/>
      <c r="N169" s="614"/>
      <c r="O169" s="614"/>
      <c r="P169" s="614"/>
    </row>
    <row r="170" spans="1:16" s="616" customFormat="1">
      <c r="A170" s="614"/>
      <c r="B170" s="614"/>
      <c r="C170" s="614"/>
      <c r="D170" s="614"/>
      <c r="E170" s="614"/>
      <c r="F170" s="614"/>
      <c r="G170" s="614"/>
      <c r="H170" s="614"/>
      <c r="I170" s="614"/>
      <c r="J170" s="614"/>
      <c r="K170" s="614"/>
      <c r="L170" s="614"/>
      <c r="M170" s="614"/>
      <c r="N170" s="614"/>
      <c r="O170" s="614"/>
      <c r="P170" s="614"/>
    </row>
    <row r="171" spans="1:16" s="616" customFormat="1">
      <c r="A171" s="614"/>
      <c r="B171" s="614"/>
      <c r="C171" s="614"/>
      <c r="D171" s="614"/>
      <c r="E171" s="614"/>
      <c r="F171" s="614"/>
      <c r="G171" s="614"/>
      <c r="H171" s="614"/>
      <c r="I171" s="614"/>
      <c r="J171" s="614"/>
      <c r="K171" s="614"/>
      <c r="L171" s="614"/>
      <c r="M171" s="614"/>
      <c r="N171" s="614"/>
      <c r="O171" s="614"/>
      <c r="P171" s="614"/>
    </row>
    <row r="172" spans="1:16" s="616" customFormat="1">
      <c r="A172" s="614"/>
      <c r="B172" s="614"/>
      <c r="C172" s="614"/>
      <c r="D172" s="614"/>
      <c r="E172" s="614"/>
      <c r="F172" s="614"/>
      <c r="G172" s="614"/>
      <c r="H172" s="614"/>
      <c r="I172" s="614"/>
      <c r="J172" s="614"/>
      <c r="K172" s="614"/>
      <c r="L172" s="614"/>
      <c r="M172" s="614"/>
      <c r="N172" s="614"/>
      <c r="O172" s="614"/>
      <c r="P172" s="614"/>
    </row>
    <row r="173" spans="1:16" s="616" customFormat="1">
      <c r="A173" s="614"/>
      <c r="B173" s="614"/>
      <c r="C173" s="614"/>
      <c r="D173" s="614"/>
      <c r="E173" s="614"/>
      <c r="F173" s="614"/>
      <c r="G173" s="614"/>
      <c r="H173" s="614"/>
      <c r="I173" s="614"/>
      <c r="J173" s="614"/>
      <c r="K173" s="614"/>
      <c r="L173" s="614"/>
      <c r="M173" s="614"/>
      <c r="N173" s="614"/>
      <c r="O173" s="614"/>
      <c r="P173" s="614"/>
    </row>
    <row r="174" spans="1:16" s="616" customFormat="1">
      <c r="A174" s="614"/>
      <c r="B174" s="614"/>
      <c r="C174" s="614"/>
      <c r="D174" s="614"/>
      <c r="E174" s="614"/>
      <c r="F174" s="614"/>
      <c r="G174" s="614"/>
      <c r="H174" s="614"/>
      <c r="I174" s="614"/>
      <c r="J174" s="614"/>
      <c r="K174" s="614"/>
      <c r="L174" s="614"/>
      <c r="M174" s="614"/>
      <c r="N174" s="614"/>
      <c r="O174" s="614"/>
      <c r="P174" s="614"/>
    </row>
    <row r="175" spans="1:16" s="616" customFormat="1">
      <c r="A175" s="614"/>
      <c r="B175" s="614"/>
      <c r="C175" s="614"/>
      <c r="D175" s="614"/>
      <c r="E175" s="614"/>
      <c r="F175" s="614"/>
      <c r="G175" s="614"/>
      <c r="H175" s="614"/>
      <c r="I175" s="614"/>
      <c r="J175" s="614"/>
      <c r="K175" s="614"/>
      <c r="L175" s="614"/>
      <c r="M175" s="614"/>
      <c r="N175" s="614"/>
      <c r="O175" s="614"/>
      <c r="P175" s="614"/>
    </row>
    <row r="176" spans="1:16" s="616" customFormat="1">
      <c r="A176" s="614"/>
      <c r="B176" s="614"/>
      <c r="C176" s="614"/>
      <c r="D176" s="614"/>
      <c r="E176" s="614"/>
      <c r="F176" s="614"/>
      <c r="G176" s="614"/>
      <c r="H176" s="614"/>
      <c r="I176" s="614"/>
      <c r="J176" s="614"/>
      <c r="K176" s="614"/>
      <c r="L176" s="614"/>
      <c r="M176" s="614"/>
      <c r="N176" s="614"/>
      <c r="O176" s="614"/>
      <c r="P176" s="614"/>
    </row>
    <row r="177" spans="1:16" s="616" customFormat="1">
      <c r="A177" s="614"/>
      <c r="B177" s="614"/>
      <c r="C177" s="614"/>
      <c r="D177" s="614"/>
      <c r="E177" s="614"/>
      <c r="F177" s="614"/>
      <c r="G177" s="614"/>
      <c r="H177" s="614"/>
      <c r="I177" s="614"/>
      <c r="J177" s="614"/>
      <c r="K177" s="614"/>
      <c r="L177" s="614"/>
      <c r="M177" s="614"/>
      <c r="N177" s="614"/>
      <c r="O177" s="614"/>
      <c r="P177" s="614"/>
    </row>
    <row r="178" spans="1:16" s="616" customFormat="1">
      <c r="A178" s="614"/>
      <c r="B178" s="614"/>
      <c r="C178" s="614"/>
      <c r="D178" s="614"/>
      <c r="E178" s="614"/>
      <c r="F178" s="614"/>
      <c r="G178" s="614"/>
      <c r="H178" s="614"/>
      <c r="I178" s="614"/>
      <c r="J178" s="614"/>
      <c r="K178" s="614"/>
      <c r="L178" s="614"/>
      <c r="M178" s="614"/>
      <c r="N178" s="614"/>
      <c r="O178" s="614"/>
      <c r="P178" s="614"/>
    </row>
    <row r="179" spans="1:16" s="616" customFormat="1">
      <c r="A179" s="614"/>
      <c r="B179" s="614"/>
      <c r="C179" s="614"/>
      <c r="D179" s="614"/>
      <c r="E179" s="614"/>
      <c r="F179" s="614"/>
      <c r="G179" s="614"/>
      <c r="H179" s="614"/>
      <c r="I179" s="614"/>
      <c r="J179" s="614"/>
      <c r="K179" s="614"/>
      <c r="L179" s="614"/>
      <c r="M179" s="614"/>
      <c r="N179" s="614"/>
      <c r="O179" s="614"/>
      <c r="P179" s="614"/>
    </row>
    <row r="180" spans="1:16" s="616" customFormat="1">
      <c r="A180" s="614"/>
      <c r="B180" s="614"/>
      <c r="C180" s="614"/>
      <c r="D180" s="614"/>
      <c r="E180" s="614"/>
      <c r="F180" s="614"/>
      <c r="G180" s="614"/>
      <c r="H180" s="614"/>
      <c r="I180" s="614"/>
      <c r="J180" s="614"/>
      <c r="K180" s="614"/>
      <c r="L180" s="614"/>
      <c r="M180" s="614"/>
      <c r="N180" s="614"/>
      <c r="O180" s="614"/>
      <c r="P180" s="614"/>
    </row>
    <row r="181" spans="1:16" s="616" customFormat="1">
      <c r="A181" s="614"/>
      <c r="B181" s="614"/>
      <c r="C181" s="614"/>
      <c r="D181" s="614"/>
      <c r="E181" s="614"/>
      <c r="F181" s="614"/>
      <c r="G181" s="614"/>
      <c r="H181" s="614"/>
      <c r="I181" s="614"/>
      <c r="J181" s="614"/>
      <c r="K181" s="614"/>
      <c r="L181" s="614"/>
      <c r="M181" s="614"/>
      <c r="N181" s="614"/>
      <c r="O181" s="614"/>
      <c r="P181" s="614"/>
    </row>
    <row r="182" spans="1:16" s="616" customFormat="1">
      <c r="A182" s="614"/>
      <c r="B182" s="614"/>
      <c r="C182" s="614"/>
      <c r="D182" s="614"/>
      <c r="E182" s="614"/>
      <c r="F182" s="614"/>
      <c r="G182" s="614"/>
      <c r="H182" s="614"/>
      <c r="I182" s="614"/>
      <c r="J182" s="614"/>
      <c r="K182" s="614"/>
      <c r="L182" s="614"/>
      <c r="M182" s="614"/>
      <c r="N182" s="614"/>
      <c r="O182" s="614"/>
      <c r="P182" s="614"/>
    </row>
    <row r="183" spans="1:16" s="616" customFormat="1">
      <c r="A183" s="614"/>
      <c r="B183" s="614"/>
      <c r="C183" s="614"/>
      <c r="D183" s="614"/>
      <c r="E183" s="614"/>
      <c r="F183" s="614"/>
      <c r="G183" s="614"/>
      <c r="H183" s="614"/>
      <c r="I183" s="614"/>
      <c r="J183" s="614"/>
      <c r="K183" s="614"/>
      <c r="L183" s="614"/>
      <c r="M183" s="614"/>
      <c r="N183" s="614"/>
      <c r="O183" s="614"/>
      <c r="P183" s="614"/>
    </row>
    <row r="184" spans="1:16" s="616" customFormat="1">
      <c r="A184" s="614"/>
      <c r="B184" s="614"/>
      <c r="C184" s="614"/>
      <c r="D184" s="614"/>
      <c r="E184" s="614"/>
      <c r="F184" s="614"/>
      <c r="G184" s="614"/>
      <c r="H184" s="614"/>
      <c r="I184" s="614"/>
      <c r="J184" s="614"/>
      <c r="K184" s="614"/>
      <c r="L184" s="614"/>
      <c r="M184" s="614"/>
      <c r="N184" s="614"/>
      <c r="O184" s="614"/>
      <c r="P184" s="614"/>
    </row>
    <row r="185" spans="1:16" s="616" customFormat="1">
      <c r="A185" s="614"/>
      <c r="B185" s="614"/>
      <c r="C185" s="614"/>
      <c r="D185" s="614"/>
      <c r="E185" s="614"/>
      <c r="F185" s="614"/>
      <c r="G185" s="614"/>
      <c r="H185" s="614"/>
      <c r="I185" s="614"/>
      <c r="J185" s="614"/>
      <c r="K185" s="614"/>
      <c r="L185" s="614"/>
      <c r="M185" s="614"/>
      <c r="N185" s="614"/>
      <c r="O185" s="614"/>
      <c r="P185" s="614"/>
    </row>
    <row r="186" spans="1:16" s="616" customFormat="1">
      <c r="A186" s="614"/>
      <c r="B186" s="614"/>
      <c r="C186" s="614"/>
      <c r="D186" s="614"/>
      <c r="E186" s="614"/>
      <c r="F186" s="614"/>
      <c r="G186" s="614"/>
      <c r="H186" s="614"/>
      <c r="I186" s="614"/>
      <c r="J186" s="614"/>
      <c r="K186" s="614"/>
      <c r="L186" s="614"/>
      <c r="M186" s="614"/>
      <c r="N186" s="614"/>
      <c r="O186" s="614"/>
      <c r="P186" s="614"/>
    </row>
    <row r="187" spans="1:16" s="616" customFormat="1">
      <c r="A187" s="614"/>
      <c r="B187" s="614"/>
      <c r="C187" s="614"/>
      <c r="D187" s="614"/>
      <c r="E187" s="614"/>
      <c r="F187" s="614"/>
      <c r="G187" s="614"/>
      <c r="H187" s="614"/>
      <c r="I187" s="614"/>
      <c r="J187" s="614"/>
      <c r="K187" s="614"/>
      <c r="L187" s="614"/>
      <c r="M187" s="614"/>
      <c r="N187" s="614"/>
      <c r="O187" s="614"/>
      <c r="P187" s="614"/>
    </row>
    <row r="188" spans="1:16" s="616" customFormat="1">
      <c r="A188" s="614"/>
      <c r="B188" s="614"/>
      <c r="C188" s="614"/>
      <c r="D188" s="614"/>
      <c r="E188" s="614"/>
      <c r="F188" s="614"/>
      <c r="G188" s="614"/>
      <c r="H188" s="614"/>
      <c r="I188" s="614"/>
      <c r="J188" s="614"/>
      <c r="K188" s="614"/>
      <c r="L188" s="614"/>
      <c r="M188" s="614"/>
      <c r="N188" s="614"/>
      <c r="O188" s="614"/>
      <c r="P188" s="614"/>
    </row>
    <row r="189" spans="1:16" s="616" customFormat="1">
      <c r="A189" s="614"/>
      <c r="B189" s="614"/>
      <c r="C189" s="614"/>
      <c r="D189" s="614"/>
      <c r="E189" s="614"/>
      <c r="F189" s="614"/>
      <c r="G189" s="614"/>
      <c r="H189" s="614"/>
      <c r="I189" s="614"/>
      <c r="J189" s="614"/>
      <c r="K189" s="614"/>
      <c r="L189" s="614"/>
      <c r="M189" s="614"/>
      <c r="N189" s="614"/>
      <c r="O189" s="614"/>
      <c r="P189" s="614"/>
    </row>
    <row r="190" spans="1:16" s="616" customFormat="1">
      <c r="A190" s="614"/>
      <c r="B190" s="614"/>
      <c r="C190" s="614"/>
      <c r="D190" s="614"/>
      <c r="E190" s="614"/>
      <c r="F190" s="614"/>
      <c r="G190" s="614"/>
      <c r="H190" s="614"/>
      <c r="I190" s="614"/>
      <c r="J190" s="614"/>
      <c r="K190" s="614"/>
      <c r="L190" s="614"/>
      <c r="M190" s="614"/>
      <c r="N190" s="614"/>
      <c r="O190" s="614"/>
      <c r="P190" s="614"/>
    </row>
    <row r="191" spans="1:16" s="616" customFormat="1">
      <c r="A191" s="614"/>
      <c r="B191" s="614"/>
      <c r="C191" s="614"/>
      <c r="D191" s="614"/>
      <c r="E191" s="614"/>
      <c r="F191" s="614"/>
      <c r="G191" s="614"/>
      <c r="H191" s="614"/>
      <c r="I191" s="614"/>
      <c r="J191" s="614"/>
      <c r="K191" s="614"/>
      <c r="L191" s="614"/>
      <c r="M191" s="614"/>
      <c r="N191" s="614"/>
      <c r="O191" s="614"/>
      <c r="P191" s="614"/>
    </row>
    <row r="192" spans="1:16" s="616" customFormat="1">
      <c r="A192" s="614"/>
      <c r="B192" s="614"/>
      <c r="C192" s="614"/>
      <c r="D192" s="614"/>
      <c r="E192" s="614"/>
      <c r="F192" s="614"/>
      <c r="G192" s="614"/>
      <c r="H192" s="614"/>
      <c r="I192" s="614"/>
      <c r="J192" s="614"/>
      <c r="K192" s="614"/>
      <c r="L192" s="614"/>
      <c r="M192" s="614"/>
      <c r="N192" s="614"/>
      <c r="O192" s="614"/>
      <c r="P192" s="614"/>
    </row>
    <row r="193" spans="1:16" s="616" customFormat="1">
      <c r="A193" s="614"/>
      <c r="B193" s="614"/>
      <c r="C193" s="614"/>
      <c r="D193" s="614"/>
      <c r="E193" s="614"/>
      <c r="F193" s="614"/>
      <c r="G193" s="614"/>
      <c r="H193" s="614"/>
      <c r="I193" s="614"/>
      <c r="J193" s="614"/>
      <c r="K193" s="614"/>
      <c r="L193" s="614"/>
      <c r="M193" s="614"/>
      <c r="N193" s="614"/>
      <c r="O193" s="614"/>
      <c r="P193" s="614"/>
    </row>
    <row r="194" spans="1:16" s="616" customFormat="1">
      <c r="A194" s="614"/>
      <c r="B194" s="614"/>
      <c r="C194" s="614"/>
      <c r="D194" s="614"/>
      <c r="E194" s="614"/>
      <c r="F194" s="614"/>
      <c r="G194" s="614"/>
      <c r="H194" s="614"/>
      <c r="I194" s="614"/>
      <c r="J194" s="614"/>
      <c r="K194" s="614"/>
      <c r="L194" s="614"/>
      <c r="M194" s="614"/>
      <c r="N194" s="614"/>
      <c r="O194" s="614"/>
      <c r="P194" s="614"/>
    </row>
    <row r="195" spans="1:16" s="616" customFormat="1">
      <c r="A195" s="614"/>
      <c r="B195" s="614"/>
      <c r="C195" s="614"/>
      <c r="D195" s="614"/>
      <c r="E195" s="614"/>
      <c r="F195" s="614"/>
      <c r="G195" s="614"/>
      <c r="H195" s="614"/>
      <c r="I195" s="614"/>
      <c r="J195" s="614"/>
      <c r="K195" s="614"/>
      <c r="L195" s="614"/>
      <c r="M195" s="614"/>
      <c r="N195" s="614"/>
      <c r="O195" s="614"/>
      <c r="P195" s="614"/>
    </row>
    <row r="196" spans="1:16" s="616" customFormat="1">
      <c r="A196" s="614"/>
      <c r="B196" s="614"/>
      <c r="C196" s="614"/>
      <c r="D196" s="614"/>
      <c r="E196" s="614"/>
      <c r="F196" s="614"/>
      <c r="G196" s="614"/>
      <c r="H196" s="614"/>
      <c r="I196" s="614"/>
      <c r="J196" s="614"/>
      <c r="K196" s="614"/>
      <c r="L196" s="614"/>
      <c r="M196" s="614"/>
      <c r="N196" s="614"/>
      <c r="O196" s="614"/>
      <c r="P196" s="614"/>
    </row>
    <row r="197" spans="1:16" s="616" customFormat="1">
      <c r="A197" s="614"/>
      <c r="B197" s="614"/>
      <c r="C197" s="614"/>
      <c r="D197" s="614"/>
      <c r="E197" s="614"/>
      <c r="F197" s="614"/>
      <c r="G197" s="614"/>
      <c r="H197" s="614"/>
      <c r="I197" s="614"/>
      <c r="J197" s="614"/>
      <c r="K197" s="614"/>
      <c r="L197" s="614"/>
      <c r="M197" s="614"/>
      <c r="N197" s="614"/>
      <c r="O197" s="614"/>
      <c r="P197" s="614"/>
    </row>
    <row r="198" spans="1:16" s="616" customFormat="1">
      <c r="A198" s="614"/>
      <c r="B198" s="614"/>
      <c r="C198" s="614"/>
      <c r="D198" s="614"/>
      <c r="E198" s="614"/>
      <c r="F198" s="614"/>
      <c r="G198" s="614"/>
      <c r="H198" s="614"/>
      <c r="I198" s="614"/>
      <c r="J198" s="614"/>
      <c r="K198" s="614"/>
      <c r="L198" s="614"/>
      <c r="M198" s="614"/>
      <c r="N198" s="614"/>
      <c r="O198" s="614"/>
      <c r="P198" s="614"/>
    </row>
    <row r="199" spans="1:16" s="616" customFormat="1">
      <c r="A199" s="614"/>
      <c r="B199" s="614"/>
      <c r="C199" s="614"/>
      <c r="D199" s="614"/>
      <c r="E199" s="614"/>
      <c r="F199" s="614"/>
      <c r="G199" s="614"/>
      <c r="H199" s="614"/>
      <c r="I199" s="614"/>
      <c r="J199" s="614"/>
      <c r="K199" s="614"/>
      <c r="L199" s="614"/>
      <c r="M199" s="614"/>
      <c r="N199" s="614"/>
      <c r="O199" s="614"/>
      <c r="P199" s="614"/>
    </row>
    <row r="200" spans="1:16" s="616" customFormat="1">
      <c r="A200" s="614"/>
      <c r="B200" s="614"/>
      <c r="C200" s="614"/>
      <c r="D200" s="614"/>
      <c r="E200" s="614"/>
      <c r="F200" s="614"/>
      <c r="G200" s="614"/>
      <c r="H200" s="614"/>
      <c r="I200" s="614"/>
      <c r="J200" s="614"/>
      <c r="K200" s="614"/>
      <c r="L200" s="614"/>
      <c r="M200" s="614"/>
      <c r="N200" s="614"/>
      <c r="O200" s="614"/>
      <c r="P200" s="614"/>
    </row>
    <row r="201" spans="1:16" s="616" customFormat="1">
      <c r="A201" s="614"/>
      <c r="B201" s="614"/>
      <c r="C201" s="614"/>
      <c r="D201" s="614"/>
      <c r="E201" s="614"/>
      <c r="F201" s="614"/>
      <c r="G201" s="614"/>
      <c r="H201" s="614"/>
      <c r="I201" s="614"/>
      <c r="J201" s="614"/>
      <c r="K201" s="614"/>
      <c r="L201" s="614"/>
      <c r="M201" s="614"/>
      <c r="N201" s="614"/>
      <c r="O201" s="614"/>
      <c r="P201" s="614"/>
    </row>
    <row r="202" spans="1:16" s="616" customFormat="1">
      <c r="A202" s="614"/>
      <c r="B202" s="614"/>
      <c r="C202" s="614"/>
      <c r="D202" s="614"/>
      <c r="E202" s="614"/>
      <c r="F202" s="614"/>
      <c r="G202" s="614"/>
      <c r="H202" s="614"/>
      <c r="I202" s="614"/>
      <c r="J202" s="614"/>
      <c r="K202" s="614"/>
      <c r="L202" s="614"/>
      <c r="M202" s="614"/>
      <c r="N202" s="614"/>
      <c r="O202" s="614"/>
      <c r="P202" s="614"/>
    </row>
    <row r="203" spans="1:16" s="616" customFormat="1">
      <c r="A203" s="614"/>
      <c r="B203" s="614"/>
      <c r="C203" s="614"/>
      <c r="D203" s="614"/>
      <c r="E203" s="614"/>
      <c r="F203" s="614"/>
      <c r="G203" s="614"/>
      <c r="H203" s="614"/>
      <c r="I203" s="614"/>
      <c r="J203" s="614"/>
      <c r="K203" s="614"/>
      <c r="L203" s="614"/>
      <c r="M203" s="614"/>
      <c r="N203" s="614"/>
      <c r="O203" s="614"/>
      <c r="P203" s="614"/>
    </row>
    <row r="204" spans="1:16" s="616" customFormat="1">
      <c r="A204" s="614"/>
      <c r="B204" s="614"/>
      <c r="C204" s="614"/>
      <c r="D204" s="614"/>
      <c r="E204" s="614"/>
      <c r="F204" s="614"/>
      <c r="G204" s="614"/>
      <c r="H204" s="614"/>
      <c r="I204" s="614"/>
      <c r="J204" s="614"/>
      <c r="K204" s="614"/>
      <c r="L204" s="614"/>
      <c r="M204" s="614"/>
      <c r="N204" s="614"/>
      <c r="O204" s="614"/>
      <c r="P204" s="614"/>
    </row>
    <row r="205" spans="1:16" s="616" customFormat="1">
      <c r="A205" s="614"/>
      <c r="B205" s="614"/>
      <c r="C205" s="614"/>
      <c r="D205" s="614"/>
      <c r="E205" s="614"/>
      <c r="F205" s="614"/>
      <c r="G205" s="614"/>
      <c r="H205" s="614"/>
      <c r="I205" s="614"/>
      <c r="J205" s="614"/>
      <c r="K205" s="614"/>
      <c r="L205" s="614"/>
      <c r="M205" s="614"/>
      <c r="N205" s="614"/>
      <c r="O205" s="614"/>
      <c r="P205" s="614"/>
    </row>
    <row r="206" spans="1:16" s="616" customFormat="1">
      <c r="A206" s="614"/>
      <c r="B206" s="614"/>
      <c r="C206" s="614"/>
      <c r="D206" s="614"/>
      <c r="E206" s="614"/>
      <c r="F206" s="614"/>
      <c r="G206" s="614"/>
      <c r="H206" s="614"/>
      <c r="I206" s="614"/>
      <c r="J206" s="614"/>
      <c r="K206" s="614"/>
      <c r="L206" s="614"/>
      <c r="M206" s="614"/>
      <c r="N206" s="614"/>
      <c r="O206" s="614"/>
      <c r="P206" s="614"/>
    </row>
    <row r="207" spans="1:16" s="616" customFormat="1">
      <c r="A207" s="614"/>
      <c r="B207" s="614"/>
      <c r="C207" s="614"/>
      <c r="D207" s="614"/>
      <c r="E207" s="614"/>
      <c r="F207" s="614"/>
      <c r="G207" s="614"/>
      <c r="H207" s="614"/>
      <c r="I207" s="614"/>
      <c r="J207" s="614"/>
      <c r="K207" s="614"/>
      <c r="L207" s="614"/>
      <c r="M207" s="614"/>
      <c r="N207" s="614"/>
      <c r="O207" s="614"/>
      <c r="P207" s="614"/>
    </row>
    <row r="208" spans="1:16" s="616" customFormat="1">
      <c r="A208" s="614"/>
      <c r="B208" s="614"/>
      <c r="C208" s="614"/>
      <c r="D208" s="614"/>
      <c r="E208" s="614"/>
      <c r="F208" s="614"/>
      <c r="G208" s="614"/>
      <c r="H208" s="614"/>
      <c r="I208" s="614"/>
      <c r="J208" s="614"/>
      <c r="K208" s="614"/>
      <c r="L208" s="614"/>
      <c r="M208" s="614"/>
      <c r="N208" s="614"/>
      <c r="O208" s="614"/>
      <c r="P208" s="614"/>
    </row>
    <row r="209" spans="1:16" s="616" customFormat="1">
      <c r="A209" s="614"/>
      <c r="B209" s="614"/>
      <c r="C209" s="614"/>
      <c r="D209" s="614"/>
      <c r="E209" s="614"/>
      <c r="F209" s="614"/>
      <c r="G209" s="614"/>
      <c r="H209" s="614"/>
      <c r="I209" s="614"/>
      <c r="J209" s="614"/>
      <c r="K209" s="614"/>
      <c r="L209" s="614"/>
      <c r="M209" s="614"/>
      <c r="N209" s="614"/>
      <c r="O209" s="614"/>
      <c r="P209" s="614"/>
    </row>
    <row r="210" spans="1:16" s="616" customFormat="1">
      <c r="A210" s="614"/>
      <c r="B210" s="614"/>
      <c r="C210" s="614"/>
      <c r="D210" s="614"/>
      <c r="E210" s="614"/>
      <c r="F210" s="614"/>
      <c r="G210" s="614"/>
      <c r="H210" s="614"/>
      <c r="I210" s="614"/>
      <c r="J210" s="614"/>
      <c r="K210" s="614"/>
      <c r="L210" s="614"/>
      <c r="M210" s="614"/>
      <c r="N210" s="614"/>
      <c r="O210" s="614"/>
      <c r="P210" s="614"/>
    </row>
    <row r="211" spans="1:16" s="616" customFormat="1">
      <c r="A211" s="614"/>
      <c r="B211" s="614"/>
      <c r="C211" s="614"/>
      <c r="D211" s="614"/>
      <c r="E211" s="614"/>
      <c r="F211" s="614"/>
      <c r="G211" s="614"/>
      <c r="H211" s="614"/>
      <c r="I211" s="614"/>
      <c r="J211" s="614"/>
      <c r="K211" s="614"/>
      <c r="L211" s="614"/>
      <c r="M211" s="614"/>
      <c r="N211" s="614"/>
      <c r="O211" s="614"/>
      <c r="P211" s="614"/>
    </row>
    <row r="212" spans="1:16" s="616" customFormat="1">
      <c r="A212" s="614"/>
      <c r="B212" s="614"/>
      <c r="C212" s="614"/>
      <c r="D212" s="614"/>
      <c r="E212" s="614"/>
      <c r="F212" s="614"/>
      <c r="G212" s="614"/>
      <c r="H212" s="614"/>
      <c r="I212" s="614"/>
      <c r="J212" s="614"/>
      <c r="K212" s="614"/>
      <c r="L212" s="614"/>
      <c r="M212" s="614"/>
      <c r="N212" s="614"/>
      <c r="O212" s="614"/>
      <c r="P212" s="614"/>
    </row>
    <row r="213" spans="1:16" s="616" customFormat="1">
      <c r="A213" s="614"/>
      <c r="B213" s="614"/>
      <c r="C213" s="614"/>
      <c r="D213" s="614"/>
      <c r="E213" s="614"/>
      <c r="F213" s="614"/>
      <c r="G213" s="614"/>
      <c r="H213" s="614"/>
      <c r="I213" s="614"/>
      <c r="J213" s="614"/>
      <c r="K213" s="614"/>
      <c r="L213" s="614"/>
      <c r="M213" s="614"/>
      <c r="N213" s="614"/>
      <c r="O213" s="614"/>
      <c r="P213" s="614"/>
    </row>
    <row r="214" spans="1:16" s="616" customFormat="1">
      <c r="A214" s="614"/>
      <c r="B214" s="614"/>
      <c r="C214" s="614"/>
      <c r="D214" s="614"/>
      <c r="E214" s="614"/>
      <c r="F214" s="614"/>
      <c r="G214" s="614"/>
      <c r="H214" s="614"/>
      <c r="I214" s="614"/>
      <c r="J214" s="614"/>
      <c r="K214" s="614"/>
      <c r="L214" s="614"/>
      <c r="M214" s="614"/>
      <c r="N214" s="614"/>
      <c r="O214" s="614"/>
      <c r="P214" s="614"/>
    </row>
    <row r="215" spans="1:16" s="616" customFormat="1">
      <c r="A215" s="614"/>
      <c r="B215" s="614"/>
      <c r="C215" s="614"/>
      <c r="D215" s="614"/>
      <c r="E215" s="614"/>
      <c r="F215" s="614"/>
      <c r="G215" s="614"/>
      <c r="H215" s="614"/>
      <c r="I215" s="614"/>
      <c r="J215" s="614"/>
      <c r="K215" s="614"/>
      <c r="L215" s="614"/>
      <c r="M215" s="614"/>
      <c r="N215" s="614"/>
      <c r="O215" s="614"/>
      <c r="P215" s="614"/>
    </row>
    <row r="216" spans="1:16" s="616" customFormat="1">
      <c r="A216" s="614"/>
      <c r="B216" s="614"/>
      <c r="C216" s="614"/>
      <c r="D216" s="614"/>
      <c r="E216" s="614"/>
      <c r="F216" s="614"/>
      <c r="G216" s="614"/>
      <c r="H216" s="614"/>
      <c r="I216" s="614"/>
      <c r="J216" s="614"/>
      <c r="K216" s="614"/>
      <c r="L216" s="614"/>
      <c r="M216" s="614"/>
      <c r="N216" s="614"/>
      <c r="O216" s="614"/>
      <c r="P216" s="614"/>
    </row>
    <row r="217" spans="1:16" s="616" customFormat="1">
      <c r="A217" s="614"/>
      <c r="B217" s="614"/>
      <c r="C217" s="614"/>
      <c r="D217" s="614"/>
      <c r="E217" s="614"/>
      <c r="F217" s="614"/>
      <c r="G217" s="614"/>
      <c r="H217" s="614"/>
      <c r="I217" s="614"/>
      <c r="J217" s="614"/>
      <c r="K217" s="614"/>
      <c r="L217" s="614"/>
      <c r="M217" s="614"/>
      <c r="N217" s="614"/>
      <c r="O217" s="614"/>
      <c r="P217" s="614"/>
    </row>
    <row r="218" spans="1:16" s="616" customFormat="1">
      <c r="A218" s="614"/>
      <c r="B218" s="614"/>
      <c r="C218" s="614"/>
      <c r="D218" s="614"/>
      <c r="E218" s="614"/>
      <c r="F218" s="614"/>
      <c r="G218" s="614"/>
      <c r="H218" s="614"/>
      <c r="I218" s="614"/>
      <c r="J218" s="614"/>
      <c r="K218" s="614"/>
      <c r="L218" s="614"/>
      <c r="M218" s="614"/>
      <c r="N218" s="614"/>
      <c r="O218" s="614"/>
      <c r="P218" s="614"/>
    </row>
    <row r="219" spans="1:16" s="616" customFormat="1">
      <c r="A219" s="614"/>
      <c r="B219" s="614"/>
      <c r="C219" s="614"/>
      <c r="D219" s="614"/>
      <c r="E219" s="614"/>
      <c r="F219" s="614"/>
      <c r="G219" s="614"/>
      <c r="H219" s="614"/>
      <c r="I219" s="614"/>
      <c r="J219" s="614"/>
      <c r="K219" s="614"/>
      <c r="L219" s="614"/>
      <c r="M219" s="614"/>
      <c r="N219" s="614"/>
      <c r="O219" s="614"/>
      <c r="P219" s="614"/>
    </row>
    <row r="220" spans="1:16" s="616" customFormat="1">
      <c r="A220" s="614"/>
      <c r="B220" s="614"/>
      <c r="C220" s="614"/>
      <c r="D220" s="614"/>
      <c r="E220" s="614"/>
      <c r="F220" s="614"/>
      <c r="G220" s="614"/>
      <c r="H220" s="614"/>
      <c r="I220" s="614"/>
      <c r="J220" s="614"/>
      <c r="K220" s="614"/>
      <c r="L220" s="614"/>
      <c r="M220" s="614"/>
      <c r="N220" s="614"/>
      <c r="O220" s="614"/>
      <c r="P220" s="614"/>
    </row>
    <row r="221" spans="1:16" s="616" customFormat="1">
      <c r="A221" s="614"/>
      <c r="B221" s="614"/>
      <c r="C221" s="614"/>
      <c r="D221" s="614"/>
      <c r="E221" s="614"/>
      <c r="F221" s="614"/>
      <c r="G221" s="614"/>
      <c r="H221" s="614"/>
      <c r="I221" s="614"/>
      <c r="J221" s="614"/>
      <c r="K221" s="614"/>
      <c r="L221" s="614"/>
      <c r="M221" s="614"/>
      <c r="N221" s="614"/>
      <c r="O221" s="614"/>
      <c r="P221" s="614"/>
    </row>
    <row r="222" spans="1:16" s="616" customFormat="1">
      <c r="A222" s="614"/>
      <c r="B222" s="614"/>
      <c r="C222" s="614"/>
      <c r="D222" s="614"/>
      <c r="E222" s="614"/>
      <c r="F222" s="614"/>
      <c r="G222" s="614"/>
      <c r="H222" s="614"/>
      <c r="I222" s="614"/>
      <c r="J222" s="614"/>
      <c r="K222" s="614"/>
      <c r="L222" s="614"/>
      <c r="M222" s="614"/>
      <c r="N222" s="614"/>
      <c r="O222" s="614"/>
      <c r="P222" s="614"/>
    </row>
    <row r="223" spans="1:16" s="616" customFormat="1">
      <c r="A223" s="614"/>
      <c r="B223" s="614"/>
      <c r="C223" s="614"/>
      <c r="D223" s="614"/>
      <c r="E223" s="614"/>
      <c r="F223" s="614"/>
      <c r="G223" s="614"/>
      <c r="H223" s="614"/>
      <c r="I223" s="614"/>
      <c r="J223" s="614"/>
      <c r="K223" s="614"/>
      <c r="L223" s="614"/>
      <c r="M223" s="614"/>
      <c r="N223" s="614"/>
      <c r="O223" s="614"/>
      <c r="P223" s="614"/>
    </row>
    <row r="224" spans="1:16" s="616" customFormat="1">
      <c r="A224" s="614"/>
      <c r="B224" s="614"/>
      <c r="C224" s="629"/>
      <c r="D224" s="614"/>
      <c r="E224" s="614"/>
      <c r="F224" s="630"/>
      <c r="G224" s="631"/>
      <c r="H224" s="614"/>
      <c r="I224" s="614"/>
      <c r="J224" s="614"/>
      <c r="K224" s="614"/>
      <c r="L224" s="614"/>
      <c r="M224" s="614"/>
      <c r="N224" s="614"/>
      <c r="O224" s="614"/>
      <c r="P224" s="614"/>
    </row>
    <row r="225" spans="1:16" s="616" customFormat="1">
      <c r="A225" s="614"/>
      <c r="B225" s="614"/>
      <c r="C225" s="629"/>
      <c r="D225" s="614"/>
      <c r="E225" s="614"/>
      <c r="F225" s="630"/>
      <c r="G225" s="631"/>
      <c r="H225" s="614"/>
      <c r="I225" s="614"/>
      <c r="J225" s="614"/>
      <c r="K225" s="614"/>
      <c r="L225" s="614"/>
      <c r="M225" s="614"/>
      <c r="N225" s="614"/>
      <c r="O225" s="614"/>
      <c r="P225" s="614"/>
    </row>
    <row r="226" spans="1:16" s="616" customFormat="1">
      <c r="A226" s="614"/>
      <c r="B226" s="614"/>
      <c r="C226" s="629"/>
      <c r="D226" s="614"/>
      <c r="E226" s="614"/>
      <c r="F226" s="630"/>
      <c r="G226" s="631"/>
      <c r="H226" s="614"/>
      <c r="I226" s="614"/>
      <c r="J226" s="614"/>
      <c r="K226" s="614"/>
      <c r="L226" s="614"/>
      <c r="M226" s="614"/>
      <c r="N226" s="614"/>
      <c r="O226" s="614"/>
      <c r="P226" s="614"/>
    </row>
    <row r="227" spans="1:16" s="616" customFormat="1">
      <c r="A227" s="614"/>
      <c r="B227" s="614"/>
      <c r="C227" s="629"/>
      <c r="D227" s="614"/>
      <c r="E227" s="614"/>
      <c r="F227" s="630"/>
      <c r="G227" s="631"/>
      <c r="H227" s="614"/>
      <c r="I227" s="614"/>
      <c r="J227" s="614"/>
      <c r="K227" s="614"/>
      <c r="L227" s="614"/>
      <c r="M227" s="614"/>
      <c r="N227" s="614"/>
      <c r="O227" s="614"/>
      <c r="P227" s="614"/>
    </row>
    <row r="228" spans="1:16" s="616" customFormat="1">
      <c r="A228" s="614"/>
      <c r="B228" s="614"/>
      <c r="C228" s="629"/>
      <c r="D228" s="614"/>
      <c r="E228" s="614"/>
      <c r="F228" s="630"/>
      <c r="G228" s="631"/>
      <c r="H228" s="614"/>
      <c r="I228" s="614"/>
      <c r="J228" s="614"/>
      <c r="K228" s="614"/>
      <c r="L228" s="614"/>
      <c r="M228" s="614"/>
      <c r="N228" s="614"/>
      <c r="O228" s="614"/>
      <c r="P228" s="614"/>
    </row>
    <row r="229" spans="1:16" s="616" customFormat="1">
      <c r="A229" s="614"/>
      <c r="B229" s="614"/>
      <c r="C229" s="629"/>
      <c r="D229" s="614"/>
      <c r="E229" s="614"/>
      <c r="F229" s="630"/>
      <c r="G229" s="631"/>
      <c r="H229" s="614"/>
      <c r="I229" s="614"/>
      <c r="J229" s="614"/>
      <c r="K229" s="614"/>
      <c r="L229" s="614"/>
      <c r="M229" s="614"/>
      <c r="N229" s="614"/>
      <c r="O229" s="614"/>
      <c r="P229" s="614"/>
    </row>
    <row r="230" spans="1:16" s="616" customFormat="1">
      <c r="A230" s="614"/>
      <c r="B230" s="614"/>
      <c r="C230" s="629"/>
      <c r="D230" s="614"/>
      <c r="E230" s="614"/>
      <c r="F230" s="630"/>
      <c r="G230" s="631"/>
      <c r="H230" s="614"/>
      <c r="I230" s="614"/>
      <c r="J230" s="614"/>
      <c r="K230" s="614"/>
      <c r="L230" s="614"/>
      <c r="M230" s="614"/>
      <c r="N230" s="614"/>
      <c r="O230" s="614"/>
      <c r="P230" s="614"/>
    </row>
    <row r="231" spans="1:16" s="616" customFormat="1">
      <c r="A231" s="614"/>
      <c r="B231" s="614"/>
      <c r="C231" s="629"/>
      <c r="D231" s="614"/>
      <c r="E231" s="614"/>
      <c r="F231" s="630"/>
      <c r="G231" s="631"/>
      <c r="H231" s="614"/>
      <c r="I231" s="614"/>
      <c r="J231" s="614"/>
      <c r="K231" s="614"/>
      <c r="L231" s="614"/>
      <c r="M231" s="614"/>
      <c r="N231" s="614"/>
      <c r="O231" s="614"/>
      <c r="P231" s="614"/>
    </row>
    <row r="232" spans="1:16" s="616" customFormat="1">
      <c r="A232" s="614"/>
      <c r="B232" s="614"/>
      <c r="C232" s="629"/>
      <c r="D232" s="614"/>
      <c r="E232" s="614"/>
      <c r="F232" s="630"/>
      <c r="G232" s="631"/>
      <c r="H232" s="614"/>
      <c r="I232" s="614"/>
      <c r="J232" s="614"/>
      <c r="K232" s="614"/>
      <c r="L232" s="614"/>
      <c r="M232" s="614"/>
      <c r="N232" s="614"/>
      <c r="O232" s="614"/>
      <c r="P232" s="614"/>
    </row>
  </sheetData>
  <mergeCells count="2">
    <mergeCell ref="A5:A6"/>
    <mergeCell ref="A15:A16"/>
  </mergeCells>
  <phoneticPr fontId="0" type="noConversion"/>
  <pageMargins left="0.98425196850393704" right="0.39370078740157483" top="0.39370078740157483" bottom="0.98425196850393704" header="0.19685039370078741" footer="0.59055118110236227"/>
  <pageSetup paperSize="9" scale="94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Z283"/>
  <sheetViews>
    <sheetView showGridLines="0" showZeros="0" view="pageBreakPreview" zoomScaleNormal="100" workbookViewId="0">
      <selection activeCell="F18" sqref="F18"/>
    </sheetView>
  </sheetViews>
  <sheetFormatPr defaultRowHeight="12.75"/>
  <cols>
    <col min="1" max="1" width="4.42578125" style="529" customWidth="1"/>
    <col min="2" max="2" width="11.5703125" style="529" customWidth="1"/>
    <col min="3" max="3" width="40.42578125" style="529" customWidth="1"/>
    <col min="4" max="4" width="5.5703125" style="529" customWidth="1"/>
    <col min="5" max="5" width="8.5703125" style="30" customWidth="1"/>
    <col min="6" max="6" width="9.85546875" style="529" customWidth="1"/>
    <col min="7" max="7" width="13.85546875" style="529" customWidth="1"/>
    <col min="8" max="11" width="9.140625" style="529"/>
    <col min="12" max="12" width="75.42578125" style="529" customWidth="1"/>
    <col min="13" max="13" width="45.28515625" style="529" customWidth="1"/>
    <col min="14" max="16384" width="9.140625" style="529"/>
  </cols>
  <sheetData>
    <row r="1" spans="1:104" ht="15.75">
      <c r="A1" s="998" t="s">
        <v>330</v>
      </c>
      <c r="B1" s="998"/>
      <c r="C1" s="998"/>
      <c r="D1" s="998"/>
      <c r="E1" s="998"/>
      <c r="F1" s="998"/>
      <c r="G1" s="998"/>
    </row>
    <row r="2" spans="1:104" ht="14.25" customHeight="1" thickBot="1">
      <c r="A2" s="530"/>
      <c r="B2" s="531"/>
      <c r="C2" s="532"/>
      <c r="D2" s="532"/>
      <c r="E2" s="742"/>
      <c r="F2" s="532"/>
      <c r="G2" s="532"/>
    </row>
    <row r="3" spans="1:104" ht="13.5" thickTop="1">
      <c r="A3" s="989" t="s">
        <v>315</v>
      </c>
      <c r="B3" s="990"/>
      <c r="C3" s="477" t="s">
        <v>75</v>
      </c>
      <c r="D3" s="478"/>
      <c r="E3" s="743" t="s">
        <v>331</v>
      </c>
      <c r="F3" s="533"/>
      <c r="G3" s="744" t="s">
        <v>34</v>
      </c>
    </row>
    <row r="4" spans="1:104" ht="13.5" thickBot="1">
      <c r="A4" s="1001" t="s">
        <v>317</v>
      </c>
      <c r="B4" s="992"/>
      <c r="C4" s="482" t="s">
        <v>8</v>
      </c>
      <c r="D4" s="483"/>
      <c r="E4" s="1018" t="s">
        <v>672</v>
      </c>
      <c r="F4" s="1003"/>
      <c r="G4" s="1019"/>
    </row>
    <row r="5" spans="1:104" ht="13.5" thickTop="1">
      <c r="A5" s="534"/>
      <c r="B5" s="530"/>
      <c r="C5" s="530"/>
      <c r="D5" s="530"/>
      <c r="E5" s="745"/>
      <c r="F5" s="530"/>
      <c r="G5" s="746"/>
    </row>
    <row r="6" spans="1:104">
      <c r="A6" s="535" t="s">
        <v>332</v>
      </c>
      <c r="B6" s="536" t="s">
        <v>35</v>
      </c>
      <c r="C6" s="536" t="s">
        <v>3</v>
      </c>
      <c r="D6" s="536" t="s">
        <v>4</v>
      </c>
      <c r="E6" s="747" t="s">
        <v>5</v>
      </c>
      <c r="F6" s="536" t="s">
        <v>6</v>
      </c>
      <c r="G6" s="748" t="s">
        <v>7</v>
      </c>
    </row>
    <row r="7" spans="1:104">
      <c r="A7" s="537" t="s">
        <v>333</v>
      </c>
      <c r="B7" s="538" t="s">
        <v>673</v>
      </c>
      <c r="C7" s="539" t="s">
        <v>674</v>
      </c>
      <c r="D7" s="540"/>
      <c r="E7" s="541"/>
      <c r="F7" s="541"/>
      <c r="G7" s="749"/>
      <c r="H7" s="542"/>
      <c r="I7" s="542"/>
      <c r="O7" s="543">
        <v>1</v>
      </c>
    </row>
    <row r="8" spans="1:104">
      <c r="A8" s="544"/>
      <c r="B8" s="545" t="s">
        <v>675</v>
      </c>
      <c r="C8" s="546" t="s">
        <v>676</v>
      </c>
      <c r="D8" s="547" t="s">
        <v>677</v>
      </c>
      <c r="E8" s="548">
        <v>1</v>
      </c>
      <c r="F8" s="548">
        <v>2502.5</v>
      </c>
      <c r="G8" s="750">
        <f t="shared" ref="G8:G35" si="0">E8*F8</f>
        <v>2502.5</v>
      </c>
      <c r="O8" s="543">
        <v>2</v>
      </c>
      <c r="AA8" s="529">
        <v>12</v>
      </c>
      <c r="AB8" s="529">
        <v>0</v>
      </c>
      <c r="AC8" s="529">
        <v>20</v>
      </c>
      <c r="AZ8" s="529">
        <v>2</v>
      </c>
      <c r="BA8" s="529">
        <f t="shared" ref="BA8:BA24" si="1">IF(AZ8=1,G8,0)</f>
        <v>0</v>
      </c>
      <c r="BB8" s="529">
        <f t="shared" ref="BB8:BB24" si="2">IF(AZ8=2,G8,0)</f>
        <v>2502.5</v>
      </c>
      <c r="BC8" s="529">
        <f t="shared" ref="BC8:BC24" si="3">IF(AZ8=3,G8,0)</f>
        <v>0</v>
      </c>
      <c r="BD8" s="529">
        <f t="shared" ref="BD8:BD24" si="4">IF(AZ8=4,G8,0)</f>
        <v>0</v>
      </c>
      <c r="BE8" s="529">
        <f t="shared" ref="BE8:BE24" si="5">IF(AZ8=5,G8,0)</f>
        <v>0</v>
      </c>
      <c r="CA8" s="549">
        <v>12</v>
      </c>
      <c r="CB8" s="549">
        <v>0</v>
      </c>
      <c r="CZ8" s="529">
        <v>0</v>
      </c>
    </row>
    <row r="9" spans="1:104">
      <c r="A9" s="544"/>
      <c r="B9" s="545" t="s">
        <v>675</v>
      </c>
      <c r="C9" s="546" t="s">
        <v>678</v>
      </c>
      <c r="D9" s="547" t="s">
        <v>677</v>
      </c>
      <c r="E9" s="548">
        <v>1</v>
      </c>
      <c r="F9" s="548">
        <v>2667.6</v>
      </c>
      <c r="G9" s="750">
        <f t="shared" si="0"/>
        <v>2667.6</v>
      </c>
      <c r="O9" s="543">
        <v>2</v>
      </c>
      <c r="AA9" s="529">
        <v>12</v>
      </c>
      <c r="AB9" s="529">
        <v>0</v>
      </c>
      <c r="AC9" s="529">
        <v>21</v>
      </c>
      <c r="AZ9" s="529">
        <v>2</v>
      </c>
      <c r="BA9" s="529">
        <f t="shared" si="1"/>
        <v>0</v>
      </c>
      <c r="BB9" s="529">
        <f t="shared" si="2"/>
        <v>2667.6</v>
      </c>
      <c r="BC9" s="529">
        <f t="shared" si="3"/>
        <v>0</v>
      </c>
      <c r="BD9" s="529">
        <f t="shared" si="4"/>
        <v>0</v>
      </c>
      <c r="BE9" s="529">
        <f t="shared" si="5"/>
        <v>0</v>
      </c>
      <c r="CA9" s="549">
        <v>12</v>
      </c>
      <c r="CB9" s="549">
        <v>0</v>
      </c>
      <c r="CZ9" s="529">
        <v>0</v>
      </c>
    </row>
    <row r="10" spans="1:104">
      <c r="A10" s="544"/>
      <c r="B10" s="545" t="s">
        <v>675</v>
      </c>
      <c r="C10" s="546" t="s">
        <v>679</v>
      </c>
      <c r="D10" s="547" t="s">
        <v>677</v>
      </c>
      <c r="E10" s="548">
        <v>1</v>
      </c>
      <c r="F10" s="548">
        <v>4986</v>
      </c>
      <c r="G10" s="750">
        <f t="shared" si="0"/>
        <v>4986</v>
      </c>
      <c r="O10" s="543">
        <v>2</v>
      </c>
      <c r="AA10" s="529">
        <v>12</v>
      </c>
      <c r="AB10" s="529">
        <v>0</v>
      </c>
      <c r="AC10" s="529">
        <v>22</v>
      </c>
      <c r="AZ10" s="529">
        <v>2</v>
      </c>
      <c r="BA10" s="529">
        <f t="shared" si="1"/>
        <v>0</v>
      </c>
      <c r="BB10" s="529">
        <f t="shared" si="2"/>
        <v>4986</v>
      </c>
      <c r="BC10" s="529">
        <f t="shared" si="3"/>
        <v>0</v>
      </c>
      <c r="BD10" s="529">
        <f t="shared" si="4"/>
        <v>0</v>
      </c>
      <c r="BE10" s="529">
        <f t="shared" si="5"/>
        <v>0</v>
      </c>
      <c r="CA10" s="549">
        <v>12</v>
      </c>
      <c r="CB10" s="549">
        <v>0</v>
      </c>
      <c r="CZ10" s="529">
        <v>0</v>
      </c>
    </row>
    <row r="11" spans="1:104">
      <c r="A11" s="544"/>
      <c r="B11" s="751" t="s">
        <v>675</v>
      </c>
      <c r="C11" s="752" t="s">
        <v>680</v>
      </c>
      <c r="D11" s="753" t="s">
        <v>677</v>
      </c>
      <c r="E11" s="754">
        <v>-1</v>
      </c>
      <c r="F11" s="754">
        <v>1690</v>
      </c>
      <c r="G11" s="755">
        <f t="shared" si="0"/>
        <v>-1690</v>
      </c>
      <c r="O11" s="543">
        <v>2</v>
      </c>
      <c r="AA11" s="529">
        <v>12</v>
      </c>
      <c r="AB11" s="529">
        <v>0</v>
      </c>
      <c r="AC11" s="529">
        <v>23</v>
      </c>
      <c r="AZ11" s="529">
        <v>2</v>
      </c>
      <c r="BA11" s="529">
        <f t="shared" si="1"/>
        <v>0</v>
      </c>
      <c r="BB11" s="529">
        <f t="shared" si="2"/>
        <v>-1690</v>
      </c>
      <c r="BC11" s="529">
        <f t="shared" si="3"/>
        <v>0</v>
      </c>
      <c r="BD11" s="529">
        <f t="shared" si="4"/>
        <v>0</v>
      </c>
      <c r="BE11" s="529">
        <f t="shared" si="5"/>
        <v>0</v>
      </c>
      <c r="CA11" s="549">
        <v>12</v>
      </c>
      <c r="CB11" s="549">
        <v>0</v>
      </c>
      <c r="CZ11" s="529">
        <v>0</v>
      </c>
    </row>
    <row r="12" spans="1:104">
      <c r="A12" s="544"/>
      <c r="B12" s="545" t="s">
        <v>675</v>
      </c>
      <c r="C12" s="546" t="s">
        <v>681</v>
      </c>
      <c r="D12" s="547" t="s">
        <v>677</v>
      </c>
      <c r="E12" s="548">
        <v>1</v>
      </c>
      <c r="F12" s="548">
        <v>4632</v>
      </c>
      <c r="G12" s="750">
        <f t="shared" si="0"/>
        <v>4632</v>
      </c>
      <c r="O12" s="543">
        <v>2</v>
      </c>
      <c r="AA12" s="529">
        <v>12</v>
      </c>
      <c r="AB12" s="529">
        <v>0</v>
      </c>
      <c r="AC12" s="529">
        <v>24</v>
      </c>
      <c r="AZ12" s="529">
        <v>2</v>
      </c>
      <c r="BA12" s="529">
        <f t="shared" si="1"/>
        <v>0</v>
      </c>
      <c r="BB12" s="529">
        <f t="shared" si="2"/>
        <v>4632</v>
      </c>
      <c r="BC12" s="529">
        <f t="shared" si="3"/>
        <v>0</v>
      </c>
      <c r="BD12" s="529">
        <f t="shared" si="4"/>
        <v>0</v>
      </c>
      <c r="BE12" s="529">
        <f t="shared" si="5"/>
        <v>0</v>
      </c>
      <c r="CA12" s="549">
        <v>12</v>
      </c>
      <c r="CB12" s="549">
        <v>0</v>
      </c>
      <c r="CZ12" s="529">
        <v>0</v>
      </c>
    </row>
    <row r="13" spans="1:104">
      <c r="A13" s="544"/>
      <c r="B13" s="751" t="s">
        <v>675</v>
      </c>
      <c r="C13" s="752" t="s">
        <v>682</v>
      </c>
      <c r="D13" s="753" t="s">
        <v>677</v>
      </c>
      <c r="E13" s="754">
        <v>-1</v>
      </c>
      <c r="F13" s="754">
        <v>1549</v>
      </c>
      <c r="G13" s="755">
        <f t="shared" si="0"/>
        <v>-1549</v>
      </c>
      <c r="O13" s="543">
        <v>2</v>
      </c>
      <c r="AA13" s="529">
        <v>3</v>
      </c>
      <c r="AB13" s="529">
        <v>7</v>
      </c>
      <c r="AC13" s="529" t="s">
        <v>683</v>
      </c>
      <c r="AZ13" s="529">
        <v>2</v>
      </c>
      <c r="BA13" s="529">
        <f t="shared" si="1"/>
        <v>0</v>
      </c>
      <c r="BB13" s="529">
        <f t="shared" si="2"/>
        <v>-1549</v>
      </c>
      <c r="BC13" s="529">
        <f t="shared" si="3"/>
        <v>0</v>
      </c>
      <c r="BD13" s="529">
        <f t="shared" si="4"/>
        <v>0</v>
      </c>
      <c r="BE13" s="529">
        <f t="shared" si="5"/>
        <v>0</v>
      </c>
      <c r="CA13" s="549">
        <v>3</v>
      </c>
      <c r="CB13" s="549">
        <v>7</v>
      </c>
      <c r="CZ13" s="529">
        <v>0</v>
      </c>
    </row>
    <row r="14" spans="1:104">
      <c r="A14" s="544"/>
      <c r="B14" s="545" t="s">
        <v>675</v>
      </c>
      <c r="C14" s="546" t="s">
        <v>684</v>
      </c>
      <c r="D14" s="547" t="s">
        <v>677</v>
      </c>
      <c r="E14" s="548">
        <v>1</v>
      </c>
      <c r="F14" s="548">
        <v>4723</v>
      </c>
      <c r="G14" s="750">
        <f t="shared" si="0"/>
        <v>4723</v>
      </c>
      <c r="O14" s="543">
        <v>2</v>
      </c>
      <c r="AA14" s="529">
        <v>3</v>
      </c>
      <c r="AB14" s="529">
        <v>7</v>
      </c>
      <c r="AC14" s="529" t="s">
        <v>685</v>
      </c>
      <c r="AZ14" s="529">
        <v>2</v>
      </c>
      <c r="BA14" s="529">
        <f t="shared" si="1"/>
        <v>0</v>
      </c>
      <c r="BB14" s="529">
        <f t="shared" si="2"/>
        <v>4723</v>
      </c>
      <c r="BC14" s="529">
        <f t="shared" si="3"/>
        <v>0</v>
      </c>
      <c r="BD14" s="529">
        <f t="shared" si="4"/>
        <v>0</v>
      </c>
      <c r="BE14" s="529">
        <f t="shared" si="5"/>
        <v>0</v>
      </c>
      <c r="CA14" s="549">
        <v>3</v>
      </c>
      <c r="CB14" s="549">
        <v>7</v>
      </c>
      <c r="CZ14" s="529">
        <v>0</v>
      </c>
    </row>
    <row r="15" spans="1:104">
      <c r="A15" s="544"/>
      <c r="B15" s="751" t="s">
        <v>675</v>
      </c>
      <c r="C15" s="752" t="s">
        <v>686</v>
      </c>
      <c r="D15" s="753" t="s">
        <v>677</v>
      </c>
      <c r="E15" s="754">
        <v>-1</v>
      </c>
      <c r="F15" s="754">
        <v>1409</v>
      </c>
      <c r="G15" s="755">
        <f t="shared" si="0"/>
        <v>-1409</v>
      </c>
      <c r="O15" s="543">
        <v>2</v>
      </c>
      <c r="AA15" s="529">
        <v>3</v>
      </c>
      <c r="AB15" s="529">
        <v>7</v>
      </c>
      <c r="AC15" s="529" t="s">
        <v>687</v>
      </c>
      <c r="AZ15" s="529">
        <v>2</v>
      </c>
      <c r="BA15" s="529">
        <f t="shared" si="1"/>
        <v>0</v>
      </c>
      <c r="BB15" s="529">
        <f t="shared" si="2"/>
        <v>-1409</v>
      </c>
      <c r="BC15" s="529">
        <f t="shared" si="3"/>
        <v>0</v>
      </c>
      <c r="BD15" s="529">
        <f t="shared" si="4"/>
        <v>0</v>
      </c>
      <c r="BE15" s="529">
        <f t="shared" si="5"/>
        <v>0</v>
      </c>
      <c r="CA15" s="549">
        <v>3</v>
      </c>
      <c r="CB15" s="549">
        <v>7</v>
      </c>
      <c r="CZ15" s="529">
        <v>0</v>
      </c>
    </row>
    <row r="16" spans="1:104">
      <c r="A16" s="544"/>
      <c r="B16" s="545" t="s">
        <v>675</v>
      </c>
      <c r="C16" s="546" t="s">
        <v>688</v>
      </c>
      <c r="D16" s="547" t="s">
        <v>677</v>
      </c>
      <c r="E16" s="548">
        <v>1</v>
      </c>
      <c r="F16" s="548">
        <v>6601</v>
      </c>
      <c r="G16" s="750">
        <f t="shared" si="0"/>
        <v>6601</v>
      </c>
      <c r="O16" s="543">
        <v>2</v>
      </c>
      <c r="AA16" s="529">
        <v>3</v>
      </c>
      <c r="AB16" s="529">
        <v>7</v>
      </c>
      <c r="AC16" s="529" t="s">
        <v>689</v>
      </c>
      <c r="AZ16" s="529">
        <v>2</v>
      </c>
      <c r="BA16" s="529">
        <f t="shared" si="1"/>
        <v>0</v>
      </c>
      <c r="BB16" s="529">
        <f t="shared" si="2"/>
        <v>6601</v>
      </c>
      <c r="BC16" s="529">
        <f t="shared" si="3"/>
        <v>0</v>
      </c>
      <c r="BD16" s="529">
        <f t="shared" si="4"/>
        <v>0</v>
      </c>
      <c r="BE16" s="529">
        <f t="shared" si="5"/>
        <v>0</v>
      </c>
      <c r="CA16" s="549">
        <v>3</v>
      </c>
      <c r="CB16" s="549">
        <v>7</v>
      </c>
      <c r="CZ16" s="529">
        <v>0</v>
      </c>
    </row>
    <row r="17" spans="1:104">
      <c r="A17" s="544"/>
      <c r="B17" s="751" t="s">
        <v>675</v>
      </c>
      <c r="C17" s="752" t="s">
        <v>690</v>
      </c>
      <c r="D17" s="753" t="s">
        <v>677</v>
      </c>
      <c r="E17" s="754">
        <v>-1</v>
      </c>
      <c r="F17" s="754">
        <v>1948</v>
      </c>
      <c r="G17" s="755">
        <f t="shared" si="0"/>
        <v>-1948</v>
      </c>
      <c r="O17" s="543">
        <v>2</v>
      </c>
      <c r="AA17" s="529">
        <v>3</v>
      </c>
      <c r="AB17" s="529">
        <v>7</v>
      </c>
      <c r="AC17" s="529" t="s">
        <v>691</v>
      </c>
      <c r="AZ17" s="529">
        <v>2</v>
      </c>
      <c r="BA17" s="529">
        <f t="shared" si="1"/>
        <v>0</v>
      </c>
      <c r="BB17" s="529">
        <f t="shared" si="2"/>
        <v>-1948</v>
      </c>
      <c r="BC17" s="529">
        <f t="shared" si="3"/>
        <v>0</v>
      </c>
      <c r="BD17" s="529">
        <f t="shared" si="4"/>
        <v>0</v>
      </c>
      <c r="BE17" s="529">
        <f t="shared" si="5"/>
        <v>0</v>
      </c>
      <c r="CA17" s="549">
        <v>3</v>
      </c>
      <c r="CB17" s="549">
        <v>7</v>
      </c>
      <c r="CZ17" s="529">
        <v>0</v>
      </c>
    </row>
    <row r="18" spans="1:104">
      <c r="A18" s="544"/>
      <c r="B18" s="545" t="s">
        <v>675</v>
      </c>
      <c r="C18" s="546" t="s">
        <v>692</v>
      </c>
      <c r="D18" s="547" t="s">
        <v>677</v>
      </c>
      <c r="E18" s="548">
        <v>1</v>
      </c>
      <c r="F18" s="548">
        <v>7312</v>
      </c>
      <c r="G18" s="750">
        <f t="shared" si="0"/>
        <v>7312</v>
      </c>
      <c r="O18" s="543">
        <v>2</v>
      </c>
      <c r="AA18" s="529">
        <v>3</v>
      </c>
      <c r="AB18" s="529">
        <v>7</v>
      </c>
      <c r="AC18" s="529" t="s">
        <v>693</v>
      </c>
      <c r="AZ18" s="529">
        <v>2</v>
      </c>
      <c r="BA18" s="529">
        <f t="shared" si="1"/>
        <v>0</v>
      </c>
      <c r="BB18" s="529">
        <f t="shared" si="2"/>
        <v>7312</v>
      </c>
      <c r="BC18" s="529">
        <f t="shared" si="3"/>
        <v>0</v>
      </c>
      <c r="BD18" s="529">
        <f t="shared" si="4"/>
        <v>0</v>
      </c>
      <c r="BE18" s="529">
        <f t="shared" si="5"/>
        <v>0</v>
      </c>
      <c r="CA18" s="549">
        <v>3</v>
      </c>
      <c r="CB18" s="549">
        <v>7</v>
      </c>
      <c r="CZ18" s="529">
        <v>0</v>
      </c>
    </row>
    <row r="19" spans="1:104">
      <c r="A19" s="544"/>
      <c r="B19" s="751" t="s">
        <v>675</v>
      </c>
      <c r="C19" s="752" t="s">
        <v>694</v>
      </c>
      <c r="D19" s="753" t="s">
        <v>677</v>
      </c>
      <c r="E19" s="754">
        <v>-1</v>
      </c>
      <c r="F19" s="754">
        <v>1876</v>
      </c>
      <c r="G19" s="755">
        <f t="shared" si="0"/>
        <v>-1876</v>
      </c>
      <c r="O19" s="543">
        <v>2</v>
      </c>
      <c r="AA19" s="529">
        <v>3</v>
      </c>
      <c r="AB19" s="529">
        <v>7</v>
      </c>
      <c r="AC19" s="529" t="s">
        <v>695</v>
      </c>
      <c r="AZ19" s="529">
        <v>2</v>
      </c>
      <c r="BA19" s="529">
        <f t="shared" si="1"/>
        <v>0</v>
      </c>
      <c r="BB19" s="529">
        <f t="shared" si="2"/>
        <v>-1876</v>
      </c>
      <c r="BC19" s="529">
        <f t="shared" si="3"/>
        <v>0</v>
      </c>
      <c r="BD19" s="529">
        <f t="shared" si="4"/>
        <v>0</v>
      </c>
      <c r="BE19" s="529">
        <f t="shared" si="5"/>
        <v>0</v>
      </c>
      <c r="CA19" s="549">
        <v>3</v>
      </c>
      <c r="CB19" s="549">
        <v>7</v>
      </c>
      <c r="CZ19" s="529">
        <v>0</v>
      </c>
    </row>
    <row r="20" spans="1:104">
      <c r="A20" s="544"/>
      <c r="B20" s="545" t="s">
        <v>675</v>
      </c>
      <c r="C20" s="756" t="s">
        <v>696</v>
      </c>
      <c r="D20" s="547" t="s">
        <v>677</v>
      </c>
      <c r="E20" s="757">
        <v>4</v>
      </c>
      <c r="F20" s="548">
        <v>4949</v>
      </c>
      <c r="G20" s="750">
        <f t="shared" si="0"/>
        <v>19796</v>
      </c>
      <c r="O20" s="543">
        <v>2</v>
      </c>
      <c r="AA20" s="529">
        <v>3</v>
      </c>
      <c r="AB20" s="529">
        <v>7</v>
      </c>
      <c r="AC20" s="529" t="s">
        <v>697</v>
      </c>
      <c r="AZ20" s="529">
        <v>2</v>
      </c>
      <c r="BA20" s="529">
        <f t="shared" si="1"/>
        <v>0</v>
      </c>
      <c r="BB20" s="529">
        <f t="shared" si="2"/>
        <v>19796</v>
      </c>
      <c r="BC20" s="529">
        <f t="shared" si="3"/>
        <v>0</v>
      </c>
      <c r="BD20" s="529">
        <f t="shared" si="4"/>
        <v>0</v>
      </c>
      <c r="BE20" s="529">
        <f t="shared" si="5"/>
        <v>0</v>
      </c>
      <c r="CA20" s="549">
        <v>3</v>
      </c>
      <c r="CB20" s="549">
        <v>7</v>
      </c>
      <c r="CZ20" s="529">
        <v>0</v>
      </c>
    </row>
    <row r="21" spans="1:104">
      <c r="A21" s="544"/>
      <c r="B21" s="751" t="s">
        <v>675</v>
      </c>
      <c r="C21" s="752" t="s">
        <v>698</v>
      </c>
      <c r="D21" s="753" t="s">
        <v>677</v>
      </c>
      <c r="E21" s="754">
        <v>-2</v>
      </c>
      <c r="F21" s="754">
        <v>931</v>
      </c>
      <c r="G21" s="755">
        <f t="shared" si="0"/>
        <v>-1862</v>
      </c>
      <c r="O21" s="543">
        <v>2</v>
      </c>
      <c r="AA21" s="529">
        <v>3</v>
      </c>
      <c r="AB21" s="529">
        <v>7</v>
      </c>
      <c r="AC21" s="529" t="s">
        <v>699</v>
      </c>
      <c r="AZ21" s="529">
        <v>2</v>
      </c>
      <c r="BA21" s="529">
        <f t="shared" si="1"/>
        <v>0</v>
      </c>
      <c r="BB21" s="529">
        <f t="shared" si="2"/>
        <v>-1862</v>
      </c>
      <c r="BC21" s="529">
        <f t="shared" si="3"/>
        <v>0</v>
      </c>
      <c r="BD21" s="529">
        <f t="shared" si="4"/>
        <v>0</v>
      </c>
      <c r="BE21" s="529">
        <f t="shared" si="5"/>
        <v>0</v>
      </c>
      <c r="CA21" s="549">
        <v>3</v>
      </c>
      <c r="CB21" s="549">
        <v>7</v>
      </c>
      <c r="CZ21" s="529">
        <v>0</v>
      </c>
    </row>
    <row r="22" spans="1:104">
      <c r="A22" s="544"/>
      <c r="B22" s="545" t="s">
        <v>675</v>
      </c>
      <c r="C22" s="546" t="s">
        <v>700</v>
      </c>
      <c r="D22" s="547" t="s">
        <v>677</v>
      </c>
      <c r="E22" s="548">
        <v>1</v>
      </c>
      <c r="F22" s="548">
        <v>6433</v>
      </c>
      <c r="G22" s="750">
        <f t="shared" si="0"/>
        <v>6433</v>
      </c>
      <c r="O22" s="543">
        <v>2</v>
      </c>
      <c r="AA22" s="529">
        <v>3</v>
      </c>
      <c r="AB22" s="529">
        <v>7</v>
      </c>
      <c r="AC22" s="529" t="s">
        <v>701</v>
      </c>
      <c r="AZ22" s="529">
        <v>2</v>
      </c>
      <c r="BA22" s="529">
        <f t="shared" si="1"/>
        <v>0</v>
      </c>
      <c r="BB22" s="529">
        <f t="shared" si="2"/>
        <v>6433</v>
      </c>
      <c r="BC22" s="529">
        <f t="shared" si="3"/>
        <v>0</v>
      </c>
      <c r="BD22" s="529">
        <f t="shared" si="4"/>
        <v>0</v>
      </c>
      <c r="BE22" s="529">
        <f t="shared" si="5"/>
        <v>0</v>
      </c>
      <c r="CA22" s="549">
        <v>3</v>
      </c>
      <c r="CB22" s="549">
        <v>7</v>
      </c>
      <c r="CZ22" s="529">
        <v>0</v>
      </c>
    </row>
    <row r="23" spans="1:104">
      <c r="A23" s="544"/>
      <c r="B23" s="751" t="s">
        <v>675</v>
      </c>
      <c r="C23" s="752" t="s">
        <v>702</v>
      </c>
      <c r="D23" s="753" t="s">
        <v>677</v>
      </c>
      <c r="E23" s="754">
        <v>-1</v>
      </c>
      <c r="F23" s="754">
        <v>1024</v>
      </c>
      <c r="G23" s="755">
        <f t="shared" si="0"/>
        <v>-1024</v>
      </c>
      <c r="O23" s="543">
        <v>2</v>
      </c>
      <c r="AA23" s="529">
        <v>7</v>
      </c>
      <c r="AB23" s="529">
        <v>1002</v>
      </c>
      <c r="AC23" s="529">
        <v>5</v>
      </c>
      <c r="AZ23" s="529">
        <v>2</v>
      </c>
      <c r="BA23" s="529">
        <f t="shared" si="1"/>
        <v>0</v>
      </c>
      <c r="BB23" s="529">
        <f t="shared" si="2"/>
        <v>-1024</v>
      </c>
      <c r="BC23" s="529">
        <f t="shared" si="3"/>
        <v>0</v>
      </c>
      <c r="BD23" s="529">
        <f t="shared" si="4"/>
        <v>0</v>
      </c>
      <c r="BE23" s="529">
        <f t="shared" si="5"/>
        <v>0</v>
      </c>
      <c r="CA23" s="549">
        <v>7</v>
      </c>
      <c r="CB23" s="549">
        <v>1002</v>
      </c>
      <c r="CZ23" s="529">
        <v>0</v>
      </c>
    </row>
    <row r="24" spans="1:104">
      <c r="A24" s="544"/>
      <c r="B24" s="545" t="s">
        <v>675</v>
      </c>
      <c r="C24" s="546" t="s">
        <v>703</v>
      </c>
      <c r="D24" s="547" t="s">
        <v>677</v>
      </c>
      <c r="E24" s="548">
        <v>2</v>
      </c>
      <c r="F24" s="548">
        <v>8024</v>
      </c>
      <c r="G24" s="750">
        <f t="shared" si="0"/>
        <v>16048</v>
      </c>
      <c r="O24" s="543">
        <v>2</v>
      </c>
      <c r="AA24" s="529">
        <v>7</v>
      </c>
      <c r="AB24" s="529">
        <v>1002</v>
      </c>
      <c r="AC24" s="529">
        <v>5</v>
      </c>
      <c r="AZ24" s="529">
        <v>2</v>
      </c>
      <c r="BA24" s="529">
        <f t="shared" si="1"/>
        <v>0</v>
      </c>
      <c r="BB24" s="529">
        <f t="shared" si="2"/>
        <v>16048</v>
      </c>
      <c r="BC24" s="529">
        <f t="shared" si="3"/>
        <v>0</v>
      </c>
      <c r="BD24" s="529">
        <f t="shared" si="4"/>
        <v>0</v>
      </c>
      <c r="BE24" s="529">
        <f t="shared" si="5"/>
        <v>0</v>
      </c>
      <c r="CA24" s="549">
        <v>7</v>
      </c>
      <c r="CB24" s="549">
        <v>1002</v>
      </c>
      <c r="CZ24" s="529">
        <v>0</v>
      </c>
    </row>
    <row r="25" spans="1:104">
      <c r="A25" s="544"/>
      <c r="B25" s="751" t="s">
        <v>675</v>
      </c>
      <c r="C25" s="752" t="s">
        <v>704</v>
      </c>
      <c r="D25" s="753" t="s">
        <v>677</v>
      </c>
      <c r="E25" s="754">
        <v>-1</v>
      </c>
      <c r="F25" s="754">
        <v>3923</v>
      </c>
      <c r="G25" s="755">
        <f t="shared" si="0"/>
        <v>-3923</v>
      </c>
      <c r="O25" s="543">
        <v>4</v>
      </c>
      <c r="BA25" s="562">
        <f>SUM(BA7:BA24)</f>
        <v>0</v>
      </c>
      <c r="BB25" s="562">
        <f>SUM(BB7:BB24)</f>
        <v>64343.1</v>
      </c>
      <c r="BC25" s="562">
        <f>SUM(BC7:BC24)</f>
        <v>0</v>
      </c>
      <c r="BD25" s="562">
        <f>SUM(BD7:BD24)</f>
        <v>0</v>
      </c>
      <c r="BE25" s="562">
        <f>SUM(BE7:BE24)</f>
        <v>0</v>
      </c>
    </row>
    <row r="26" spans="1:104">
      <c r="A26" s="544"/>
      <c r="B26" s="751" t="s">
        <v>675</v>
      </c>
      <c r="C26" s="752" t="s">
        <v>705</v>
      </c>
      <c r="D26" s="753" t="s">
        <v>677</v>
      </c>
      <c r="E26" s="754">
        <v>-2</v>
      </c>
      <c r="F26" s="754">
        <v>1948</v>
      </c>
      <c r="G26" s="755">
        <f t="shared" si="0"/>
        <v>-3896</v>
      </c>
      <c r="H26" s="542"/>
      <c r="I26" s="542"/>
      <c r="O26" s="543">
        <v>1</v>
      </c>
    </row>
    <row r="27" spans="1:104">
      <c r="A27" s="544"/>
      <c r="B27" s="545" t="s">
        <v>675</v>
      </c>
      <c r="C27" s="546" t="s">
        <v>706</v>
      </c>
      <c r="D27" s="547" t="s">
        <v>677</v>
      </c>
      <c r="E27" s="548">
        <v>1</v>
      </c>
      <c r="F27" s="548">
        <v>8735</v>
      </c>
      <c r="G27" s="750">
        <f t="shared" si="0"/>
        <v>8735</v>
      </c>
      <c r="O27" s="543">
        <v>2</v>
      </c>
      <c r="AA27" s="529">
        <v>12</v>
      </c>
      <c r="AB27" s="529">
        <v>0</v>
      </c>
      <c r="AC27" s="529">
        <v>61</v>
      </c>
      <c r="AZ27" s="529">
        <v>2</v>
      </c>
      <c r="BA27" s="529">
        <f t="shared" ref="BA27:BA51" si="6">IF(AZ27=1,G27,0)</f>
        <v>0</v>
      </c>
      <c r="BB27" s="529">
        <f t="shared" ref="BB27:BB51" si="7">IF(AZ27=2,G27,0)</f>
        <v>8735</v>
      </c>
      <c r="BC27" s="529">
        <f t="shared" ref="BC27:BC51" si="8">IF(AZ27=3,G27,0)</f>
        <v>0</v>
      </c>
      <c r="BD27" s="529">
        <f t="shared" ref="BD27:BD51" si="9">IF(AZ27=4,G27,0)</f>
        <v>0</v>
      </c>
      <c r="BE27" s="529">
        <f t="shared" ref="BE27:BE51" si="10">IF(AZ27=5,G27,0)</f>
        <v>0</v>
      </c>
      <c r="CA27" s="549">
        <v>12</v>
      </c>
      <c r="CB27" s="549">
        <v>0</v>
      </c>
      <c r="CZ27" s="529">
        <v>0</v>
      </c>
    </row>
    <row r="28" spans="1:104">
      <c r="A28" s="544"/>
      <c r="B28" s="545" t="s">
        <v>675</v>
      </c>
      <c r="C28" s="546" t="s">
        <v>707</v>
      </c>
      <c r="D28" s="547" t="s">
        <v>677</v>
      </c>
      <c r="E28" s="548">
        <v>1</v>
      </c>
      <c r="F28" s="548">
        <v>6658</v>
      </c>
      <c r="G28" s="750">
        <f t="shared" si="0"/>
        <v>6658</v>
      </c>
      <c r="O28" s="543">
        <v>2</v>
      </c>
      <c r="AA28" s="529">
        <v>12</v>
      </c>
      <c r="AB28" s="529">
        <v>0</v>
      </c>
      <c r="AC28" s="529">
        <v>62</v>
      </c>
      <c r="AZ28" s="529">
        <v>2</v>
      </c>
      <c r="BA28" s="529">
        <f t="shared" si="6"/>
        <v>0</v>
      </c>
      <c r="BB28" s="529">
        <f t="shared" si="7"/>
        <v>6658</v>
      </c>
      <c r="BC28" s="529">
        <f t="shared" si="8"/>
        <v>0</v>
      </c>
      <c r="BD28" s="529">
        <f t="shared" si="9"/>
        <v>0</v>
      </c>
      <c r="BE28" s="529">
        <f t="shared" si="10"/>
        <v>0</v>
      </c>
      <c r="CA28" s="549">
        <v>12</v>
      </c>
      <c r="CB28" s="549">
        <v>0</v>
      </c>
      <c r="CZ28" s="529">
        <v>0</v>
      </c>
    </row>
    <row r="29" spans="1:104">
      <c r="A29" s="544"/>
      <c r="B29" s="751" t="s">
        <v>675</v>
      </c>
      <c r="C29" s="752" t="s">
        <v>708</v>
      </c>
      <c r="D29" s="753" t="s">
        <v>677</v>
      </c>
      <c r="E29" s="754">
        <v>-1</v>
      </c>
      <c r="F29" s="754">
        <v>2947</v>
      </c>
      <c r="G29" s="755">
        <f t="shared" si="0"/>
        <v>-2947</v>
      </c>
      <c r="O29" s="543">
        <v>2</v>
      </c>
      <c r="AA29" s="529">
        <v>12</v>
      </c>
      <c r="AB29" s="529">
        <v>0</v>
      </c>
      <c r="AC29" s="529">
        <v>63</v>
      </c>
      <c r="AZ29" s="529">
        <v>2</v>
      </c>
      <c r="BA29" s="529">
        <f t="shared" si="6"/>
        <v>0</v>
      </c>
      <c r="BB29" s="529">
        <f t="shared" si="7"/>
        <v>-2947</v>
      </c>
      <c r="BC29" s="529">
        <f t="shared" si="8"/>
        <v>0</v>
      </c>
      <c r="BD29" s="529">
        <f t="shared" si="9"/>
        <v>0</v>
      </c>
      <c r="BE29" s="529">
        <f t="shared" si="10"/>
        <v>0</v>
      </c>
      <c r="CA29" s="549">
        <v>12</v>
      </c>
      <c r="CB29" s="549">
        <v>0</v>
      </c>
      <c r="CZ29" s="529">
        <v>0</v>
      </c>
    </row>
    <row r="30" spans="1:104">
      <c r="A30" s="544"/>
      <c r="B30" s="545" t="s">
        <v>675</v>
      </c>
      <c r="C30" s="756" t="s">
        <v>707</v>
      </c>
      <c r="D30" s="547" t="s">
        <v>677</v>
      </c>
      <c r="E30" s="548">
        <v>1</v>
      </c>
      <c r="F30" s="548">
        <v>5465</v>
      </c>
      <c r="G30" s="750">
        <f t="shared" si="0"/>
        <v>5465</v>
      </c>
      <c r="O30" s="543">
        <v>2</v>
      </c>
      <c r="AA30" s="529">
        <v>12</v>
      </c>
      <c r="AB30" s="529">
        <v>0</v>
      </c>
      <c r="AC30" s="529">
        <v>64</v>
      </c>
      <c r="AZ30" s="529">
        <v>2</v>
      </c>
      <c r="BA30" s="529">
        <f t="shared" si="6"/>
        <v>0</v>
      </c>
      <c r="BB30" s="529">
        <f t="shared" si="7"/>
        <v>5465</v>
      </c>
      <c r="BC30" s="529">
        <f t="shared" si="8"/>
        <v>0</v>
      </c>
      <c r="BD30" s="529">
        <f t="shared" si="9"/>
        <v>0</v>
      </c>
      <c r="BE30" s="529">
        <f t="shared" si="10"/>
        <v>0</v>
      </c>
      <c r="CA30" s="549">
        <v>12</v>
      </c>
      <c r="CB30" s="549">
        <v>0</v>
      </c>
      <c r="CZ30" s="529">
        <v>0</v>
      </c>
    </row>
    <row r="31" spans="1:104">
      <c r="A31" s="544"/>
      <c r="B31" s="751" t="s">
        <v>675</v>
      </c>
      <c r="C31" s="752" t="s">
        <v>708</v>
      </c>
      <c r="D31" s="753" t="s">
        <v>677</v>
      </c>
      <c r="E31" s="754">
        <v>-1</v>
      </c>
      <c r="F31" s="754">
        <v>3881.6</v>
      </c>
      <c r="G31" s="755">
        <f t="shared" si="0"/>
        <v>-3881.6</v>
      </c>
      <c r="O31" s="543">
        <v>2</v>
      </c>
      <c r="AA31" s="529">
        <v>12</v>
      </c>
      <c r="AB31" s="529">
        <v>0</v>
      </c>
      <c r="AC31" s="529">
        <v>65</v>
      </c>
      <c r="AZ31" s="529">
        <v>2</v>
      </c>
      <c r="BA31" s="529">
        <f t="shared" si="6"/>
        <v>0</v>
      </c>
      <c r="BB31" s="529">
        <f t="shared" si="7"/>
        <v>-3881.6</v>
      </c>
      <c r="BC31" s="529">
        <f t="shared" si="8"/>
        <v>0</v>
      </c>
      <c r="BD31" s="529">
        <f t="shared" si="9"/>
        <v>0</v>
      </c>
      <c r="BE31" s="529">
        <f t="shared" si="10"/>
        <v>0</v>
      </c>
      <c r="CA31" s="549">
        <v>12</v>
      </c>
      <c r="CB31" s="549">
        <v>0</v>
      </c>
      <c r="CZ31" s="529">
        <v>0</v>
      </c>
    </row>
    <row r="32" spans="1:104">
      <c r="A32" s="544"/>
      <c r="B32" s="545" t="s">
        <v>675</v>
      </c>
      <c r="C32" s="756" t="s">
        <v>698</v>
      </c>
      <c r="D32" s="547" t="s">
        <v>677</v>
      </c>
      <c r="E32" s="548">
        <v>-1</v>
      </c>
      <c r="F32" s="548">
        <v>1024</v>
      </c>
      <c r="G32" s="750">
        <f t="shared" si="0"/>
        <v>-1024</v>
      </c>
      <c r="O32" s="543">
        <v>2</v>
      </c>
      <c r="AA32" s="529">
        <v>12</v>
      </c>
      <c r="AB32" s="529">
        <v>0</v>
      </c>
      <c r="AC32" s="529">
        <v>66</v>
      </c>
      <c r="AZ32" s="529">
        <v>2</v>
      </c>
      <c r="BA32" s="529">
        <f t="shared" si="6"/>
        <v>0</v>
      </c>
      <c r="BB32" s="529">
        <f t="shared" si="7"/>
        <v>-1024</v>
      </c>
      <c r="BC32" s="529">
        <f t="shared" si="8"/>
        <v>0</v>
      </c>
      <c r="BD32" s="529">
        <f t="shared" si="9"/>
        <v>0</v>
      </c>
      <c r="BE32" s="529">
        <f t="shared" si="10"/>
        <v>0</v>
      </c>
      <c r="CA32" s="549">
        <v>12</v>
      </c>
      <c r="CB32" s="549">
        <v>0</v>
      </c>
      <c r="CZ32" s="529">
        <v>0</v>
      </c>
    </row>
    <row r="33" spans="1:104">
      <c r="A33" s="544"/>
      <c r="B33" s="751" t="s">
        <v>675</v>
      </c>
      <c r="C33" s="752" t="s">
        <v>709</v>
      </c>
      <c r="D33" s="753" t="s">
        <v>677</v>
      </c>
      <c r="E33" s="754">
        <v>-1</v>
      </c>
      <c r="F33" s="754">
        <v>1966</v>
      </c>
      <c r="G33" s="755">
        <f t="shared" si="0"/>
        <v>-1966</v>
      </c>
      <c r="O33" s="543">
        <v>2</v>
      </c>
      <c r="AA33" s="529">
        <v>12</v>
      </c>
      <c r="AB33" s="529">
        <v>0</v>
      </c>
      <c r="AC33" s="529">
        <v>67</v>
      </c>
      <c r="AZ33" s="529">
        <v>2</v>
      </c>
      <c r="BA33" s="529">
        <f t="shared" si="6"/>
        <v>0</v>
      </c>
      <c r="BB33" s="529">
        <f t="shared" si="7"/>
        <v>-1966</v>
      </c>
      <c r="BC33" s="529">
        <f t="shared" si="8"/>
        <v>0</v>
      </c>
      <c r="BD33" s="529">
        <f t="shared" si="9"/>
        <v>0</v>
      </c>
      <c r="BE33" s="529">
        <f t="shared" si="10"/>
        <v>0</v>
      </c>
      <c r="CA33" s="549">
        <v>12</v>
      </c>
      <c r="CB33" s="549">
        <v>0</v>
      </c>
      <c r="CZ33" s="529">
        <v>0</v>
      </c>
    </row>
    <row r="34" spans="1:104">
      <c r="A34" s="544"/>
      <c r="B34" s="545" t="s">
        <v>675</v>
      </c>
      <c r="C34" s="546" t="s">
        <v>710</v>
      </c>
      <c r="D34" s="547" t="s">
        <v>677</v>
      </c>
      <c r="E34" s="548">
        <v>1</v>
      </c>
      <c r="F34" s="548">
        <v>11433</v>
      </c>
      <c r="G34" s="750">
        <f t="shared" si="0"/>
        <v>11433</v>
      </c>
      <c r="O34" s="543">
        <v>2</v>
      </c>
      <c r="AA34" s="529">
        <v>12</v>
      </c>
      <c r="AB34" s="529">
        <v>0</v>
      </c>
      <c r="AC34" s="529">
        <v>68</v>
      </c>
      <c r="AZ34" s="529">
        <v>2</v>
      </c>
      <c r="BA34" s="529">
        <f t="shared" si="6"/>
        <v>0</v>
      </c>
      <c r="BB34" s="529">
        <f t="shared" si="7"/>
        <v>11433</v>
      </c>
      <c r="BC34" s="529">
        <f t="shared" si="8"/>
        <v>0</v>
      </c>
      <c r="BD34" s="529">
        <f t="shared" si="9"/>
        <v>0</v>
      </c>
      <c r="BE34" s="529">
        <f t="shared" si="10"/>
        <v>0</v>
      </c>
      <c r="CA34" s="549">
        <v>12</v>
      </c>
      <c r="CB34" s="549">
        <v>0</v>
      </c>
      <c r="CZ34" s="529">
        <v>0</v>
      </c>
    </row>
    <row r="35" spans="1:104">
      <c r="A35" s="544"/>
      <c r="B35" s="751" t="s">
        <v>675</v>
      </c>
      <c r="C35" s="752" t="s">
        <v>711</v>
      </c>
      <c r="D35" s="753" t="s">
        <v>677</v>
      </c>
      <c r="E35" s="754">
        <v>-1</v>
      </c>
      <c r="F35" s="754">
        <v>5228</v>
      </c>
      <c r="G35" s="755">
        <f t="shared" si="0"/>
        <v>-5228</v>
      </c>
      <c r="O35" s="543">
        <v>2</v>
      </c>
      <c r="AA35" s="529">
        <v>12</v>
      </c>
      <c r="AB35" s="529">
        <v>0</v>
      </c>
      <c r="AC35" s="529">
        <v>71</v>
      </c>
      <c r="AZ35" s="529">
        <v>2</v>
      </c>
      <c r="BA35" s="529">
        <f t="shared" si="6"/>
        <v>0</v>
      </c>
      <c r="BB35" s="529">
        <f t="shared" si="7"/>
        <v>-5228</v>
      </c>
      <c r="BC35" s="529">
        <f t="shared" si="8"/>
        <v>0</v>
      </c>
      <c r="BD35" s="529">
        <f t="shared" si="9"/>
        <v>0</v>
      </c>
      <c r="BE35" s="529">
        <f t="shared" si="10"/>
        <v>0</v>
      </c>
      <c r="CA35" s="549">
        <v>12</v>
      </c>
      <c r="CB35" s="549">
        <v>0</v>
      </c>
      <c r="CZ35" s="529">
        <v>0</v>
      </c>
    </row>
    <row r="36" spans="1:104">
      <c r="A36" s="758"/>
      <c r="B36" s="759" t="s">
        <v>363</v>
      </c>
      <c r="C36" s="136" t="s">
        <v>655</v>
      </c>
      <c r="D36" s="760"/>
      <c r="E36" s="761"/>
      <c r="F36" s="762"/>
      <c r="G36" s="763">
        <f>SUM(G11,G13,G15,G17,G19,G21,G23,G25,G26,G29,G31,G33,G35)</f>
        <v>-33199.599999999999</v>
      </c>
      <c r="O36" s="543">
        <v>2</v>
      </c>
      <c r="AA36" s="529">
        <v>12</v>
      </c>
      <c r="AB36" s="529">
        <v>0</v>
      </c>
      <c r="AC36" s="529">
        <v>72</v>
      </c>
      <c r="AZ36" s="529">
        <v>2</v>
      </c>
      <c r="BA36" s="529">
        <f t="shared" si="6"/>
        <v>0</v>
      </c>
      <c r="BB36" s="529">
        <f t="shared" si="7"/>
        <v>-33199.599999999999</v>
      </c>
      <c r="BC36" s="529">
        <f t="shared" si="8"/>
        <v>0</v>
      </c>
      <c r="BD36" s="529">
        <f t="shared" si="9"/>
        <v>0</v>
      </c>
      <c r="BE36" s="529">
        <f t="shared" si="10"/>
        <v>0</v>
      </c>
      <c r="CA36" s="549">
        <v>12</v>
      </c>
      <c r="CB36" s="549">
        <v>0</v>
      </c>
      <c r="CZ36" s="529">
        <v>0</v>
      </c>
    </row>
    <row r="37" spans="1:104">
      <c r="A37" s="764"/>
      <c r="B37" s="765" t="s">
        <v>363</v>
      </c>
      <c r="C37" s="766" t="s">
        <v>656</v>
      </c>
      <c r="D37" s="767"/>
      <c r="E37" s="761"/>
      <c r="F37" s="762"/>
      <c r="G37" s="763">
        <f>SUM(G8:G10,G12,G14,G16,G18,G20,G22,G24,G27:G28,G30,G32,G34)</f>
        <v>106968.1</v>
      </c>
      <c r="O37" s="543">
        <v>2</v>
      </c>
      <c r="AA37" s="529">
        <v>12</v>
      </c>
      <c r="AB37" s="529">
        <v>0</v>
      </c>
      <c r="AC37" s="529">
        <v>73</v>
      </c>
      <c r="AZ37" s="529">
        <v>2</v>
      </c>
      <c r="BA37" s="529">
        <f t="shared" si="6"/>
        <v>0</v>
      </c>
      <c r="BB37" s="529">
        <f t="shared" si="7"/>
        <v>106968.1</v>
      </c>
      <c r="BC37" s="529">
        <f t="shared" si="8"/>
        <v>0</v>
      </c>
      <c r="BD37" s="529">
        <f t="shared" si="9"/>
        <v>0</v>
      </c>
      <c r="BE37" s="529">
        <f t="shared" si="10"/>
        <v>0</v>
      </c>
      <c r="CA37" s="549">
        <v>12</v>
      </c>
      <c r="CB37" s="549">
        <v>0</v>
      </c>
      <c r="CZ37" s="529">
        <v>0</v>
      </c>
    </row>
    <row r="38" spans="1:104">
      <c r="A38" s="764"/>
      <c r="B38" s="768" t="s">
        <v>363</v>
      </c>
      <c r="C38" s="769" t="s">
        <v>659</v>
      </c>
      <c r="D38" s="770"/>
      <c r="E38" s="771"/>
      <c r="F38" s="772"/>
      <c r="G38" s="773">
        <f>SUM(G8:G35)</f>
        <v>73768.5</v>
      </c>
      <c r="H38" s="774"/>
      <c r="I38" s="774"/>
      <c r="O38" s="543">
        <v>2</v>
      </c>
      <c r="AA38" s="529">
        <v>1</v>
      </c>
      <c r="AB38" s="529">
        <v>7</v>
      </c>
      <c r="AC38" s="529">
        <v>7</v>
      </c>
      <c r="AZ38" s="529">
        <v>2</v>
      </c>
      <c r="BA38" s="529">
        <f t="shared" si="6"/>
        <v>0</v>
      </c>
      <c r="BB38" s="529">
        <f t="shared" si="7"/>
        <v>73768.5</v>
      </c>
      <c r="BC38" s="529">
        <f t="shared" si="8"/>
        <v>0</v>
      </c>
      <c r="BD38" s="529">
        <f t="shared" si="9"/>
        <v>0</v>
      </c>
      <c r="BE38" s="529">
        <f t="shared" si="10"/>
        <v>0</v>
      </c>
      <c r="CA38" s="549">
        <v>1</v>
      </c>
      <c r="CB38" s="549">
        <v>7</v>
      </c>
      <c r="CZ38" s="529">
        <v>7.0699999999999999E-3</v>
      </c>
    </row>
    <row r="39" spans="1:104">
      <c r="A39" s="775"/>
      <c r="B39" s="776"/>
      <c r="C39" s="777"/>
      <c r="D39" s="778"/>
      <c r="E39" s="779"/>
      <c r="F39" s="779"/>
      <c r="G39" s="780"/>
      <c r="H39" s="774"/>
      <c r="I39" s="774"/>
      <c r="O39" s="543">
        <v>2</v>
      </c>
      <c r="AA39" s="529">
        <v>1</v>
      </c>
      <c r="AB39" s="529">
        <v>7</v>
      </c>
      <c r="AC39" s="529">
        <v>7</v>
      </c>
      <c r="AZ39" s="529">
        <v>2</v>
      </c>
      <c r="BA39" s="529">
        <f t="shared" si="6"/>
        <v>0</v>
      </c>
      <c r="BB39" s="529">
        <f t="shared" si="7"/>
        <v>0</v>
      </c>
      <c r="BC39" s="529">
        <f t="shared" si="8"/>
        <v>0</v>
      </c>
      <c r="BD39" s="529">
        <f t="shared" si="9"/>
        <v>0</v>
      </c>
      <c r="BE39" s="529">
        <f t="shared" si="10"/>
        <v>0</v>
      </c>
      <c r="CA39" s="549">
        <v>1</v>
      </c>
      <c r="CB39" s="549">
        <v>7</v>
      </c>
      <c r="CZ39" s="529">
        <v>1.174E-2</v>
      </c>
    </row>
    <row r="40" spans="1:104">
      <c r="A40" s="775"/>
      <c r="B40" s="776"/>
      <c r="C40" s="777"/>
      <c r="D40" s="778"/>
      <c r="E40" s="779"/>
      <c r="F40" s="779"/>
      <c r="G40" s="780"/>
      <c r="H40" s="774"/>
      <c r="I40" s="774"/>
      <c r="O40" s="543">
        <v>2</v>
      </c>
      <c r="AA40" s="529">
        <v>1</v>
      </c>
      <c r="AB40" s="529">
        <v>7</v>
      </c>
      <c r="AC40" s="529">
        <v>7</v>
      </c>
      <c r="AZ40" s="529">
        <v>2</v>
      </c>
      <c r="BA40" s="529">
        <f t="shared" si="6"/>
        <v>0</v>
      </c>
      <c r="BB40" s="529">
        <f t="shared" si="7"/>
        <v>0</v>
      </c>
      <c r="BC40" s="529">
        <f t="shared" si="8"/>
        <v>0</v>
      </c>
      <c r="BD40" s="529">
        <f t="shared" si="9"/>
        <v>0</v>
      </c>
      <c r="BE40" s="529">
        <f t="shared" si="10"/>
        <v>0</v>
      </c>
      <c r="CA40" s="549">
        <v>1</v>
      </c>
      <c r="CB40" s="549">
        <v>7</v>
      </c>
      <c r="CZ40" s="529">
        <v>1.47E-2</v>
      </c>
    </row>
    <row r="41" spans="1:104">
      <c r="A41" s="775"/>
      <c r="B41" s="776"/>
      <c r="C41" s="777"/>
      <c r="D41" s="778"/>
      <c r="E41" s="779"/>
      <c r="F41" s="779"/>
      <c r="G41" s="780"/>
      <c r="H41" s="774"/>
      <c r="I41" s="774"/>
      <c r="O41" s="543">
        <v>2</v>
      </c>
      <c r="AA41" s="529">
        <v>1</v>
      </c>
      <c r="AB41" s="529">
        <v>7</v>
      </c>
      <c r="AC41" s="529">
        <v>7</v>
      </c>
      <c r="AZ41" s="529">
        <v>2</v>
      </c>
      <c r="BA41" s="529">
        <f t="shared" si="6"/>
        <v>0</v>
      </c>
      <c r="BB41" s="529">
        <f t="shared" si="7"/>
        <v>0</v>
      </c>
      <c r="BC41" s="529">
        <f t="shared" si="8"/>
        <v>0</v>
      </c>
      <c r="BD41" s="529">
        <f t="shared" si="9"/>
        <v>0</v>
      </c>
      <c r="BE41" s="529">
        <f t="shared" si="10"/>
        <v>0</v>
      </c>
      <c r="CA41" s="549">
        <v>1</v>
      </c>
      <c r="CB41" s="549">
        <v>7</v>
      </c>
      <c r="CZ41" s="529">
        <v>0</v>
      </c>
    </row>
    <row r="42" spans="1:104">
      <c r="A42" s="775"/>
      <c r="B42" s="776"/>
      <c r="C42" s="777"/>
      <c r="D42" s="778"/>
      <c r="E42" s="779"/>
      <c r="F42" s="779"/>
      <c r="G42" s="780"/>
      <c r="H42" s="774"/>
      <c r="I42" s="774"/>
      <c r="O42" s="543">
        <v>2</v>
      </c>
      <c r="AA42" s="529">
        <v>1</v>
      </c>
      <c r="AB42" s="529">
        <v>7</v>
      </c>
      <c r="AC42" s="529">
        <v>7</v>
      </c>
      <c r="AZ42" s="529">
        <v>2</v>
      </c>
      <c r="BA42" s="529">
        <f t="shared" si="6"/>
        <v>0</v>
      </c>
      <c r="BB42" s="529">
        <f t="shared" si="7"/>
        <v>0</v>
      </c>
      <c r="BC42" s="529">
        <f t="shared" si="8"/>
        <v>0</v>
      </c>
      <c r="BD42" s="529">
        <f t="shared" si="9"/>
        <v>0</v>
      </c>
      <c r="BE42" s="529">
        <f t="shared" si="10"/>
        <v>0</v>
      </c>
      <c r="CA42" s="549">
        <v>1</v>
      </c>
      <c r="CB42" s="549">
        <v>7</v>
      </c>
      <c r="CZ42" s="529">
        <v>3.0000000000000001E-5</v>
      </c>
    </row>
    <row r="43" spans="1:104">
      <c r="A43" s="775"/>
      <c r="B43" s="776"/>
      <c r="C43" s="777"/>
      <c r="D43" s="778"/>
      <c r="E43" s="779"/>
      <c r="F43" s="779"/>
      <c r="G43" s="780"/>
      <c r="H43" s="774"/>
      <c r="I43" s="774"/>
      <c r="O43" s="543">
        <v>2</v>
      </c>
      <c r="AA43" s="529">
        <v>1</v>
      </c>
      <c r="AB43" s="529">
        <v>7</v>
      </c>
      <c r="AC43" s="529">
        <v>7</v>
      </c>
      <c r="AZ43" s="529">
        <v>2</v>
      </c>
      <c r="BA43" s="529">
        <f t="shared" si="6"/>
        <v>0</v>
      </c>
      <c r="BB43" s="529">
        <f t="shared" si="7"/>
        <v>0</v>
      </c>
      <c r="BC43" s="529">
        <f t="shared" si="8"/>
        <v>0</v>
      </c>
      <c r="BD43" s="529">
        <f t="shared" si="9"/>
        <v>0</v>
      </c>
      <c r="BE43" s="529">
        <f t="shared" si="10"/>
        <v>0</v>
      </c>
      <c r="CA43" s="549">
        <v>1</v>
      </c>
      <c r="CB43" s="549">
        <v>7</v>
      </c>
      <c r="CZ43" s="529">
        <v>3.0000000000000001E-5</v>
      </c>
    </row>
    <row r="44" spans="1:104">
      <c r="A44" s="775"/>
      <c r="B44" s="776"/>
      <c r="C44" s="777"/>
      <c r="D44" s="778"/>
      <c r="E44" s="779"/>
      <c r="F44" s="779"/>
      <c r="G44" s="780"/>
      <c r="H44" s="774"/>
      <c r="I44" s="774"/>
      <c r="O44" s="543">
        <v>2</v>
      </c>
      <c r="AA44" s="529">
        <v>1</v>
      </c>
      <c r="AB44" s="529">
        <v>7</v>
      </c>
      <c r="AC44" s="529">
        <v>7</v>
      </c>
      <c r="AZ44" s="529">
        <v>2</v>
      </c>
      <c r="BA44" s="529">
        <f t="shared" si="6"/>
        <v>0</v>
      </c>
      <c r="BB44" s="529">
        <f t="shared" si="7"/>
        <v>0</v>
      </c>
      <c r="BC44" s="529">
        <f t="shared" si="8"/>
        <v>0</v>
      </c>
      <c r="BD44" s="529">
        <f t="shared" si="9"/>
        <v>0</v>
      </c>
      <c r="BE44" s="529">
        <f t="shared" si="10"/>
        <v>0</v>
      </c>
      <c r="CA44" s="549">
        <v>1</v>
      </c>
      <c r="CB44" s="549">
        <v>7</v>
      </c>
      <c r="CZ44" s="529">
        <v>4.0000000000000003E-5</v>
      </c>
    </row>
    <row r="45" spans="1:104">
      <c r="A45" s="775"/>
      <c r="B45" s="776"/>
      <c r="C45" s="777"/>
      <c r="D45" s="778"/>
      <c r="E45" s="779"/>
      <c r="F45" s="779"/>
      <c r="G45" s="780"/>
      <c r="H45" s="774"/>
      <c r="I45" s="774"/>
      <c r="O45" s="543">
        <v>2</v>
      </c>
      <c r="AA45" s="529">
        <v>1</v>
      </c>
      <c r="AB45" s="529">
        <v>7</v>
      </c>
      <c r="AC45" s="529">
        <v>7</v>
      </c>
      <c r="AZ45" s="529">
        <v>2</v>
      </c>
      <c r="BA45" s="529">
        <f t="shared" si="6"/>
        <v>0</v>
      </c>
      <c r="BB45" s="529">
        <f t="shared" si="7"/>
        <v>0</v>
      </c>
      <c r="BC45" s="529">
        <f t="shared" si="8"/>
        <v>0</v>
      </c>
      <c r="BD45" s="529">
        <f t="shared" si="9"/>
        <v>0</v>
      </c>
      <c r="BE45" s="529">
        <f t="shared" si="10"/>
        <v>0</v>
      </c>
      <c r="CA45" s="549">
        <v>1</v>
      </c>
      <c r="CB45" s="549">
        <v>7</v>
      </c>
      <c r="CZ45" s="529">
        <v>4.0000000000000003E-5</v>
      </c>
    </row>
    <row r="46" spans="1:104">
      <c r="A46" s="775"/>
      <c r="B46" s="776"/>
      <c r="C46" s="777"/>
      <c r="D46" s="778"/>
      <c r="E46" s="779"/>
      <c r="F46" s="779"/>
      <c r="G46" s="780"/>
      <c r="H46" s="774"/>
      <c r="I46" s="774"/>
      <c r="O46" s="543">
        <v>2</v>
      </c>
      <c r="AA46" s="529">
        <v>12</v>
      </c>
      <c r="AB46" s="529">
        <v>0</v>
      </c>
      <c r="AC46" s="529">
        <v>41</v>
      </c>
      <c r="AZ46" s="529">
        <v>2</v>
      </c>
      <c r="BA46" s="529">
        <f t="shared" si="6"/>
        <v>0</v>
      </c>
      <c r="BB46" s="529">
        <f t="shared" si="7"/>
        <v>0</v>
      </c>
      <c r="BC46" s="529">
        <f t="shared" si="8"/>
        <v>0</v>
      </c>
      <c r="BD46" s="529">
        <f t="shared" si="9"/>
        <v>0</v>
      </c>
      <c r="BE46" s="529">
        <f t="shared" si="10"/>
        <v>0</v>
      </c>
      <c r="CA46" s="549">
        <v>12</v>
      </c>
      <c r="CB46" s="549">
        <v>0</v>
      </c>
      <c r="CZ46" s="529">
        <v>0</v>
      </c>
    </row>
    <row r="47" spans="1:104">
      <c r="A47" s="775"/>
      <c r="B47" s="776"/>
      <c r="C47" s="777"/>
      <c r="D47" s="778"/>
      <c r="E47" s="779"/>
      <c r="F47" s="779"/>
      <c r="G47" s="780"/>
      <c r="H47" s="774"/>
      <c r="I47" s="774"/>
      <c r="O47" s="543">
        <v>2</v>
      </c>
      <c r="AA47" s="529">
        <v>12</v>
      </c>
      <c r="AB47" s="529">
        <v>0</v>
      </c>
      <c r="AC47" s="529">
        <v>42</v>
      </c>
      <c r="AZ47" s="529">
        <v>2</v>
      </c>
      <c r="BA47" s="529">
        <f t="shared" si="6"/>
        <v>0</v>
      </c>
      <c r="BB47" s="529">
        <f t="shared" si="7"/>
        <v>0</v>
      </c>
      <c r="BC47" s="529">
        <f t="shared" si="8"/>
        <v>0</v>
      </c>
      <c r="BD47" s="529">
        <f t="shared" si="9"/>
        <v>0</v>
      </c>
      <c r="BE47" s="529">
        <f t="shared" si="10"/>
        <v>0</v>
      </c>
      <c r="CA47" s="549">
        <v>12</v>
      </c>
      <c r="CB47" s="549">
        <v>0</v>
      </c>
      <c r="CZ47" s="529">
        <v>0</v>
      </c>
    </row>
    <row r="48" spans="1:104">
      <c r="A48" s="775"/>
      <c r="B48" s="776"/>
      <c r="C48" s="777"/>
      <c r="D48" s="778"/>
      <c r="E48" s="779"/>
      <c r="F48" s="779"/>
      <c r="G48" s="780"/>
      <c r="H48" s="774"/>
      <c r="I48" s="774"/>
      <c r="O48" s="543">
        <v>2</v>
      </c>
      <c r="AA48" s="529">
        <v>12</v>
      </c>
      <c r="AB48" s="529">
        <v>0</v>
      </c>
      <c r="AC48" s="529">
        <v>157</v>
      </c>
      <c r="AZ48" s="529">
        <v>2</v>
      </c>
      <c r="BA48" s="529">
        <f t="shared" si="6"/>
        <v>0</v>
      </c>
      <c r="BB48" s="529">
        <f t="shared" si="7"/>
        <v>0</v>
      </c>
      <c r="BC48" s="529">
        <f t="shared" si="8"/>
        <v>0</v>
      </c>
      <c r="BD48" s="529">
        <f t="shared" si="9"/>
        <v>0</v>
      </c>
      <c r="BE48" s="529">
        <f t="shared" si="10"/>
        <v>0</v>
      </c>
      <c r="CA48" s="549">
        <v>12</v>
      </c>
      <c r="CB48" s="549">
        <v>0</v>
      </c>
      <c r="CZ48" s="529">
        <v>0</v>
      </c>
    </row>
    <row r="49" spans="1:104">
      <c r="A49" s="775"/>
      <c r="B49" s="776"/>
      <c r="C49" s="777"/>
      <c r="D49" s="778"/>
      <c r="E49" s="779"/>
      <c r="F49" s="779"/>
      <c r="G49" s="780"/>
      <c r="H49" s="774"/>
      <c r="I49" s="774"/>
      <c r="O49" s="543">
        <v>2</v>
      </c>
      <c r="AA49" s="529">
        <v>12</v>
      </c>
      <c r="AB49" s="529">
        <v>0</v>
      </c>
      <c r="AC49" s="529">
        <v>43</v>
      </c>
      <c r="AZ49" s="529">
        <v>2</v>
      </c>
      <c r="BA49" s="529">
        <f t="shared" si="6"/>
        <v>0</v>
      </c>
      <c r="BB49" s="529">
        <f t="shared" si="7"/>
        <v>0</v>
      </c>
      <c r="BC49" s="529">
        <f t="shared" si="8"/>
        <v>0</v>
      </c>
      <c r="BD49" s="529">
        <f t="shared" si="9"/>
        <v>0</v>
      </c>
      <c r="BE49" s="529">
        <f t="shared" si="10"/>
        <v>0</v>
      </c>
      <c r="CA49" s="549">
        <v>12</v>
      </c>
      <c r="CB49" s="549">
        <v>0</v>
      </c>
      <c r="CZ49" s="529">
        <v>0</v>
      </c>
    </row>
    <row r="50" spans="1:104">
      <c r="A50" s="775"/>
      <c r="B50" s="776"/>
      <c r="C50" s="777"/>
      <c r="D50" s="778"/>
      <c r="E50" s="779"/>
      <c r="F50" s="779"/>
      <c r="G50" s="780"/>
      <c r="H50" s="774"/>
      <c r="I50" s="774"/>
      <c r="O50" s="543">
        <v>2</v>
      </c>
      <c r="AA50" s="529">
        <v>7</v>
      </c>
      <c r="AB50" s="529">
        <v>1002</v>
      </c>
      <c r="AC50" s="529">
        <v>5</v>
      </c>
      <c r="AZ50" s="529">
        <v>2</v>
      </c>
      <c r="BA50" s="529">
        <f t="shared" si="6"/>
        <v>0</v>
      </c>
      <c r="BB50" s="529">
        <f t="shared" si="7"/>
        <v>0</v>
      </c>
      <c r="BC50" s="529">
        <f t="shared" si="8"/>
        <v>0</v>
      </c>
      <c r="BD50" s="529">
        <f t="shared" si="9"/>
        <v>0</v>
      </c>
      <c r="BE50" s="529">
        <f t="shared" si="10"/>
        <v>0</v>
      </c>
      <c r="CA50" s="549">
        <v>7</v>
      </c>
      <c r="CB50" s="549">
        <v>1002</v>
      </c>
      <c r="CZ50" s="529">
        <v>0</v>
      </c>
    </row>
    <row r="51" spans="1:104">
      <c r="A51" s="775"/>
      <c r="B51" s="776"/>
      <c r="C51" s="777"/>
      <c r="D51" s="778"/>
      <c r="E51" s="779"/>
      <c r="F51" s="779"/>
      <c r="G51" s="780"/>
      <c r="H51" s="774"/>
      <c r="I51" s="774"/>
      <c r="O51" s="543">
        <v>2</v>
      </c>
      <c r="AA51" s="529">
        <v>7</v>
      </c>
      <c r="AB51" s="529">
        <v>1002</v>
      </c>
      <c r="AC51" s="529">
        <v>5</v>
      </c>
      <c r="AZ51" s="529">
        <v>2</v>
      </c>
      <c r="BA51" s="529">
        <f t="shared" si="6"/>
        <v>0</v>
      </c>
      <c r="BB51" s="529">
        <f t="shared" si="7"/>
        <v>0</v>
      </c>
      <c r="BC51" s="529">
        <f t="shared" si="8"/>
        <v>0</v>
      </c>
      <c r="BD51" s="529">
        <f t="shared" si="9"/>
        <v>0</v>
      </c>
      <c r="BE51" s="529">
        <f t="shared" si="10"/>
        <v>0</v>
      </c>
      <c r="CA51" s="549">
        <v>7</v>
      </c>
      <c r="CB51" s="549">
        <v>1002</v>
      </c>
      <c r="CZ51" s="529">
        <v>0</v>
      </c>
    </row>
    <row r="52" spans="1:104">
      <c r="A52" s="775"/>
      <c r="B52" s="776"/>
      <c r="C52" s="777"/>
      <c r="D52" s="778"/>
      <c r="E52" s="779"/>
      <c r="F52" s="779"/>
      <c r="G52" s="780"/>
      <c r="H52" s="774"/>
      <c r="I52" s="774"/>
      <c r="O52" s="543">
        <v>4</v>
      </c>
      <c r="BA52" s="562">
        <f>SUM(BA38:BA51)</f>
        <v>0</v>
      </c>
      <c r="BB52" s="562">
        <f>SUM(BB38:BB51)</f>
        <v>73768.5</v>
      </c>
      <c r="BC52" s="562">
        <f>SUM(BC38:BC51)</f>
        <v>0</v>
      </c>
      <c r="BD52" s="562">
        <f>SUM(BD38:BD51)</f>
        <v>0</v>
      </c>
      <c r="BE52" s="562">
        <f>SUM(BE38:BE51)</f>
        <v>0</v>
      </c>
    </row>
    <row r="53" spans="1:104">
      <c r="A53" s="775"/>
      <c r="B53" s="776"/>
      <c r="C53" s="777"/>
      <c r="D53" s="778"/>
      <c r="E53" s="779"/>
      <c r="F53" s="779"/>
      <c r="G53" s="780"/>
      <c r="H53" s="781"/>
      <c r="I53" s="781"/>
      <c r="O53" s="543">
        <v>1</v>
      </c>
    </row>
    <row r="54" spans="1:104">
      <c r="A54" s="775"/>
      <c r="B54" s="776"/>
      <c r="C54" s="777"/>
      <c r="D54" s="778"/>
      <c r="E54" s="779"/>
      <c r="F54" s="779"/>
      <c r="G54" s="780"/>
      <c r="H54" s="774"/>
      <c r="I54" s="774"/>
      <c r="O54" s="543">
        <v>2</v>
      </c>
      <c r="AA54" s="529">
        <v>1</v>
      </c>
      <c r="AB54" s="529">
        <v>7</v>
      </c>
      <c r="AC54" s="529">
        <v>7</v>
      </c>
      <c r="AZ54" s="529">
        <v>2</v>
      </c>
      <c r="BA54" s="529">
        <f t="shared" ref="BA54:BA85" si="11">IF(AZ54=1,G54,0)</f>
        <v>0</v>
      </c>
      <c r="BB54" s="529">
        <f t="shared" ref="BB54:BB85" si="12">IF(AZ54=2,G54,0)</f>
        <v>0</v>
      </c>
      <c r="BC54" s="529">
        <f t="shared" ref="BC54:BC85" si="13">IF(AZ54=3,G54,0)</f>
        <v>0</v>
      </c>
      <c r="BD54" s="529">
        <f t="shared" ref="BD54:BD85" si="14">IF(AZ54=4,G54,0)</f>
        <v>0</v>
      </c>
      <c r="BE54" s="529">
        <f t="shared" ref="BE54:BE85" si="15">IF(AZ54=5,G54,0)</f>
        <v>0</v>
      </c>
      <c r="CA54" s="549">
        <v>1</v>
      </c>
      <c r="CB54" s="549">
        <v>7</v>
      </c>
      <c r="CZ54" s="529">
        <v>2.2200000000000002E-3</v>
      </c>
    </row>
    <row r="55" spans="1:104">
      <c r="A55" s="775"/>
      <c r="B55" s="776"/>
      <c r="C55" s="777"/>
      <c r="D55" s="778"/>
      <c r="E55" s="779"/>
      <c r="F55" s="779"/>
      <c r="G55" s="780"/>
      <c r="H55" s="774"/>
      <c r="I55" s="774"/>
      <c r="O55" s="543">
        <v>2</v>
      </c>
      <c r="AA55" s="529">
        <v>1</v>
      </c>
      <c r="AB55" s="529">
        <v>7</v>
      </c>
      <c r="AC55" s="529">
        <v>7</v>
      </c>
      <c r="AZ55" s="529">
        <v>2</v>
      </c>
      <c r="BA55" s="529">
        <f t="shared" si="11"/>
        <v>0</v>
      </c>
      <c r="BB55" s="529">
        <f t="shared" si="12"/>
        <v>0</v>
      </c>
      <c r="BC55" s="529">
        <f t="shared" si="13"/>
        <v>0</v>
      </c>
      <c r="BD55" s="529">
        <f t="shared" si="14"/>
        <v>0</v>
      </c>
      <c r="BE55" s="529">
        <f t="shared" si="15"/>
        <v>0</v>
      </c>
      <c r="CA55" s="549">
        <v>1</v>
      </c>
      <c r="CB55" s="549">
        <v>7</v>
      </c>
      <c r="CZ55" s="529">
        <v>2.2200000000000002E-3</v>
      </c>
    </row>
    <row r="56" spans="1:104">
      <c r="A56" s="775"/>
      <c r="B56" s="776"/>
      <c r="C56" s="777"/>
      <c r="D56" s="778"/>
      <c r="E56" s="779"/>
      <c r="F56" s="779"/>
      <c r="G56" s="780"/>
      <c r="H56" s="774"/>
      <c r="I56" s="774"/>
      <c r="O56" s="543">
        <v>2</v>
      </c>
      <c r="AA56" s="529">
        <v>1</v>
      </c>
      <c r="AB56" s="529">
        <v>7</v>
      </c>
      <c r="AC56" s="529">
        <v>7</v>
      </c>
      <c r="AZ56" s="529">
        <v>2</v>
      </c>
      <c r="BA56" s="529">
        <f t="shared" si="11"/>
        <v>0</v>
      </c>
      <c r="BB56" s="529">
        <f t="shared" si="12"/>
        <v>0</v>
      </c>
      <c r="BC56" s="529">
        <f t="shared" si="13"/>
        <v>0</v>
      </c>
      <c r="BD56" s="529">
        <f t="shared" si="14"/>
        <v>0</v>
      </c>
      <c r="BE56" s="529">
        <f t="shared" si="15"/>
        <v>0</v>
      </c>
      <c r="CA56" s="549">
        <v>1</v>
      </c>
      <c r="CB56" s="549">
        <v>7</v>
      </c>
      <c r="CZ56" s="529">
        <v>2.2200000000000002E-3</v>
      </c>
    </row>
    <row r="57" spans="1:104">
      <c r="A57" s="775"/>
      <c r="B57" s="776"/>
      <c r="C57" s="777"/>
      <c r="D57" s="778"/>
      <c r="E57" s="779"/>
      <c r="F57" s="779"/>
      <c r="G57" s="780"/>
      <c r="H57" s="774"/>
      <c r="I57" s="774"/>
      <c r="O57" s="543">
        <v>2</v>
      </c>
      <c r="AA57" s="529">
        <v>1</v>
      </c>
      <c r="AB57" s="529">
        <v>7</v>
      </c>
      <c r="AC57" s="529">
        <v>7</v>
      </c>
      <c r="AZ57" s="529">
        <v>2</v>
      </c>
      <c r="BA57" s="529">
        <f t="shared" si="11"/>
        <v>0</v>
      </c>
      <c r="BB57" s="529">
        <f t="shared" si="12"/>
        <v>0</v>
      </c>
      <c r="BC57" s="529">
        <f t="shared" si="13"/>
        <v>0</v>
      </c>
      <c r="BD57" s="529">
        <f t="shared" si="14"/>
        <v>0</v>
      </c>
      <c r="BE57" s="529">
        <f t="shared" si="15"/>
        <v>0</v>
      </c>
      <c r="CA57" s="549">
        <v>1</v>
      </c>
      <c r="CB57" s="549">
        <v>7</v>
      </c>
      <c r="CZ57" s="529">
        <v>2.2200000000000002E-3</v>
      </c>
    </row>
    <row r="58" spans="1:104">
      <c r="A58" s="775"/>
      <c r="B58" s="776"/>
      <c r="C58" s="777"/>
      <c r="D58" s="778"/>
      <c r="E58" s="779"/>
      <c r="F58" s="779"/>
      <c r="G58" s="780"/>
      <c r="H58" s="774"/>
      <c r="I58" s="774"/>
      <c r="O58" s="543">
        <v>2</v>
      </c>
      <c r="AA58" s="529">
        <v>1</v>
      </c>
      <c r="AB58" s="529">
        <v>7</v>
      </c>
      <c r="AC58" s="529">
        <v>7</v>
      </c>
      <c r="AZ58" s="529">
        <v>2</v>
      </c>
      <c r="BA58" s="529">
        <f t="shared" si="11"/>
        <v>0</v>
      </c>
      <c r="BB58" s="529">
        <f t="shared" si="12"/>
        <v>0</v>
      </c>
      <c r="BC58" s="529">
        <f t="shared" si="13"/>
        <v>0</v>
      </c>
      <c r="BD58" s="529">
        <f t="shared" si="14"/>
        <v>0</v>
      </c>
      <c r="BE58" s="529">
        <f t="shared" si="15"/>
        <v>0</v>
      </c>
      <c r="CA58" s="549">
        <v>1</v>
      </c>
      <c r="CB58" s="549">
        <v>7</v>
      </c>
      <c r="CZ58" s="529">
        <v>2.5329999999999998E-2</v>
      </c>
    </row>
    <row r="59" spans="1:104">
      <c r="A59" s="775"/>
      <c r="B59" s="776"/>
      <c r="C59" s="777"/>
      <c r="D59" s="778"/>
      <c r="E59" s="779"/>
      <c r="F59" s="779"/>
      <c r="G59" s="780"/>
      <c r="H59" s="774"/>
      <c r="I59" s="774"/>
      <c r="O59" s="543">
        <v>2</v>
      </c>
      <c r="AA59" s="529">
        <v>1</v>
      </c>
      <c r="AB59" s="529">
        <v>7</v>
      </c>
      <c r="AC59" s="529">
        <v>7</v>
      </c>
      <c r="AZ59" s="529">
        <v>2</v>
      </c>
      <c r="BA59" s="529">
        <f t="shared" si="11"/>
        <v>0</v>
      </c>
      <c r="BB59" s="529">
        <f t="shared" si="12"/>
        <v>0</v>
      </c>
      <c r="BC59" s="529">
        <f t="shared" si="13"/>
        <v>0</v>
      </c>
      <c r="BD59" s="529">
        <f t="shared" si="14"/>
        <v>0</v>
      </c>
      <c r="BE59" s="529">
        <f t="shared" si="15"/>
        <v>0</v>
      </c>
      <c r="CA59" s="549">
        <v>1</v>
      </c>
      <c r="CB59" s="549">
        <v>7</v>
      </c>
      <c r="CZ59" s="529">
        <v>3.286E-2</v>
      </c>
    </row>
    <row r="60" spans="1:104">
      <c r="A60" s="775"/>
      <c r="B60" s="776"/>
      <c r="C60" s="777"/>
      <c r="D60" s="778"/>
      <c r="E60" s="779"/>
      <c r="F60" s="779"/>
      <c r="G60" s="780"/>
      <c r="H60" s="774"/>
      <c r="I60" s="774"/>
      <c r="O60" s="543">
        <v>2</v>
      </c>
      <c r="AA60" s="529">
        <v>1</v>
      </c>
      <c r="AB60" s="529">
        <v>7</v>
      </c>
      <c r="AC60" s="529">
        <v>7</v>
      </c>
      <c r="AZ60" s="529">
        <v>2</v>
      </c>
      <c r="BA60" s="529">
        <f t="shared" si="11"/>
        <v>0</v>
      </c>
      <c r="BB60" s="529">
        <f t="shared" si="12"/>
        <v>0</v>
      </c>
      <c r="BC60" s="529">
        <f t="shared" si="13"/>
        <v>0</v>
      </c>
      <c r="BD60" s="529">
        <f t="shared" si="14"/>
        <v>0</v>
      </c>
      <c r="BE60" s="529">
        <f t="shared" si="15"/>
        <v>0</v>
      </c>
      <c r="CA60" s="549">
        <v>1</v>
      </c>
      <c r="CB60" s="549">
        <v>7</v>
      </c>
      <c r="CZ60" s="529">
        <v>4.6510000000000003E-2</v>
      </c>
    </row>
    <row r="61" spans="1:104">
      <c r="A61" s="775"/>
      <c r="B61" s="776"/>
      <c r="C61" s="777"/>
      <c r="D61" s="778"/>
      <c r="E61" s="779"/>
      <c r="F61" s="779"/>
      <c r="G61" s="780"/>
      <c r="H61" s="774"/>
      <c r="I61" s="774"/>
      <c r="O61" s="543">
        <v>2</v>
      </c>
      <c r="AA61" s="529">
        <v>1</v>
      </c>
      <c r="AB61" s="529">
        <v>7</v>
      </c>
      <c r="AC61" s="529">
        <v>7</v>
      </c>
      <c r="AZ61" s="529">
        <v>2</v>
      </c>
      <c r="BA61" s="529">
        <f t="shared" si="11"/>
        <v>0</v>
      </c>
      <c r="BB61" s="529">
        <f t="shared" si="12"/>
        <v>0</v>
      </c>
      <c r="BC61" s="529">
        <f t="shared" si="13"/>
        <v>0</v>
      </c>
      <c r="BD61" s="529">
        <f t="shared" si="14"/>
        <v>0</v>
      </c>
      <c r="BE61" s="529">
        <f t="shared" si="15"/>
        <v>0</v>
      </c>
      <c r="CA61" s="549">
        <v>1</v>
      </c>
      <c r="CB61" s="549">
        <v>7</v>
      </c>
      <c r="CZ61" s="529">
        <v>1.9009999999999999E-2</v>
      </c>
    </row>
    <row r="62" spans="1:104">
      <c r="A62" s="775"/>
      <c r="B62" s="776"/>
      <c r="C62" s="777"/>
      <c r="D62" s="778"/>
      <c r="E62" s="779"/>
      <c r="F62" s="779"/>
      <c r="G62" s="780"/>
      <c r="H62" s="774"/>
      <c r="I62" s="774"/>
      <c r="O62" s="543">
        <v>2</v>
      </c>
      <c r="AA62" s="529">
        <v>1</v>
      </c>
      <c r="AB62" s="529">
        <v>7</v>
      </c>
      <c r="AC62" s="529">
        <v>7</v>
      </c>
      <c r="AZ62" s="529">
        <v>2</v>
      </c>
      <c r="BA62" s="529">
        <f t="shared" si="11"/>
        <v>0</v>
      </c>
      <c r="BB62" s="529">
        <f t="shared" si="12"/>
        <v>0</v>
      </c>
      <c r="BC62" s="529">
        <f t="shared" si="13"/>
        <v>0</v>
      </c>
      <c r="BD62" s="529">
        <f t="shared" si="14"/>
        <v>0</v>
      </c>
      <c r="BE62" s="529">
        <f t="shared" si="15"/>
        <v>0</v>
      </c>
      <c r="CA62" s="549">
        <v>1</v>
      </c>
      <c r="CB62" s="549">
        <v>7</v>
      </c>
      <c r="CZ62" s="529">
        <v>2.4109999999999999E-2</v>
      </c>
    </row>
    <row r="63" spans="1:104">
      <c r="A63" s="775"/>
      <c r="B63" s="776"/>
      <c r="C63" s="777"/>
      <c r="D63" s="778"/>
      <c r="E63" s="779"/>
      <c r="F63" s="779"/>
      <c r="G63" s="780"/>
      <c r="H63" s="774"/>
      <c r="I63" s="774"/>
      <c r="O63" s="543">
        <v>2</v>
      </c>
      <c r="AA63" s="529">
        <v>1</v>
      </c>
      <c r="AB63" s="529">
        <v>7</v>
      </c>
      <c r="AC63" s="529">
        <v>7</v>
      </c>
      <c r="AZ63" s="529">
        <v>2</v>
      </c>
      <c r="BA63" s="529">
        <f t="shared" si="11"/>
        <v>0</v>
      </c>
      <c r="BB63" s="529">
        <f t="shared" si="12"/>
        <v>0</v>
      </c>
      <c r="BC63" s="529">
        <f t="shared" si="13"/>
        <v>0</v>
      </c>
      <c r="BD63" s="529">
        <f t="shared" si="14"/>
        <v>0</v>
      </c>
      <c r="BE63" s="529">
        <f t="shared" si="15"/>
        <v>0</v>
      </c>
      <c r="CA63" s="549">
        <v>1</v>
      </c>
      <c r="CB63" s="549">
        <v>7</v>
      </c>
      <c r="CZ63" s="529">
        <v>1.7000000000000001E-4</v>
      </c>
    </row>
    <row r="64" spans="1:104">
      <c r="A64" s="775"/>
      <c r="B64" s="776"/>
      <c r="C64" s="777"/>
      <c r="D64" s="778"/>
      <c r="E64" s="779"/>
      <c r="F64" s="779"/>
      <c r="G64" s="780"/>
      <c r="H64" s="774"/>
      <c r="I64" s="774"/>
      <c r="O64" s="543">
        <v>2</v>
      </c>
      <c r="AA64" s="529">
        <v>1</v>
      </c>
      <c r="AB64" s="529">
        <v>7</v>
      </c>
      <c r="AC64" s="529">
        <v>7</v>
      </c>
      <c r="AZ64" s="529">
        <v>2</v>
      </c>
      <c r="BA64" s="529">
        <f t="shared" si="11"/>
        <v>0</v>
      </c>
      <c r="BB64" s="529">
        <f t="shared" si="12"/>
        <v>0</v>
      </c>
      <c r="BC64" s="529">
        <f t="shared" si="13"/>
        <v>0</v>
      </c>
      <c r="BD64" s="529">
        <f t="shared" si="14"/>
        <v>0</v>
      </c>
      <c r="BE64" s="529">
        <f t="shared" si="15"/>
        <v>0</v>
      </c>
      <c r="CA64" s="549">
        <v>1</v>
      </c>
      <c r="CB64" s="549">
        <v>7</v>
      </c>
      <c r="CZ64" s="529">
        <v>1.7000000000000001E-4</v>
      </c>
    </row>
    <row r="65" spans="1:104">
      <c r="A65" s="775"/>
      <c r="B65" s="776"/>
      <c r="C65" s="777"/>
      <c r="D65" s="778"/>
      <c r="E65" s="779"/>
      <c r="F65" s="779"/>
      <c r="G65" s="780"/>
      <c r="H65" s="774"/>
      <c r="I65" s="774"/>
      <c r="O65" s="543">
        <v>2</v>
      </c>
      <c r="AA65" s="529">
        <v>1</v>
      </c>
      <c r="AB65" s="529">
        <v>7</v>
      </c>
      <c r="AC65" s="529">
        <v>7</v>
      </c>
      <c r="AZ65" s="529">
        <v>2</v>
      </c>
      <c r="BA65" s="529">
        <f t="shared" si="11"/>
        <v>0</v>
      </c>
      <c r="BB65" s="529">
        <f t="shared" si="12"/>
        <v>0</v>
      </c>
      <c r="BC65" s="529">
        <f t="shared" si="13"/>
        <v>0</v>
      </c>
      <c r="BD65" s="529">
        <f t="shared" si="14"/>
        <v>0</v>
      </c>
      <c r="BE65" s="529">
        <f t="shared" si="15"/>
        <v>0</v>
      </c>
      <c r="CA65" s="549">
        <v>1</v>
      </c>
      <c r="CB65" s="549">
        <v>7</v>
      </c>
      <c r="CZ65" s="529">
        <v>7.7999999999999999E-4</v>
      </c>
    </row>
    <row r="66" spans="1:104">
      <c r="A66" s="775"/>
      <c r="B66" s="776"/>
      <c r="C66" s="777"/>
      <c r="D66" s="778"/>
      <c r="E66" s="779"/>
      <c r="F66" s="779"/>
      <c r="G66" s="780"/>
      <c r="H66" s="774"/>
      <c r="I66" s="774"/>
      <c r="O66" s="543">
        <v>2</v>
      </c>
      <c r="AA66" s="529">
        <v>1</v>
      </c>
      <c r="AB66" s="529">
        <v>7</v>
      </c>
      <c r="AC66" s="529">
        <v>7</v>
      </c>
      <c r="AZ66" s="529">
        <v>2</v>
      </c>
      <c r="BA66" s="529">
        <f t="shared" si="11"/>
        <v>0</v>
      </c>
      <c r="BB66" s="529">
        <f t="shared" si="12"/>
        <v>0</v>
      </c>
      <c r="BC66" s="529">
        <f t="shared" si="13"/>
        <v>0</v>
      </c>
      <c r="BD66" s="529">
        <f t="shared" si="14"/>
        <v>0</v>
      </c>
      <c r="BE66" s="529">
        <f t="shared" si="15"/>
        <v>0</v>
      </c>
      <c r="CA66" s="549">
        <v>1</v>
      </c>
      <c r="CB66" s="549">
        <v>7</v>
      </c>
      <c r="CZ66" s="529">
        <v>4.8999999999999998E-4</v>
      </c>
    </row>
    <row r="67" spans="1:104">
      <c r="A67" s="775"/>
      <c r="B67" s="776"/>
      <c r="C67" s="777"/>
      <c r="D67" s="778"/>
      <c r="E67" s="779"/>
      <c r="F67" s="779"/>
      <c r="G67" s="780"/>
      <c r="H67" s="774"/>
      <c r="I67" s="774"/>
      <c r="O67" s="543">
        <v>2</v>
      </c>
      <c r="AA67" s="529">
        <v>1</v>
      </c>
      <c r="AB67" s="529">
        <v>7</v>
      </c>
      <c r="AC67" s="529">
        <v>7</v>
      </c>
      <c r="AZ67" s="529">
        <v>2</v>
      </c>
      <c r="BA67" s="529">
        <f t="shared" si="11"/>
        <v>0</v>
      </c>
      <c r="BB67" s="529">
        <f t="shared" si="12"/>
        <v>0</v>
      </c>
      <c r="BC67" s="529">
        <f t="shared" si="13"/>
        <v>0</v>
      </c>
      <c r="BD67" s="529">
        <f t="shared" si="14"/>
        <v>0</v>
      </c>
      <c r="BE67" s="529">
        <f t="shared" si="15"/>
        <v>0</v>
      </c>
      <c r="CA67" s="549">
        <v>1</v>
      </c>
      <c r="CB67" s="549">
        <v>7</v>
      </c>
      <c r="CZ67" s="529">
        <v>7.3999999999999999E-4</v>
      </c>
    </row>
    <row r="68" spans="1:104">
      <c r="A68" s="775"/>
      <c r="B68" s="776"/>
      <c r="C68" s="777"/>
      <c r="D68" s="778"/>
      <c r="E68" s="779"/>
      <c r="F68" s="779"/>
      <c r="G68" s="780"/>
      <c r="H68" s="774"/>
      <c r="I68" s="774"/>
      <c r="O68" s="543">
        <v>2</v>
      </c>
      <c r="AA68" s="529">
        <v>1</v>
      </c>
      <c r="AB68" s="529">
        <v>7</v>
      </c>
      <c r="AC68" s="529">
        <v>7</v>
      </c>
      <c r="AZ68" s="529">
        <v>2</v>
      </c>
      <c r="BA68" s="529">
        <f t="shared" si="11"/>
        <v>0</v>
      </c>
      <c r="BB68" s="529">
        <f t="shared" si="12"/>
        <v>0</v>
      </c>
      <c r="BC68" s="529">
        <f t="shared" si="13"/>
        <v>0</v>
      </c>
      <c r="BD68" s="529">
        <f t="shared" si="14"/>
        <v>0</v>
      </c>
      <c r="BE68" s="529">
        <f t="shared" si="15"/>
        <v>0</v>
      </c>
      <c r="CA68" s="549">
        <v>1</v>
      </c>
      <c r="CB68" s="549">
        <v>7</v>
      </c>
      <c r="CZ68" s="529">
        <v>1.73E-3</v>
      </c>
    </row>
    <row r="69" spans="1:104">
      <c r="A69" s="775"/>
      <c r="B69" s="776"/>
      <c r="C69" s="777"/>
      <c r="D69" s="778"/>
      <c r="E69" s="779"/>
      <c r="F69" s="779"/>
      <c r="G69" s="780"/>
      <c r="H69" s="774"/>
      <c r="I69" s="774"/>
      <c r="O69" s="543">
        <v>2</v>
      </c>
      <c r="AA69" s="529">
        <v>1</v>
      </c>
      <c r="AB69" s="529">
        <v>7</v>
      </c>
      <c r="AC69" s="529">
        <v>7</v>
      </c>
      <c r="AZ69" s="529">
        <v>2</v>
      </c>
      <c r="BA69" s="529">
        <f t="shared" si="11"/>
        <v>0</v>
      </c>
      <c r="BB69" s="529">
        <f t="shared" si="12"/>
        <v>0</v>
      </c>
      <c r="BC69" s="529">
        <f t="shared" si="13"/>
        <v>0</v>
      </c>
      <c r="BD69" s="529">
        <f t="shared" si="14"/>
        <v>0</v>
      </c>
      <c r="BE69" s="529">
        <f t="shared" si="15"/>
        <v>0</v>
      </c>
      <c r="CA69" s="549">
        <v>1</v>
      </c>
      <c r="CB69" s="549">
        <v>7</v>
      </c>
      <c r="CZ69" s="529">
        <v>3.6099999999999999E-3</v>
      </c>
    </row>
    <row r="70" spans="1:104">
      <c r="A70" s="775"/>
      <c r="B70" s="776"/>
      <c r="C70" s="777"/>
      <c r="D70" s="778"/>
      <c r="E70" s="779"/>
      <c r="F70" s="779"/>
      <c r="G70" s="780"/>
      <c r="H70" s="774"/>
      <c r="I70" s="774"/>
      <c r="O70" s="543">
        <v>2</v>
      </c>
      <c r="AA70" s="529">
        <v>1</v>
      </c>
      <c r="AB70" s="529">
        <v>7</v>
      </c>
      <c r="AC70" s="529">
        <v>7</v>
      </c>
      <c r="AZ70" s="529">
        <v>2</v>
      </c>
      <c r="BA70" s="529">
        <f t="shared" si="11"/>
        <v>0</v>
      </c>
      <c r="BB70" s="529">
        <f t="shared" si="12"/>
        <v>0</v>
      </c>
      <c r="BC70" s="529">
        <f t="shared" si="13"/>
        <v>0</v>
      </c>
      <c r="BD70" s="529">
        <f t="shared" si="14"/>
        <v>0</v>
      </c>
      <c r="BE70" s="529">
        <f t="shared" si="15"/>
        <v>0</v>
      </c>
      <c r="CA70" s="549">
        <v>1</v>
      </c>
      <c r="CB70" s="549">
        <v>7</v>
      </c>
      <c r="CZ70" s="529">
        <v>5.4599999999999996E-3</v>
      </c>
    </row>
    <row r="71" spans="1:104">
      <c r="A71" s="775"/>
      <c r="B71" s="776"/>
      <c r="C71" s="777"/>
      <c r="D71" s="778"/>
      <c r="E71" s="779"/>
      <c r="F71" s="779"/>
      <c r="G71" s="780"/>
      <c r="H71" s="774"/>
      <c r="I71" s="774"/>
      <c r="O71" s="543">
        <v>2</v>
      </c>
      <c r="AA71" s="529">
        <v>1</v>
      </c>
      <c r="AB71" s="529">
        <v>7</v>
      </c>
      <c r="AC71" s="529">
        <v>7</v>
      </c>
      <c r="AZ71" s="529">
        <v>2</v>
      </c>
      <c r="BA71" s="529">
        <f t="shared" si="11"/>
        <v>0</v>
      </c>
      <c r="BB71" s="529">
        <f t="shared" si="12"/>
        <v>0</v>
      </c>
      <c r="BC71" s="529">
        <f t="shared" si="13"/>
        <v>0</v>
      </c>
      <c r="BD71" s="529">
        <f t="shared" si="14"/>
        <v>0</v>
      </c>
      <c r="BE71" s="529">
        <f t="shared" si="15"/>
        <v>0</v>
      </c>
      <c r="CA71" s="549">
        <v>1</v>
      </c>
      <c r="CB71" s="549">
        <v>7</v>
      </c>
      <c r="CZ71" s="529">
        <v>2.1000000000000001E-4</v>
      </c>
    </row>
    <row r="72" spans="1:104">
      <c r="A72" s="775"/>
      <c r="B72" s="776"/>
      <c r="C72" s="777"/>
      <c r="D72" s="778"/>
      <c r="E72" s="779"/>
      <c r="F72" s="779"/>
      <c r="G72" s="780"/>
      <c r="H72" s="774"/>
      <c r="I72" s="774"/>
      <c r="O72" s="543">
        <v>2</v>
      </c>
      <c r="AA72" s="529">
        <v>1</v>
      </c>
      <c r="AB72" s="529">
        <v>7</v>
      </c>
      <c r="AC72" s="529">
        <v>7</v>
      </c>
      <c r="AZ72" s="529">
        <v>2</v>
      </c>
      <c r="BA72" s="529">
        <f t="shared" si="11"/>
        <v>0</v>
      </c>
      <c r="BB72" s="529">
        <f t="shared" si="12"/>
        <v>0</v>
      </c>
      <c r="BC72" s="529">
        <f t="shared" si="13"/>
        <v>0</v>
      </c>
      <c r="BD72" s="529">
        <f t="shared" si="14"/>
        <v>0</v>
      </c>
      <c r="BE72" s="529">
        <f t="shared" si="15"/>
        <v>0</v>
      </c>
      <c r="CA72" s="549">
        <v>1</v>
      </c>
      <c r="CB72" s="549">
        <v>7</v>
      </c>
      <c r="CZ72" s="529">
        <v>3.4000000000000002E-4</v>
      </c>
    </row>
    <row r="73" spans="1:104">
      <c r="A73" s="775"/>
      <c r="B73" s="776"/>
      <c r="C73" s="777"/>
      <c r="D73" s="778"/>
      <c r="E73" s="779"/>
      <c r="F73" s="779"/>
      <c r="G73" s="780"/>
      <c r="H73" s="774"/>
      <c r="I73" s="774"/>
      <c r="O73" s="543">
        <v>2</v>
      </c>
      <c r="AA73" s="529">
        <v>1</v>
      </c>
      <c r="AB73" s="529">
        <v>7</v>
      </c>
      <c r="AC73" s="529">
        <v>7</v>
      </c>
      <c r="AZ73" s="529">
        <v>2</v>
      </c>
      <c r="BA73" s="529">
        <f t="shared" si="11"/>
        <v>0</v>
      </c>
      <c r="BB73" s="529">
        <f t="shared" si="12"/>
        <v>0</v>
      </c>
      <c r="BC73" s="529">
        <f t="shared" si="13"/>
        <v>0</v>
      </c>
      <c r="BD73" s="529">
        <f t="shared" si="14"/>
        <v>0</v>
      </c>
      <c r="BE73" s="529">
        <f t="shared" si="15"/>
        <v>0</v>
      </c>
      <c r="CA73" s="549">
        <v>1</v>
      </c>
      <c r="CB73" s="549">
        <v>7</v>
      </c>
      <c r="CZ73" s="529">
        <v>5.0000000000000001E-4</v>
      </c>
    </row>
    <row r="74" spans="1:104">
      <c r="A74" s="775"/>
      <c r="B74" s="776"/>
      <c r="C74" s="777"/>
      <c r="D74" s="778"/>
      <c r="E74" s="779"/>
      <c r="F74" s="779"/>
      <c r="G74" s="780"/>
      <c r="H74" s="774"/>
      <c r="I74" s="774"/>
      <c r="O74" s="543">
        <v>2</v>
      </c>
      <c r="AA74" s="529">
        <v>1</v>
      </c>
      <c r="AB74" s="529">
        <v>7</v>
      </c>
      <c r="AC74" s="529">
        <v>7</v>
      </c>
      <c r="AZ74" s="529">
        <v>2</v>
      </c>
      <c r="BA74" s="529">
        <f t="shared" si="11"/>
        <v>0</v>
      </c>
      <c r="BB74" s="529">
        <f t="shared" si="12"/>
        <v>0</v>
      </c>
      <c r="BC74" s="529">
        <f t="shared" si="13"/>
        <v>0</v>
      </c>
      <c r="BD74" s="529">
        <f t="shared" si="14"/>
        <v>0</v>
      </c>
      <c r="BE74" s="529">
        <f t="shared" si="15"/>
        <v>0</v>
      </c>
      <c r="CA74" s="549">
        <v>1</v>
      </c>
      <c r="CB74" s="549">
        <v>7</v>
      </c>
      <c r="CZ74" s="529">
        <v>1.07E-3</v>
      </c>
    </row>
    <row r="75" spans="1:104">
      <c r="A75" s="775"/>
      <c r="B75" s="776"/>
      <c r="C75" s="777"/>
      <c r="D75" s="778"/>
      <c r="E75" s="779"/>
      <c r="F75" s="779"/>
      <c r="G75" s="780"/>
      <c r="H75" s="774"/>
      <c r="I75" s="774"/>
      <c r="O75" s="543">
        <v>2</v>
      </c>
      <c r="AA75" s="529">
        <v>1</v>
      </c>
      <c r="AB75" s="529">
        <v>7</v>
      </c>
      <c r="AC75" s="529">
        <v>7</v>
      </c>
      <c r="AZ75" s="529">
        <v>2</v>
      </c>
      <c r="BA75" s="529">
        <f t="shared" si="11"/>
        <v>0</v>
      </c>
      <c r="BB75" s="529">
        <f t="shared" si="12"/>
        <v>0</v>
      </c>
      <c r="BC75" s="529">
        <f t="shared" si="13"/>
        <v>0</v>
      </c>
      <c r="BD75" s="529">
        <f t="shared" si="14"/>
        <v>0</v>
      </c>
      <c r="BE75" s="529">
        <f t="shared" si="15"/>
        <v>0</v>
      </c>
      <c r="CA75" s="549">
        <v>1</v>
      </c>
      <c r="CB75" s="549">
        <v>7</v>
      </c>
      <c r="CZ75" s="529">
        <v>1.6800000000000001E-3</v>
      </c>
    </row>
    <row r="76" spans="1:104">
      <c r="A76" s="775"/>
      <c r="B76" s="776"/>
      <c r="C76" s="777"/>
      <c r="D76" s="778"/>
      <c r="E76" s="779"/>
      <c r="F76" s="779"/>
      <c r="G76" s="780"/>
      <c r="H76" s="774"/>
      <c r="I76" s="774"/>
      <c r="O76" s="543">
        <v>2</v>
      </c>
      <c r="AA76" s="529">
        <v>1</v>
      </c>
      <c r="AB76" s="529">
        <v>7</v>
      </c>
      <c r="AC76" s="529">
        <v>7</v>
      </c>
      <c r="AZ76" s="529">
        <v>2</v>
      </c>
      <c r="BA76" s="529">
        <f t="shared" si="11"/>
        <v>0</v>
      </c>
      <c r="BB76" s="529">
        <f t="shared" si="12"/>
        <v>0</v>
      </c>
      <c r="BC76" s="529">
        <f t="shared" si="13"/>
        <v>0</v>
      </c>
      <c r="BD76" s="529">
        <f t="shared" si="14"/>
        <v>0</v>
      </c>
      <c r="BE76" s="529">
        <f t="shared" si="15"/>
        <v>0</v>
      </c>
      <c r="CA76" s="549">
        <v>1</v>
      </c>
      <c r="CB76" s="549">
        <v>7</v>
      </c>
      <c r="CZ76" s="529">
        <v>7.5000000000000002E-4</v>
      </c>
    </row>
    <row r="77" spans="1:104">
      <c r="A77" s="775"/>
      <c r="B77" s="776"/>
      <c r="C77" s="777"/>
      <c r="D77" s="778"/>
      <c r="E77" s="779"/>
      <c r="F77" s="779"/>
      <c r="G77" s="780"/>
      <c r="H77" s="774"/>
      <c r="I77" s="774"/>
      <c r="O77" s="543">
        <v>2</v>
      </c>
      <c r="AA77" s="529">
        <v>12</v>
      </c>
      <c r="AB77" s="529">
        <v>0</v>
      </c>
      <c r="AC77" s="529">
        <v>166</v>
      </c>
      <c r="AZ77" s="529">
        <v>2</v>
      </c>
      <c r="BA77" s="529">
        <f t="shared" si="11"/>
        <v>0</v>
      </c>
      <c r="BB77" s="529">
        <f t="shared" si="12"/>
        <v>0</v>
      </c>
      <c r="BC77" s="529">
        <f t="shared" si="13"/>
        <v>0</v>
      </c>
      <c r="BD77" s="529">
        <f t="shared" si="14"/>
        <v>0</v>
      </c>
      <c r="BE77" s="529">
        <f t="shared" si="15"/>
        <v>0</v>
      </c>
      <c r="CA77" s="549">
        <v>12</v>
      </c>
      <c r="CB77" s="549">
        <v>0</v>
      </c>
      <c r="CZ77" s="529">
        <v>0</v>
      </c>
    </row>
    <row r="78" spans="1:104">
      <c r="A78" s="775"/>
      <c r="B78" s="776"/>
      <c r="C78" s="777"/>
      <c r="D78" s="778"/>
      <c r="E78" s="779"/>
      <c r="F78" s="779"/>
      <c r="G78" s="780"/>
      <c r="H78" s="774"/>
      <c r="I78" s="774"/>
      <c r="O78" s="543">
        <v>2</v>
      </c>
      <c r="AA78" s="529">
        <v>12</v>
      </c>
      <c r="AB78" s="529">
        <v>0</v>
      </c>
      <c r="AC78" s="529">
        <v>76</v>
      </c>
      <c r="AZ78" s="529">
        <v>2</v>
      </c>
      <c r="BA78" s="529">
        <f t="shared" si="11"/>
        <v>0</v>
      </c>
      <c r="BB78" s="529">
        <f t="shared" si="12"/>
        <v>0</v>
      </c>
      <c r="BC78" s="529">
        <f t="shared" si="13"/>
        <v>0</v>
      </c>
      <c r="BD78" s="529">
        <f t="shared" si="14"/>
        <v>0</v>
      </c>
      <c r="BE78" s="529">
        <f t="shared" si="15"/>
        <v>0</v>
      </c>
      <c r="CA78" s="549">
        <v>12</v>
      </c>
      <c r="CB78" s="549">
        <v>0</v>
      </c>
      <c r="CZ78" s="529">
        <v>0</v>
      </c>
    </row>
    <row r="79" spans="1:104">
      <c r="A79" s="775"/>
      <c r="B79" s="776"/>
      <c r="C79" s="777"/>
      <c r="D79" s="778"/>
      <c r="E79" s="779"/>
      <c r="F79" s="779"/>
      <c r="G79" s="780"/>
      <c r="H79" s="774"/>
      <c r="I79" s="774"/>
      <c r="O79" s="543">
        <v>2</v>
      </c>
      <c r="AA79" s="529">
        <v>12</v>
      </c>
      <c r="AB79" s="529">
        <v>0</v>
      </c>
      <c r="AC79" s="529">
        <v>77</v>
      </c>
      <c r="AZ79" s="529">
        <v>2</v>
      </c>
      <c r="BA79" s="529">
        <f t="shared" si="11"/>
        <v>0</v>
      </c>
      <c r="BB79" s="529">
        <f t="shared" si="12"/>
        <v>0</v>
      </c>
      <c r="BC79" s="529">
        <f t="shared" si="13"/>
        <v>0</v>
      </c>
      <c r="BD79" s="529">
        <f t="shared" si="14"/>
        <v>0</v>
      </c>
      <c r="BE79" s="529">
        <f t="shared" si="15"/>
        <v>0</v>
      </c>
      <c r="CA79" s="549">
        <v>12</v>
      </c>
      <c r="CB79" s="549">
        <v>0</v>
      </c>
      <c r="CZ79" s="529">
        <v>0</v>
      </c>
    </row>
    <row r="80" spans="1:104">
      <c r="A80" s="775"/>
      <c r="B80" s="776"/>
      <c r="C80" s="777"/>
      <c r="D80" s="778"/>
      <c r="E80" s="779"/>
      <c r="F80" s="779"/>
      <c r="G80" s="780"/>
      <c r="H80" s="774"/>
      <c r="I80" s="774"/>
      <c r="O80" s="543">
        <v>2</v>
      </c>
      <c r="AA80" s="529">
        <v>12</v>
      </c>
      <c r="AB80" s="529">
        <v>0</v>
      </c>
      <c r="AC80" s="529">
        <v>78</v>
      </c>
      <c r="AZ80" s="529">
        <v>2</v>
      </c>
      <c r="BA80" s="529">
        <f t="shared" si="11"/>
        <v>0</v>
      </c>
      <c r="BB80" s="529">
        <f t="shared" si="12"/>
        <v>0</v>
      </c>
      <c r="BC80" s="529">
        <f t="shared" si="13"/>
        <v>0</v>
      </c>
      <c r="BD80" s="529">
        <f t="shared" si="14"/>
        <v>0</v>
      </c>
      <c r="BE80" s="529">
        <f t="shared" si="15"/>
        <v>0</v>
      </c>
      <c r="CA80" s="549">
        <v>12</v>
      </c>
      <c r="CB80" s="549">
        <v>0</v>
      </c>
      <c r="CZ80" s="529">
        <v>0</v>
      </c>
    </row>
    <row r="81" spans="1:104">
      <c r="A81" s="775"/>
      <c r="B81" s="776"/>
      <c r="C81" s="777"/>
      <c r="D81" s="778"/>
      <c r="E81" s="779"/>
      <c r="F81" s="779"/>
      <c r="G81" s="780"/>
      <c r="H81" s="774"/>
      <c r="I81" s="774"/>
      <c r="O81" s="543">
        <v>2</v>
      </c>
      <c r="AA81" s="529">
        <v>12</v>
      </c>
      <c r="AB81" s="529">
        <v>0</v>
      </c>
      <c r="AC81" s="529">
        <v>79</v>
      </c>
      <c r="AZ81" s="529">
        <v>2</v>
      </c>
      <c r="BA81" s="529">
        <f t="shared" si="11"/>
        <v>0</v>
      </c>
      <c r="BB81" s="529">
        <f t="shared" si="12"/>
        <v>0</v>
      </c>
      <c r="BC81" s="529">
        <f t="shared" si="13"/>
        <v>0</v>
      </c>
      <c r="BD81" s="529">
        <f t="shared" si="14"/>
        <v>0</v>
      </c>
      <c r="BE81" s="529">
        <f t="shared" si="15"/>
        <v>0</v>
      </c>
      <c r="CA81" s="549">
        <v>12</v>
      </c>
      <c r="CB81" s="549">
        <v>0</v>
      </c>
      <c r="CZ81" s="529">
        <v>0</v>
      </c>
    </row>
    <row r="82" spans="1:104">
      <c r="A82" s="775"/>
      <c r="B82" s="776"/>
      <c r="C82" s="777"/>
      <c r="D82" s="778"/>
      <c r="E82" s="779"/>
      <c r="F82" s="779"/>
      <c r="G82" s="780"/>
      <c r="H82" s="774"/>
      <c r="I82" s="774"/>
      <c r="O82" s="543">
        <v>2</v>
      </c>
      <c r="AA82" s="529">
        <v>12</v>
      </c>
      <c r="AB82" s="529">
        <v>0</v>
      </c>
      <c r="AC82" s="529">
        <v>80</v>
      </c>
      <c r="AZ82" s="529">
        <v>2</v>
      </c>
      <c r="BA82" s="529">
        <f t="shared" si="11"/>
        <v>0</v>
      </c>
      <c r="BB82" s="529">
        <f t="shared" si="12"/>
        <v>0</v>
      </c>
      <c r="BC82" s="529">
        <f t="shared" si="13"/>
        <v>0</v>
      </c>
      <c r="BD82" s="529">
        <f t="shared" si="14"/>
        <v>0</v>
      </c>
      <c r="BE82" s="529">
        <f t="shared" si="15"/>
        <v>0</v>
      </c>
      <c r="CA82" s="549">
        <v>12</v>
      </c>
      <c r="CB82" s="549">
        <v>0</v>
      </c>
      <c r="CZ82" s="529">
        <v>0</v>
      </c>
    </row>
    <row r="83" spans="1:104">
      <c r="A83" s="775"/>
      <c r="B83" s="776"/>
      <c r="C83" s="777"/>
      <c r="D83" s="778"/>
      <c r="E83" s="779"/>
      <c r="F83" s="779"/>
      <c r="G83" s="780"/>
      <c r="H83" s="774"/>
      <c r="I83" s="774"/>
      <c r="O83" s="543">
        <v>2</v>
      </c>
      <c r="AA83" s="529">
        <v>12</v>
      </c>
      <c r="AB83" s="529">
        <v>0</v>
      </c>
      <c r="AC83" s="529">
        <v>81</v>
      </c>
      <c r="AZ83" s="529">
        <v>2</v>
      </c>
      <c r="BA83" s="529">
        <f t="shared" si="11"/>
        <v>0</v>
      </c>
      <c r="BB83" s="529">
        <f t="shared" si="12"/>
        <v>0</v>
      </c>
      <c r="BC83" s="529">
        <f t="shared" si="13"/>
        <v>0</v>
      </c>
      <c r="BD83" s="529">
        <f t="shared" si="14"/>
        <v>0</v>
      </c>
      <c r="BE83" s="529">
        <f t="shared" si="15"/>
        <v>0</v>
      </c>
      <c r="CA83" s="549">
        <v>12</v>
      </c>
      <c r="CB83" s="549">
        <v>0</v>
      </c>
      <c r="CZ83" s="529">
        <v>0</v>
      </c>
    </row>
    <row r="84" spans="1:104">
      <c r="A84" s="775"/>
      <c r="B84" s="776"/>
      <c r="C84" s="777"/>
      <c r="D84" s="778"/>
      <c r="E84" s="779"/>
      <c r="F84" s="779"/>
      <c r="G84" s="780"/>
      <c r="H84" s="774"/>
      <c r="I84" s="774"/>
      <c r="O84" s="543">
        <v>2</v>
      </c>
      <c r="AA84" s="529">
        <v>12</v>
      </c>
      <c r="AB84" s="529">
        <v>0</v>
      </c>
      <c r="AC84" s="529">
        <v>82</v>
      </c>
      <c r="AZ84" s="529">
        <v>2</v>
      </c>
      <c r="BA84" s="529">
        <f t="shared" si="11"/>
        <v>0</v>
      </c>
      <c r="BB84" s="529">
        <f t="shared" si="12"/>
        <v>0</v>
      </c>
      <c r="BC84" s="529">
        <f t="shared" si="13"/>
        <v>0</v>
      </c>
      <c r="BD84" s="529">
        <f t="shared" si="14"/>
        <v>0</v>
      </c>
      <c r="BE84" s="529">
        <f t="shared" si="15"/>
        <v>0</v>
      </c>
      <c r="CA84" s="549">
        <v>12</v>
      </c>
      <c r="CB84" s="549">
        <v>0</v>
      </c>
      <c r="CZ84" s="529">
        <v>0</v>
      </c>
    </row>
    <row r="85" spans="1:104">
      <c r="A85" s="775"/>
      <c r="B85" s="776"/>
      <c r="C85" s="777"/>
      <c r="D85" s="778"/>
      <c r="E85" s="779"/>
      <c r="F85" s="779"/>
      <c r="G85" s="780"/>
      <c r="H85" s="774"/>
      <c r="I85" s="774"/>
      <c r="O85" s="543">
        <v>2</v>
      </c>
      <c r="AA85" s="529">
        <v>12</v>
      </c>
      <c r="AB85" s="529">
        <v>0</v>
      </c>
      <c r="AC85" s="529">
        <v>159</v>
      </c>
      <c r="AZ85" s="529">
        <v>2</v>
      </c>
      <c r="BA85" s="529">
        <f t="shared" si="11"/>
        <v>0</v>
      </c>
      <c r="BB85" s="529">
        <f t="shared" si="12"/>
        <v>0</v>
      </c>
      <c r="BC85" s="529">
        <f t="shared" si="13"/>
        <v>0</v>
      </c>
      <c r="BD85" s="529">
        <f t="shared" si="14"/>
        <v>0</v>
      </c>
      <c r="BE85" s="529">
        <f t="shared" si="15"/>
        <v>0</v>
      </c>
      <c r="CA85" s="549">
        <v>12</v>
      </c>
      <c r="CB85" s="549">
        <v>0</v>
      </c>
      <c r="CZ85" s="529">
        <v>0</v>
      </c>
    </row>
    <row r="86" spans="1:104">
      <c r="A86" s="775"/>
      <c r="B86" s="776"/>
      <c r="C86" s="777"/>
      <c r="D86" s="778"/>
      <c r="E86" s="779"/>
      <c r="F86" s="779"/>
      <c r="G86" s="780"/>
      <c r="H86" s="774"/>
      <c r="I86" s="774"/>
      <c r="O86" s="543">
        <v>2</v>
      </c>
      <c r="AA86" s="529">
        <v>12</v>
      </c>
      <c r="AB86" s="529">
        <v>0</v>
      </c>
      <c r="AC86" s="529">
        <v>160</v>
      </c>
      <c r="AZ86" s="529">
        <v>2</v>
      </c>
      <c r="BA86" s="529">
        <f t="shared" ref="BA86:BA110" si="16">IF(AZ86=1,G86,0)</f>
        <v>0</v>
      </c>
      <c r="BB86" s="529">
        <f t="shared" ref="BB86:BB110" si="17">IF(AZ86=2,G86,0)</f>
        <v>0</v>
      </c>
      <c r="BC86" s="529">
        <f t="shared" ref="BC86:BC110" si="18">IF(AZ86=3,G86,0)</f>
        <v>0</v>
      </c>
      <c r="BD86" s="529">
        <f t="shared" ref="BD86:BD110" si="19">IF(AZ86=4,G86,0)</f>
        <v>0</v>
      </c>
      <c r="BE86" s="529">
        <f t="shared" ref="BE86:BE110" si="20">IF(AZ86=5,G86,0)</f>
        <v>0</v>
      </c>
      <c r="CA86" s="549">
        <v>12</v>
      </c>
      <c r="CB86" s="549">
        <v>0</v>
      </c>
      <c r="CZ86" s="529">
        <v>0</v>
      </c>
    </row>
    <row r="87" spans="1:104">
      <c r="A87" s="775"/>
      <c r="B87" s="776"/>
      <c r="C87" s="777"/>
      <c r="D87" s="778"/>
      <c r="E87" s="779"/>
      <c r="F87" s="779"/>
      <c r="G87" s="780"/>
      <c r="H87" s="774"/>
      <c r="I87" s="774"/>
      <c r="O87" s="543">
        <v>2</v>
      </c>
      <c r="AA87" s="529">
        <v>12</v>
      </c>
      <c r="AB87" s="529">
        <v>0</v>
      </c>
      <c r="AC87" s="529">
        <v>161</v>
      </c>
      <c r="AZ87" s="529">
        <v>2</v>
      </c>
      <c r="BA87" s="529">
        <f t="shared" si="16"/>
        <v>0</v>
      </c>
      <c r="BB87" s="529">
        <f t="shared" si="17"/>
        <v>0</v>
      </c>
      <c r="BC87" s="529">
        <f t="shared" si="18"/>
        <v>0</v>
      </c>
      <c r="BD87" s="529">
        <f t="shared" si="19"/>
        <v>0</v>
      </c>
      <c r="BE87" s="529">
        <f t="shared" si="20"/>
        <v>0</v>
      </c>
      <c r="CA87" s="549">
        <v>12</v>
      </c>
      <c r="CB87" s="549">
        <v>0</v>
      </c>
      <c r="CZ87" s="529">
        <v>0</v>
      </c>
    </row>
    <row r="88" spans="1:104">
      <c r="A88" s="775"/>
      <c r="B88" s="776"/>
      <c r="C88" s="777"/>
      <c r="D88" s="778"/>
      <c r="E88" s="779"/>
      <c r="F88" s="779"/>
      <c r="G88" s="780"/>
      <c r="H88" s="774"/>
      <c r="I88" s="774"/>
      <c r="O88" s="543">
        <v>2</v>
      </c>
      <c r="AA88" s="529">
        <v>12</v>
      </c>
      <c r="AB88" s="529">
        <v>0</v>
      </c>
      <c r="AC88" s="529">
        <v>83</v>
      </c>
      <c r="AZ88" s="529">
        <v>2</v>
      </c>
      <c r="BA88" s="529">
        <f t="shared" si="16"/>
        <v>0</v>
      </c>
      <c r="BB88" s="529">
        <f t="shared" si="17"/>
        <v>0</v>
      </c>
      <c r="BC88" s="529">
        <f t="shared" si="18"/>
        <v>0</v>
      </c>
      <c r="BD88" s="529">
        <f t="shared" si="19"/>
        <v>0</v>
      </c>
      <c r="BE88" s="529">
        <f t="shared" si="20"/>
        <v>0</v>
      </c>
      <c r="CA88" s="549">
        <v>12</v>
      </c>
      <c r="CB88" s="549">
        <v>0</v>
      </c>
      <c r="CZ88" s="529">
        <v>0</v>
      </c>
    </row>
    <row r="89" spans="1:104">
      <c r="A89" s="775"/>
      <c r="B89" s="776"/>
      <c r="C89" s="777"/>
      <c r="D89" s="778"/>
      <c r="E89" s="779"/>
      <c r="F89" s="779"/>
      <c r="G89" s="780"/>
      <c r="H89" s="774"/>
      <c r="I89" s="774"/>
      <c r="O89" s="543">
        <v>2</v>
      </c>
      <c r="AA89" s="529">
        <v>12</v>
      </c>
      <c r="AB89" s="529">
        <v>0</v>
      </c>
      <c r="AC89" s="529">
        <v>84</v>
      </c>
      <c r="AZ89" s="529">
        <v>2</v>
      </c>
      <c r="BA89" s="529">
        <f t="shared" si="16"/>
        <v>0</v>
      </c>
      <c r="BB89" s="529">
        <f t="shared" si="17"/>
        <v>0</v>
      </c>
      <c r="BC89" s="529">
        <f t="shared" si="18"/>
        <v>0</v>
      </c>
      <c r="BD89" s="529">
        <f t="shared" si="19"/>
        <v>0</v>
      </c>
      <c r="BE89" s="529">
        <f t="shared" si="20"/>
        <v>0</v>
      </c>
      <c r="CA89" s="549">
        <v>12</v>
      </c>
      <c r="CB89" s="549">
        <v>0</v>
      </c>
      <c r="CZ89" s="529">
        <v>0</v>
      </c>
    </row>
    <row r="90" spans="1:104">
      <c r="A90" s="775"/>
      <c r="B90" s="776"/>
      <c r="C90" s="777"/>
      <c r="D90" s="778"/>
      <c r="E90" s="779"/>
      <c r="F90" s="779"/>
      <c r="G90" s="780"/>
      <c r="H90" s="774"/>
      <c r="I90" s="774"/>
      <c r="O90" s="543">
        <v>2</v>
      </c>
      <c r="AA90" s="529">
        <v>12</v>
      </c>
      <c r="AB90" s="529">
        <v>0</v>
      </c>
      <c r="AC90" s="529">
        <v>85</v>
      </c>
      <c r="AZ90" s="529">
        <v>2</v>
      </c>
      <c r="BA90" s="529">
        <f t="shared" si="16"/>
        <v>0</v>
      </c>
      <c r="BB90" s="529">
        <f t="shared" si="17"/>
        <v>0</v>
      </c>
      <c r="BC90" s="529">
        <f t="shared" si="18"/>
        <v>0</v>
      </c>
      <c r="BD90" s="529">
        <f t="shared" si="19"/>
        <v>0</v>
      </c>
      <c r="BE90" s="529">
        <f t="shared" si="20"/>
        <v>0</v>
      </c>
      <c r="CA90" s="549">
        <v>12</v>
      </c>
      <c r="CB90" s="549">
        <v>0</v>
      </c>
      <c r="CZ90" s="529">
        <v>0</v>
      </c>
    </row>
    <row r="91" spans="1:104">
      <c r="A91" s="775"/>
      <c r="B91" s="776"/>
      <c r="C91" s="777"/>
      <c r="D91" s="778"/>
      <c r="E91" s="779"/>
      <c r="F91" s="779"/>
      <c r="G91" s="780"/>
      <c r="H91" s="774"/>
      <c r="I91" s="774"/>
      <c r="O91" s="543">
        <v>2</v>
      </c>
      <c r="AA91" s="529">
        <v>12</v>
      </c>
      <c r="AB91" s="529">
        <v>0</v>
      </c>
      <c r="AC91" s="529">
        <v>86</v>
      </c>
      <c r="AZ91" s="529">
        <v>2</v>
      </c>
      <c r="BA91" s="529">
        <f t="shared" si="16"/>
        <v>0</v>
      </c>
      <c r="BB91" s="529">
        <f t="shared" si="17"/>
        <v>0</v>
      </c>
      <c r="BC91" s="529">
        <f t="shared" si="18"/>
        <v>0</v>
      </c>
      <c r="BD91" s="529">
        <f t="shared" si="19"/>
        <v>0</v>
      </c>
      <c r="BE91" s="529">
        <f t="shared" si="20"/>
        <v>0</v>
      </c>
      <c r="CA91" s="549">
        <v>12</v>
      </c>
      <c r="CB91" s="549">
        <v>0</v>
      </c>
      <c r="CZ91" s="529">
        <v>0</v>
      </c>
    </row>
    <row r="92" spans="1:104">
      <c r="A92" s="775"/>
      <c r="B92" s="776"/>
      <c r="C92" s="777"/>
      <c r="D92" s="778"/>
      <c r="E92" s="779"/>
      <c r="F92" s="779"/>
      <c r="G92" s="780"/>
      <c r="H92" s="774"/>
      <c r="I92" s="774"/>
      <c r="O92" s="543">
        <v>2</v>
      </c>
      <c r="AA92" s="529">
        <v>12</v>
      </c>
      <c r="AB92" s="529">
        <v>0</v>
      </c>
      <c r="AC92" s="529">
        <v>90</v>
      </c>
      <c r="AZ92" s="529">
        <v>2</v>
      </c>
      <c r="BA92" s="529">
        <f t="shared" si="16"/>
        <v>0</v>
      </c>
      <c r="BB92" s="529">
        <f t="shared" si="17"/>
        <v>0</v>
      </c>
      <c r="BC92" s="529">
        <f t="shared" si="18"/>
        <v>0</v>
      </c>
      <c r="BD92" s="529">
        <f t="shared" si="19"/>
        <v>0</v>
      </c>
      <c r="BE92" s="529">
        <f t="shared" si="20"/>
        <v>0</v>
      </c>
      <c r="CA92" s="549">
        <v>12</v>
      </c>
      <c r="CB92" s="549">
        <v>0</v>
      </c>
      <c r="CZ92" s="529">
        <v>0</v>
      </c>
    </row>
    <row r="93" spans="1:104">
      <c r="A93" s="775"/>
      <c r="B93" s="776"/>
      <c r="C93" s="777"/>
      <c r="D93" s="778"/>
      <c r="E93" s="779"/>
      <c r="F93" s="779"/>
      <c r="G93" s="780"/>
      <c r="H93" s="774"/>
      <c r="I93" s="774"/>
      <c r="O93" s="543">
        <v>2</v>
      </c>
      <c r="AA93" s="529">
        <v>12</v>
      </c>
      <c r="AB93" s="529">
        <v>0</v>
      </c>
      <c r="AC93" s="529">
        <v>91</v>
      </c>
      <c r="AZ93" s="529">
        <v>2</v>
      </c>
      <c r="BA93" s="529">
        <f t="shared" si="16"/>
        <v>0</v>
      </c>
      <c r="BB93" s="529">
        <f t="shared" si="17"/>
        <v>0</v>
      </c>
      <c r="BC93" s="529">
        <f t="shared" si="18"/>
        <v>0</v>
      </c>
      <c r="BD93" s="529">
        <f t="shared" si="19"/>
        <v>0</v>
      </c>
      <c r="BE93" s="529">
        <f t="shared" si="20"/>
        <v>0</v>
      </c>
      <c r="CA93" s="549">
        <v>12</v>
      </c>
      <c r="CB93" s="549">
        <v>0</v>
      </c>
      <c r="CZ93" s="529">
        <v>0</v>
      </c>
    </row>
    <row r="94" spans="1:104">
      <c r="A94" s="775"/>
      <c r="B94" s="776"/>
      <c r="C94" s="777"/>
      <c r="D94" s="778"/>
      <c r="E94" s="779"/>
      <c r="F94" s="779"/>
      <c r="G94" s="780"/>
      <c r="H94" s="774"/>
      <c r="I94" s="774"/>
      <c r="O94" s="543">
        <v>2</v>
      </c>
      <c r="AA94" s="529">
        <v>12</v>
      </c>
      <c r="AB94" s="529">
        <v>0</v>
      </c>
      <c r="AC94" s="529">
        <v>92</v>
      </c>
      <c r="AZ94" s="529">
        <v>2</v>
      </c>
      <c r="BA94" s="529">
        <f t="shared" si="16"/>
        <v>0</v>
      </c>
      <c r="BB94" s="529">
        <f t="shared" si="17"/>
        <v>0</v>
      </c>
      <c r="BC94" s="529">
        <f t="shared" si="18"/>
        <v>0</v>
      </c>
      <c r="BD94" s="529">
        <f t="shared" si="19"/>
        <v>0</v>
      </c>
      <c r="BE94" s="529">
        <f t="shared" si="20"/>
        <v>0</v>
      </c>
      <c r="CA94" s="549">
        <v>12</v>
      </c>
      <c r="CB94" s="549">
        <v>0</v>
      </c>
      <c r="CZ94" s="529">
        <v>0</v>
      </c>
    </row>
    <row r="95" spans="1:104">
      <c r="A95" s="775"/>
      <c r="B95" s="776"/>
      <c r="C95" s="777"/>
      <c r="D95" s="778"/>
      <c r="E95" s="779"/>
      <c r="F95" s="779"/>
      <c r="G95" s="780"/>
      <c r="H95" s="774"/>
      <c r="I95" s="774"/>
      <c r="O95" s="543">
        <v>2</v>
      </c>
      <c r="AA95" s="529">
        <v>12</v>
      </c>
      <c r="AB95" s="529">
        <v>0</v>
      </c>
      <c r="AC95" s="529">
        <v>93</v>
      </c>
      <c r="AZ95" s="529">
        <v>2</v>
      </c>
      <c r="BA95" s="529">
        <f t="shared" si="16"/>
        <v>0</v>
      </c>
      <c r="BB95" s="529">
        <f t="shared" si="17"/>
        <v>0</v>
      </c>
      <c r="BC95" s="529">
        <f t="shared" si="18"/>
        <v>0</v>
      </c>
      <c r="BD95" s="529">
        <f t="shared" si="19"/>
        <v>0</v>
      </c>
      <c r="BE95" s="529">
        <f t="shared" si="20"/>
        <v>0</v>
      </c>
      <c r="CA95" s="549">
        <v>12</v>
      </c>
      <c r="CB95" s="549">
        <v>0</v>
      </c>
      <c r="CZ95" s="529">
        <v>0</v>
      </c>
    </row>
    <row r="96" spans="1:104">
      <c r="A96" s="775"/>
      <c r="B96" s="776"/>
      <c r="C96" s="777"/>
      <c r="D96" s="778"/>
      <c r="E96" s="779"/>
      <c r="F96" s="779"/>
      <c r="G96" s="780"/>
      <c r="H96" s="774"/>
      <c r="I96" s="774"/>
      <c r="O96" s="543">
        <v>2</v>
      </c>
      <c r="AA96" s="529">
        <v>12</v>
      </c>
      <c r="AB96" s="529">
        <v>0</v>
      </c>
      <c r="AC96" s="529">
        <v>94</v>
      </c>
      <c r="AZ96" s="529">
        <v>2</v>
      </c>
      <c r="BA96" s="529">
        <f t="shared" si="16"/>
        <v>0</v>
      </c>
      <c r="BB96" s="529">
        <f t="shared" si="17"/>
        <v>0</v>
      </c>
      <c r="BC96" s="529">
        <f t="shared" si="18"/>
        <v>0</v>
      </c>
      <c r="BD96" s="529">
        <f t="shared" si="19"/>
        <v>0</v>
      </c>
      <c r="BE96" s="529">
        <f t="shared" si="20"/>
        <v>0</v>
      </c>
      <c r="CA96" s="549">
        <v>12</v>
      </c>
      <c r="CB96" s="549">
        <v>0</v>
      </c>
      <c r="CZ96" s="529">
        <v>0</v>
      </c>
    </row>
    <row r="97" spans="1:104">
      <c r="A97" s="775"/>
      <c r="B97" s="776"/>
      <c r="C97" s="777"/>
      <c r="D97" s="778"/>
      <c r="E97" s="779"/>
      <c r="F97" s="779"/>
      <c r="G97" s="780"/>
      <c r="H97" s="774"/>
      <c r="I97" s="774"/>
      <c r="O97" s="543">
        <v>2</v>
      </c>
      <c r="AA97" s="529">
        <v>12</v>
      </c>
      <c r="AB97" s="529">
        <v>0</v>
      </c>
      <c r="AC97" s="529">
        <v>95</v>
      </c>
      <c r="AZ97" s="529">
        <v>2</v>
      </c>
      <c r="BA97" s="529">
        <f t="shared" si="16"/>
        <v>0</v>
      </c>
      <c r="BB97" s="529">
        <f t="shared" si="17"/>
        <v>0</v>
      </c>
      <c r="BC97" s="529">
        <f t="shared" si="18"/>
        <v>0</v>
      </c>
      <c r="BD97" s="529">
        <f t="shared" si="19"/>
        <v>0</v>
      </c>
      <c r="BE97" s="529">
        <f t="shared" si="20"/>
        <v>0</v>
      </c>
      <c r="CA97" s="549">
        <v>12</v>
      </c>
      <c r="CB97" s="549">
        <v>0</v>
      </c>
      <c r="CZ97" s="529">
        <v>0</v>
      </c>
    </row>
    <row r="98" spans="1:104">
      <c r="A98" s="775"/>
      <c r="B98" s="776"/>
      <c r="C98" s="777"/>
      <c r="D98" s="778"/>
      <c r="E98" s="779"/>
      <c r="F98" s="779"/>
      <c r="G98" s="780"/>
      <c r="H98" s="774"/>
      <c r="I98" s="774"/>
      <c r="O98" s="543">
        <v>2</v>
      </c>
      <c r="AA98" s="529">
        <v>3</v>
      </c>
      <c r="AB98" s="529">
        <v>7</v>
      </c>
      <c r="AC98" s="529" t="s">
        <v>712</v>
      </c>
      <c r="AZ98" s="529">
        <v>2</v>
      </c>
      <c r="BA98" s="529">
        <f t="shared" si="16"/>
        <v>0</v>
      </c>
      <c r="BB98" s="529">
        <f t="shared" si="17"/>
        <v>0</v>
      </c>
      <c r="BC98" s="529">
        <f t="shared" si="18"/>
        <v>0</v>
      </c>
      <c r="BD98" s="529">
        <f t="shared" si="19"/>
        <v>0</v>
      </c>
      <c r="BE98" s="529">
        <f t="shared" si="20"/>
        <v>0</v>
      </c>
      <c r="CA98" s="549">
        <v>3</v>
      </c>
      <c r="CB98" s="549">
        <v>7</v>
      </c>
      <c r="CZ98" s="529">
        <v>0</v>
      </c>
    </row>
    <row r="99" spans="1:104">
      <c r="A99" s="775"/>
      <c r="B99" s="776"/>
      <c r="C99" s="777"/>
      <c r="D99" s="778"/>
      <c r="E99" s="779"/>
      <c r="F99" s="779"/>
      <c r="G99" s="780"/>
      <c r="H99" s="774"/>
      <c r="I99" s="774"/>
      <c r="O99" s="543">
        <v>2</v>
      </c>
      <c r="AA99" s="529">
        <v>3</v>
      </c>
      <c r="AB99" s="529">
        <v>7</v>
      </c>
      <c r="AC99" s="529" t="s">
        <v>713</v>
      </c>
      <c r="AZ99" s="529">
        <v>2</v>
      </c>
      <c r="BA99" s="529">
        <f t="shared" si="16"/>
        <v>0</v>
      </c>
      <c r="BB99" s="529">
        <f t="shared" si="17"/>
        <v>0</v>
      </c>
      <c r="BC99" s="529">
        <f t="shared" si="18"/>
        <v>0</v>
      </c>
      <c r="BD99" s="529">
        <f t="shared" si="19"/>
        <v>0</v>
      </c>
      <c r="BE99" s="529">
        <f t="shared" si="20"/>
        <v>0</v>
      </c>
      <c r="CA99" s="549">
        <v>3</v>
      </c>
      <c r="CB99" s="549">
        <v>7</v>
      </c>
      <c r="CZ99" s="529">
        <v>0</v>
      </c>
    </row>
    <row r="100" spans="1:104">
      <c r="A100" s="775"/>
      <c r="B100" s="776"/>
      <c r="C100" s="777"/>
      <c r="D100" s="778"/>
      <c r="E100" s="779"/>
      <c r="F100" s="779"/>
      <c r="G100" s="780"/>
      <c r="H100" s="774"/>
      <c r="I100" s="774"/>
      <c r="O100" s="543">
        <v>2</v>
      </c>
      <c r="AA100" s="529">
        <v>3</v>
      </c>
      <c r="AB100" s="529">
        <v>7</v>
      </c>
      <c r="AC100" s="529" t="s">
        <v>714</v>
      </c>
      <c r="AZ100" s="529">
        <v>2</v>
      </c>
      <c r="BA100" s="529">
        <f t="shared" si="16"/>
        <v>0</v>
      </c>
      <c r="BB100" s="529">
        <f t="shared" si="17"/>
        <v>0</v>
      </c>
      <c r="BC100" s="529">
        <f t="shared" si="18"/>
        <v>0</v>
      </c>
      <c r="BD100" s="529">
        <f t="shared" si="19"/>
        <v>0</v>
      </c>
      <c r="BE100" s="529">
        <f t="shared" si="20"/>
        <v>0</v>
      </c>
      <c r="CA100" s="549">
        <v>3</v>
      </c>
      <c r="CB100" s="549">
        <v>7</v>
      </c>
      <c r="CZ100" s="529">
        <v>0</v>
      </c>
    </row>
    <row r="101" spans="1:104">
      <c r="A101" s="775"/>
      <c r="B101" s="776"/>
      <c r="C101" s="777"/>
      <c r="D101" s="778"/>
      <c r="E101" s="779"/>
      <c r="F101" s="779"/>
      <c r="G101" s="780"/>
      <c r="H101" s="774"/>
      <c r="I101" s="774"/>
      <c r="O101" s="543">
        <v>2</v>
      </c>
      <c r="AA101" s="529">
        <v>3</v>
      </c>
      <c r="AB101" s="529">
        <v>7</v>
      </c>
      <c r="AC101" s="529" t="s">
        <v>715</v>
      </c>
      <c r="AZ101" s="529">
        <v>2</v>
      </c>
      <c r="BA101" s="529">
        <f t="shared" si="16"/>
        <v>0</v>
      </c>
      <c r="BB101" s="529">
        <f t="shared" si="17"/>
        <v>0</v>
      </c>
      <c r="BC101" s="529">
        <f t="shared" si="18"/>
        <v>0</v>
      </c>
      <c r="BD101" s="529">
        <f t="shared" si="19"/>
        <v>0</v>
      </c>
      <c r="BE101" s="529">
        <f t="shared" si="20"/>
        <v>0</v>
      </c>
      <c r="CA101" s="549">
        <v>3</v>
      </c>
      <c r="CB101" s="549">
        <v>7</v>
      </c>
      <c r="CZ101" s="529">
        <v>0</v>
      </c>
    </row>
    <row r="102" spans="1:104">
      <c r="A102" s="775"/>
      <c r="B102" s="776"/>
      <c r="C102" s="777"/>
      <c r="D102" s="778"/>
      <c r="E102" s="779"/>
      <c r="F102" s="779"/>
      <c r="G102" s="780"/>
      <c r="H102" s="774"/>
      <c r="I102" s="774"/>
      <c r="O102" s="543">
        <v>2</v>
      </c>
      <c r="AA102" s="529">
        <v>3</v>
      </c>
      <c r="AB102" s="529">
        <v>7</v>
      </c>
      <c r="AC102" s="529" t="s">
        <v>716</v>
      </c>
      <c r="AZ102" s="529">
        <v>2</v>
      </c>
      <c r="BA102" s="529">
        <f t="shared" si="16"/>
        <v>0</v>
      </c>
      <c r="BB102" s="529">
        <f t="shared" si="17"/>
        <v>0</v>
      </c>
      <c r="BC102" s="529">
        <f t="shared" si="18"/>
        <v>0</v>
      </c>
      <c r="BD102" s="529">
        <f t="shared" si="19"/>
        <v>0</v>
      </c>
      <c r="BE102" s="529">
        <f t="shared" si="20"/>
        <v>0</v>
      </c>
      <c r="CA102" s="549">
        <v>3</v>
      </c>
      <c r="CB102" s="549">
        <v>7</v>
      </c>
      <c r="CZ102" s="529">
        <v>0</v>
      </c>
    </row>
    <row r="103" spans="1:104">
      <c r="A103" s="775"/>
      <c r="B103" s="776"/>
      <c r="C103" s="777"/>
      <c r="D103" s="778"/>
      <c r="E103" s="779"/>
      <c r="F103" s="779"/>
      <c r="G103" s="780"/>
      <c r="H103" s="774"/>
      <c r="I103" s="774"/>
      <c r="O103" s="543">
        <v>2</v>
      </c>
      <c r="AA103" s="529">
        <v>3</v>
      </c>
      <c r="AB103" s="529">
        <v>7</v>
      </c>
      <c r="AC103" s="529" t="s">
        <v>717</v>
      </c>
      <c r="AZ103" s="529">
        <v>2</v>
      </c>
      <c r="BA103" s="529">
        <f t="shared" si="16"/>
        <v>0</v>
      </c>
      <c r="BB103" s="529">
        <f t="shared" si="17"/>
        <v>0</v>
      </c>
      <c r="BC103" s="529">
        <f t="shared" si="18"/>
        <v>0</v>
      </c>
      <c r="BD103" s="529">
        <f t="shared" si="19"/>
        <v>0</v>
      </c>
      <c r="BE103" s="529">
        <f t="shared" si="20"/>
        <v>0</v>
      </c>
      <c r="CA103" s="549">
        <v>3</v>
      </c>
      <c r="CB103" s="549">
        <v>7</v>
      </c>
      <c r="CZ103" s="529">
        <v>0</v>
      </c>
    </row>
    <row r="104" spans="1:104">
      <c r="A104" s="775"/>
      <c r="B104" s="776"/>
      <c r="C104" s="777"/>
      <c r="D104" s="778"/>
      <c r="E104" s="779"/>
      <c r="F104" s="779"/>
      <c r="G104" s="780"/>
      <c r="H104" s="774"/>
      <c r="I104" s="774"/>
      <c r="O104" s="543">
        <v>2</v>
      </c>
      <c r="AA104" s="529">
        <v>3</v>
      </c>
      <c r="AB104" s="529">
        <v>7</v>
      </c>
      <c r="AC104" s="529" t="s">
        <v>718</v>
      </c>
      <c r="AZ104" s="529">
        <v>2</v>
      </c>
      <c r="BA104" s="529">
        <f t="shared" si="16"/>
        <v>0</v>
      </c>
      <c r="BB104" s="529">
        <f t="shared" si="17"/>
        <v>0</v>
      </c>
      <c r="BC104" s="529">
        <f t="shared" si="18"/>
        <v>0</v>
      </c>
      <c r="BD104" s="529">
        <f t="shared" si="19"/>
        <v>0</v>
      </c>
      <c r="BE104" s="529">
        <f t="shared" si="20"/>
        <v>0</v>
      </c>
      <c r="CA104" s="549">
        <v>3</v>
      </c>
      <c r="CB104" s="549">
        <v>7</v>
      </c>
      <c r="CZ104" s="529">
        <v>0</v>
      </c>
    </row>
    <row r="105" spans="1:104">
      <c r="A105" s="775"/>
      <c r="B105" s="776"/>
      <c r="C105" s="777"/>
      <c r="D105" s="778"/>
      <c r="E105" s="779"/>
      <c r="F105" s="779"/>
      <c r="G105" s="780"/>
      <c r="H105" s="774"/>
      <c r="I105" s="774"/>
      <c r="O105" s="543">
        <v>2</v>
      </c>
      <c r="AA105" s="529">
        <v>3</v>
      </c>
      <c r="AB105" s="529">
        <v>7</v>
      </c>
      <c r="AC105" s="529" t="s">
        <v>719</v>
      </c>
      <c r="AZ105" s="529">
        <v>2</v>
      </c>
      <c r="BA105" s="529">
        <f t="shared" si="16"/>
        <v>0</v>
      </c>
      <c r="BB105" s="529">
        <f t="shared" si="17"/>
        <v>0</v>
      </c>
      <c r="BC105" s="529">
        <f t="shared" si="18"/>
        <v>0</v>
      </c>
      <c r="BD105" s="529">
        <f t="shared" si="19"/>
        <v>0</v>
      </c>
      <c r="BE105" s="529">
        <f t="shared" si="20"/>
        <v>0</v>
      </c>
      <c r="CA105" s="549">
        <v>3</v>
      </c>
      <c r="CB105" s="549">
        <v>7</v>
      </c>
      <c r="CZ105" s="529">
        <v>0</v>
      </c>
    </row>
    <row r="106" spans="1:104">
      <c r="A106" s="775"/>
      <c r="B106" s="776"/>
      <c r="C106" s="777"/>
      <c r="D106" s="778"/>
      <c r="E106" s="779"/>
      <c r="F106" s="779"/>
      <c r="G106" s="780"/>
      <c r="H106" s="774"/>
      <c r="I106" s="774"/>
      <c r="O106" s="543">
        <v>2</v>
      </c>
      <c r="AA106" s="529">
        <v>3</v>
      </c>
      <c r="AB106" s="529">
        <v>7</v>
      </c>
      <c r="AC106" s="529" t="s">
        <v>720</v>
      </c>
      <c r="AZ106" s="529">
        <v>2</v>
      </c>
      <c r="BA106" s="529">
        <f t="shared" si="16"/>
        <v>0</v>
      </c>
      <c r="BB106" s="529">
        <f t="shared" si="17"/>
        <v>0</v>
      </c>
      <c r="BC106" s="529">
        <f t="shared" si="18"/>
        <v>0</v>
      </c>
      <c r="BD106" s="529">
        <f t="shared" si="19"/>
        <v>0</v>
      </c>
      <c r="BE106" s="529">
        <f t="shared" si="20"/>
        <v>0</v>
      </c>
      <c r="CA106" s="549">
        <v>3</v>
      </c>
      <c r="CB106" s="549">
        <v>7</v>
      </c>
      <c r="CZ106" s="529">
        <v>0</v>
      </c>
    </row>
    <row r="107" spans="1:104">
      <c r="A107" s="775"/>
      <c r="B107" s="776"/>
      <c r="C107" s="777"/>
      <c r="D107" s="778"/>
      <c r="E107" s="779"/>
      <c r="F107" s="779"/>
      <c r="G107" s="780"/>
      <c r="H107" s="774"/>
      <c r="I107" s="774"/>
      <c r="O107" s="543">
        <v>2</v>
      </c>
      <c r="AA107" s="529">
        <v>3</v>
      </c>
      <c r="AB107" s="529">
        <v>7</v>
      </c>
      <c r="AC107" s="529" t="s">
        <v>721</v>
      </c>
      <c r="AZ107" s="529">
        <v>2</v>
      </c>
      <c r="BA107" s="529">
        <f t="shared" si="16"/>
        <v>0</v>
      </c>
      <c r="BB107" s="529">
        <f t="shared" si="17"/>
        <v>0</v>
      </c>
      <c r="BC107" s="529">
        <f t="shared" si="18"/>
        <v>0</v>
      </c>
      <c r="BD107" s="529">
        <f t="shared" si="19"/>
        <v>0</v>
      </c>
      <c r="BE107" s="529">
        <f t="shared" si="20"/>
        <v>0</v>
      </c>
      <c r="CA107" s="549">
        <v>3</v>
      </c>
      <c r="CB107" s="549">
        <v>7</v>
      </c>
      <c r="CZ107" s="529">
        <v>0</v>
      </c>
    </row>
    <row r="108" spans="1:104">
      <c r="A108" s="775"/>
      <c r="B108" s="776"/>
      <c r="C108" s="777"/>
      <c r="D108" s="778"/>
      <c r="E108" s="779"/>
      <c r="F108" s="779"/>
      <c r="G108" s="780"/>
      <c r="H108" s="774"/>
      <c r="I108" s="774"/>
      <c r="O108" s="543">
        <v>2</v>
      </c>
      <c r="AA108" s="529">
        <v>3</v>
      </c>
      <c r="AB108" s="529">
        <v>7</v>
      </c>
      <c r="AC108" s="529" t="s">
        <v>722</v>
      </c>
      <c r="AZ108" s="529">
        <v>2</v>
      </c>
      <c r="BA108" s="529">
        <f t="shared" si="16"/>
        <v>0</v>
      </c>
      <c r="BB108" s="529">
        <f t="shared" si="17"/>
        <v>0</v>
      </c>
      <c r="BC108" s="529">
        <f t="shared" si="18"/>
        <v>0</v>
      </c>
      <c r="BD108" s="529">
        <f t="shared" si="19"/>
        <v>0</v>
      </c>
      <c r="BE108" s="529">
        <f t="shared" si="20"/>
        <v>0</v>
      </c>
      <c r="CA108" s="549">
        <v>3</v>
      </c>
      <c r="CB108" s="549">
        <v>7</v>
      </c>
      <c r="CZ108" s="529">
        <v>0</v>
      </c>
    </row>
    <row r="109" spans="1:104">
      <c r="A109" s="775"/>
      <c r="B109" s="776"/>
      <c r="C109" s="777"/>
      <c r="D109" s="778"/>
      <c r="E109" s="779"/>
      <c r="F109" s="779"/>
      <c r="G109" s="780"/>
      <c r="H109" s="774"/>
      <c r="I109" s="774"/>
      <c r="O109" s="543">
        <v>2</v>
      </c>
      <c r="AA109" s="529">
        <v>7</v>
      </c>
      <c r="AB109" s="529">
        <v>1002</v>
      </c>
      <c r="AC109" s="529">
        <v>5</v>
      </c>
      <c r="AZ109" s="529">
        <v>2</v>
      </c>
      <c r="BA109" s="529">
        <f t="shared" si="16"/>
        <v>0</v>
      </c>
      <c r="BB109" s="529">
        <f t="shared" si="17"/>
        <v>0</v>
      </c>
      <c r="BC109" s="529">
        <f t="shared" si="18"/>
        <v>0</v>
      </c>
      <c r="BD109" s="529">
        <f t="shared" si="19"/>
        <v>0</v>
      </c>
      <c r="BE109" s="529">
        <f t="shared" si="20"/>
        <v>0</v>
      </c>
      <c r="CA109" s="549">
        <v>7</v>
      </c>
      <c r="CB109" s="549">
        <v>1002</v>
      </c>
      <c r="CZ109" s="529">
        <v>0</v>
      </c>
    </row>
    <row r="110" spans="1:104">
      <c r="A110" s="775"/>
      <c r="B110" s="776"/>
      <c r="C110" s="777"/>
      <c r="D110" s="778"/>
      <c r="E110" s="779"/>
      <c r="F110" s="779"/>
      <c r="G110" s="780"/>
      <c r="H110" s="774"/>
      <c r="I110" s="774"/>
      <c r="O110" s="543">
        <v>2</v>
      </c>
      <c r="AA110" s="529">
        <v>7</v>
      </c>
      <c r="AB110" s="529">
        <v>1002</v>
      </c>
      <c r="AC110" s="529">
        <v>5</v>
      </c>
      <c r="AZ110" s="529">
        <v>2</v>
      </c>
      <c r="BA110" s="529">
        <f t="shared" si="16"/>
        <v>0</v>
      </c>
      <c r="BB110" s="529">
        <f t="shared" si="17"/>
        <v>0</v>
      </c>
      <c r="BC110" s="529">
        <f t="shared" si="18"/>
        <v>0</v>
      </c>
      <c r="BD110" s="529">
        <f t="shared" si="19"/>
        <v>0</v>
      </c>
      <c r="BE110" s="529">
        <f t="shared" si="20"/>
        <v>0</v>
      </c>
      <c r="CA110" s="549">
        <v>7</v>
      </c>
      <c r="CB110" s="549">
        <v>1002</v>
      </c>
      <c r="CZ110" s="529">
        <v>0</v>
      </c>
    </row>
    <row r="111" spans="1:104">
      <c r="A111" s="775"/>
      <c r="B111" s="776"/>
      <c r="C111" s="777"/>
      <c r="D111" s="778"/>
      <c r="E111" s="779"/>
      <c r="F111" s="779"/>
      <c r="G111" s="780"/>
      <c r="H111" s="774"/>
      <c r="I111" s="774"/>
      <c r="O111" s="543">
        <v>4</v>
      </c>
      <c r="BA111" s="562">
        <f>SUM(BA53:BA110)</f>
        <v>0</v>
      </c>
      <c r="BB111" s="562">
        <f>SUM(BB53:BB110)</f>
        <v>0</v>
      </c>
      <c r="BC111" s="562">
        <f>SUM(BC53:BC110)</f>
        <v>0</v>
      </c>
      <c r="BD111" s="562">
        <f>SUM(BD53:BD110)</f>
        <v>0</v>
      </c>
      <c r="BE111" s="562">
        <f>SUM(BE53:BE110)</f>
        <v>0</v>
      </c>
    </row>
    <row r="112" spans="1:104">
      <c r="A112" s="782"/>
      <c r="B112" s="783"/>
      <c r="C112" s="784"/>
      <c r="D112" s="785"/>
      <c r="E112" s="786"/>
      <c r="F112" s="786"/>
      <c r="G112" s="787"/>
      <c r="H112" s="781"/>
      <c r="I112" s="781"/>
      <c r="O112" s="543">
        <v>1</v>
      </c>
    </row>
    <row r="113" spans="1:104">
      <c r="A113" s="775"/>
      <c r="B113" s="776"/>
      <c r="C113" s="777"/>
      <c r="D113" s="778"/>
      <c r="E113" s="779"/>
      <c r="F113" s="779"/>
      <c r="G113" s="780"/>
      <c r="H113" s="774"/>
      <c r="I113" s="774"/>
      <c r="O113" s="543">
        <v>2</v>
      </c>
      <c r="AA113" s="529">
        <v>1</v>
      </c>
      <c r="AB113" s="529">
        <v>7</v>
      </c>
      <c r="AC113" s="529">
        <v>7</v>
      </c>
      <c r="AZ113" s="529">
        <v>2</v>
      </c>
      <c r="BA113" s="529">
        <f t="shared" ref="BA113:BA144" si="21">IF(AZ113=1,G113,0)</f>
        <v>0</v>
      </c>
      <c r="BB113" s="529">
        <f t="shared" ref="BB113:BB144" si="22">IF(AZ113=2,G113,0)</f>
        <v>0</v>
      </c>
      <c r="BC113" s="529">
        <f t="shared" ref="BC113:BC144" si="23">IF(AZ113=3,G113,0)</f>
        <v>0</v>
      </c>
      <c r="BD113" s="529">
        <f t="shared" ref="BD113:BD144" si="24">IF(AZ113=4,G113,0)</f>
        <v>0</v>
      </c>
      <c r="BE113" s="529">
        <f t="shared" ref="BE113:BE144" si="25">IF(AZ113=5,G113,0)</f>
        <v>0</v>
      </c>
      <c r="CA113" s="549">
        <v>1</v>
      </c>
      <c r="CB113" s="549">
        <v>7</v>
      </c>
      <c r="CZ113" s="529">
        <v>0</v>
      </c>
    </row>
    <row r="114" spans="1:104">
      <c r="A114" s="775"/>
      <c r="B114" s="776"/>
      <c r="C114" s="777"/>
      <c r="D114" s="778"/>
      <c r="E114" s="779"/>
      <c r="F114" s="779"/>
      <c r="G114" s="780"/>
      <c r="H114" s="774"/>
      <c r="I114" s="774"/>
      <c r="O114" s="543">
        <v>2</v>
      </c>
      <c r="AA114" s="529">
        <v>1</v>
      </c>
      <c r="AB114" s="529">
        <v>7</v>
      </c>
      <c r="AC114" s="529">
        <v>7</v>
      </c>
      <c r="AZ114" s="529">
        <v>2</v>
      </c>
      <c r="BA114" s="529">
        <f t="shared" si="21"/>
        <v>0</v>
      </c>
      <c r="BB114" s="529">
        <f t="shared" si="22"/>
        <v>0</v>
      </c>
      <c r="BC114" s="529">
        <f t="shared" si="23"/>
        <v>0</v>
      </c>
      <c r="BD114" s="529">
        <f t="shared" si="24"/>
        <v>0</v>
      </c>
      <c r="BE114" s="529">
        <f t="shared" si="25"/>
        <v>0</v>
      </c>
      <c r="CA114" s="549">
        <v>1</v>
      </c>
      <c r="CB114" s="549">
        <v>7</v>
      </c>
      <c r="CZ114" s="529">
        <v>2.0000000000000002E-5</v>
      </c>
    </row>
    <row r="115" spans="1:104">
      <c r="A115" s="775"/>
      <c r="B115" s="776"/>
      <c r="C115" s="777"/>
      <c r="D115" s="778"/>
      <c r="E115" s="779"/>
      <c r="F115" s="779"/>
      <c r="G115" s="780"/>
      <c r="H115" s="774"/>
      <c r="I115" s="774"/>
      <c r="O115" s="543">
        <v>2</v>
      </c>
      <c r="AA115" s="529">
        <v>12</v>
      </c>
      <c r="AB115" s="529">
        <v>0</v>
      </c>
      <c r="AC115" s="529">
        <v>167</v>
      </c>
      <c r="AZ115" s="529">
        <v>2</v>
      </c>
      <c r="BA115" s="529">
        <f t="shared" si="21"/>
        <v>0</v>
      </c>
      <c r="BB115" s="529">
        <f t="shared" si="22"/>
        <v>0</v>
      </c>
      <c r="BC115" s="529">
        <f t="shared" si="23"/>
        <v>0</v>
      </c>
      <c r="BD115" s="529">
        <f t="shared" si="24"/>
        <v>0</v>
      </c>
      <c r="BE115" s="529">
        <f t="shared" si="25"/>
        <v>0</v>
      </c>
      <c r="CA115" s="549">
        <v>12</v>
      </c>
      <c r="CB115" s="549">
        <v>0</v>
      </c>
      <c r="CZ115" s="529">
        <v>0</v>
      </c>
    </row>
    <row r="116" spans="1:104">
      <c r="A116" s="775"/>
      <c r="B116" s="776"/>
      <c r="C116" s="777"/>
      <c r="D116" s="778"/>
      <c r="E116" s="779"/>
      <c r="F116" s="779"/>
      <c r="G116" s="780"/>
      <c r="H116" s="774"/>
      <c r="I116" s="774"/>
      <c r="O116" s="543">
        <v>2</v>
      </c>
      <c r="AA116" s="529">
        <v>12</v>
      </c>
      <c r="AB116" s="529">
        <v>0</v>
      </c>
      <c r="AC116" s="529">
        <v>168</v>
      </c>
      <c r="AZ116" s="529">
        <v>2</v>
      </c>
      <c r="BA116" s="529">
        <f t="shared" si="21"/>
        <v>0</v>
      </c>
      <c r="BB116" s="529">
        <f t="shared" si="22"/>
        <v>0</v>
      </c>
      <c r="BC116" s="529">
        <f t="shared" si="23"/>
        <v>0</v>
      </c>
      <c r="BD116" s="529">
        <f t="shared" si="24"/>
        <v>0</v>
      </c>
      <c r="BE116" s="529">
        <f t="shared" si="25"/>
        <v>0</v>
      </c>
      <c r="CA116" s="549">
        <v>12</v>
      </c>
      <c r="CB116" s="549">
        <v>0</v>
      </c>
      <c r="CZ116" s="529">
        <v>0</v>
      </c>
    </row>
    <row r="117" spans="1:104">
      <c r="A117" s="775"/>
      <c r="B117" s="776"/>
      <c r="C117" s="777"/>
      <c r="D117" s="778"/>
      <c r="E117" s="779"/>
      <c r="F117" s="779"/>
      <c r="G117" s="780"/>
      <c r="H117" s="774"/>
      <c r="I117" s="774"/>
      <c r="O117" s="543">
        <v>2</v>
      </c>
      <c r="AA117" s="529">
        <v>12</v>
      </c>
      <c r="AB117" s="529">
        <v>0</v>
      </c>
      <c r="AC117" s="529">
        <v>96</v>
      </c>
      <c r="AZ117" s="529">
        <v>2</v>
      </c>
      <c r="BA117" s="529">
        <f t="shared" si="21"/>
        <v>0</v>
      </c>
      <c r="BB117" s="529">
        <f t="shared" si="22"/>
        <v>0</v>
      </c>
      <c r="BC117" s="529">
        <f t="shared" si="23"/>
        <v>0</v>
      </c>
      <c r="BD117" s="529">
        <f t="shared" si="24"/>
        <v>0</v>
      </c>
      <c r="BE117" s="529">
        <f t="shared" si="25"/>
        <v>0</v>
      </c>
      <c r="CA117" s="549">
        <v>12</v>
      </c>
      <c r="CB117" s="549">
        <v>0</v>
      </c>
      <c r="CZ117" s="529">
        <v>0</v>
      </c>
    </row>
    <row r="118" spans="1:104">
      <c r="A118" s="775"/>
      <c r="B118" s="776"/>
      <c r="C118" s="777"/>
      <c r="D118" s="778"/>
      <c r="E118" s="779"/>
      <c r="F118" s="779"/>
      <c r="G118" s="780"/>
      <c r="H118" s="774"/>
      <c r="I118" s="774"/>
      <c r="O118" s="543">
        <v>2</v>
      </c>
      <c r="AA118" s="529">
        <v>12</v>
      </c>
      <c r="AB118" s="529">
        <v>0</v>
      </c>
      <c r="AC118" s="529">
        <v>169</v>
      </c>
      <c r="AZ118" s="529">
        <v>2</v>
      </c>
      <c r="BA118" s="529">
        <f t="shared" si="21"/>
        <v>0</v>
      </c>
      <c r="BB118" s="529">
        <f t="shared" si="22"/>
        <v>0</v>
      </c>
      <c r="BC118" s="529">
        <f t="shared" si="23"/>
        <v>0</v>
      </c>
      <c r="BD118" s="529">
        <f t="shared" si="24"/>
        <v>0</v>
      </c>
      <c r="BE118" s="529">
        <f t="shared" si="25"/>
        <v>0</v>
      </c>
      <c r="CA118" s="549">
        <v>12</v>
      </c>
      <c r="CB118" s="549">
        <v>0</v>
      </c>
      <c r="CZ118" s="529">
        <v>0</v>
      </c>
    </row>
    <row r="119" spans="1:104">
      <c r="A119" s="775"/>
      <c r="B119" s="776"/>
      <c r="C119" s="777"/>
      <c r="D119" s="778"/>
      <c r="E119" s="779"/>
      <c r="F119" s="779"/>
      <c r="G119" s="780"/>
      <c r="H119" s="774"/>
      <c r="I119" s="774"/>
      <c r="O119" s="543">
        <v>2</v>
      </c>
      <c r="AA119" s="529">
        <v>12</v>
      </c>
      <c r="AB119" s="529">
        <v>0</v>
      </c>
      <c r="AC119" s="529">
        <v>181</v>
      </c>
      <c r="AZ119" s="529">
        <v>2</v>
      </c>
      <c r="BA119" s="529">
        <f t="shared" si="21"/>
        <v>0</v>
      </c>
      <c r="BB119" s="529">
        <f t="shared" si="22"/>
        <v>0</v>
      </c>
      <c r="BC119" s="529">
        <f t="shared" si="23"/>
        <v>0</v>
      </c>
      <c r="BD119" s="529">
        <f t="shared" si="24"/>
        <v>0</v>
      </c>
      <c r="BE119" s="529">
        <f t="shared" si="25"/>
        <v>0</v>
      </c>
      <c r="CA119" s="549">
        <v>12</v>
      </c>
      <c r="CB119" s="549">
        <v>0</v>
      </c>
      <c r="CZ119" s="529">
        <v>0</v>
      </c>
    </row>
    <row r="120" spans="1:104">
      <c r="A120" s="775"/>
      <c r="B120" s="776"/>
      <c r="C120" s="777"/>
      <c r="D120" s="778"/>
      <c r="E120" s="779"/>
      <c r="F120" s="779"/>
      <c r="G120" s="780"/>
      <c r="H120" s="774"/>
      <c r="I120" s="774"/>
      <c r="O120" s="543">
        <v>2</v>
      </c>
      <c r="AA120" s="529">
        <v>12</v>
      </c>
      <c r="AB120" s="529">
        <v>0</v>
      </c>
      <c r="AC120" s="529">
        <v>231</v>
      </c>
      <c r="AZ120" s="529">
        <v>2</v>
      </c>
      <c r="BA120" s="529">
        <f t="shared" si="21"/>
        <v>0</v>
      </c>
      <c r="BB120" s="529">
        <f t="shared" si="22"/>
        <v>0</v>
      </c>
      <c r="BC120" s="529">
        <f t="shared" si="23"/>
        <v>0</v>
      </c>
      <c r="BD120" s="529">
        <f t="shared" si="24"/>
        <v>0</v>
      </c>
      <c r="BE120" s="529">
        <f t="shared" si="25"/>
        <v>0</v>
      </c>
      <c r="CA120" s="549">
        <v>12</v>
      </c>
      <c r="CB120" s="549">
        <v>0</v>
      </c>
      <c r="CZ120" s="529">
        <v>0</v>
      </c>
    </row>
    <row r="121" spans="1:104">
      <c r="A121" s="775"/>
      <c r="B121" s="776"/>
      <c r="C121" s="777"/>
      <c r="D121" s="778"/>
      <c r="E121" s="779"/>
      <c r="F121" s="779"/>
      <c r="G121" s="780"/>
      <c r="H121" s="774"/>
      <c r="I121" s="774"/>
      <c r="O121" s="543">
        <v>2</v>
      </c>
      <c r="AA121" s="529">
        <v>12</v>
      </c>
      <c r="AB121" s="529">
        <v>0</v>
      </c>
      <c r="AC121" s="529">
        <v>232</v>
      </c>
      <c r="AZ121" s="529">
        <v>2</v>
      </c>
      <c r="BA121" s="529">
        <f t="shared" si="21"/>
        <v>0</v>
      </c>
      <c r="BB121" s="529">
        <f t="shared" si="22"/>
        <v>0</v>
      </c>
      <c r="BC121" s="529">
        <f t="shared" si="23"/>
        <v>0</v>
      </c>
      <c r="BD121" s="529">
        <f t="shared" si="24"/>
        <v>0</v>
      </c>
      <c r="BE121" s="529">
        <f t="shared" si="25"/>
        <v>0</v>
      </c>
      <c r="CA121" s="549">
        <v>12</v>
      </c>
      <c r="CB121" s="549">
        <v>0</v>
      </c>
      <c r="CZ121" s="529">
        <v>0</v>
      </c>
    </row>
    <row r="122" spans="1:104">
      <c r="A122" s="775"/>
      <c r="B122" s="776"/>
      <c r="C122" s="777"/>
      <c r="D122" s="778"/>
      <c r="E122" s="779"/>
      <c r="F122" s="779"/>
      <c r="G122" s="780"/>
      <c r="H122" s="774"/>
      <c r="I122" s="774"/>
      <c r="O122" s="543">
        <v>2</v>
      </c>
      <c r="AA122" s="529">
        <v>12</v>
      </c>
      <c r="AB122" s="529">
        <v>0</v>
      </c>
      <c r="AC122" s="529">
        <v>233</v>
      </c>
      <c r="AZ122" s="529">
        <v>2</v>
      </c>
      <c r="BA122" s="529">
        <f t="shared" si="21"/>
        <v>0</v>
      </c>
      <c r="BB122" s="529">
        <f t="shared" si="22"/>
        <v>0</v>
      </c>
      <c r="BC122" s="529">
        <f t="shared" si="23"/>
        <v>0</v>
      </c>
      <c r="BD122" s="529">
        <f t="shared" si="24"/>
        <v>0</v>
      </c>
      <c r="BE122" s="529">
        <f t="shared" si="25"/>
        <v>0</v>
      </c>
      <c r="CA122" s="549">
        <v>12</v>
      </c>
      <c r="CB122" s="549">
        <v>0</v>
      </c>
      <c r="CZ122" s="529">
        <v>0</v>
      </c>
    </row>
    <row r="123" spans="1:104">
      <c r="A123" s="775"/>
      <c r="B123" s="776"/>
      <c r="C123" s="777"/>
      <c r="D123" s="778"/>
      <c r="E123" s="779"/>
      <c r="F123" s="779"/>
      <c r="G123" s="780"/>
      <c r="H123" s="774"/>
      <c r="I123" s="774"/>
      <c r="O123" s="543">
        <v>2</v>
      </c>
      <c r="AA123" s="529">
        <v>12</v>
      </c>
      <c r="AB123" s="529">
        <v>0</v>
      </c>
      <c r="AC123" s="529">
        <v>97</v>
      </c>
      <c r="AZ123" s="529">
        <v>2</v>
      </c>
      <c r="BA123" s="529">
        <f t="shared" si="21"/>
        <v>0</v>
      </c>
      <c r="BB123" s="529">
        <f t="shared" si="22"/>
        <v>0</v>
      </c>
      <c r="BC123" s="529">
        <f t="shared" si="23"/>
        <v>0</v>
      </c>
      <c r="BD123" s="529">
        <f t="shared" si="24"/>
        <v>0</v>
      </c>
      <c r="BE123" s="529">
        <f t="shared" si="25"/>
        <v>0</v>
      </c>
      <c r="CA123" s="549">
        <v>12</v>
      </c>
      <c r="CB123" s="549">
        <v>0</v>
      </c>
      <c r="CZ123" s="529">
        <v>0</v>
      </c>
    </row>
    <row r="124" spans="1:104">
      <c r="A124" s="775"/>
      <c r="B124" s="776"/>
      <c r="C124" s="777"/>
      <c r="D124" s="778"/>
      <c r="E124" s="779"/>
      <c r="F124" s="779"/>
      <c r="G124" s="780"/>
      <c r="H124" s="774"/>
      <c r="I124" s="774"/>
      <c r="O124" s="543">
        <v>2</v>
      </c>
      <c r="AA124" s="529">
        <v>12</v>
      </c>
      <c r="AB124" s="529">
        <v>0</v>
      </c>
      <c r="AC124" s="529">
        <v>172</v>
      </c>
      <c r="AZ124" s="529">
        <v>2</v>
      </c>
      <c r="BA124" s="529">
        <f t="shared" si="21"/>
        <v>0</v>
      </c>
      <c r="BB124" s="529">
        <f t="shared" si="22"/>
        <v>0</v>
      </c>
      <c r="BC124" s="529">
        <f t="shared" si="23"/>
        <v>0</v>
      </c>
      <c r="BD124" s="529">
        <f t="shared" si="24"/>
        <v>0</v>
      </c>
      <c r="BE124" s="529">
        <f t="shared" si="25"/>
        <v>0</v>
      </c>
      <c r="CA124" s="549">
        <v>12</v>
      </c>
      <c r="CB124" s="549">
        <v>0</v>
      </c>
      <c r="CZ124" s="529">
        <v>0</v>
      </c>
    </row>
    <row r="125" spans="1:104">
      <c r="A125" s="775"/>
      <c r="B125" s="776"/>
      <c r="C125" s="777"/>
      <c r="D125" s="778"/>
      <c r="E125" s="779"/>
      <c r="F125" s="779"/>
      <c r="G125" s="780"/>
      <c r="H125" s="774"/>
      <c r="I125" s="774"/>
      <c r="O125" s="543">
        <v>2</v>
      </c>
      <c r="AA125" s="529">
        <v>12</v>
      </c>
      <c r="AB125" s="529">
        <v>0</v>
      </c>
      <c r="AC125" s="529">
        <v>170</v>
      </c>
      <c r="AZ125" s="529">
        <v>2</v>
      </c>
      <c r="BA125" s="529">
        <f t="shared" si="21"/>
        <v>0</v>
      </c>
      <c r="BB125" s="529">
        <f t="shared" si="22"/>
        <v>0</v>
      </c>
      <c r="BC125" s="529">
        <f t="shared" si="23"/>
        <v>0</v>
      </c>
      <c r="BD125" s="529">
        <f t="shared" si="24"/>
        <v>0</v>
      </c>
      <c r="BE125" s="529">
        <f t="shared" si="25"/>
        <v>0</v>
      </c>
      <c r="CA125" s="549">
        <v>12</v>
      </c>
      <c r="CB125" s="549">
        <v>0</v>
      </c>
      <c r="CZ125" s="529">
        <v>0</v>
      </c>
    </row>
    <row r="126" spans="1:104">
      <c r="A126" s="775"/>
      <c r="B126" s="776"/>
      <c r="C126" s="777"/>
      <c r="D126" s="778"/>
      <c r="E126" s="779"/>
      <c r="F126" s="779"/>
      <c r="G126" s="780"/>
      <c r="H126" s="774"/>
      <c r="I126" s="774"/>
      <c r="O126" s="543">
        <v>2</v>
      </c>
      <c r="AA126" s="529">
        <v>12</v>
      </c>
      <c r="AB126" s="529">
        <v>0</v>
      </c>
      <c r="AC126" s="529">
        <v>171</v>
      </c>
      <c r="AZ126" s="529">
        <v>2</v>
      </c>
      <c r="BA126" s="529">
        <f t="shared" si="21"/>
        <v>0</v>
      </c>
      <c r="BB126" s="529">
        <f t="shared" si="22"/>
        <v>0</v>
      </c>
      <c r="BC126" s="529">
        <f t="shared" si="23"/>
        <v>0</v>
      </c>
      <c r="BD126" s="529">
        <f t="shared" si="24"/>
        <v>0</v>
      </c>
      <c r="BE126" s="529">
        <f t="shared" si="25"/>
        <v>0</v>
      </c>
      <c r="CA126" s="549">
        <v>12</v>
      </c>
      <c r="CB126" s="549">
        <v>0</v>
      </c>
      <c r="CZ126" s="529">
        <v>0</v>
      </c>
    </row>
    <row r="127" spans="1:104">
      <c r="A127" s="775"/>
      <c r="B127" s="776"/>
      <c r="C127" s="777"/>
      <c r="D127" s="778"/>
      <c r="E127" s="779"/>
      <c r="F127" s="779"/>
      <c r="G127" s="780"/>
      <c r="H127" s="774"/>
      <c r="I127" s="774"/>
      <c r="O127" s="543">
        <v>2</v>
      </c>
      <c r="AA127" s="529">
        <v>12</v>
      </c>
      <c r="AB127" s="529">
        <v>0</v>
      </c>
      <c r="AC127" s="529">
        <v>173</v>
      </c>
      <c r="AZ127" s="529">
        <v>2</v>
      </c>
      <c r="BA127" s="529">
        <f t="shared" si="21"/>
        <v>0</v>
      </c>
      <c r="BB127" s="529">
        <f t="shared" si="22"/>
        <v>0</v>
      </c>
      <c r="BC127" s="529">
        <f t="shared" si="23"/>
        <v>0</v>
      </c>
      <c r="BD127" s="529">
        <f t="shared" si="24"/>
        <v>0</v>
      </c>
      <c r="BE127" s="529">
        <f t="shared" si="25"/>
        <v>0</v>
      </c>
      <c r="CA127" s="549">
        <v>12</v>
      </c>
      <c r="CB127" s="549">
        <v>0</v>
      </c>
      <c r="CZ127" s="529">
        <v>0</v>
      </c>
    </row>
    <row r="128" spans="1:104">
      <c r="A128" s="775"/>
      <c r="B128" s="776"/>
      <c r="C128" s="777"/>
      <c r="D128" s="778"/>
      <c r="E128" s="779"/>
      <c r="F128" s="779"/>
      <c r="G128" s="780"/>
      <c r="H128" s="774"/>
      <c r="I128" s="774"/>
      <c r="O128" s="543">
        <v>2</v>
      </c>
      <c r="AA128" s="529">
        <v>12</v>
      </c>
      <c r="AB128" s="529">
        <v>0</v>
      </c>
      <c r="AC128" s="529">
        <v>174</v>
      </c>
      <c r="AZ128" s="529">
        <v>2</v>
      </c>
      <c r="BA128" s="529">
        <f t="shared" si="21"/>
        <v>0</v>
      </c>
      <c r="BB128" s="529">
        <f t="shared" si="22"/>
        <v>0</v>
      </c>
      <c r="BC128" s="529">
        <f t="shared" si="23"/>
        <v>0</v>
      </c>
      <c r="BD128" s="529">
        <f t="shared" si="24"/>
        <v>0</v>
      </c>
      <c r="BE128" s="529">
        <f t="shared" si="25"/>
        <v>0</v>
      </c>
      <c r="CA128" s="549">
        <v>12</v>
      </c>
      <c r="CB128" s="549">
        <v>0</v>
      </c>
      <c r="CZ128" s="529">
        <v>0</v>
      </c>
    </row>
    <row r="129" spans="1:104">
      <c r="A129" s="775"/>
      <c r="B129" s="776"/>
      <c r="C129" s="777"/>
      <c r="D129" s="778"/>
      <c r="E129" s="779"/>
      <c r="F129" s="779"/>
      <c r="G129" s="780"/>
      <c r="H129" s="774"/>
      <c r="I129" s="774"/>
      <c r="O129" s="543">
        <v>2</v>
      </c>
      <c r="AA129" s="529">
        <v>12</v>
      </c>
      <c r="AB129" s="529">
        <v>0</v>
      </c>
      <c r="AC129" s="529">
        <v>175</v>
      </c>
      <c r="AZ129" s="529">
        <v>2</v>
      </c>
      <c r="BA129" s="529">
        <f t="shared" si="21"/>
        <v>0</v>
      </c>
      <c r="BB129" s="529">
        <f t="shared" si="22"/>
        <v>0</v>
      </c>
      <c r="BC129" s="529">
        <f t="shared" si="23"/>
        <v>0</v>
      </c>
      <c r="BD129" s="529">
        <f t="shared" si="24"/>
        <v>0</v>
      </c>
      <c r="BE129" s="529">
        <f t="shared" si="25"/>
        <v>0</v>
      </c>
      <c r="CA129" s="549">
        <v>12</v>
      </c>
      <c r="CB129" s="549">
        <v>0</v>
      </c>
      <c r="CZ129" s="529">
        <v>0</v>
      </c>
    </row>
    <row r="130" spans="1:104">
      <c r="A130" s="775"/>
      <c r="B130" s="776"/>
      <c r="C130" s="777"/>
      <c r="D130" s="778"/>
      <c r="E130" s="779"/>
      <c r="F130" s="779"/>
      <c r="G130" s="780"/>
      <c r="H130" s="774"/>
      <c r="I130" s="774"/>
      <c r="O130" s="543">
        <v>2</v>
      </c>
      <c r="AA130" s="529">
        <v>12</v>
      </c>
      <c r="AB130" s="529">
        <v>0</v>
      </c>
      <c r="AC130" s="529">
        <v>176</v>
      </c>
      <c r="AZ130" s="529">
        <v>2</v>
      </c>
      <c r="BA130" s="529">
        <f t="shared" si="21"/>
        <v>0</v>
      </c>
      <c r="BB130" s="529">
        <f t="shared" si="22"/>
        <v>0</v>
      </c>
      <c r="BC130" s="529">
        <f t="shared" si="23"/>
        <v>0</v>
      </c>
      <c r="BD130" s="529">
        <f t="shared" si="24"/>
        <v>0</v>
      </c>
      <c r="BE130" s="529">
        <f t="shared" si="25"/>
        <v>0</v>
      </c>
      <c r="CA130" s="549">
        <v>12</v>
      </c>
      <c r="CB130" s="549">
        <v>0</v>
      </c>
      <c r="CZ130" s="529">
        <v>0</v>
      </c>
    </row>
    <row r="131" spans="1:104">
      <c r="A131" s="775"/>
      <c r="B131" s="776"/>
      <c r="C131" s="777"/>
      <c r="D131" s="778"/>
      <c r="E131" s="779"/>
      <c r="F131" s="779"/>
      <c r="G131" s="780"/>
      <c r="H131" s="774"/>
      <c r="I131" s="774"/>
      <c r="O131" s="543">
        <v>2</v>
      </c>
      <c r="AA131" s="529">
        <v>3</v>
      </c>
      <c r="AB131" s="529">
        <v>7</v>
      </c>
      <c r="AC131" s="529" t="s">
        <v>723</v>
      </c>
      <c r="AZ131" s="529">
        <v>2</v>
      </c>
      <c r="BA131" s="529">
        <f t="shared" si="21"/>
        <v>0</v>
      </c>
      <c r="BB131" s="529">
        <f t="shared" si="22"/>
        <v>0</v>
      </c>
      <c r="BC131" s="529">
        <f t="shared" si="23"/>
        <v>0</v>
      </c>
      <c r="BD131" s="529">
        <f t="shared" si="24"/>
        <v>0</v>
      </c>
      <c r="BE131" s="529">
        <f t="shared" si="25"/>
        <v>0</v>
      </c>
      <c r="CA131" s="549">
        <v>3</v>
      </c>
      <c r="CB131" s="549">
        <v>7</v>
      </c>
      <c r="CZ131" s="529">
        <v>0</v>
      </c>
    </row>
    <row r="132" spans="1:104">
      <c r="A132" s="775"/>
      <c r="B132" s="776"/>
      <c r="C132" s="777"/>
      <c r="D132" s="778"/>
      <c r="E132" s="779"/>
      <c r="F132" s="779"/>
      <c r="G132" s="780"/>
      <c r="H132" s="774"/>
      <c r="I132" s="774"/>
      <c r="O132" s="543">
        <v>2</v>
      </c>
      <c r="AA132" s="529">
        <v>3</v>
      </c>
      <c r="AB132" s="529">
        <v>7</v>
      </c>
      <c r="AC132" s="529" t="s">
        <v>724</v>
      </c>
      <c r="AZ132" s="529">
        <v>2</v>
      </c>
      <c r="BA132" s="529">
        <f t="shared" si="21"/>
        <v>0</v>
      </c>
      <c r="BB132" s="529">
        <f t="shared" si="22"/>
        <v>0</v>
      </c>
      <c r="BC132" s="529">
        <f t="shared" si="23"/>
        <v>0</v>
      </c>
      <c r="BD132" s="529">
        <f t="shared" si="24"/>
        <v>0</v>
      </c>
      <c r="BE132" s="529">
        <f t="shared" si="25"/>
        <v>0</v>
      </c>
      <c r="CA132" s="549">
        <v>3</v>
      </c>
      <c r="CB132" s="549">
        <v>7</v>
      </c>
      <c r="CZ132" s="529">
        <v>0</v>
      </c>
    </row>
    <row r="133" spans="1:104">
      <c r="A133" s="775"/>
      <c r="B133" s="776"/>
      <c r="C133" s="777"/>
      <c r="D133" s="778"/>
      <c r="E133" s="779"/>
      <c r="F133" s="779"/>
      <c r="G133" s="780"/>
      <c r="H133" s="774"/>
      <c r="I133" s="774"/>
      <c r="O133" s="543">
        <v>2</v>
      </c>
      <c r="AA133" s="529">
        <v>3</v>
      </c>
      <c r="AB133" s="529">
        <v>7</v>
      </c>
      <c r="AC133" s="529" t="s">
        <v>725</v>
      </c>
      <c r="AZ133" s="529">
        <v>2</v>
      </c>
      <c r="BA133" s="529">
        <f t="shared" si="21"/>
        <v>0</v>
      </c>
      <c r="BB133" s="529">
        <f t="shared" si="22"/>
        <v>0</v>
      </c>
      <c r="BC133" s="529">
        <f t="shared" si="23"/>
        <v>0</v>
      </c>
      <c r="BD133" s="529">
        <f t="shared" si="24"/>
        <v>0</v>
      </c>
      <c r="BE133" s="529">
        <f t="shared" si="25"/>
        <v>0</v>
      </c>
      <c r="CA133" s="549">
        <v>3</v>
      </c>
      <c r="CB133" s="549">
        <v>7</v>
      </c>
      <c r="CZ133" s="529">
        <v>0</v>
      </c>
    </row>
    <row r="134" spans="1:104">
      <c r="A134" s="775"/>
      <c r="B134" s="776"/>
      <c r="C134" s="777"/>
      <c r="D134" s="778"/>
      <c r="E134" s="779"/>
      <c r="F134" s="779"/>
      <c r="G134" s="780"/>
      <c r="H134" s="774"/>
      <c r="I134" s="774"/>
      <c r="O134" s="543">
        <v>2</v>
      </c>
      <c r="AA134" s="529">
        <v>3</v>
      </c>
      <c r="AB134" s="529">
        <v>7</v>
      </c>
      <c r="AC134" s="529" t="s">
        <v>726</v>
      </c>
      <c r="AZ134" s="529">
        <v>2</v>
      </c>
      <c r="BA134" s="529">
        <f t="shared" si="21"/>
        <v>0</v>
      </c>
      <c r="BB134" s="529">
        <f t="shared" si="22"/>
        <v>0</v>
      </c>
      <c r="BC134" s="529">
        <f t="shared" si="23"/>
        <v>0</v>
      </c>
      <c r="BD134" s="529">
        <f t="shared" si="24"/>
        <v>0</v>
      </c>
      <c r="BE134" s="529">
        <f t="shared" si="25"/>
        <v>0</v>
      </c>
      <c r="CA134" s="549">
        <v>3</v>
      </c>
      <c r="CB134" s="549">
        <v>7</v>
      </c>
      <c r="CZ134" s="529">
        <v>0</v>
      </c>
    </row>
    <row r="135" spans="1:104">
      <c r="A135" s="775"/>
      <c r="B135" s="776"/>
      <c r="C135" s="777"/>
      <c r="D135" s="778"/>
      <c r="E135" s="779"/>
      <c r="F135" s="779"/>
      <c r="G135" s="780"/>
      <c r="H135" s="774"/>
      <c r="I135" s="774"/>
      <c r="O135" s="543">
        <v>2</v>
      </c>
      <c r="AA135" s="529">
        <v>3</v>
      </c>
      <c r="AB135" s="529">
        <v>7</v>
      </c>
      <c r="AC135" s="529" t="s">
        <v>727</v>
      </c>
      <c r="AZ135" s="529">
        <v>2</v>
      </c>
      <c r="BA135" s="529">
        <f t="shared" si="21"/>
        <v>0</v>
      </c>
      <c r="BB135" s="529">
        <f t="shared" si="22"/>
        <v>0</v>
      </c>
      <c r="BC135" s="529">
        <f t="shared" si="23"/>
        <v>0</v>
      </c>
      <c r="BD135" s="529">
        <f t="shared" si="24"/>
        <v>0</v>
      </c>
      <c r="BE135" s="529">
        <f t="shared" si="25"/>
        <v>0</v>
      </c>
      <c r="CA135" s="549">
        <v>3</v>
      </c>
      <c r="CB135" s="549">
        <v>7</v>
      </c>
      <c r="CZ135" s="529">
        <v>0</v>
      </c>
    </row>
    <row r="136" spans="1:104">
      <c r="A136" s="775"/>
      <c r="B136" s="776"/>
      <c r="C136" s="777"/>
      <c r="D136" s="778"/>
      <c r="E136" s="779"/>
      <c r="F136" s="779"/>
      <c r="G136" s="780"/>
      <c r="H136" s="774"/>
      <c r="I136" s="774"/>
      <c r="O136" s="543">
        <v>2</v>
      </c>
      <c r="AA136" s="529">
        <v>3</v>
      </c>
      <c r="AB136" s="529">
        <v>7</v>
      </c>
      <c r="AC136" s="529" t="s">
        <v>728</v>
      </c>
      <c r="AZ136" s="529">
        <v>2</v>
      </c>
      <c r="BA136" s="529">
        <f t="shared" si="21"/>
        <v>0</v>
      </c>
      <c r="BB136" s="529">
        <f t="shared" si="22"/>
        <v>0</v>
      </c>
      <c r="BC136" s="529">
        <f t="shared" si="23"/>
        <v>0</v>
      </c>
      <c r="BD136" s="529">
        <f t="shared" si="24"/>
        <v>0</v>
      </c>
      <c r="BE136" s="529">
        <f t="shared" si="25"/>
        <v>0</v>
      </c>
      <c r="CA136" s="549">
        <v>3</v>
      </c>
      <c r="CB136" s="549">
        <v>7</v>
      </c>
      <c r="CZ136" s="529">
        <v>0</v>
      </c>
    </row>
    <row r="137" spans="1:104">
      <c r="A137" s="775"/>
      <c r="B137" s="776"/>
      <c r="C137" s="777"/>
      <c r="D137" s="778"/>
      <c r="E137" s="779"/>
      <c r="F137" s="779"/>
      <c r="G137" s="780"/>
      <c r="H137" s="774"/>
      <c r="I137" s="774"/>
      <c r="O137" s="543">
        <v>2</v>
      </c>
      <c r="AA137" s="529">
        <v>3</v>
      </c>
      <c r="AB137" s="529">
        <v>7</v>
      </c>
      <c r="AC137" s="529" t="s">
        <v>729</v>
      </c>
      <c r="AZ137" s="529">
        <v>2</v>
      </c>
      <c r="BA137" s="529">
        <f t="shared" si="21"/>
        <v>0</v>
      </c>
      <c r="BB137" s="529">
        <f t="shared" si="22"/>
        <v>0</v>
      </c>
      <c r="BC137" s="529">
        <f t="shared" si="23"/>
        <v>0</v>
      </c>
      <c r="BD137" s="529">
        <f t="shared" si="24"/>
        <v>0</v>
      </c>
      <c r="BE137" s="529">
        <f t="shared" si="25"/>
        <v>0</v>
      </c>
      <c r="CA137" s="549">
        <v>3</v>
      </c>
      <c r="CB137" s="549">
        <v>7</v>
      </c>
      <c r="CZ137" s="529">
        <v>0</v>
      </c>
    </row>
    <row r="138" spans="1:104">
      <c r="A138" s="775"/>
      <c r="B138" s="776"/>
      <c r="C138" s="777"/>
      <c r="D138" s="778"/>
      <c r="E138" s="779"/>
      <c r="F138" s="779"/>
      <c r="G138" s="780"/>
      <c r="H138" s="774"/>
      <c r="I138" s="774"/>
      <c r="O138" s="543">
        <v>2</v>
      </c>
      <c r="AA138" s="529">
        <v>3</v>
      </c>
      <c r="AB138" s="529">
        <v>7</v>
      </c>
      <c r="AC138" s="529" t="s">
        <v>730</v>
      </c>
      <c r="AZ138" s="529">
        <v>2</v>
      </c>
      <c r="BA138" s="529">
        <f t="shared" si="21"/>
        <v>0</v>
      </c>
      <c r="BB138" s="529">
        <f t="shared" si="22"/>
        <v>0</v>
      </c>
      <c r="BC138" s="529">
        <f t="shared" si="23"/>
        <v>0</v>
      </c>
      <c r="BD138" s="529">
        <f t="shared" si="24"/>
        <v>0</v>
      </c>
      <c r="BE138" s="529">
        <f t="shared" si="25"/>
        <v>0</v>
      </c>
      <c r="CA138" s="549">
        <v>3</v>
      </c>
      <c r="CB138" s="549">
        <v>7</v>
      </c>
      <c r="CZ138" s="529">
        <v>0</v>
      </c>
    </row>
    <row r="139" spans="1:104">
      <c r="A139" s="775"/>
      <c r="B139" s="776"/>
      <c r="C139" s="777"/>
      <c r="D139" s="778"/>
      <c r="E139" s="779"/>
      <c r="F139" s="779"/>
      <c r="G139" s="780"/>
      <c r="H139" s="774"/>
      <c r="I139" s="774"/>
      <c r="O139" s="543">
        <v>2</v>
      </c>
      <c r="AA139" s="529">
        <v>3</v>
      </c>
      <c r="AB139" s="529">
        <v>7</v>
      </c>
      <c r="AC139" s="529" t="s">
        <v>731</v>
      </c>
      <c r="AZ139" s="529">
        <v>2</v>
      </c>
      <c r="BA139" s="529">
        <f t="shared" si="21"/>
        <v>0</v>
      </c>
      <c r="BB139" s="529">
        <f t="shared" si="22"/>
        <v>0</v>
      </c>
      <c r="BC139" s="529">
        <f t="shared" si="23"/>
        <v>0</v>
      </c>
      <c r="BD139" s="529">
        <f t="shared" si="24"/>
        <v>0</v>
      </c>
      <c r="BE139" s="529">
        <f t="shared" si="25"/>
        <v>0</v>
      </c>
      <c r="CA139" s="549">
        <v>3</v>
      </c>
      <c r="CB139" s="549">
        <v>7</v>
      </c>
      <c r="CZ139" s="529">
        <v>0</v>
      </c>
    </row>
    <row r="140" spans="1:104">
      <c r="A140" s="775"/>
      <c r="B140" s="776"/>
      <c r="C140" s="777"/>
      <c r="D140" s="778"/>
      <c r="E140" s="779"/>
      <c r="F140" s="779"/>
      <c r="G140" s="780"/>
      <c r="H140" s="774"/>
      <c r="I140" s="774"/>
      <c r="O140" s="543">
        <v>2</v>
      </c>
      <c r="AA140" s="529">
        <v>3</v>
      </c>
      <c r="AB140" s="529">
        <v>7</v>
      </c>
      <c r="AC140" s="529" t="s">
        <v>732</v>
      </c>
      <c r="AZ140" s="529">
        <v>2</v>
      </c>
      <c r="BA140" s="529">
        <f t="shared" si="21"/>
        <v>0</v>
      </c>
      <c r="BB140" s="529">
        <f t="shared" si="22"/>
        <v>0</v>
      </c>
      <c r="BC140" s="529">
        <f t="shared" si="23"/>
        <v>0</v>
      </c>
      <c r="BD140" s="529">
        <f t="shared" si="24"/>
        <v>0</v>
      </c>
      <c r="BE140" s="529">
        <f t="shared" si="25"/>
        <v>0</v>
      </c>
      <c r="CA140" s="549">
        <v>3</v>
      </c>
      <c r="CB140" s="549">
        <v>7</v>
      </c>
      <c r="CZ140" s="529">
        <v>0</v>
      </c>
    </row>
    <row r="141" spans="1:104">
      <c r="A141" s="775"/>
      <c r="B141" s="776"/>
      <c r="C141" s="777"/>
      <c r="D141" s="778"/>
      <c r="E141" s="779"/>
      <c r="F141" s="779"/>
      <c r="G141" s="780"/>
      <c r="H141" s="774"/>
      <c r="I141" s="774"/>
      <c r="O141" s="543">
        <v>2</v>
      </c>
      <c r="AA141" s="529">
        <v>3</v>
      </c>
      <c r="AB141" s="529">
        <v>7</v>
      </c>
      <c r="AC141" s="529" t="s">
        <v>733</v>
      </c>
      <c r="AZ141" s="529">
        <v>2</v>
      </c>
      <c r="BA141" s="529">
        <f t="shared" si="21"/>
        <v>0</v>
      </c>
      <c r="BB141" s="529">
        <f t="shared" si="22"/>
        <v>0</v>
      </c>
      <c r="BC141" s="529">
        <f t="shared" si="23"/>
        <v>0</v>
      </c>
      <c r="BD141" s="529">
        <f t="shared" si="24"/>
        <v>0</v>
      </c>
      <c r="BE141" s="529">
        <f t="shared" si="25"/>
        <v>0</v>
      </c>
      <c r="CA141" s="549">
        <v>3</v>
      </c>
      <c r="CB141" s="549">
        <v>7</v>
      </c>
      <c r="CZ141" s="529">
        <v>0</v>
      </c>
    </row>
    <row r="142" spans="1:104">
      <c r="A142" s="775"/>
      <c r="B142" s="776"/>
      <c r="C142" s="777"/>
      <c r="D142" s="778"/>
      <c r="E142" s="779"/>
      <c r="F142" s="779"/>
      <c r="G142" s="780"/>
      <c r="H142" s="774"/>
      <c r="I142" s="774"/>
      <c r="O142" s="543">
        <v>2</v>
      </c>
      <c r="AA142" s="529">
        <v>3</v>
      </c>
      <c r="AB142" s="529">
        <v>7</v>
      </c>
      <c r="AC142" s="529" t="s">
        <v>734</v>
      </c>
      <c r="AZ142" s="529">
        <v>2</v>
      </c>
      <c r="BA142" s="529">
        <f t="shared" si="21"/>
        <v>0</v>
      </c>
      <c r="BB142" s="529">
        <f t="shared" si="22"/>
        <v>0</v>
      </c>
      <c r="BC142" s="529">
        <f t="shared" si="23"/>
        <v>0</v>
      </c>
      <c r="BD142" s="529">
        <f t="shared" si="24"/>
        <v>0</v>
      </c>
      <c r="BE142" s="529">
        <f t="shared" si="25"/>
        <v>0</v>
      </c>
      <c r="CA142" s="549">
        <v>3</v>
      </c>
      <c r="CB142" s="549">
        <v>7</v>
      </c>
      <c r="CZ142" s="529">
        <v>0</v>
      </c>
    </row>
    <row r="143" spans="1:104">
      <c r="A143" s="775"/>
      <c r="B143" s="776"/>
      <c r="C143" s="777"/>
      <c r="D143" s="778"/>
      <c r="E143" s="779"/>
      <c r="F143" s="779"/>
      <c r="G143" s="780"/>
      <c r="H143" s="774"/>
      <c r="I143" s="774"/>
      <c r="O143" s="543">
        <v>2</v>
      </c>
      <c r="AA143" s="529">
        <v>3</v>
      </c>
      <c r="AB143" s="529">
        <v>7</v>
      </c>
      <c r="AC143" s="529" t="s">
        <v>735</v>
      </c>
      <c r="AZ143" s="529">
        <v>2</v>
      </c>
      <c r="BA143" s="529">
        <f t="shared" si="21"/>
        <v>0</v>
      </c>
      <c r="BB143" s="529">
        <f t="shared" si="22"/>
        <v>0</v>
      </c>
      <c r="BC143" s="529">
        <f t="shared" si="23"/>
        <v>0</v>
      </c>
      <c r="BD143" s="529">
        <f t="shared" si="24"/>
        <v>0</v>
      </c>
      <c r="BE143" s="529">
        <f t="shared" si="25"/>
        <v>0</v>
      </c>
      <c r="CA143" s="549">
        <v>3</v>
      </c>
      <c r="CB143" s="549">
        <v>7</v>
      </c>
      <c r="CZ143" s="529">
        <v>0</v>
      </c>
    </row>
    <row r="144" spans="1:104">
      <c r="A144" s="775"/>
      <c r="B144" s="776"/>
      <c r="C144" s="777"/>
      <c r="D144" s="778"/>
      <c r="E144" s="779"/>
      <c r="F144" s="779"/>
      <c r="G144" s="780"/>
      <c r="H144" s="774"/>
      <c r="I144" s="774"/>
      <c r="O144" s="543">
        <v>2</v>
      </c>
      <c r="AA144" s="529">
        <v>3</v>
      </c>
      <c r="AB144" s="529">
        <v>7</v>
      </c>
      <c r="AC144" s="529" t="s">
        <v>736</v>
      </c>
      <c r="AZ144" s="529">
        <v>2</v>
      </c>
      <c r="BA144" s="529">
        <f t="shared" si="21"/>
        <v>0</v>
      </c>
      <c r="BB144" s="529">
        <f t="shared" si="22"/>
        <v>0</v>
      </c>
      <c r="BC144" s="529">
        <f t="shared" si="23"/>
        <v>0</v>
      </c>
      <c r="BD144" s="529">
        <f t="shared" si="24"/>
        <v>0</v>
      </c>
      <c r="BE144" s="529">
        <f t="shared" si="25"/>
        <v>0</v>
      </c>
      <c r="CA144" s="549">
        <v>3</v>
      </c>
      <c r="CB144" s="549">
        <v>7</v>
      </c>
      <c r="CZ144" s="529">
        <v>0</v>
      </c>
    </row>
    <row r="145" spans="1:104">
      <c r="A145" s="775"/>
      <c r="B145" s="776"/>
      <c r="C145" s="777"/>
      <c r="D145" s="778"/>
      <c r="E145" s="779"/>
      <c r="F145" s="779"/>
      <c r="G145" s="780"/>
      <c r="H145" s="774"/>
      <c r="I145" s="774"/>
      <c r="O145" s="543">
        <v>2</v>
      </c>
      <c r="AA145" s="529">
        <v>3</v>
      </c>
      <c r="AB145" s="529">
        <v>7</v>
      </c>
      <c r="AC145" s="529" t="s">
        <v>737</v>
      </c>
      <c r="AZ145" s="529">
        <v>2</v>
      </c>
      <c r="BA145" s="529">
        <f t="shared" ref="BA145:BA176" si="26">IF(AZ145=1,G145,0)</f>
        <v>0</v>
      </c>
      <c r="BB145" s="529">
        <f t="shared" ref="BB145:BB176" si="27">IF(AZ145=2,G145,0)</f>
        <v>0</v>
      </c>
      <c r="BC145" s="529">
        <f t="shared" ref="BC145:BC176" si="28">IF(AZ145=3,G145,0)</f>
        <v>0</v>
      </c>
      <c r="BD145" s="529">
        <f t="shared" ref="BD145:BD176" si="29">IF(AZ145=4,G145,0)</f>
        <v>0</v>
      </c>
      <c r="BE145" s="529">
        <f t="shared" ref="BE145:BE176" si="30">IF(AZ145=5,G145,0)</f>
        <v>0</v>
      </c>
      <c r="CA145" s="549">
        <v>3</v>
      </c>
      <c r="CB145" s="549">
        <v>7</v>
      </c>
      <c r="CZ145" s="529">
        <v>0</v>
      </c>
    </row>
    <row r="146" spans="1:104">
      <c r="A146" s="775"/>
      <c r="B146" s="776"/>
      <c r="C146" s="777"/>
      <c r="D146" s="778"/>
      <c r="E146" s="779"/>
      <c r="F146" s="779"/>
      <c r="G146" s="780"/>
      <c r="H146" s="774"/>
      <c r="I146" s="774"/>
      <c r="O146" s="543">
        <v>2</v>
      </c>
      <c r="AA146" s="529">
        <v>3</v>
      </c>
      <c r="AB146" s="529">
        <v>7</v>
      </c>
      <c r="AC146" s="529" t="s">
        <v>738</v>
      </c>
      <c r="AZ146" s="529">
        <v>2</v>
      </c>
      <c r="BA146" s="529">
        <f t="shared" si="26"/>
        <v>0</v>
      </c>
      <c r="BB146" s="529">
        <f t="shared" si="27"/>
        <v>0</v>
      </c>
      <c r="BC146" s="529">
        <f t="shared" si="28"/>
        <v>0</v>
      </c>
      <c r="BD146" s="529">
        <f t="shared" si="29"/>
        <v>0</v>
      </c>
      <c r="BE146" s="529">
        <f t="shared" si="30"/>
        <v>0</v>
      </c>
      <c r="CA146" s="549">
        <v>3</v>
      </c>
      <c r="CB146" s="549">
        <v>7</v>
      </c>
      <c r="CZ146" s="529">
        <v>0</v>
      </c>
    </row>
    <row r="147" spans="1:104">
      <c r="A147" s="775"/>
      <c r="B147" s="776"/>
      <c r="C147" s="777"/>
      <c r="D147" s="778"/>
      <c r="E147" s="779"/>
      <c r="F147" s="779"/>
      <c r="G147" s="780"/>
      <c r="H147" s="774"/>
      <c r="I147" s="774"/>
      <c r="O147" s="543">
        <v>2</v>
      </c>
      <c r="AA147" s="529">
        <v>3</v>
      </c>
      <c r="AB147" s="529">
        <v>7</v>
      </c>
      <c r="AC147" s="529" t="s">
        <v>739</v>
      </c>
      <c r="AZ147" s="529">
        <v>2</v>
      </c>
      <c r="BA147" s="529">
        <f t="shared" si="26"/>
        <v>0</v>
      </c>
      <c r="BB147" s="529">
        <f t="shared" si="27"/>
        <v>0</v>
      </c>
      <c r="BC147" s="529">
        <f t="shared" si="28"/>
        <v>0</v>
      </c>
      <c r="BD147" s="529">
        <f t="shared" si="29"/>
        <v>0</v>
      </c>
      <c r="BE147" s="529">
        <f t="shared" si="30"/>
        <v>0</v>
      </c>
      <c r="CA147" s="549">
        <v>3</v>
      </c>
      <c r="CB147" s="549">
        <v>7</v>
      </c>
      <c r="CZ147" s="529">
        <v>0</v>
      </c>
    </row>
    <row r="148" spans="1:104">
      <c r="A148" s="775"/>
      <c r="B148" s="776"/>
      <c r="C148" s="777"/>
      <c r="D148" s="778"/>
      <c r="E148" s="779"/>
      <c r="F148" s="779"/>
      <c r="G148" s="780"/>
      <c r="H148" s="774"/>
      <c r="I148" s="774"/>
      <c r="O148" s="543">
        <v>2</v>
      </c>
      <c r="AA148" s="529">
        <v>3</v>
      </c>
      <c r="AB148" s="529">
        <v>7</v>
      </c>
      <c r="AC148" s="529" t="s">
        <v>740</v>
      </c>
      <c r="AZ148" s="529">
        <v>2</v>
      </c>
      <c r="BA148" s="529">
        <f t="shared" si="26"/>
        <v>0</v>
      </c>
      <c r="BB148" s="529">
        <f t="shared" si="27"/>
        <v>0</v>
      </c>
      <c r="BC148" s="529">
        <f t="shared" si="28"/>
        <v>0</v>
      </c>
      <c r="BD148" s="529">
        <f t="shared" si="29"/>
        <v>0</v>
      </c>
      <c r="BE148" s="529">
        <f t="shared" si="30"/>
        <v>0</v>
      </c>
      <c r="CA148" s="549">
        <v>3</v>
      </c>
      <c r="CB148" s="549">
        <v>7</v>
      </c>
      <c r="CZ148" s="529">
        <v>0</v>
      </c>
    </row>
    <row r="149" spans="1:104">
      <c r="A149" s="775"/>
      <c r="B149" s="776"/>
      <c r="C149" s="777"/>
      <c r="D149" s="778"/>
      <c r="E149" s="779"/>
      <c r="F149" s="779"/>
      <c r="G149" s="780"/>
      <c r="H149" s="774"/>
      <c r="I149" s="774"/>
      <c r="O149" s="543">
        <v>2</v>
      </c>
      <c r="AA149" s="529">
        <v>3</v>
      </c>
      <c r="AB149" s="529">
        <v>7</v>
      </c>
      <c r="AC149" s="529" t="s">
        <v>741</v>
      </c>
      <c r="AZ149" s="529">
        <v>2</v>
      </c>
      <c r="BA149" s="529">
        <f t="shared" si="26"/>
        <v>0</v>
      </c>
      <c r="BB149" s="529">
        <f t="shared" si="27"/>
        <v>0</v>
      </c>
      <c r="BC149" s="529">
        <f t="shared" si="28"/>
        <v>0</v>
      </c>
      <c r="BD149" s="529">
        <f t="shared" si="29"/>
        <v>0</v>
      </c>
      <c r="BE149" s="529">
        <f t="shared" si="30"/>
        <v>0</v>
      </c>
      <c r="CA149" s="549">
        <v>3</v>
      </c>
      <c r="CB149" s="549">
        <v>7</v>
      </c>
      <c r="CZ149" s="529">
        <v>0</v>
      </c>
    </row>
    <row r="150" spans="1:104">
      <c r="A150" s="775"/>
      <c r="B150" s="776"/>
      <c r="C150" s="777"/>
      <c r="D150" s="778"/>
      <c r="E150" s="779"/>
      <c r="F150" s="779"/>
      <c r="G150" s="780"/>
      <c r="H150" s="774"/>
      <c r="I150" s="774"/>
      <c r="O150" s="543">
        <v>2</v>
      </c>
      <c r="AA150" s="529">
        <v>3</v>
      </c>
      <c r="AB150" s="529">
        <v>7</v>
      </c>
      <c r="AC150" s="529" t="s">
        <v>742</v>
      </c>
      <c r="AZ150" s="529">
        <v>2</v>
      </c>
      <c r="BA150" s="529">
        <f t="shared" si="26"/>
        <v>0</v>
      </c>
      <c r="BB150" s="529">
        <f t="shared" si="27"/>
        <v>0</v>
      </c>
      <c r="BC150" s="529">
        <f t="shared" si="28"/>
        <v>0</v>
      </c>
      <c r="BD150" s="529">
        <f t="shared" si="29"/>
        <v>0</v>
      </c>
      <c r="BE150" s="529">
        <f t="shared" si="30"/>
        <v>0</v>
      </c>
      <c r="CA150" s="549">
        <v>3</v>
      </c>
      <c r="CB150" s="549">
        <v>7</v>
      </c>
      <c r="CZ150" s="529">
        <v>0</v>
      </c>
    </row>
    <row r="151" spans="1:104">
      <c r="A151" s="775"/>
      <c r="B151" s="776"/>
      <c r="C151" s="777"/>
      <c r="D151" s="778"/>
      <c r="E151" s="779"/>
      <c r="F151" s="779"/>
      <c r="G151" s="780"/>
      <c r="H151" s="774"/>
      <c r="I151" s="774"/>
      <c r="O151" s="543">
        <v>2</v>
      </c>
      <c r="AA151" s="529">
        <v>3</v>
      </c>
      <c r="AB151" s="529">
        <v>7</v>
      </c>
      <c r="AC151" s="529" t="s">
        <v>743</v>
      </c>
      <c r="AZ151" s="529">
        <v>2</v>
      </c>
      <c r="BA151" s="529">
        <f t="shared" si="26"/>
        <v>0</v>
      </c>
      <c r="BB151" s="529">
        <f t="shared" si="27"/>
        <v>0</v>
      </c>
      <c r="BC151" s="529">
        <f t="shared" si="28"/>
        <v>0</v>
      </c>
      <c r="BD151" s="529">
        <f t="shared" si="29"/>
        <v>0</v>
      </c>
      <c r="BE151" s="529">
        <f t="shared" si="30"/>
        <v>0</v>
      </c>
      <c r="CA151" s="549">
        <v>3</v>
      </c>
      <c r="CB151" s="549">
        <v>7</v>
      </c>
      <c r="CZ151" s="529">
        <v>0</v>
      </c>
    </row>
    <row r="152" spans="1:104">
      <c r="A152" s="775"/>
      <c r="B152" s="776"/>
      <c r="C152" s="777"/>
      <c r="D152" s="778"/>
      <c r="E152" s="779"/>
      <c r="F152" s="779"/>
      <c r="G152" s="780"/>
      <c r="H152" s="774"/>
      <c r="I152" s="774"/>
      <c r="O152" s="543">
        <v>2</v>
      </c>
      <c r="AA152" s="529">
        <v>3</v>
      </c>
      <c r="AB152" s="529">
        <v>7</v>
      </c>
      <c r="AC152" s="529" t="s">
        <v>744</v>
      </c>
      <c r="AZ152" s="529">
        <v>2</v>
      </c>
      <c r="BA152" s="529">
        <f t="shared" si="26"/>
        <v>0</v>
      </c>
      <c r="BB152" s="529">
        <f t="shared" si="27"/>
        <v>0</v>
      </c>
      <c r="BC152" s="529">
        <f t="shared" si="28"/>
        <v>0</v>
      </c>
      <c r="BD152" s="529">
        <f t="shared" si="29"/>
        <v>0</v>
      </c>
      <c r="BE152" s="529">
        <f t="shared" si="30"/>
        <v>0</v>
      </c>
      <c r="CA152" s="549">
        <v>3</v>
      </c>
      <c r="CB152" s="549">
        <v>7</v>
      </c>
      <c r="CZ152" s="529">
        <v>0</v>
      </c>
    </row>
    <row r="153" spans="1:104">
      <c r="A153" s="775"/>
      <c r="B153" s="776"/>
      <c r="C153" s="777"/>
      <c r="D153" s="778"/>
      <c r="E153" s="779"/>
      <c r="F153" s="779"/>
      <c r="G153" s="780"/>
      <c r="H153" s="774"/>
      <c r="I153" s="774"/>
      <c r="O153" s="543">
        <v>2</v>
      </c>
      <c r="AA153" s="529">
        <v>3</v>
      </c>
      <c r="AB153" s="529">
        <v>7</v>
      </c>
      <c r="AC153" s="529" t="s">
        <v>745</v>
      </c>
      <c r="AZ153" s="529">
        <v>2</v>
      </c>
      <c r="BA153" s="529">
        <f t="shared" si="26"/>
        <v>0</v>
      </c>
      <c r="BB153" s="529">
        <f t="shared" si="27"/>
        <v>0</v>
      </c>
      <c r="BC153" s="529">
        <f t="shared" si="28"/>
        <v>0</v>
      </c>
      <c r="BD153" s="529">
        <f t="shared" si="29"/>
        <v>0</v>
      </c>
      <c r="BE153" s="529">
        <f t="shared" si="30"/>
        <v>0</v>
      </c>
      <c r="CA153" s="549">
        <v>3</v>
      </c>
      <c r="CB153" s="549">
        <v>7</v>
      </c>
      <c r="CZ153" s="529">
        <v>0</v>
      </c>
    </row>
    <row r="154" spans="1:104">
      <c r="A154" s="775"/>
      <c r="B154" s="776"/>
      <c r="C154" s="777"/>
      <c r="D154" s="778"/>
      <c r="E154" s="779"/>
      <c r="F154" s="779"/>
      <c r="G154" s="780"/>
      <c r="H154" s="774"/>
      <c r="I154" s="774"/>
      <c r="O154" s="543">
        <v>2</v>
      </c>
      <c r="AA154" s="529">
        <v>3</v>
      </c>
      <c r="AB154" s="529">
        <v>7</v>
      </c>
      <c r="AC154" s="529" t="s">
        <v>746</v>
      </c>
      <c r="AZ154" s="529">
        <v>2</v>
      </c>
      <c r="BA154" s="529">
        <f t="shared" si="26"/>
        <v>0</v>
      </c>
      <c r="BB154" s="529">
        <f t="shared" si="27"/>
        <v>0</v>
      </c>
      <c r="BC154" s="529">
        <f t="shared" si="28"/>
        <v>0</v>
      </c>
      <c r="BD154" s="529">
        <f t="shared" si="29"/>
        <v>0</v>
      </c>
      <c r="BE154" s="529">
        <f t="shared" si="30"/>
        <v>0</v>
      </c>
      <c r="CA154" s="549">
        <v>3</v>
      </c>
      <c r="CB154" s="549">
        <v>7</v>
      </c>
      <c r="CZ154" s="529">
        <v>0</v>
      </c>
    </row>
    <row r="155" spans="1:104">
      <c r="A155" s="775"/>
      <c r="B155" s="776"/>
      <c r="C155" s="777"/>
      <c r="D155" s="778"/>
      <c r="E155" s="779"/>
      <c r="F155" s="779"/>
      <c r="G155" s="780"/>
      <c r="H155" s="774"/>
      <c r="I155" s="774"/>
      <c r="O155" s="543">
        <v>2</v>
      </c>
      <c r="AA155" s="529">
        <v>3</v>
      </c>
      <c r="AB155" s="529">
        <v>7</v>
      </c>
      <c r="AC155" s="529" t="s">
        <v>747</v>
      </c>
      <c r="AZ155" s="529">
        <v>2</v>
      </c>
      <c r="BA155" s="529">
        <f t="shared" si="26"/>
        <v>0</v>
      </c>
      <c r="BB155" s="529">
        <f t="shared" si="27"/>
        <v>0</v>
      </c>
      <c r="BC155" s="529">
        <f t="shared" si="28"/>
        <v>0</v>
      </c>
      <c r="BD155" s="529">
        <f t="shared" si="29"/>
        <v>0</v>
      </c>
      <c r="BE155" s="529">
        <f t="shared" si="30"/>
        <v>0</v>
      </c>
      <c r="CA155" s="549">
        <v>3</v>
      </c>
      <c r="CB155" s="549">
        <v>7</v>
      </c>
      <c r="CZ155" s="529">
        <v>0</v>
      </c>
    </row>
    <row r="156" spans="1:104">
      <c r="A156" s="775"/>
      <c r="B156" s="776"/>
      <c r="C156" s="777"/>
      <c r="D156" s="778"/>
      <c r="E156" s="779"/>
      <c r="F156" s="779"/>
      <c r="G156" s="780"/>
      <c r="H156" s="774"/>
      <c r="I156" s="774"/>
      <c r="O156" s="543">
        <v>2</v>
      </c>
      <c r="AA156" s="529">
        <v>3</v>
      </c>
      <c r="AB156" s="529">
        <v>7</v>
      </c>
      <c r="AC156" s="529" t="s">
        <v>748</v>
      </c>
      <c r="AZ156" s="529">
        <v>2</v>
      </c>
      <c r="BA156" s="529">
        <f t="shared" si="26"/>
        <v>0</v>
      </c>
      <c r="BB156" s="529">
        <f t="shared" si="27"/>
        <v>0</v>
      </c>
      <c r="BC156" s="529">
        <f t="shared" si="28"/>
        <v>0</v>
      </c>
      <c r="BD156" s="529">
        <f t="shared" si="29"/>
        <v>0</v>
      </c>
      <c r="BE156" s="529">
        <f t="shared" si="30"/>
        <v>0</v>
      </c>
      <c r="CA156" s="549">
        <v>3</v>
      </c>
      <c r="CB156" s="549">
        <v>7</v>
      </c>
      <c r="CZ156" s="529">
        <v>0</v>
      </c>
    </row>
    <row r="157" spans="1:104">
      <c r="A157" s="775"/>
      <c r="B157" s="776"/>
      <c r="C157" s="777"/>
      <c r="D157" s="778"/>
      <c r="E157" s="779"/>
      <c r="F157" s="779"/>
      <c r="G157" s="780"/>
      <c r="H157" s="774"/>
      <c r="I157" s="774"/>
      <c r="O157" s="543">
        <v>2</v>
      </c>
      <c r="AA157" s="529">
        <v>3</v>
      </c>
      <c r="AB157" s="529">
        <v>7</v>
      </c>
      <c r="AC157" s="529" t="s">
        <v>749</v>
      </c>
      <c r="AZ157" s="529">
        <v>2</v>
      </c>
      <c r="BA157" s="529">
        <f t="shared" si="26"/>
        <v>0</v>
      </c>
      <c r="BB157" s="529">
        <f t="shared" si="27"/>
        <v>0</v>
      </c>
      <c r="BC157" s="529">
        <f t="shared" si="28"/>
        <v>0</v>
      </c>
      <c r="BD157" s="529">
        <f t="shared" si="29"/>
        <v>0</v>
      </c>
      <c r="BE157" s="529">
        <f t="shared" si="30"/>
        <v>0</v>
      </c>
      <c r="CA157" s="549">
        <v>3</v>
      </c>
      <c r="CB157" s="549">
        <v>7</v>
      </c>
      <c r="CZ157" s="529">
        <v>0</v>
      </c>
    </row>
    <row r="158" spans="1:104">
      <c r="A158" s="775"/>
      <c r="B158" s="776"/>
      <c r="C158" s="777"/>
      <c r="D158" s="778"/>
      <c r="E158" s="779"/>
      <c r="F158" s="779"/>
      <c r="G158" s="780"/>
      <c r="H158" s="774"/>
      <c r="I158" s="774"/>
      <c r="O158" s="543">
        <v>2</v>
      </c>
      <c r="AA158" s="529">
        <v>3</v>
      </c>
      <c r="AB158" s="529">
        <v>7</v>
      </c>
      <c r="AC158" s="529" t="s">
        <v>750</v>
      </c>
      <c r="AZ158" s="529">
        <v>2</v>
      </c>
      <c r="BA158" s="529">
        <f t="shared" si="26"/>
        <v>0</v>
      </c>
      <c r="BB158" s="529">
        <f t="shared" si="27"/>
        <v>0</v>
      </c>
      <c r="BC158" s="529">
        <f t="shared" si="28"/>
        <v>0</v>
      </c>
      <c r="BD158" s="529">
        <f t="shared" si="29"/>
        <v>0</v>
      </c>
      <c r="BE158" s="529">
        <f t="shared" si="30"/>
        <v>0</v>
      </c>
      <c r="CA158" s="549">
        <v>3</v>
      </c>
      <c r="CB158" s="549">
        <v>7</v>
      </c>
      <c r="CZ158" s="529">
        <v>0</v>
      </c>
    </row>
    <row r="159" spans="1:104">
      <c r="A159" s="775"/>
      <c r="B159" s="776"/>
      <c r="C159" s="777"/>
      <c r="D159" s="778"/>
      <c r="E159" s="779"/>
      <c r="F159" s="779"/>
      <c r="G159" s="780"/>
      <c r="H159" s="774"/>
      <c r="I159" s="774"/>
      <c r="O159" s="543">
        <v>2</v>
      </c>
      <c r="AA159" s="529">
        <v>3</v>
      </c>
      <c r="AB159" s="529">
        <v>7</v>
      </c>
      <c r="AC159" s="529" t="s">
        <v>751</v>
      </c>
      <c r="AZ159" s="529">
        <v>2</v>
      </c>
      <c r="BA159" s="529">
        <f t="shared" si="26"/>
        <v>0</v>
      </c>
      <c r="BB159" s="529">
        <f t="shared" si="27"/>
        <v>0</v>
      </c>
      <c r="BC159" s="529">
        <f t="shared" si="28"/>
        <v>0</v>
      </c>
      <c r="BD159" s="529">
        <f t="shared" si="29"/>
        <v>0</v>
      </c>
      <c r="BE159" s="529">
        <f t="shared" si="30"/>
        <v>0</v>
      </c>
      <c r="CA159" s="549">
        <v>3</v>
      </c>
      <c r="CB159" s="549">
        <v>7</v>
      </c>
      <c r="CZ159" s="529">
        <v>0</v>
      </c>
    </row>
    <row r="160" spans="1:104">
      <c r="A160" s="775"/>
      <c r="B160" s="776"/>
      <c r="C160" s="777"/>
      <c r="D160" s="778"/>
      <c r="E160" s="779"/>
      <c r="F160" s="779"/>
      <c r="G160" s="780"/>
      <c r="H160" s="774"/>
      <c r="I160" s="774"/>
      <c r="O160" s="543">
        <v>2</v>
      </c>
      <c r="AA160" s="529">
        <v>3</v>
      </c>
      <c r="AB160" s="529">
        <v>7</v>
      </c>
      <c r="AC160" s="529" t="s">
        <v>752</v>
      </c>
      <c r="AZ160" s="529">
        <v>2</v>
      </c>
      <c r="BA160" s="529">
        <f t="shared" si="26"/>
        <v>0</v>
      </c>
      <c r="BB160" s="529">
        <f t="shared" si="27"/>
        <v>0</v>
      </c>
      <c r="BC160" s="529">
        <f t="shared" si="28"/>
        <v>0</v>
      </c>
      <c r="BD160" s="529">
        <f t="shared" si="29"/>
        <v>0</v>
      </c>
      <c r="BE160" s="529">
        <f t="shared" si="30"/>
        <v>0</v>
      </c>
      <c r="CA160" s="549">
        <v>3</v>
      </c>
      <c r="CB160" s="549">
        <v>7</v>
      </c>
      <c r="CZ160" s="529">
        <v>0</v>
      </c>
    </row>
    <row r="161" spans="1:104">
      <c r="A161" s="775"/>
      <c r="B161" s="776"/>
      <c r="C161" s="777"/>
      <c r="D161" s="778"/>
      <c r="E161" s="779"/>
      <c r="F161" s="779"/>
      <c r="G161" s="780"/>
      <c r="H161" s="774"/>
      <c r="I161" s="774"/>
      <c r="O161" s="543">
        <v>2</v>
      </c>
      <c r="AA161" s="529">
        <v>3</v>
      </c>
      <c r="AB161" s="529">
        <v>7</v>
      </c>
      <c r="AC161" s="529" t="s">
        <v>753</v>
      </c>
      <c r="AZ161" s="529">
        <v>2</v>
      </c>
      <c r="BA161" s="529">
        <f t="shared" si="26"/>
        <v>0</v>
      </c>
      <c r="BB161" s="529">
        <f t="shared" si="27"/>
        <v>0</v>
      </c>
      <c r="BC161" s="529">
        <f t="shared" si="28"/>
        <v>0</v>
      </c>
      <c r="BD161" s="529">
        <f t="shared" si="29"/>
        <v>0</v>
      </c>
      <c r="BE161" s="529">
        <f t="shared" si="30"/>
        <v>0</v>
      </c>
      <c r="CA161" s="549">
        <v>3</v>
      </c>
      <c r="CB161" s="549">
        <v>7</v>
      </c>
      <c r="CZ161" s="529">
        <v>0</v>
      </c>
    </row>
    <row r="162" spans="1:104">
      <c r="A162" s="775"/>
      <c r="B162" s="776"/>
      <c r="C162" s="777"/>
      <c r="D162" s="778"/>
      <c r="E162" s="779"/>
      <c r="F162" s="779"/>
      <c r="G162" s="780"/>
      <c r="H162" s="774"/>
      <c r="I162" s="774"/>
      <c r="O162" s="543">
        <v>2</v>
      </c>
      <c r="AA162" s="529">
        <v>3</v>
      </c>
      <c r="AB162" s="529">
        <v>7</v>
      </c>
      <c r="AC162" s="529" t="s">
        <v>754</v>
      </c>
      <c r="AZ162" s="529">
        <v>2</v>
      </c>
      <c r="BA162" s="529">
        <f t="shared" si="26"/>
        <v>0</v>
      </c>
      <c r="BB162" s="529">
        <f t="shared" si="27"/>
        <v>0</v>
      </c>
      <c r="BC162" s="529">
        <f t="shared" si="28"/>
        <v>0</v>
      </c>
      <c r="BD162" s="529">
        <f t="shared" si="29"/>
        <v>0</v>
      </c>
      <c r="BE162" s="529">
        <f t="shared" si="30"/>
        <v>0</v>
      </c>
      <c r="CA162" s="549">
        <v>3</v>
      </c>
      <c r="CB162" s="549">
        <v>7</v>
      </c>
      <c r="CZ162" s="529">
        <v>0</v>
      </c>
    </row>
    <row r="163" spans="1:104">
      <c r="A163" s="775"/>
      <c r="B163" s="776"/>
      <c r="C163" s="777"/>
      <c r="D163" s="778"/>
      <c r="E163" s="779"/>
      <c r="F163" s="779"/>
      <c r="G163" s="780"/>
      <c r="H163" s="774"/>
      <c r="I163" s="774"/>
      <c r="O163" s="543">
        <v>2</v>
      </c>
      <c r="AA163" s="529">
        <v>3</v>
      </c>
      <c r="AB163" s="529">
        <v>7</v>
      </c>
      <c r="AC163" s="529" t="s">
        <v>755</v>
      </c>
      <c r="AZ163" s="529">
        <v>2</v>
      </c>
      <c r="BA163" s="529">
        <f t="shared" si="26"/>
        <v>0</v>
      </c>
      <c r="BB163" s="529">
        <f t="shared" si="27"/>
        <v>0</v>
      </c>
      <c r="BC163" s="529">
        <f t="shared" si="28"/>
        <v>0</v>
      </c>
      <c r="BD163" s="529">
        <f t="shared" si="29"/>
        <v>0</v>
      </c>
      <c r="BE163" s="529">
        <f t="shared" si="30"/>
        <v>0</v>
      </c>
      <c r="CA163" s="549">
        <v>3</v>
      </c>
      <c r="CB163" s="549">
        <v>7</v>
      </c>
      <c r="CZ163" s="529">
        <v>0</v>
      </c>
    </row>
    <row r="164" spans="1:104">
      <c r="A164" s="775"/>
      <c r="B164" s="776"/>
      <c r="C164" s="777"/>
      <c r="D164" s="778"/>
      <c r="E164" s="779"/>
      <c r="F164" s="779"/>
      <c r="G164" s="780"/>
      <c r="H164" s="774"/>
      <c r="I164" s="774"/>
      <c r="O164" s="543">
        <v>2</v>
      </c>
      <c r="AA164" s="529">
        <v>3</v>
      </c>
      <c r="AB164" s="529">
        <v>7</v>
      </c>
      <c r="AC164" s="529" t="s">
        <v>756</v>
      </c>
      <c r="AZ164" s="529">
        <v>2</v>
      </c>
      <c r="BA164" s="529">
        <f t="shared" si="26"/>
        <v>0</v>
      </c>
      <c r="BB164" s="529">
        <f t="shared" si="27"/>
        <v>0</v>
      </c>
      <c r="BC164" s="529">
        <f t="shared" si="28"/>
        <v>0</v>
      </c>
      <c r="BD164" s="529">
        <f t="shared" si="29"/>
        <v>0</v>
      </c>
      <c r="BE164" s="529">
        <f t="shared" si="30"/>
        <v>0</v>
      </c>
      <c r="CA164" s="549">
        <v>3</v>
      </c>
      <c r="CB164" s="549">
        <v>7</v>
      </c>
      <c r="CZ164" s="529">
        <v>0</v>
      </c>
    </row>
    <row r="165" spans="1:104">
      <c r="A165" s="775"/>
      <c r="B165" s="776"/>
      <c r="C165" s="777"/>
      <c r="D165" s="778"/>
      <c r="E165" s="779"/>
      <c r="F165" s="779"/>
      <c r="G165" s="780"/>
      <c r="H165" s="774"/>
      <c r="I165" s="774"/>
      <c r="O165" s="543">
        <v>2</v>
      </c>
      <c r="AA165" s="529">
        <v>3</v>
      </c>
      <c r="AB165" s="529">
        <v>7</v>
      </c>
      <c r="AC165" s="529" t="s">
        <v>757</v>
      </c>
      <c r="AZ165" s="529">
        <v>2</v>
      </c>
      <c r="BA165" s="529">
        <f t="shared" si="26"/>
        <v>0</v>
      </c>
      <c r="BB165" s="529">
        <f t="shared" si="27"/>
        <v>0</v>
      </c>
      <c r="BC165" s="529">
        <f t="shared" si="28"/>
        <v>0</v>
      </c>
      <c r="BD165" s="529">
        <f t="shared" si="29"/>
        <v>0</v>
      </c>
      <c r="BE165" s="529">
        <f t="shared" si="30"/>
        <v>0</v>
      </c>
      <c r="CA165" s="549">
        <v>3</v>
      </c>
      <c r="CB165" s="549">
        <v>7</v>
      </c>
      <c r="CZ165" s="529">
        <v>0</v>
      </c>
    </row>
    <row r="166" spans="1:104">
      <c r="A166" s="775"/>
      <c r="B166" s="776"/>
      <c r="C166" s="777"/>
      <c r="D166" s="778"/>
      <c r="E166" s="779"/>
      <c r="F166" s="779"/>
      <c r="G166" s="780"/>
      <c r="H166" s="774"/>
      <c r="I166" s="774"/>
      <c r="O166" s="543">
        <v>2</v>
      </c>
      <c r="AA166" s="529">
        <v>3</v>
      </c>
      <c r="AB166" s="529">
        <v>7</v>
      </c>
      <c r="AC166" s="529" t="s">
        <v>758</v>
      </c>
      <c r="AZ166" s="529">
        <v>2</v>
      </c>
      <c r="BA166" s="529">
        <f t="shared" si="26"/>
        <v>0</v>
      </c>
      <c r="BB166" s="529">
        <f t="shared" si="27"/>
        <v>0</v>
      </c>
      <c r="BC166" s="529">
        <f t="shared" si="28"/>
        <v>0</v>
      </c>
      <c r="BD166" s="529">
        <f t="shared" si="29"/>
        <v>0</v>
      </c>
      <c r="BE166" s="529">
        <f t="shared" si="30"/>
        <v>0</v>
      </c>
      <c r="CA166" s="549">
        <v>3</v>
      </c>
      <c r="CB166" s="549">
        <v>7</v>
      </c>
      <c r="CZ166" s="529">
        <v>0</v>
      </c>
    </row>
    <row r="167" spans="1:104">
      <c r="A167" s="775"/>
      <c r="B167" s="776"/>
      <c r="C167" s="777"/>
      <c r="D167" s="778"/>
      <c r="E167" s="779"/>
      <c r="F167" s="779"/>
      <c r="G167" s="780"/>
      <c r="H167" s="774"/>
      <c r="I167" s="774"/>
      <c r="O167" s="543">
        <v>2</v>
      </c>
      <c r="AA167" s="529">
        <v>3</v>
      </c>
      <c r="AB167" s="529">
        <v>7</v>
      </c>
      <c r="AC167" s="529" t="s">
        <v>759</v>
      </c>
      <c r="AZ167" s="529">
        <v>2</v>
      </c>
      <c r="BA167" s="529">
        <f t="shared" si="26"/>
        <v>0</v>
      </c>
      <c r="BB167" s="529">
        <f t="shared" si="27"/>
        <v>0</v>
      </c>
      <c r="BC167" s="529">
        <f t="shared" si="28"/>
        <v>0</v>
      </c>
      <c r="BD167" s="529">
        <f t="shared" si="29"/>
        <v>0</v>
      </c>
      <c r="BE167" s="529">
        <f t="shared" si="30"/>
        <v>0</v>
      </c>
      <c r="CA167" s="549">
        <v>3</v>
      </c>
      <c r="CB167" s="549">
        <v>7</v>
      </c>
      <c r="CZ167" s="529">
        <v>0</v>
      </c>
    </row>
    <row r="168" spans="1:104">
      <c r="A168" s="775"/>
      <c r="B168" s="776"/>
      <c r="C168" s="777"/>
      <c r="D168" s="778"/>
      <c r="E168" s="779"/>
      <c r="F168" s="779"/>
      <c r="G168" s="780"/>
      <c r="H168" s="774"/>
      <c r="I168" s="774"/>
      <c r="O168" s="543">
        <v>2</v>
      </c>
      <c r="AA168" s="529">
        <v>3</v>
      </c>
      <c r="AB168" s="529">
        <v>7</v>
      </c>
      <c r="AC168" s="529" t="s">
        <v>760</v>
      </c>
      <c r="AZ168" s="529">
        <v>2</v>
      </c>
      <c r="BA168" s="529">
        <f t="shared" si="26"/>
        <v>0</v>
      </c>
      <c r="BB168" s="529">
        <f t="shared" si="27"/>
        <v>0</v>
      </c>
      <c r="BC168" s="529">
        <f t="shared" si="28"/>
        <v>0</v>
      </c>
      <c r="BD168" s="529">
        <f t="shared" si="29"/>
        <v>0</v>
      </c>
      <c r="BE168" s="529">
        <f t="shared" si="30"/>
        <v>0</v>
      </c>
      <c r="CA168" s="549">
        <v>3</v>
      </c>
      <c r="CB168" s="549">
        <v>7</v>
      </c>
      <c r="CZ168" s="529">
        <v>0</v>
      </c>
    </row>
    <row r="169" spans="1:104">
      <c r="A169" s="775"/>
      <c r="B169" s="776"/>
      <c r="C169" s="777"/>
      <c r="D169" s="778"/>
      <c r="E169" s="779"/>
      <c r="F169" s="779"/>
      <c r="G169" s="780"/>
      <c r="H169" s="774"/>
      <c r="I169" s="774"/>
      <c r="O169" s="543">
        <v>2</v>
      </c>
      <c r="AA169" s="529">
        <v>3</v>
      </c>
      <c r="AB169" s="529">
        <v>7</v>
      </c>
      <c r="AC169" s="529" t="s">
        <v>761</v>
      </c>
      <c r="AZ169" s="529">
        <v>2</v>
      </c>
      <c r="BA169" s="529">
        <f t="shared" si="26"/>
        <v>0</v>
      </c>
      <c r="BB169" s="529">
        <f t="shared" si="27"/>
        <v>0</v>
      </c>
      <c r="BC169" s="529">
        <f t="shared" si="28"/>
        <v>0</v>
      </c>
      <c r="BD169" s="529">
        <f t="shared" si="29"/>
        <v>0</v>
      </c>
      <c r="BE169" s="529">
        <f t="shared" si="30"/>
        <v>0</v>
      </c>
      <c r="CA169" s="549">
        <v>3</v>
      </c>
      <c r="CB169" s="549">
        <v>7</v>
      </c>
      <c r="CZ169" s="529">
        <v>0</v>
      </c>
    </row>
    <row r="170" spans="1:104">
      <c r="A170" s="775"/>
      <c r="B170" s="776"/>
      <c r="C170" s="777"/>
      <c r="D170" s="778"/>
      <c r="E170" s="779"/>
      <c r="F170" s="779"/>
      <c r="G170" s="780"/>
      <c r="H170" s="774"/>
      <c r="I170" s="774"/>
      <c r="O170" s="543">
        <v>2</v>
      </c>
      <c r="AA170" s="529">
        <v>3</v>
      </c>
      <c r="AB170" s="529">
        <v>7</v>
      </c>
      <c r="AC170" s="529" t="s">
        <v>762</v>
      </c>
      <c r="AZ170" s="529">
        <v>2</v>
      </c>
      <c r="BA170" s="529">
        <f t="shared" si="26"/>
        <v>0</v>
      </c>
      <c r="BB170" s="529">
        <f t="shared" si="27"/>
        <v>0</v>
      </c>
      <c r="BC170" s="529">
        <f t="shared" si="28"/>
        <v>0</v>
      </c>
      <c r="BD170" s="529">
        <f t="shared" si="29"/>
        <v>0</v>
      </c>
      <c r="BE170" s="529">
        <f t="shared" si="30"/>
        <v>0</v>
      </c>
      <c r="CA170" s="549">
        <v>3</v>
      </c>
      <c r="CB170" s="549">
        <v>7</v>
      </c>
      <c r="CZ170" s="529">
        <v>0</v>
      </c>
    </row>
    <row r="171" spans="1:104">
      <c r="A171" s="775"/>
      <c r="B171" s="776"/>
      <c r="C171" s="777"/>
      <c r="D171" s="778"/>
      <c r="E171" s="779"/>
      <c r="F171" s="779"/>
      <c r="G171" s="780"/>
      <c r="H171" s="774"/>
      <c r="I171" s="774"/>
      <c r="O171" s="543">
        <v>2</v>
      </c>
      <c r="AA171" s="529">
        <v>3</v>
      </c>
      <c r="AB171" s="529">
        <v>7</v>
      </c>
      <c r="AC171" s="529" t="s">
        <v>763</v>
      </c>
      <c r="AZ171" s="529">
        <v>2</v>
      </c>
      <c r="BA171" s="529">
        <f t="shared" si="26"/>
        <v>0</v>
      </c>
      <c r="BB171" s="529">
        <f t="shared" si="27"/>
        <v>0</v>
      </c>
      <c r="BC171" s="529">
        <f t="shared" si="28"/>
        <v>0</v>
      </c>
      <c r="BD171" s="529">
        <f t="shared" si="29"/>
        <v>0</v>
      </c>
      <c r="BE171" s="529">
        <f t="shared" si="30"/>
        <v>0</v>
      </c>
      <c r="CA171" s="549">
        <v>3</v>
      </c>
      <c r="CB171" s="549">
        <v>7</v>
      </c>
      <c r="CZ171" s="529">
        <v>0</v>
      </c>
    </row>
    <row r="172" spans="1:104">
      <c r="A172" s="775"/>
      <c r="B172" s="776"/>
      <c r="C172" s="777"/>
      <c r="D172" s="778"/>
      <c r="E172" s="779"/>
      <c r="F172" s="779"/>
      <c r="G172" s="780"/>
      <c r="H172" s="774"/>
      <c r="I172" s="774"/>
      <c r="O172" s="543">
        <v>2</v>
      </c>
      <c r="AA172" s="529">
        <v>3</v>
      </c>
      <c r="AB172" s="529">
        <v>7</v>
      </c>
      <c r="AC172" s="529" t="s">
        <v>764</v>
      </c>
      <c r="AZ172" s="529">
        <v>2</v>
      </c>
      <c r="BA172" s="529">
        <f t="shared" si="26"/>
        <v>0</v>
      </c>
      <c r="BB172" s="529">
        <f t="shared" si="27"/>
        <v>0</v>
      </c>
      <c r="BC172" s="529">
        <f t="shared" si="28"/>
        <v>0</v>
      </c>
      <c r="BD172" s="529">
        <f t="shared" si="29"/>
        <v>0</v>
      </c>
      <c r="BE172" s="529">
        <f t="shared" si="30"/>
        <v>0</v>
      </c>
      <c r="CA172" s="549">
        <v>3</v>
      </c>
      <c r="CB172" s="549">
        <v>7</v>
      </c>
      <c r="CZ172" s="529">
        <v>0</v>
      </c>
    </row>
    <row r="173" spans="1:104">
      <c r="A173" s="775"/>
      <c r="B173" s="776"/>
      <c r="C173" s="777"/>
      <c r="D173" s="778"/>
      <c r="E173" s="779"/>
      <c r="F173" s="779"/>
      <c r="G173" s="780"/>
      <c r="H173" s="774"/>
      <c r="I173" s="774"/>
      <c r="O173" s="543">
        <v>2</v>
      </c>
      <c r="AA173" s="529">
        <v>3</v>
      </c>
      <c r="AB173" s="529">
        <v>7</v>
      </c>
      <c r="AC173" s="529" t="s">
        <v>765</v>
      </c>
      <c r="AZ173" s="529">
        <v>2</v>
      </c>
      <c r="BA173" s="529">
        <f t="shared" si="26"/>
        <v>0</v>
      </c>
      <c r="BB173" s="529">
        <f t="shared" si="27"/>
        <v>0</v>
      </c>
      <c r="BC173" s="529">
        <f t="shared" si="28"/>
        <v>0</v>
      </c>
      <c r="BD173" s="529">
        <f t="shared" si="29"/>
        <v>0</v>
      </c>
      <c r="BE173" s="529">
        <f t="shared" si="30"/>
        <v>0</v>
      </c>
      <c r="CA173" s="549">
        <v>3</v>
      </c>
      <c r="CB173" s="549">
        <v>7</v>
      </c>
      <c r="CZ173" s="529">
        <v>0</v>
      </c>
    </row>
    <row r="174" spans="1:104">
      <c r="A174" s="775"/>
      <c r="B174" s="776"/>
      <c r="C174" s="777"/>
      <c r="D174" s="778"/>
      <c r="E174" s="779"/>
      <c r="F174" s="779"/>
      <c r="G174" s="780"/>
      <c r="H174" s="774"/>
      <c r="I174" s="774"/>
      <c r="O174" s="543">
        <v>2</v>
      </c>
      <c r="AA174" s="529">
        <v>3</v>
      </c>
      <c r="AB174" s="529">
        <v>7</v>
      </c>
      <c r="AC174" s="529" t="s">
        <v>766</v>
      </c>
      <c r="AZ174" s="529">
        <v>2</v>
      </c>
      <c r="BA174" s="529">
        <f t="shared" si="26"/>
        <v>0</v>
      </c>
      <c r="BB174" s="529">
        <f t="shared" si="27"/>
        <v>0</v>
      </c>
      <c r="BC174" s="529">
        <f t="shared" si="28"/>
        <v>0</v>
      </c>
      <c r="BD174" s="529">
        <f t="shared" si="29"/>
        <v>0</v>
      </c>
      <c r="BE174" s="529">
        <f t="shared" si="30"/>
        <v>0</v>
      </c>
      <c r="CA174" s="549">
        <v>3</v>
      </c>
      <c r="CB174" s="549">
        <v>7</v>
      </c>
      <c r="CZ174" s="529">
        <v>0</v>
      </c>
    </row>
    <row r="175" spans="1:104">
      <c r="A175" s="775"/>
      <c r="B175" s="776"/>
      <c r="C175" s="777"/>
      <c r="D175" s="778"/>
      <c r="E175" s="779"/>
      <c r="F175" s="779"/>
      <c r="G175" s="780"/>
      <c r="H175" s="774"/>
      <c r="I175" s="774"/>
      <c r="O175" s="543">
        <v>2</v>
      </c>
      <c r="AA175" s="529">
        <v>3</v>
      </c>
      <c r="AB175" s="529">
        <v>7</v>
      </c>
      <c r="AC175" s="529" t="s">
        <v>767</v>
      </c>
      <c r="AZ175" s="529">
        <v>2</v>
      </c>
      <c r="BA175" s="529">
        <f t="shared" si="26"/>
        <v>0</v>
      </c>
      <c r="BB175" s="529">
        <f t="shared" si="27"/>
        <v>0</v>
      </c>
      <c r="BC175" s="529">
        <f t="shared" si="28"/>
        <v>0</v>
      </c>
      <c r="BD175" s="529">
        <f t="shared" si="29"/>
        <v>0</v>
      </c>
      <c r="BE175" s="529">
        <f t="shared" si="30"/>
        <v>0</v>
      </c>
      <c r="CA175" s="549">
        <v>3</v>
      </c>
      <c r="CB175" s="549">
        <v>7</v>
      </c>
      <c r="CZ175" s="529">
        <v>0</v>
      </c>
    </row>
    <row r="176" spans="1:104">
      <c r="A176" s="775"/>
      <c r="B176" s="776"/>
      <c r="C176" s="777"/>
      <c r="D176" s="778"/>
      <c r="E176" s="779"/>
      <c r="F176" s="779"/>
      <c r="G176" s="780"/>
      <c r="H176" s="774"/>
      <c r="I176" s="774"/>
      <c r="O176" s="543">
        <v>2</v>
      </c>
      <c r="AA176" s="529">
        <v>3</v>
      </c>
      <c r="AB176" s="529">
        <v>7</v>
      </c>
      <c r="AC176" s="529" t="s">
        <v>768</v>
      </c>
      <c r="AZ176" s="529">
        <v>2</v>
      </c>
      <c r="BA176" s="529">
        <f t="shared" si="26"/>
        <v>0</v>
      </c>
      <c r="BB176" s="529">
        <f t="shared" si="27"/>
        <v>0</v>
      </c>
      <c r="BC176" s="529">
        <f t="shared" si="28"/>
        <v>0</v>
      </c>
      <c r="BD176" s="529">
        <f t="shared" si="29"/>
        <v>0</v>
      </c>
      <c r="BE176" s="529">
        <f t="shared" si="30"/>
        <v>0</v>
      </c>
      <c r="CA176" s="549">
        <v>3</v>
      </c>
      <c r="CB176" s="549">
        <v>7</v>
      </c>
      <c r="CZ176" s="529">
        <v>0</v>
      </c>
    </row>
    <row r="177" spans="1:104">
      <c r="A177" s="775"/>
      <c r="B177" s="776"/>
      <c r="C177" s="777"/>
      <c r="D177" s="778"/>
      <c r="E177" s="779"/>
      <c r="F177" s="779"/>
      <c r="G177" s="780"/>
      <c r="H177" s="774"/>
      <c r="I177" s="774"/>
      <c r="O177" s="543">
        <v>2</v>
      </c>
      <c r="AA177" s="529">
        <v>3</v>
      </c>
      <c r="AB177" s="529">
        <v>7</v>
      </c>
      <c r="AC177" s="529" t="s">
        <v>769</v>
      </c>
      <c r="AZ177" s="529">
        <v>2</v>
      </c>
      <c r="BA177" s="529">
        <f t="shared" ref="BA177:BA185" si="31">IF(AZ177=1,G177,0)</f>
        <v>0</v>
      </c>
      <c r="BB177" s="529">
        <f t="shared" ref="BB177:BB185" si="32">IF(AZ177=2,G177,0)</f>
        <v>0</v>
      </c>
      <c r="BC177" s="529">
        <f t="shared" ref="BC177:BC185" si="33">IF(AZ177=3,G177,0)</f>
        <v>0</v>
      </c>
      <c r="BD177" s="529">
        <f t="shared" ref="BD177:BD185" si="34">IF(AZ177=4,G177,0)</f>
        <v>0</v>
      </c>
      <c r="BE177" s="529">
        <f t="shared" ref="BE177:BE185" si="35">IF(AZ177=5,G177,0)</f>
        <v>0</v>
      </c>
      <c r="CA177" s="549">
        <v>3</v>
      </c>
      <c r="CB177" s="549">
        <v>7</v>
      </c>
      <c r="CZ177" s="529">
        <v>0</v>
      </c>
    </row>
    <row r="178" spans="1:104">
      <c r="A178" s="775"/>
      <c r="B178" s="776"/>
      <c r="C178" s="777"/>
      <c r="D178" s="778"/>
      <c r="E178" s="779"/>
      <c r="F178" s="779"/>
      <c r="G178" s="780"/>
      <c r="H178" s="774"/>
      <c r="I178" s="774"/>
      <c r="O178" s="543">
        <v>2</v>
      </c>
      <c r="AA178" s="529">
        <v>3</v>
      </c>
      <c r="AB178" s="529">
        <v>7</v>
      </c>
      <c r="AC178" s="529" t="s">
        <v>770</v>
      </c>
      <c r="AZ178" s="529">
        <v>2</v>
      </c>
      <c r="BA178" s="529">
        <f t="shared" si="31"/>
        <v>0</v>
      </c>
      <c r="BB178" s="529">
        <f t="shared" si="32"/>
        <v>0</v>
      </c>
      <c r="BC178" s="529">
        <f t="shared" si="33"/>
        <v>0</v>
      </c>
      <c r="BD178" s="529">
        <f t="shared" si="34"/>
        <v>0</v>
      </c>
      <c r="BE178" s="529">
        <f t="shared" si="35"/>
        <v>0</v>
      </c>
      <c r="CA178" s="549">
        <v>3</v>
      </c>
      <c r="CB178" s="549">
        <v>7</v>
      </c>
      <c r="CZ178" s="529">
        <v>0</v>
      </c>
    </row>
    <row r="179" spans="1:104">
      <c r="A179" s="775"/>
      <c r="B179" s="776"/>
      <c r="C179" s="777"/>
      <c r="D179" s="778"/>
      <c r="E179" s="779"/>
      <c r="F179" s="779"/>
      <c r="G179" s="780"/>
      <c r="H179" s="774"/>
      <c r="I179" s="774"/>
      <c r="O179" s="543">
        <v>2</v>
      </c>
      <c r="AA179" s="529">
        <v>3</v>
      </c>
      <c r="AB179" s="529">
        <v>7</v>
      </c>
      <c r="AC179" s="529" t="s">
        <v>771</v>
      </c>
      <c r="AZ179" s="529">
        <v>2</v>
      </c>
      <c r="BA179" s="529">
        <f t="shared" si="31"/>
        <v>0</v>
      </c>
      <c r="BB179" s="529">
        <f t="shared" si="32"/>
        <v>0</v>
      </c>
      <c r="BC179" s="529">
        <f t="shared" si="33"/>
        <v>0</v>
      </c>
      <c r="BD179" s="529">
        <f t="shared" si="34"/>
        <v>0</v>
      </c>
      <c r="BE179" s="529">
        <f t="shared" si="35"/>
        <v>0</v>
      </c>
      <c r="CA179" s="549">
        <v>3</v>
      </c>
      <c r="CB179" s="549">
        <v>7</v>
      </c>
      <c r="CZ179" s="529">
        <v>0</v>
      </c>
    </row>
    <row r="180" spans="1:104">
      <c r="A180" s="775"/>
      <c r="B180" s="776"/>
      <c r="C180" s="777"/>
      <c r="D180" s="778"/>
      <c r="E180" s="779"/>
      <c r="F180" s="779"/>
      <c r="G180" s="780"/>
      <c r="H180" s="774"/>
      <c r="I180" s="774"/>
      <c r="O180" s="543">
        <v>2</v>
      </c>
      <c r="AA180" s="529">
        <v>3</v>
      </c>
      <c r="AB180" s="529">
        <v>7</v>
      </c>
      <c r="AC180" s="529" t="s">
        <v>772</v>
      </c>
      <c r="AZ180" s="529">
        <v>2</v>
      </c>
      <c r="BA180" s="529">
        <f t="shared" si="31"/>
        <v>0</v>
      </c>
      <c r="BB180" s="529">
        <f t="shared" si="32"/>
        <v>0</v>
      </c>
      <c r="BC180" s="529">
        <f t="shared" si="33"/>
        <v>0</v>
      </c>
      <c r="BD180" s="529">
        <f t="shared" si="34"/>
        <v>0</v>
      </c>
      <c r="BE180" s="529">
        <f t="shared" si="35"/>
        <v>0</v>
      </c>
      <c r="CA180" s="549">
        <v>3</v>
      </c>
      <c r="CB180" s="549">
        <v>7</v>
      </c>
      <c r="CZ180" s="529">
        <v>0</v>
      </c>
    </row>
    <row r="181" spans="1:104">
      <c r="A181" s="775"/>
      <c r="B181" s="776"/>
      <c r="C181" s="777"/>
      <c r="D181" s="778"/>
      <c r="E181" s="779"/>
      <c r="F181" s="779"/>
      <c r="G181" s="780"/>
      <c r="H181" s="774"/>
      <c r="I181" s="774"/>
      <c r="O181" s="543">
        <v>2</v>
      </c>
      <c r="AA181" s="529">
        <v>3</v>
      </c>
      <c r="AB181" s="529">
        <v>7</v>
      </c>
      <c r="AC181" s="529" t="s">
        <v>773</v>
      </c>
      <c r="AZ181" s="529">
        <v>2</v>
      </c>
      <c r="BA181" s="529">
        <f t="shared" si="31"/>
        <v>0</v>
      </c>
      <c r="BB181" s="529">
        <f t="shared" si="32"/>
        <v>0</v>
      </c>
      <c r="BC181" s="529">
        <f t="shared" si="33"/>
        <v>0</v>
      </c>
      <c r="BD181" s="529">
        <f t="shared" si="34"/>
        <v>0</v>
      </c>
      <c r="BE181" s="529">
        <f t="shared" si="35"/>
        <v>0</v>
      </c>
      <c r="CA181" s="549">
        <v>3</v>
      </c>
      <c r="CB181" s="549">
        <v>7</v>
      </c>
      <c r="CZ181" s="529">
        <v>0</v>
      </c>
    </row>
    <row r="182" spans="1:104">
      <c r="A182" s="775"/>
      <c r="B182" s="776"/>
      <c r="C182" s="777"/>
      <c r="D182" s="778"/>
      <c r="E182" s="779"/>
      <c r="F182" s="779"/>
      <c r="G182" s="780"/>
      <c r="H182" s="774"/>
      <c r="I182" s="774"/>
      <c r="O182" s="543">
        <v>2</v>
      </c>
      <c r="AA182" s="529">
        <v>3</v>
      </c>
      <c r="AB182" s="529">
        <v>7</v>
      </c>
      <c r="AC182" s="529" t="s">
        <v>774</v>
      </c>
      <c r="AZ182" s="529">
        <v>2</v>
      </c>
      <c r="BA182" s="529">
        <f t="shared" si="31"/>
        <v>0</v>
      </c>
      <c r="BB182" s="529">
        <f t="shared" si="32"/>
        <v>0</v>
      </c>
      <c r="BC182" s="529">
        <f t="shared" si="33"/>
        <v>0</v>
      </c>
      <c r="BD182" s="529">
        <f t="shared" si="34"/>
        <v>0</v>
      </c>
      <c r="BE182" s="529">
        <f t="shared" si="35"/>
        <v>0</v>
      </c>
      <c r="CA182" s="549">
        <v>3</v>
      </c>
      <c r="CB182" s="549">
        <v>7</v>
      </c>
      <c r="CZ182" s="529">
        <v>0</v>
      </c>
    </row>
    <row r="183" spans="1:104">
      <c r="A183" s="775"/>
      <c r="B183" s="776"/>
      <c r="C183" s="777"/>
      <c r="D183" s="778"/>
      <c r="E183" s="779"/>
      <c r="F183" s="779"/>
      <c r="G183" s="780"/>
      <c r="H183" s="774"/>
      <c r="I183" s="774"/>
      <c r="O183" s="543">
        <v>2</v>
      </c>
      <c r="AA183" s="529">
        <v>3</v>
      </c>
      <c r="AB183" s="529">
        <v>7</v>
      </c>
      <c r="AC183" s="529" t="s">
        <v>775</v>
      </c>
      <c r="AZ183" s="529">
        <v>2</v>
      </c>
      <c r="BA183" s="529">
        <f t="shared" si="31"/>
        <v>0</v>
      </c>
      <c r="BB183" s="529">
        <f t="shared" si="32"/>
        <v>0</v>
      </c>
      <c r="BC183" s="529">
        <f t="shared" si="33"/>
        <v>0</v>
      </c>
      <c r="BD183" s="529">
        <f t="shared" si="34"/>
        <v>0</v>
      </c>
      <c r="BE183" s="529">
        <f t="shared" si="35"/>
        <v>0</v>
      </c>
      <c r="CA183" s="549">
        <v>3</v>
      </c>
      <c r="CB183" s="549">
        <v>7</v>
      </c>
      <c r="CZ183" s="529">
        <v>0</v>
      </c>
    </row>
    <row r="184" spans="1:104">
      <c r="A184" s="775"/>
      <c r="B184" s="776"/>
      <c r="C184" s="777"/>
      <c r="D184" s="778"/>
      <c r="E184" s="779"/>
      <c r="F184" s="779"/>
      <c r="G184" s="780"/>
      <c r="H184" s="774"/>
      <c r="I184" s="774"/>
      <c r="O184" s="543">
        <v>2</v>
      </c>
      <c r="AA184" s="529">
        <v>7</v>
      </c>
      <c r="AB184" s="529">
        <v>1002</v>
      </c>
      <c r="AC184" s="529">
        <v>5</v>
      </c>
      <c r="AZ184" s="529">
        <v>2</v>
      </c>
      <c r="BA184" s="529">
        <f t="shared" si="31"/>
        <v>0</v>
      </c>
      <c r="BB184" s="529">
        <f t="shared" si="32"/>
        <v>0</v>
      </c>
      <c r="BC184" s="529">
        <f t="shared" si="33"/>
        <v>0</v>
      </c>
      <c r="BD184" s="529">
        <f t="shared" si="34"/>
        <v>0</v>
      </c>
      <c r="BE184" s="529">
        <f t="shared" si="35"/>
        <v>0</v>
      </c>
      <c r="CA184" s="549">
        <v>7</v>
      </c>
      <c r="CB184" s="549">
        <v>1002</v>
      </c>
      <c r="CZ184" s="529">
        <v>0</v>
      </c>
    </row>
    <row r="185" spans="1:104">
      <c r="A185" s="775"/>
      <c r="B185" s="776"/>
      <c r="C185" s="777"/>
      <c r="D185" s="778"/>
      <c r="E185" s="779"/>
      <c r="F185" s="779"/>
      <c r="G185" s="780"/>
      <c r="H185" s="774"/>
      <c r="I185" s="774"/>
      <c r="O185" s="543">
        <v>2</v>
      </c>
      <c r="AA185" s="529">
        <v>7</v>
      </c>
      <c r="AB185" s="529">
        <v>1002</v>
      </c>
      <c r="AC185" s="529">
        <v>5</v>
      </c>
      <c r="AZ185" s="529">
        <v>2</v>
      </c>
      <c r="BA185" s="529">
        <f t="shared" si="31"/>
        <v>0</v>
      </c>
      <c r="BB185" s="529">
        <f t="shared" si="32"/>
        <v>0</v>
      </c>
      <c r="BC185" s="529">
        <f t="shared" si="33"/>
        <v>0</v>
      </c>
      <c r="BD185" s="529">
        <f t="shared" si="34"/>
        <v>0</v>
      </c>
      <c r="BE185" s="529">
        <f t="shared" si="35"/>
        <v>0</v>
      </c>
      <c r="CA185" s="549">
        <v>7</v>
      </c>
      <c r="CB185" s="549">
        <v>1002</v>
      </c>
      <c r="CZ185" s="529">
        <v>0</v>
      </c>
    </row>
    <row r="186" spans="1:104">
      <c r="A186" s="785"/>
      <c r="B186" s="788"/>
      <c r="C186" s="789"/>
      <c r="D186" s="785"/>
      <c r="E186" s="790"/>
      <c r="F186" s="790"/>
      <c r="G186" s="791"/>
      <c r="H186" s="774"/>
      <c r="I186" s="774"/>
      <c r="O186" s="543">
        <v>4</v>
      </c>
      <c r="BA186" s="562">
        <f>SUM(BA112:BA185)</f>
        <v>0</v>
      </c>
      <c r="BB186" s="562">
        <f>SUM(BB112:BB185)</f>
        <v>0</v>
      </c>
      <c r="BC186" s="562">
        <f>SUM(BC112:BC185)</f>
        <v>0</v>
      </c>
      <c r="BD186" s="562">
        <f>SUM(BD112:BD185)</f>
        <v>0</v>
      </c>
      <c r="BE186" s="562">
        <f>SUM(BE112:BE185)</f>
        <v>0</v>
      </c>
    </row>
    <row r="187" spans="1:104">
      <c r="A187" s="782"/>
      <c r="B187" s="783"/>
      <c r="C187" s="784"/>
      <c r="D187" s="785"/>
      <c r="E187" s="786"/>
      <c r="F187" s="786"/>
      <c r="G187" s="787"/>
      <c r="H187" s="781"/>
      <c r="I187" s="781"/>
      <c r="O187" s="543">
        <v>1</v>
      </c>
    </row>
    <row r="188" spans="1:104">
      <c r="A188" s="775"/>
      <c r="B188" s="776"/>
      <c r="C188" s="777"/>
      <c r="D188" s="778"/>
      <c r="E188" s="779"/>
      <c r="F188" s="779"/>
      <c r="G188" s="780"/>
      <c r="H188" s="774"/>
      <c r="I188" s="774"/>
      <c r="O188" s="543">
        <v>2</v>
      </c>
      <c r="AA188" s="529">
        <v>12</v>
      </c>
      <c r="AB188" s="529">
        <v>0</v>
      </c>
      <c r="AC188" s="529">
        <v>7</v>
      </c>
      <c r="AZ188" s="529">
        <v>2</v>
      </c>
      <c r="BA188" s="529">
        <f t="shared" ref="BA188:BA197" si="36">IF(AZ188=1,G188,0)</f>
        <v>0</v>
      </c>
      <c r="BB188" s="529">
        <f t="shared" ref="BB188:BB197" si="37">IF(AZ188=2,G188,0)</f>
        <v>0</v>
      </c>
      <c r="BC188" s="529">
        <f t="shared" ref="BC188:BC197" si="38">IF(AZ188=3,G188,0)</f>
        <v>0</v>
      </c>
      <c r="BD188" s="529">
        <f t="shared" ref="BD188:BD197" si="39">IF(AZ188=4,G188,0)</f>
        <v>0</v>
      </c>
      <c r="BE188" s="529">
        <f t="shared" ref="BE188:BE197" si="40">IF(AZ188=5,G188,0)</f>
        <v>0</v>
      </c>
      <c r="CA188" s="549">
        <v>12</v>
      </c>
      <c r="CB188" s="549">
        <v>0</v>
      </c>
      <c r="CZ188" s="529">
        <v>0</v>
      </c>
    </row>
    <row r="189" spans="1:104">
      <c r="A189" s="775"/>
      <c r="B189" s="776"/>
      <c r="C189" s="777"/>
      <c r="D189" s="778"/>
      <c r="E189" s="779"/>
      <c r="F189" s="779"/>
      <c r="G189" s="780"/>
      <c r="H189" s="774"/>
      <c r="I189" s="774"/>
      <c r="O189" s="543">
        <v>2</v>
      </c>
      <c r="AA189" s="529">
        <v>12</v>
      </c>
      <c r="AB189" s="529">
        <v>0</v>
      </c>
      <c r="AC189" s="529">
        <v>2</v>
      </c>
      <c r="AZ189" s="529">
        <v>2</v>
      </c>
      <c r="BA189" s="529">
        <f t="shared" si="36"/>
        <v>0</v>
      </c>
      <c r="BB189" s="529">
        <f t="shared" si="37"/>
        <v>0</v>
      </c>
      <c r="BC189" s="529">
        <f t="shared" si="38"/>
        <v>0</v>
      </c>
      <c r="BD189" s="529">
        <f t="shared" si="39"/>
        <v>0</v>
      </c>
      <c r="BE189" s="529">
        <f t="shared" si="40"/>
        <v>0</v>
      </c>
      <c r="CA189" s="549">
        <v>12</v>
      </c>
      <c r="CB189" s="549">
        <v>0</v>
      </c>
      <c r="CZ189" s="529">
        <v>0</v>
      </c>
    </row>
    <row r="190" spans="1:104">
      <c r="A190" s="775"/>
      <c r="B190" s="776"/>
      <c r="C190" s="777"/>
      <c r="D190" s="778"/>
      <c r="E190" s="779"/>
      <c r="F190" s="779"/>
      <c r="G190" s="780"/>
      <c r="H190" s="774"/>
      <c r="I190" s="774"/>
      <c r="O190" s="543">
        <v>2</v>
      </c>
      <c r="AA190" s="529">
        <v>12</v>
      </c>
      <c r="AB190" s="529">
        <v>0</v>
      </c>
      <c r="AC190" s="529">
        <v>8</v>
      </c>
      <c r="AZ190" s="529">
        <v>2</v>
      </c>
      <c r="BA190" s="529">
        <f t="shared" si="36"/>
        <v>0</v>
      </c>
      <c r="BB190" s="529">
        <f t="shared" si="37"/>
        <v>0</v>
      </c>
      <c r="BC190" s="529">
        <f t="shared" si="38"/>
        <v>0</v>
      </c>
      <c r="BD190" s="529">
        <f t="shared" si="39"/>
        <v>0</v>
      </c>
      <c r="BE190" s="529">
        <f t="shared" si="40"/>
        <v>0</v>
      </c>
      <c r="CA190" s="549">
        <v>12</v>
      </c>
      <c r="CB190" s="549">
        <v>0</v>
      </c>
      <c r="CZ190" s="529">
        <v>0</v>
      </c>
    </row>
    <row r="191" spans="1:104">
      <c r="A191" s="775"/>
      <c r="B191" s="776"/>
      <c r="C191" s="777"/>
      <c r="D191" s="778"/>
      <c r="E191" s="779"/>
      <c r="F191" s="779"/>
      <c r="G191" s="780"/>
      <c r="H191" s="774"/>
      <c r="I191" s="774"/>
      <c r="O191" s="543">
        <v>2</v>
      </c>
      <c r="AA191" s="529">
        <v>12</v>
      </c>
      <c r="AB191" s="529">
        <v>0</v>
      </c>
      <c r="AC191" s="529">
        <v>3</v>
      </c>
      <c r="AZ191" s="529">
        <v>2</v>
      </c>
      <c r="BA191" s="529">
        <f t="shared" si="36"/>
        <v>0</v>
      </c>
      <c r="BB191" s="529">
        <f t="shared" si="37"/>
        <v>0</v>
      </c>
      <c r="BC191" s="529">
        <f t="shared" si="38"/>
        <v>0</v>
      </c>
      <c r="BD191" s="529">
        <f t="shared" si="39"/>
        <v>0</v>
      </c>
      <c r="BE191" s="529">
        <f t="shared" si="40"/>
        <v>0</v>
      </c>
      <c r="CA191" s="549">
        <v>12</v>
      </c>
      <c r="CB191" s="549">
        <v>0</v>
      </c>
      <c r="CZ191" s="529">
        <v>0</v>
      </c>
    </row>
    <row r="192" spans="1:104">
      <c r="A192" s="775"/>
      <c r="B192" s="776"/>
      <c r="C192" s="777"/>
      <c r="D192" s="778"/>
      <c r="E192" s="779"/>
      <c r="F192" s="779"/>
      <c r="G192" s="780"/>
      <c r="H192" s="774"/>
      <c r="I192" s="774"/>
      <c r="O192" s="543">
        <v>2</v>
      </c>
      <c r="AA192" s="529">
        <v>12</v>
      </c>
      <c r="AB192" s="529">
        <v>0</v>
      </c>
      <c r="AC192" s="529">
        <v>4</v>
      </c>
      <c r="AZ192" s="529">
        <v>2</v>
      </c>
      <c r="BA192" s="529">
        <f t="shared" si="36"/>
        <v>0</v>
      </c>
      <c r="BB192" s="529">
        <f t="shared" si="37"/>
        <v>0</v>
      </c>
      <c r="BC192" s="529">
        <f t="shared" si="38"/>
        <v>0</v>
      </c>
      <c r="BD192" s="529">
        <f t="shared" si="39"/>
        <v>0</v>
      </c>
      <c r="BE192" s="529">
        <f t="shared" si="40"/>
        <v>0</v>
      </c>
      <c r="CA192" s="549">
        <v>12</v>
      </c>
      <c r="CB192" s="549">
        <v>0</v>
      </c>
      <c r="CZ192" s="529">
        <v>0</v>
      </c>
    </row>
    <row r="193" spans="1:104">
      <c r="A193" s="775"/>
      <c r="B193" s="776"/>
      <c r="C193" s="777"/>
      <c r="D193" s="778"/>
      <c r="E193" s="779"/>
      <c r="F193" s="779"/>
      <c r="G193" s="780"/>
      <c r="H193" s="774"/>
      <c r="I193" s="774"/>
      <c r="O193" s="543">
        <v>2</v>
      </c>
      <c r="AA193" s="529">
        <v>12</v>
      </c>
      <c r="AB193" s="529">
        <v>0</v>
      </c>
      <c r="AC193" s="529">
        <v>9</v>
      </c>
      <c r="AZ193" s="529">
        <v>2</v>
      </c>
      <c r="BA193" s="529">
        <f t="shared" si="36"/>
        <v>0</v>
      </c>
      <c r="BB193" s="529">
        <f t="shared" si="37"/>
        <v>0</v>
      </c>
      <c r="BC193" s="529">
        <f t="shared" si="38"/>
        <v>0</v>
      </c>
      <c r="BD193" s="529">
        <f t="shared" si="39"/>
        <v>0</v>
      </c>
      <c r="BE193" s="529">
        <f t="shared" si="40"/>
        <v>0</v>
      </c>
      <c r="CA193" s="549">
        <v>12</v>
      </c>
      <c r="CB193" s="549">
        <v>0</v>
      </c>
      <c r="CZ193" s="529">
        <v>0</v>
      </c>
    </row>
    <row r="194" spans="1:104">
      <c r="A194" s="775"/>
      <c r="B194" s="776"/>
      <c r="C194" s="777"/>
      <c r="D194" s="778"/>
      <c r="E194" s="779"/>
      <c r="F194" s="779"/>
      <c r="G194" s="780"/>
      <c r="H194" s="774"/>
      <c r="I194" s="774"/>
      <c r="O194" s="543">
        <v>2</v>
      </c>
      <c r="AA194" s="529">
        <v>12</v>
      </c>
      <c r="AB194" s="529">
        <v>0</v>
      </c>
      <c r="AC194" s="529">
        <v>10</v>
      </c>
      <c r="AZ194" s="529">
        <v>2</v>
      </c>
      <c r="BA194" s="529">
        <f t="shared" si="36"/>
        <v>0</v>
      </c>
      <c r="BB194" s="529">
        <f t="shared" si="37"/>
        <v>0</v>
      </c>
      <c r="BC194" s="529">
        <f t="shared" si="38"/>
        <v>0</v>
      </c>
      <c r="BD194" s="529">
        <f t="shared" si="39"/>
        <v>0</v>
      </c>
      <c r="BE194" s="529">
        <f t="shared" si="40"/>
        <v>0</v>
      </c>
      <c r="CA194" s="549">
        <v>12</v>
      </c>
      <c r="CB194" s="549">
        <v>0</v>
      </c>
      <c r="CZ194" s="529">
        <v>0</v>
      </c>
    </row>
    <row r="195" spans="1:104">
      <c r="A195" s="775"/>
      <c r="B195" s="776"/>
      <c r="C195" s="777"/>
      <c r="D195" s="778"/>
      <c r="E195" s="779"/>
      <c r="F195" s="779"/>
      <c r="G195" s="780"/>
      <c r="H195" s="774"/>
      <c r="I195" s="774"/>
      <c r="O195" s="543">
        <v>2</v>
      </c>
      <c r="AA195" s="529">
        <v>12</v>
      </c>
      <c r="AB195" s="529">
        <v>0</v>
      </c>
      <c r="AC195" s="529">
        <v>6</v>
      </c>
      <c r="AZ195" s="529">
        <v>2</v>
      </c>
      <c r="BA195" s="529">
        <f t="shared" si="36"/>
        <v>0</v>
      </c>
      <c r="BB195" s="529">
        <f t="shared" si="37"/>
        <v>0</v>
      </c>
      <c r="BC195" s="529">
        <f t="shared" si="38"/>
        <v>0</v>
      </c>
      <c r="BD195" s="529">
        <f t="shared" si="39"/>
        <v>0</v>
      </c>
      <c r="BE195" s="529">
        <f t="shared" si="40"/>
        <v>0</v>
      </c>
      <c r="CA195" s="549">
        <v>12</v>
      </c>
      <c r="CB195" s="549">
        <v>0</v>
      </c>
      <c r="CZ195" s="529">
        <v>0</v>
      </c>
    </row>
    <row r="196" spans="1:104">
      <c r="A196" s="775"/>
      <c r="B196" s="776"/>
      <c r="C196" s="777"/>
      <c r="D196" s="778"/>
      <c r="E196" s="779"/>
      <c r="F196" s="779"/>
      <c r="G196" s="780"/>
      <c r="H196" s="774"/>
      <c r="I196" s="774"/>
      <c r="O196" s="543">
        <v>2</v>
      </c>
      <c r="AA196" s="529">
        <v>12</v>
      </c>
      <c r="AB196" s="529">
        <v>0</v>
      </c>
      <c r="AC196" s="529">
        <v>11</v>
      </c>
      <c r="AZ196" s="529">
        <v>2</v>
      </c>
      <c r="BA196" s="529">
        <f t="shared" si="36"/>
        <v>0</v>
      </c>
      <c r="BB196" s="529">
        <f t="shared" si="37"/>
        <v>0</v>
      </c>
      <c r="BC196" s="529">
        <f t="shared" si="38"/>
        <v>0</v>
      </c>
      <c r="BD196" s="529">
        <f t="shared" si="39"/>
        <v>0</v>
      </c>
      <c r="BE196" s="529">
        <f t="shared" si="40"/>
        <v>0</v>
      </c>
      <c r="CA196" s="549">
        <v>12</v>
      </c>
      <c r="CB196" s="549">
        <v>0</v>
      </c>
      <c r="CZ196" s="529">
        <v>0</v>
      </c>
    </row>
    <row r="197" spans="1:104">
      <c r="A197" s="775"/>
      <c r="B197" s="776"/>
      <c r="C197" s="777"/>
      <c r="D197" s="778"/>
      <c r="E197" s="779"/>
      <c r="F197" s="779"/>
      <c r="G197" s="780"/>
      <c r="H197" s="774"/>
      <c r="I197" s="774"/>
      <c r="O197" s="543">
        <v>2</v>
      </c>
      <c r="AA197" s="529">
        <v>12</v>
      </c>
      <c r="AB197" s="529">
        <v>0</v>
      </c>
      <c r="AC197" s="529">
        <v>5</v>
      </c>
      <c r="AZ197" s="529">
        <v>2</v>
      </c>
      <c r="BA197" s="529">
        <f t="shared" si="36"/>
        <v>0</v>
      </c>
      <c r="BB197" s="529">
        <f t="shared" si="37"/>
        <v>0</v>
      </c>
      <c r="BC197" s="529">
        <f t="shared" si="38"/>
        <v>0</v>
      </c>
      <c r="BD197" s="529">
        <f t="shared" si="39"/>
        <v>0</v>
      </c>
      <c r="BE197" s="529">
        <f t="shared" si="40"/>
        <v>0</v>
      </c>
      <c r="CA197" s="549">
        <v>12</v>
      </c>
      <c r="CB197" s="549">
        <v>0</v>
      </c>
      <c r="CZ197" s="529">
        <v>0</v>
      </c>
    </row>
    <row r="198" spans="1:104">
      <c r="A198" s="785"/>
      <c r="B198" s="788"/>
      <c r="C198" s="789"/>
      <c r="D198" s="785"/>
      <c r="E198" s="790"/>
      <c r="F198" s="790"/>
      <c r="G198" s="791"/>
      <c r="H198" s="774"/>
      <c r="I198" s="774"/>
      <c r="O198" s="543">
        <v>4</v>
      </c>
      <c r="BA198" s="562">
        <f>SUM(BA187:BA197)</f>
        <v>0</v>
      </c>
      <c r="BB198" s="562">
        <f>SUM(BB187:BB197)</f>
        <v>0</v>
      </c>
      <c r="BC198" s="562">
        <f>SUM(BC187:BC197)</f>
        <v>0</v>
      </c>
      <c r="BD198" s="562">
        <f>SUM(BD187:BD197)</f>
        <v>0</v>
      </c>
      <c r="BE198" s="562">
        <f>SUM(BE187:BE197)</f>
        <v>0</v>
      </c>
    </row>
    <row r="199" spans="1:104">
      <c r="A199" s="782"/>
      <c r="B199" s="783"/>
      <c r="C199" s="784"/>
      <c r="D199" s="785"/>
      <c r="E199" s="786"/>
      <c r="F199" s="786"/>
      <c r="G199" s="787"/>
      <c r="H199" s="781"/>
      <c r="I199" s="781"/>
      <c r="O199" s="543">
        <v>1</v>
      </c>
    </row>
    <row r="200" spans="1:104">
      <c r="A200" s="775"/>
      <c r="B200" s="776"/>
      <c r="C200" s="777"/>
      <c r="D200" s="778"/>
      <c r="E200" s="779"/>
      <c r="F200" s="779"/>
      <c r="G200" s="780"/>
      <c r="H200" s="774"/>
      <c r="I200" s="774"/>
      <c r="O200" s="543">
        <v>2</v>
      </c>
      <c r="AA200" s="529">
        <v>1</v>
      </c>
      <c r="AB200" s="529">
        <v>7</v>
      </c>
      <c r="AC200" s="529">
        <v>7</v>
      </c>
      <c r="AZ200" s="529">
        <v>2</v>
      </c>
      <c r="BA200" s="529">
        <f>IF(AZ200=1,G200,0)</f>
        <v>0</v>
      </c>
      <c r="BB200" s="529">
        <f>IF(AZ200=2,G200,0)</f>
        <v>0</v>
      </c>
      <c r="BC200" s="529">
        <f>IF(AZ200=3,G200,0)</f>
        <v>0</v>
      </c>
      <c r="BD200" s="529">
        <f>IF(AZ200=4,G200,0)</f>
        <v>0</v>
      </c>
      <c r="BE200" s="529">
        <f>IF(AZ200=5,G200,0)</f>
        <v>0</v>
      </c>
      <c r="CA200" s="549">
        <v>1</v>
      </c>
      <c r="CB200" s="549">
        <v>7</v>
      </c>
      <c r="CZ200" s="529">
        <v>6.9999999999999994E-5</v>
      </c>
    </row>
    <row r="201" spans="1:104">
      <c r="A201" s="775"/>
      <c r="B201" s="776"/>
      <c r="C201" s="777"/>
      <c r="D201" s="778"/>
      <c r="E201" s="779"/>
      <c r="F201" s="779"/>
      <c r="G201" s="780"/>
      <c r="H201" s="774"/>
      <c r="I201" s="774"/>
      <c r="O201" s="543">
        <v>2</v>
      </c>
      <c r="AA201" s="529">
        <v>12</v>
      </c>
      <c r="AB201" s="529">
        <v>0</v>
      </c>
      <c r="AC201" s="529">
        <v>12</v>
      </c>
      <c r="AZ201" s="529">
        <v>2</v>
      </c>
      <c r="BA201" s="529">
        <f>IF(AZ201=1,G201,0)</f>
        <v>0</v>
      </c>
      <c r="BB201" s="529">
        <f>IF(AZ201=2,G201,0)</f>
        <v>0</v>
      </c>
      <c r="BC201" s="529">
        <f>IF(AZ201=3,G201,0)</f>
        <v>0</v>
      </c>
      <c r="BD201" s="529">
        <f>IF(AZ201=4,G201,0)</f>
        <v>0</v>
      </c>
      <c r="BE201" s="529">
        <f>IF(AZ201=5,G201,0)</f>
        <v>0</v>
      </c>
      <c r="CA201" s="549">
        <v>12</v>
      </c>
      <c r="CB201" s="549">
        <v>0</v>
      </c>
      <c r="CZ201" s="529">
        <v>0</v>
      </c>
    </row>
    <row r="202" spans="1:104">
      <c r="A202" s="775"/>
      <c r="B202" s="776"/>
      <c r="C202" s="777"/>
      <c r="D202" s="778"/>
      <c r="E202" s="779"/>
      <c r="F202" s="779"/>
      <c r="G202" s="780"/>
      <c r="H202" s="774"/>
      <c r="I202" s="774"/>
      <c r="O202" s="543">
        <v>2</v>
      </c>
      <c r="AA202" s="529">
        <v>12</v>
      </c>
      <c r="AB202" s="529">
        <v>0</v>
      </c>
      <c r="AC202" s="529">
        <v>13</v>
      </c>
      <c r="AZ202" s="529">
        <v>2</v>
      </c>
      <c r="BA202" s="529">
        <f>IF(AZ202=1,G202,0)</f>
        <v>0</v>
      </c>
      <c r="BB202" s="529">
        <f>IF(AZ202=2,G202,0)</f>
        <v>0</v>
      </c>
      <c r="BC202" s="529">
        <f>IF(AZ202=3,G202,0)</f>
        <v>0</v>
      </c>
      <c r="BD202" s="529">
        <f>IF(AZ202=4,G202,0)</f>
        <v>0</v>
      </c>
      <c r="BE202" s="529">
        <f>IF(AZ202=5,G202,0)</f>
        <v>0</v>
      </c>
      <c r="CA202" s="549">
        <v>12</v>
      </c>
      <c r="CB202" s="549">
        <v>0</v>
      </c>
      <c r="CZ202" s="529">
        <v>0</v>
      </c>
    </row>
    <row r="203" spans="1:104">
      <c r="A203" s="785"/>
      <c r="B203" s="788"/>
      <c r="C203" s="789"/>
      <c r="D203" s="785"/>
      <c r="E203" s="790"/>
      <c r="F203" s="790"/>
      <c r="G203" s="791"/>
      <c r="H203" s="774"/>
      <c r="I203" s="774"/>
      <c r="O203" s="543">
        <v>4</v>
      </c>
      <c r="BA203" s="562">
        <f>SUM(BA199:BA202)</f>
        <v>0</v>
      </c>
      <c r="BB203" s="562">
        <f>SUM(BB199:BB202)</f>
        <v>0</v>
      </c>
      <c r="BC203" s="562">
        <f>SUM(BC199:BC202)</f>
        <v>0</v>
      </c>
      <c r="BD203" s="562">
        <f>SUM(BD199:BD202)</f>
        <v>0</v>
      </c>
      <c r="BE203" s="562">
        <f>SUM(BE199:BE202)</f>
        <v>0</v>
      </c>
    </row>
    <row r="204" spans="1:104">
      <c r="A204" s="782"/>
      <c r="B204" s="783"/>
      <c r="C204" s="784"/>
      <c r="D204" s="785"/>
      <c r="E204" s="786"/>
      <c r="F204" s="786"/>
      <c r="G204" s="787"/>
      <c r="H204" s="781"/>
      <c r="I204" s="781"/>
      <c r="O204" s="543">
        <v>1</v>
      </c>
    </row>
    <row r="205" spans="1:104">
      <c r="A205" s="775"/>
      <c r="B205" s="776"/>
      <c r="C205" s="777"/>
      <c r="D205" s="778"/>
      <c r="E205" s="779"/>
      <c r="F205" s="779"/>
      <c r="G205" s="780"/>
      <c r="H205" s="774"/>
      <c r="I205" s="774"/>
      <c r="O205" s="543">
        <v>2</v>
      </c>
      <c r="AA205" s="529">
        <v>12</v>
      </c>
      <c r="AB205" s="529">
        <v>0</v>
      </c>
      <c r="AC205" s="529">
        <v>14</v>
      </c>
      <c r="AZ205" s="529">
        <v>4</v>
      </c>
      <c r="BA205" s="529">
        <f>IF(AZ205=1,G205,0)</f>
        <v>0</v>
      </c>
      <c r="BB205" s="529">
        <f>IF(AZ205=2,G205,0)</f>
        <v>0</v>
      </c>
      <c r="BC205" s="529">
        <f>IF(AZ205=3,G205,0)</f>
        <v>0</v>
      </c>
      <c r="BD205" s="529">
        <f>IF(AZ205=4,G205,0)</f>
        <v>0</v>
      </c>
      <c r="BE205" s="529">
        <f>IF(AZ205=5,G205,0)</f>
        <v>0</v>
      </c>
      <c r="CA205" s="549">
        <v>12</v>
      </c>
      <c r="CB205" s="549">
        <v>0</v>
      </c>
      <c r="CZ205" s="529">
        <v>0</v>
      </c>
    </row>
    <row r="206" spans="1:104">
      <c r="A206" s="775"/>
      <c r="B206" s="776"/>
      <c r="C206" s="777"/>
      <c r="D206" s="778"/>
      <c r="E206" s="779"/>
      <c r="F206" s="779"/>
      <c r="G206" s="780"/>
      <c r="H206" s="774"/>
      <c r="I206" s="774"/>
      <c r="O206" s="543">
        <v>2</v>
      </c>
      <c r="AA206" s="529">
        <v>12</v>
      </c>
      <c r="AB206" s="529">
        <v>0</v>
      </c>
      <c r="AC206" s="529">
        <v>15</v>
      </c>
      <c r="AZ206" s="529">
        <v>4</v>
      </c>
      <c r="BA206" s="529">
        <f>IF(AZ206=1,G206,0)</f>
        <v>0</v>
      </c>
      <c r="BB206" s="529">
        <f>IF(AZ206=2,G206,0)</f>
        <v>0</v>
      </c>
      <c r="BC206" s="529">
        <f>IF(AZ206=3,G206,0)</f>
        <v>0</v>
      </c>
      <c r="BD206" s="529">
        <f>IF(AZ206=4,G206,0)</f>
        <v>0</v>
      </c>
      <c r="BE206" s="529">
        <f>IF(AZ206=5,G206,0)</f>
        <v>0</v>
      </c>
      <c r="CA206" s="549">
        <v>12</v>
      </c>
      <c r="CB206" s="549">
        <v>0</v>
      </c>
      <c r="CZ206" s="529">
        <v>0</v>
      </c>
    </row>
    <row r="207" spans="1:104">
      <c r="A207" s="775"/>
      <c r="B207" s="776"/>
      <c r="C207" s="777"/>
      <c r="D207" s="778"/>
      <c r="E207" s="779"/>
      <c r="F207" s="779"/>
      <c r="G207" s="780"/>
      <c r="H207" s="774"/>
      <c r="I207" s="774"/>
      <c r="O207" s="543">
        <v>2</v>
      </c>
      <c r="AA207" s="529">
        <v>12</v>
      </c>
      <c r="AB207" s="529">
        <v>0</v>
      </c>
      <c r="AC207" s="529">
        <v>16</v>
      </c>
      <c r="AZ207" s="529">
        <v>4</v>
      </c>
      <c r="BA207" s="529">
        <f>IF(AZ207=1,G207,0)</f>
        <v>0</v>
      </c>
      <c r="BB207" s="529">
        <f>IF(AZ207=2,G207,0)</f>
        <v>0</v>
      </c>
      <c r="BC207" s="529">
        <f>IF(AZ207=3,G207,0)</f>
        <v>0</v>
      </c>
      <c r="BD207" s="529">
        <f>IF(AZ207=4,G207,0)</f>
        <v>0</v>
      </c>
      <c r="BE207" s="529">
        <f>IF(AZ207=5,G207,0)</f>
        <v>0</v>
      </c>
      <c r="CA207" s="549">
        <v>12</v>
      </c>
      <c r="CB207" s="549">
        <v>0</v>
      </c>
      <c r="CZ207" s="529">
        <v>0</v>
      </c>
    </row>
    <row r="208" spans="1:104">
      <c r="A208" s="775"/>
      <c r="B208" s="776"/>
      <c r="C208" s="777"/>
      <c r="D208" s="778"/>
      <c r="E208" s="779"/>
      <c r="F208" s="779"/>
      <c r="G208" s="780"/>
      <c r="H208" s="774"/>
      <c r="I208" s="774"/>
      <c r="O208" s="543">
        <v>2</v>
      </c>
      <c r="AA208" s="529">
        <v>12</v>
      </c>
      <c r="AB208" s="529">
        <v>0</v>
      </c>
      <c r="AC208" s="529">
        <v>17</v>
      </c>
      <c r="AZ208" s="529">
        <v>4</v>
      </c>
      <c r="BA208" s="529">
        <f>IF(AZ208=1,G208,0)</f>
        <v>0</v>
      </c>
      <c r="BB208" s="529">
        <f>IF(AZ208=2,G208,0)</f>
        <v>0</v>
      </c>
      <c r="BC208" s="529">
        <f>IF(AZ208=3,G208,0)</f>
        <v>0</v>
      </c>
      <c r="BD208" s="529">
        <f>IF(AZ208=4,G208,0)</f>
        <v>0</v>
      </c>
      <c r="BE208" s="529">
        <f>IF(AZ208=5,G208,0)</f>
        <v>0</v>
      </c>
      <c r="CA208" s="549">
        <v>12</v>
      </c>
      <c r="CB208" s="549">
        <v>0</v>
      </c>
      <c r="CZ208" s="529">
        <v>0</v>
      </c>
    </row>
    <row r="209" spans="1:104">
      <c r="A209" s="775"/>
      <c r="B209" s="776"/>
      <c r="C209" s="777"/>
      <c r="D209" s="778"/>
      <c r="E209" s="779"/>
      <c r="F209" s="779"/>
      <c r="G209" s="780"/>
      <c r="H209" s="774"/>
      <c r="I209" s="774"/>
      <c r="O209" s="543">
        <v>2</v>
      </c>
      <c r="AA209" s="529">
        <v>12</v>
      </c>
      <c r="AB209" s="529">
        <v>0</v>
      </c>
      <c r="AC209" s="529">
        <v>18</v>
      </c>
      <c r="AZ209" s="529">
        <v>4</v>
      </c>
      <c r="BA209" s="529">
        <f>IF(AZ209=1,G209,0)</f>
        <v>0</v>
      </c>
      <c r="BB209" s="529">
        <f>IF(AZ209=2,G209,0)</f>
        <v>0</v>
      </c>
      <c r="BC209" s="529">
        <f>IF(AZ209=3,G209,0)</f>
        <v>0</v>
      </c>
      <c r="BD209" s="529">
        <f>IF(AZ209=4,G209,0)</f>
        <v>0</v>
      </c>
      <c r="BE209" s="529">
        <f>IF(AZ209=5,G209,0)</f>
        <v>0</v>
      </c>
      <c r="CA209" s="549">
        <v>12</v>
      </c>
      <c r="CB209" s="549">
        <v>0</v>
      </c>
      <c r="CZ209" s="529">
        <v>0</v>
      </c>
    </row>
    <row r="210" spans="1:104">
      <c r="A210" s="785"/>
      <c r="B210" s="788"/>
      <c r="C210" s="789"/>
      <c r="D210" s="785"/>
      <c r="E210" s="790"/>
      <c r="F210" s="790"/>
      <c r="G210" s="791"/>
      <c r="H210" s="774"/>
      <c r="I210" s="774"/>
      <c r="O210" s="543">
        <v>4</v>
      </c>
      <c r="BA210" s="562">
        <f>SUM(BA204:BA209)</f>
        <v>0</v>
      </c>
      <c r="BB210" s="562">
        <f>SUM(BB204:BB209)</f>
        <v>0</v>
      </c>
      <c r="BC210" s="562">
        <f>SUM(BC204:BC209)</f>
        <v>0</v>
      </c>
      <c r="BD210" s="562">
        <f>SUM(BD204:BD209)</f>
        <v>0</v>
      </c>
      <c r="BE210" s="562">
        <f>SUM(BE204:BE209)</f>
        <v>0</v>
      </c>
    </row>
    <row r="211" spans="1:104">
      <c r="A211" s="774"/>
      <c r="B211" s="774"/>
      <c r="C211" s="774"/>
      <c r="D211" s="774"/>
      <c r="E211" s="774"/>
      <c r="F211" s="774"/>
      <c r="G211" s="774"/>
      <c r="H211" s="774"/>
      <c r="I211" s="774"/>
    </row>
    <row r="212" spans="1:104">
      <c r="A212" s="774"/>
      <c r="B212" s="774"/>
      <c r="C212" s="774"/>
      <c r="D212" s="774"/>
      <c r="E212" s="774"/>
      <c r="F212" s="774"/>
      <c r="G212" s="774"/>
      <c r="H212" s="774"/>
      <c r="I212" s="774"/>
    </row>
    <row r="213" spans="1:104">
      <c r="A213" s="774"/>
      <c r="B213" s="774"/>
      <c r="C213" s="774"/>
      <c r="D213" s="774"/>
      <c r="E213" s="774"/>
      <c r="F213" s="774"/>
      <c r="G213" s="774"/>
      <c r="H213" s="774"/>
      <c r="I213" s="774"/>
    </row>
    <row r="214" spans="1:104">
      <c r="A214" s="774"/>
      <c r="B214" s="774"/>
      <c r="C214" s="774"/>
      <c r="D214" s="774"/>
      <c r="E214" s="774"/>
      <c r="F214" s="774"/>
      <c r="G214" s="774"/>
      <c r="H214" s="774"/>
      <c r="I214" s="774"/>
    </row>
    <row r="215" spans="1:104">
      <c r="A215" s="774"/>
      <c r="B215" s="774"/>
      <c r="C215" s="774"/>
      <c r="D215" s="774"/>
      <c r="E215" s="774"/>
      <c r="F215" s="774"/>
      <c r="G215" s="774"/>
      <c r="H215" s="774"/>
      <c r="I215" s="774"/>
    </row>
    <row r="216" spans="1:104">
      <c r="A216" s="774"/>
      <c r="B216" s="774"/>
      <c r="C216" s="774"/>
      <c r="D216" s="774"/>
      <c r="E216" s="774"/>
      <c r="F216" s="774"/>
      <c r="G216" s="774"/>
      <c r="H216" s="774"/>
      <c r="I216" s="774"/>
    </row>
    <row r="217" spans="1:104">
      <c r="A217" s="774"/>
      <c r="B217" s="774"/>
      <c r="C217" s="774"/>
      <c r="D217" s="774"/>
      <c r="E217" s="774"/>
      <c r="F217" s="774"/>
      <c r="G217" s="774"/>
      <c r="H217" s="774"/>
      <c r="I217" s="774"/>
    </row>
    <row r="218" spans="1:104">
      <c r="A218" s="774"/>
      <c r="B218" s="774"/>
      <c r="C218" s="774"/>
      <c r="D218" s="774"/>
      <c r="E218" s="774"/>
      <c r="F218" s="774"/>
      <c r="G218" s="774"/>
      <c r="H218" s="774"/>
      <c r="I218" s="774"/>
    </row>
    <row r="219" spans="1:104">
      <c r="A219" s="774"/>
      <c r="B219" s="774"/>
      <c r="C219" s="774"/>
      <c r="D219" s="774"/>
      <c r="E219" s="774"/>
      <c r="F219" s="774"/>
      <c r="G219" s="774"/>
      <c r="H219" s="774"/>
      <c r="I219" s="774"/>
    </row>
    <row r="220" spans="1:104">
      <c r="A220" s="774"/>
      <c r="B220" s="774"/>
      <c r="C220" s="774"/>
      <c r="D220" s="774"/>
      <c r="E220" s="774"/>
      <c r="F220" s="774"/>
      <c r="G220" s="774"/>
      <c r="H220" s="774"/>
      <c r="I220" s="774"/>
    </row>
    <row r="221" spans="1:104">
      <c r="E221" s="529"/>
    </row>
    <row r="222" spans="1:104">
      <c r="E222" s="529"/>
    </row>
    <row r="223" spans="1:104">
      <c r="E223" s="529"/>
    </row>
    <row r="224" spans="1:104">
      <c r="E224" s="529"/>
    </row>
    <row r="225" spans="1:7">
      <c r="E225" s="529"/>
    </row>
    <row r="226" spans="1:7">
      <c r="E226" s="529"/>
    </row>
    <row r="227" spans="1:7">
      <c r="E227" s="529"/>
    </row>
    <row r="228" spans="1:7">
      <c r="E228" s="529"/>
    </row>
    <row r="229" spans="1:7">
      <c r="E229" s="529"/>
    </row>
    <row r="230" spans="1:7">
      <c r="E230" s="529"/>
    </row>
    <row r="231" spans="1:7">
      <c r="E231" s="529"/>
    </row>
    <row r="232" spans="1:7">
      <c r="E232" s="529"/>
    </row>
    <row r="233" spans="1:7">
      <c r="E233" s="529"/>
    </row>
    <row r="234" spans="1:7">
      <c r="A234" s="567"/>
      <c r="B234" s="567"/>
      <c r="C234" s="567"/>
      <c r="D234" s="567"/>
      <c r="E234" s="567"/>
      <c r="F234" s="567"/>
      <c r="G234" s="567"/>
    </row>
    <row r="235" spans="1:7">
      <c r="A235" s="567"/>
      <c r="B235" s="567"/>
      <c r="C235" s="567"/>
      <c r="D235" s="567"/>
      <c r="E235" s="567"/>
      <c r="F235" s="567"/>
      <c r="G235" s="567"/>
    </row>
    <row r="236" spans="1:7">
      <c r="A236" s="567"/>
      <c r="B236" s="567"/>
      <c r="C236" s="567"/>
      <c r="D236" s="567"/>
      <c r="E236" s="567"/>
      <c r="F236" s="567"/>
      <c r="G236" s="567"/>
    </row>
    <row r="237" spans="1:7">
      <c r="A237" s="567"/>
      <c r="B237" s="567"/>
      <c r="C237" s="567"/>
      <c r="D237" s="567"/>
      <c r="E237" s="567"/>
      <c r="F237" s="567"/>
      <c r="G237" s="567"/>
    </row>
    <row r="238" spans="1:7">
      <c r="E238" s="529"/>
    </row>
    <row r="239" spans="1:7">
      <c r="E239" s="529"/>
    </row>
    <row r="240" spans="1:7">
      <c r="E240" s="529"/>
    </row>
    <row r="241" spans="5:5">
      <c r="E241" s="529"/>
    </row>
    <row r="242" spans="5:5">
      <c r="E242" s="529"/>
    </row>
    <row r="243" spans="5:5">
      <c r="E243" s="529"/>
    </row>
    <row r="244" spans="5:5">
      <c r="E244" s="529"/>
    </row>
    <row r="245" spans="5:5">
      <c r="E245" s="529"/>
    </row>
    <row r="246" spans="5:5">
      <c r="E246" s="529"/>
    </row>
    <row r="247" spans="5:5">
      <c r="E247" s="529"/>
    </row>
    <row r="248" spans="5:5">
      <c r="E248" s="529"/>
    </row>
    <row r="249" spans="5:5">
      <c r="E249" s="529"/>
    </row>
    <row r="250" spans="5:5">
      <c r="E250" s="529"/>
    </row>
    <row r="251" spans="5:5">
      <c r="E251" s="529"/>
    </row>
    <row r="252" spans="5:5">
      <c r="E252" s="529"/>
    </row>
    <row r="253" spans="5:5">
      <c r="E253" s="529"/>
    </row>
    <row r="254" spans="5:5">
      <c r="E254" s="529"/>
    </row>
    <row r="255" spans="5:5">
      <c r="E255" s="529"/>
    </row>
    <row r="256" spans="5:5">
      <c r="E256" s="529"/>
    </row>
    <row r="257" spans="1:7">
      <c r="E257" s="529"/>
    </row>
    <row r="258" spans="1:7">
      <c r="E258" s="529"/>
    </row>
    <row r="259" spans="1:7">
      <c r="E259" s="529"/>
    </row>
    <row r="260" spans="1:7">
      <c r="E260" s="529"/>
    </row>
    <row r="261" spans="1:7">
      <c r="E261" s="529"/>
    </row>
    <row r="262" spans="1:7">
      <c r="E262" s="529"/>
    </row>
    <row r="263" spans="1:7">
      <c r="E263" s="529"/>
    </row>
    <row r="264" spans="1:7">
      <c r="E264" s="529"/>
    </row>
    <row r="265" spans="1:7">
      <c r="E265" s="529"/>
    </row>
    <row r="266" spans="1:7">
      <c r="E266" s="529"/>
    </row>
    <row r="267" spans="1:7">
      <c r="E267" s="529"/>
    </row>
    <row r="268" spans="1:7">
      <c r="E268" s="529"/>
    </row>
    <row r="269" spans="1:7">
      <c r="A269" s="568"/>
      <c r="B269" s="568"/>
    </row>
    <row r="270" spans="1:7">
      <c r="A270" s="567"/>
      <c r="B270" s="567"/>
      <c r="C270" s="569"/>
      <c r="D270" s="569"/>
      <c r="E270" s="792"/>
      <c r="F270" s="569"/>
      <c r="G270" s="793"/>
    </row>
    <row r="271" spans="1:7">
      <c r="A271" s="570"/>
      <c r="B271" s="570"/>
      <c r="C271" s="567"/>
      <c r="D271" s="567"/>
      <c r="E271" s="794"/>
      <c r="F271" s="567"/>
      <c r="G271" s="567"/>
    </row>
    <row r="272" spans="1:7">
      <c r="A272" s="567"/>
      <c r="B272" s="567"/>
      <c r="C272" s="567"/>
      <c r="D272" s="567"/>
      <c r="E272" s="794"/>
      <c r="F272" s="567"/>
      <c r="G272" s="567"/>
    </row>
    <row r="273" spans="1:7">
      <c r="A273" s="567"/>
      <c r="B273" s="567"/>
      <c r="C273" s="567"/>
      <c r="D273" s="567"/>
      <c r="E273" s="794"/>
      <c r="F273" s="567"/>
      <c r="G273" s="567"/>
    </row>
    <row r="274" spans="1:7">
      <c r="A274" s="567"/>
      <c r="B274" s="567"/>
      <c r="C274" s="567"/>
      <c r="D274" s="567"/>
      <c r="E274" s="794"/>
      <c r="F274" s="567"/>
      <c r="G274" s="567"/>
    </row>
    <row r="275" spans="1:7">
      <c r="A275" s="567"/>
      <c r="B275" s="567"/>
      <c r="C275" s="567"/>
      <c r="D275" s="567"/>
      <c r="E275" s="794"/>
      <c r="F275" s="567"/>
      <c r="G275" s="567"/>
    </row>
    <row r="276" spans="1:7">
      <c r="A276" s="567"/>
      <c r="B276" s="567"/>
      <c r="C276" s="567"/>
      <c r="D276" s="567"/>
      <c r="E276" s="794"/>
      <c r="F276" s="567"/>
      <c r="G276" s="567"/>
    </row>
    <row r="277" spans="1:7">
      <c r="A277" s="567"/>
      <c r="B277" s="567"/>
      <c r="C277" s="567"/>
      <c r="D277" s="567"/>
      <c r="E277" s="794"/>
      <c r="F277" s="567"/>
      <c r="G277" s="567"/>
    </row>
    <row r="278" spans="1:7">
      <c r="A278" s="567"/>
      <c r="B278" s="567"/>
      <c r="C278" s="567"/>
      <c r="D278" s="567"/>
      <c r="E278" s="794"/>
      <c r="F278" s="567"/>
      <c r="G278" s="567"/>
    </row>
    <row r="279" spans="1:7">
      <c r="A279" s="567"/>
      <c r="B279" s="567"/>
      <c r="C279" s="567"/>
      <c r="D279" s="567"/>
      <c r="E279" s="794"/>
      <c r="F279" s="567"/>
      <c r="G279" s="567"/>
    </row>
    <row r="280" spans="1:7">
      <c r="A280" s="567"/>
      <c r="B280" s="567"/>
      <c r="C280" s="567"/>
      <c r="D280" s="567"/>
      <c r="E280" s="794"/>
      <c r="F280" s="567"/>
      <c r="G280" s="567"/>
    </row>
    <row r="281" spans="1:7">
      <c r="A281" s="567"/>
      <c r="B281" s="567"/>
      <c r="C281" s="567"/>
      <c r="D281" s="567"/>
      <c r="E281" s="794"/>
      <c r="F281" s="567"/>
      <c r="G281" s="567"/>
    </row>
    <row r="282" spans="1:7">
      <c r="A282" s="567"/>
      <c r="B282" s="567"/>
      <c r="C282" s="567"/>
      <c r="D282" s="567"/>
      <c r="E282" s="794"/>
      <c r="F282" s="567"/>
      <c r="G282" s="567"/>
    </row>
    <row r="283" spans="1:7">
      <c r="A283" s="567"/>
      <c r="B283" s="567"/>
      <c r="C283" s="567"/>
      <c r="D283" s="567"/>
      <c r="E283" s="794"/>
      <c r="F283" s="567"/>
      <c r="G283" s="567"/>
    </row>
  </sheetData>
  <mergeCells count="4">
    <mergeCell ref="A1:G1"/>
    <mergeCell ref="A3:B3"/>
    <mergeCell ref="A4:B4"/>
    <mergeCell ref="E4:G4"/>
  </mergeCells>
  <phoneticPr fontId="49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showZeros="0" view="pageBreakPreview" zoomScaleNormal="100" zoomScaleSheetLayoutView="100" workbookViewId="0">
      <selection activeCell="D92" sqref="D92"/>
    </sheetView>
  </sheetViews>
  <sheetFormatPr defaultRowHeight="12.75"/>
  <cols>
    <col min="1" max="1" width="7" style="689" customWidth="1"/>
    <col min="2" max="2" width="15.7109375" style="689" hidden="1" customWidth="1"/>
    <col min="3" max="3" width="15.7109375" style="689" customWidth="1"/>
    <col min="4" max="4" width="71.28515625" style="689" customWidth="1"/>
    <col min="5" max="6" width="5.42578125" style="690" customWidth="1"/>
    <col min="7" max="7" width="11.85546875" style="690" bestFit="1" customWidth="1"/>
    <col min="8" max="8" width="9.7109375" style="690" bestFit="1" customWidth="1"/>
    <col min="9" max="16384" width="9.140625" style="637"/>
  </cols>
  <sheetData>
    <row r="1" spans="1:8" ht="22.5" customHeight="1">
      <c r="A1" s="1037" t="s">
        <v>561</v>
      </c>
      <c r="B1" s="1038"/>
      <c r="C1" s="1038"/>
      <c r="D1" s="636"/>
      <c r="E1" s="1026" t="s">
        <v>562</v>
      </c>
      <c r="F1" s="1026"/>
      <c r="G1" s="1026"/>
      <c r="H1" s="1027"/>
    </row>
    <row r="2" spans="1:8" ht="3" customHeight="1">
      <c r="A2" s="638"/>
      <c r="B2" s="639"/>
      <c r="C2" s="639"/>
      <c r="D2" s="640"/>
      <c r="E2" s="641"/>
      <c r="F2" s="641"/>
      <c r="G2" s="641"/>
      <c r="H2" s="642"/>
    </row>
    <row r="3" spans="1:8" ht="9" customHeight="1">
      <c r="A3" s="643"/>
      <c r="B3" s="644"/>
      <c r="C3" s="644"/>
      <c r="D3" s="644"/>
      <c r="E3" s="644"/>
      <c r="F3" s="644"/>
      <c r="G3" s="644"/>
      <c r="H3" s="645"/>
    </row>
    <row r="4" spans="1:8" ht="15.75">
      <c r="A4" s="1028" t="s">
        <v>563</v>
      </c>
      <c r="B4" s="1029"/>
      <c r="C4" s="1029"/>
      <c r="D4" s="1029"/>
      <c r="E4" s="1029"/>
      <c r="F4" s="1029"/>
      <c r="G4" s="1029"/>
      <c r="H4" s="1030"/>
    </row>
    <row r="5" spans="1:8" ht="9" customHeight="1">
      <c r="A5" s="646"/>
      <c r="B5" s="647"/>
      <c r="C5" s="647"/>
      <c r="D5" s="647"/>
      <c r="E5" s="647"/>
      <c r="F5" s="647"/>
      <c r="G5" s="647"/>
      <c r="H5" s="812"/>
    </row>
    <row r="6" spans="1:8">
      <c r="A6" s="1031" t="s">
        <v>564</v>
      </c>
      <c r="B6" s="1032"/>
      <c r="C6" s="1032"/>
      <c r="D6" s="1032"/>
      <c r="E6" s="1032"/>
      <c r="F6" s="1032"/>
      <c r="G6" s="1032"/>
      <c r="H6" s="1033"/>
    </row>
    <row r="7" spans="1:8" ht="13.5" thickBot="1">
      <c r="A7" s="1034"/>
      <c r="B7" s="1035"/>
      <c r="C7" s="1035"/>
      <c r="D7" s="1035"/>
      <c r="E7" s="1035"/>
      <c r="F7" s="1035"/>
      <c r="G7" s="1035"/>
      <c r="H7" s="1036"/>
    </row>
    <row r="8" spans="1:8" ht="22.5" customHeight="1">
      <c r="A8" s="648" t="s">
        <v>565</v>
      </c>
      <c r="B8" s="649"/>
      <c r="C8" s="650" t="s">
        <v>35</v>
      </c>
      <c r="D8" s="651" t="s">
        <v>3</v>
      </c>
      <c r="E8" s="652" t="s">
        <v>566</v>
      </c>
      <c r="F8" s="653" t="s">
        <v>567</v>
      </c>
      <c r="G8" s="653" t="s">
        <v>6</v>
      </c>
      <c r="H8" s="813" t="s">
        <v>568</v>
      </c>
    </row>
    <row r="9" spans="1:8" s="659" customFormat="1" ht="12" customHeight="1" thickBot="1">
      <c r="A9" s="654" t="s">
        <v>313</v>
      </c>
      <c r="B9" s="655"/>
      <c r="C9" s="655" t="s">
        <v>313</v>
      </c>
      <c r="D9" s="654" t="s">
        <v>158</v>
      </c>
      <c r="E9" s="656" t="s">
        <v>313</v>
      </c>
      <c r="F9" s="657" t="s">
        <v>313</v>
      </c>
      <c r="G9" s="658" t="s">
        <v>571</v>
      </c>
      <c r="H9" s="814" t="s">
        <v>325</v>
      </c>
    </row>
    <row r="10" spans="1:8" s="659" customFormat="1">
      <c r="A10" s="660"/>
      <c r="B10" s="661"/>
      <c r="C10" s="662"/>
      <c r="D10" s="663" t="s">
        <v>572</v>
      </c>
      <c r="E10" s="661"/>
      <c r="F10" s="661"/>
      <c r="G10" s="735"/>
      <c r="H10" s="815"/>
    </row>
    <row r="11" spans="1:8" s="805" customFormat="1">
      <c r="A11" s="660"/>
      <c r="B11" s="661"/>
      <c r="C11" s="664"/>
      <c r="D11" s="665"/>
      <c r="E11" s="666"/>
      <c r="F11" s="667"/>
      <c r="G11" s="804"/>
      <c r="H11" s="816"/>
    </row>
    <row r="12" spans="1:8" s="805" customFormat="1">
      <c r="A12" s="660"/>
      <c r="B12" s="661"/>
      <c r="C12" s="664"/>
      <c r="D12" s="669" t="s">
        <v>573</v>
      </c>
      <c r="E12" s="664"/>
      <c r="F12" s="664"/>
      <c r="G12" s="736"/>
      <c r="H12" s="816"/>
    </row>
    <row r="13" spans="1:8" s="805" customFormat="1">
      <c r="A13" s="660"/>
      <c r="B13" s="661"/>
      <c r="C13" s="664"/>
      <c r="D13" s="1020" t="s">
        <v>574</v>
      </c>
      <c r="E13" s="1023"/>
      <c r="F13" s="1023"/>
      <c r="G13" s="1024"/>
      <c r="H13" s="1022"/>
    </row>
    <row r="14" spans="1:8" s="805" customFormat="1">
      <c r="A14" s="660"/>
      <c r="B14" s="661"/>
      <c r="C14" s="664"/>
      <c r="D14" s="1020"/>
      <c r="E14" s="1023"/>
      <c r="F14" s="1023"/>
      <c r="G14" s="1024"/>
      <c r="H14" s="1022"/>
    </row>
    <row r="15" spans="1:8" s="805" customFormat="1">
      <c r="A15" s="660"/>
      <c r="B15" s="661"/>
      <c r="C15" s="664"/>
      <c r="D15" s="671" t="s">
        <v>210</v>
      </c>
      <c r="E15" s="672"/>
      <c r="F15" s="730"/>
      <c r="G15" s="737"/>
      <c r="H15" s="817"/>
    </row>
    <row r="16" spans="1:8" s="805" customFormat="1">
      <c r="A16" s="660"/>
      <c r="B16" s="661"/>
      <c r="C16" s="664"/>
      <c r="D16" s="671" t="s">
        <v>575</v>
      </c>
      <c r="E16" s="666" t="s">
        <v>10</v>
      </c>
      <c r="F16" s="731">
        <v>-4</v>
      </c>
      <c r="G16" s="804">
        <v>231</v>
      </c>
      <c r="H16" s="815">
        <f t="shared" ref="H16:H25" si="0">G16*F16</f>
        <v>-924</v>
      </c>
    </row>
    <row r="17" spans="1:8" s="805" customFormat="1">
      <c r="A17" s="660"/>
      <c r="B17" s="661"/>
      <c r="C17" s="664"/>
      <c r="D17" s="673"/>
      <c r="E17" s="738"/>
      <c r="F17" s="739"/>
      <c r="G17" s="735"/>
      <c r="H17" s="815">
        <f t="shared" si="0"/>
        <v>0</v>
      </c>
    </row>
    <row r="18" spans="1:8" s="805" customFormat="1">
      <c r="A18" s="660"/>
      <c r="B18" s="661"/>
      <c r="C18" s="664"/>
      <c r="D18" s="671" t="s">
        <v>576</v>
      </c>
      <c r="E18" s="666"/>
      <c r="F18" s="731"/>
      <c r="G18" s="804"/>
      <c r="H18" s="815">
        <f t="shared" si="0"/>
        <v>0</v>
      </c>
    </row>
    <row r="19" spans="1:8" s="805" customFormat="1">
      <c r="A19" s="660"/>
      <c r="B19" s="661"/>
      <c r="C19" s="664"/>
      <c r="D19" s="671" t="s">
        <v>577</v>
      </c>
      <c r="E19" s="666" t="s">
        <v>10</v>
      </c>
      <c r="F19" s="734">
        <v>-2</v>
      </c>
      <c r="G19" s="804">
        <v>2137</v>
      </c>
      <c r="H19" s="815">
        <f t="shared" si="0"/>
        <v>-4274</v>
      </c>
    </row>
    <row r="20" spans="1:8" s="805" customFormat="1">
      <c r="A20" s="660"/>
      <c r="B20" s="661"/>
      <c r="C20" s="664"/>
      <c r="D20" s="671"/>
      <c r="E20" s="666"/>
      <c r="F20" s="734"/>
      <c r="G20" s="804"/>
      <c r="H20" s="815">
        <f t="shared" si="0"/>
        <v>0</v>
      </c>
    </row>
    <row r="21" spans="1:8" s="805" customFormat="1">
      <c r="A21" s="660"/>
      <c r="B21" s="661"/>
      <c r="C21" s="664"/>
      <c r="D21" s="671" t="s">
        <v>578</v>
      </c>
      <c r="E21" s="806"/>
      <c r="F21" s="732"/>
      <c r="G21" s="807"/>
      <c r="H21" s="815">
        <f t="shared" si="0"/>
        <v>0</v>
      </c>
    </row>
    <row r="22" spans="1:8" s="805" customFormat="1">
      <c r="A22" s="660"/>
      <c r="B22" s="661"/>
      <c r="C22" s="664"/>
      <c r="D22" s="674" t="s">
        <v>579</v>
      </c>
      <c r="E22" s="666" t="s">
        <v>10</v>
      </c>
      <c r="F22" s="734">
        <v>-2</v>
      </c>
      <c r="G22" s="807">
        <v>1501.5</v>
      </c>
      <c r="H22" s="815">
        <f t="shared" si="0"/>
        <v>-3003</v>
      </c>
    </row>
    <row r="23" spans="1:8" s="805" customFormat="1">
      <c r="A23" s="660"/>
      <c r="B23" s="661"/>
      <c r="C23" s="664"/>
      <c r="D23" s="671"/>
      <c r="E23" s="666"/>
      <c r="F23" s="734"/>
      <c r="G23" s="804"/>
      <c r="H23" s="815">
        <f t="shared" si="0"/>
        <v>0</v>
      </c>
    </row>
    <row r="24" spans="1:8" s="805" customFormat="1">
      <c r="A24" s="660"/>
      <c r="B24" s="661"/>
      <c r="C24" s="664"/>
      <c r="D24" s="671" t="s">
        <v>580</v>
      </c>
      <c r="E24" s="672"/>
      <c r="F24" s="730"/>
      <c r="G24" s="737"/>
      <c r="H24" s="815">
        <f t="shared" si="0"/>
        <v>0</v>
      </c>
    </row>
    <row r="25" spans="1:8" s="805" customFormat="1">
      <c r="A25" s="660"/>
      <c r="B25" s="661"/>
      <c r="C25" s="664"/>
      <c r="D25" s="671" t="s">
        <v>270</v>
      </c>
      <c r="E25" s="738" t="s">
        <v>10</v>
      </c>
      <c r="F25" s="732">
        <v>-2</v>
      </c>
      <c r="G25" s="807">
        <v>540</v>
      </c>
      <c r="H25" s="815">
        <f t="shared" si="0"/>
        <v>-1080</v>
      </c>
    </row>
    <row r="26" spans="1:8" s="805" customFormat="1">
      <c r="A26" s="660"/>
      <c r="B26" s="661"/>
      <c r="C26" s="664"/>
      <c r="D26" s="671" t="s">
        <v>227</v>
      </c>
      <c r="E26" s="738"/>
      <c r="F26" s="732"/>
      <c r="G26" s="807"/>
      <c r="H26" s="815"/>
    </row>
    <row r="27" spans="1:8" s="805" customFormat="1">
      <c r="A27" s="660"/>
      <c r="B27" s="661"/>
      <c r="C27" s="664"/>
      <c r="D27" s="671" t="s">
        <v>581</v>
      </c>
      <c r="E27" s="738"/>
      <c r="F27" s="732"/>
      <c r="G27" s="807"/>
      <c r="H27" s="815"/>
    </row>
    <row r="28" spans="1:8" s="805" customFormat="1">
      <c r="A28" s="660"/>
      <c r="B28" s="661"/>
      <c r="C28" s="664"/>
      <c r="D28" s="665"/>
      <c r="E28" s="666"/>
      <c r="F28" s="731"/>
      <c r="G28" s="804"/>
      <c r="H28" s="815"/>
    </row>
    <row r="29" spans="1:8" s="805" customFormat="1">
      <c r="A29" s="660"/>
      <c r="B29" s="661"/>
      <c r="C29" s="664"/>
      <c r="D29" s="669" t="s">
        <v>582</v>
      </c>
      <c r="E29" s="738"/>
      <c r="F29" s="739"/>
      <c r="G29" s="735"/>
      <c r="H29" s="815"/>
    </row>
    <row r="30" spans="1:8" s="805" customFormat="1">
      <c r="A30" s="660"/>
      <c r="B30" s="661"/>
      <c r="C30" s="664"/>
      <c r="D30" s="1020" t="s">
        <v>574</v>
      </c>
      <c r="E30" s="1023"/>
      <c r="F30" s="1025"/>
      <c r="G30" s="1024"/>
      <c r="H30" s="1022"/>
    </row>
    <row r="31" spans="1:8" s="805" customFormat="1">
      <c r="A31" s="660"/>
      <c r="B31" s="661"/>
      <c r="C31" s="664"/>
      <c r="D31" s="1020"/>
      <c r="E31" s="1023"/>
      <c r="F31" s="1025"/>
      <c r="G31" s="1024"/>
      <c r="H31" s="1022"/>
    </row>
    <row r="32" spans="1:8" s="805" customFormat="1">
      <c r="A32" s="660"/>
      <c r="B32" s="661"/>
      <c r="C32" s="664"/>
      <c r="D32" s="671" t="s">
        <v>210</v>
      </c>
      <c r="E32" s="672"/>
      <c r="F32" s="730"/>
      <c r="G32" s="737"/>
      <c r="H32" s="817"/>
    </row>
    <row r="33" spans="1:8" s="805" customFormat="1">
      <c r="A33" s="660"/>
      <c r="B33" s="661"/>
      <c r="C33" s="664"/>
      <c r="D33" s="671" t="s">
        <v>575</v>
      </c>
      <c r="E33" s="666" t="s">
        <v>10</v>
      </c>
      <c r="F33" s="731">
        <v>-2</v>
      </c>
      <c r="G33" s="804">
        <v>231</v>
      </c>
      <c r="H33" s="815">
        <f t="shared" ref="H33:H42" si="1">G33*F33</f>
        <v>-462</v>
      </c>
    </row>
    <row r="34" spans="1:8" s="805" customFormat="1">
      <c r="A34" s="660"/>
      <c r="B34" s="661"/>
      <c r="C34" s="664"/>
      <c r="D34" s="673"/>
      <c r="E34" s="738"/>
      <c r="F34" s="739"/>
      <c r="G34" s="735"/>
      <c r="H34" s="815">
        <f t="shared" si="1"/>
        <v>0</v>
      </c>
    </row>
    <row r="35" spans="1:8" s="805" customFormat="1">
      <c r="A35" s="660"/>
      <c r="B35" s="661"/>
      <c r="C35" s="664"/>
      <c r="D35" s="671" t="s">
        <v>576</v>
      </c>
      <c r="E35" s="666"/>
      <c r="F35" s="731"/>
      <c r="G35" s="804"/>
      <c r="H35" s="815">
        <f t="shared" si="1"/>
        <v>0</v>
      </c>
    </row>
    <row r="36" spans="1:8" s="805" customFormat="1">
      <c r="A36" s="660"/>
      <c r="B36" s="661"/>
      <c r="C36" s="664"/>
      <c r="D36" s="671" t="s">
        <v>577</v>
      </c>
      <c r="E36" s="666" t="s">
        <v>10</v>
      </c>
      <c r="F36" s="734">
        <v>-1</v>
      </c>
      <c r="G36" s="804">
        <v>2137</v>
      </c>
      <c r="H36" s="815">
        <f t="shared" si="1"/>
        <v>-2137</v>
      </c>
    </row>
    <row r="37" spans="1:8" s="805" customFormat="1">
      <c r="A37" s="660"/>
      <c r="B37" s="661"/>
      <c r="C37" s="664"/>
      <c r="D37" s="665"/>
      <c r="E37" s="666"/>
      <c r="F37" s="731"/>
      <c r="G37" s="804"/>
      <c r="H37" s="815">
        <f t="shared" si="1"/>
        <v>0</v>
      </c>
    </row>
    <row r="38" spans="1:8" s="805" customFormat="1">
      <c r="A38" s="660"/>
      <c r="B38" s="661"/>
      <c r="C38" s="664"/>
      <c r="D38" s="671" t="s">
        <v>578</v>
      </c>
      <c r="E38" s="806"/>
      <c r="F38" s="732"/>
      <c r="G38" s="807"/>
      <c r="H38" s="815">
        <f t="shared" si="1"/>
        <v>0</v>
      </c>
    </row>
    <row r="39" spans="1:8" s="805" customFormat="1">
      <c r="A39" s="660"/>
      <c r="B39" s="661"/>
      <c r="C39" s="664"/>
      <c r="D39" s="674" t="s">
        <v>579</v>
      </c>
      <c r="E39" s="666" t="s">
        <v>10</v>
      </c>
      <c r="F39" s="734">
        <v>-1</v>
      </c>
      <c r="G39" s="807">
        <v>1501.5</v>
      </c>
      <c r="H39" s="815">
        <f t="shared" si="1"/>
        <v>-1501.5</v>
      </c>
    </row>
    <row r="40" spans="1:8" s="805" customFormat="1">
      <c r="A40" s="660"/>
      <c r="B40" s="661"/>
      <c r="C40" s="664"/>
      <c r="D40" s="665"/>
      <c r="E40" s="666"/>
      <c r="F40" s="731"/>
      <c r="G40" s="804"/>
      <c r="H40" s="815">
        <f t="shared" si="1"/>
        <v>0</v>
      </c>
    </row>
    <row r="41" spans="1:8" s="805" customFormat="1">
      <c r="A41" s="660"/>
      <c r="B41" s="661"/>
      <c r="C41" s="664"/>
      <c r="D41" s="671" t="s">
        <v>580</v>
      </c>
      <c r="E41" s="672"/>
      <c r="F41" s="730"/>
      <c r="G41" s="737"/>
      <c r="H41" s="815">
        <f t="shared" si="1"/>
        <v>0</v>
      </c>
    </row>
    <row r="42" spans="1:8" s="805" customFormat="1">
      <c r="A42" s="660"/>
      <c r="B42" s="661"/>
      <c r="C42" s="664"/>
      <c r="D42" s="671" t="s">
        <v>270</v>
      </c>
      <c r="E42" s="738" t="s">
        <v>10</v>
      </c>
      <c r="F42" s="732">
        <v>-2</v>
      </c>
      <c r="G42" s="807">
        <v>540</v>
      </c>
      <c r="H42" s="815">
        <f t="shared" si="1"/>
        <v>-1080</v>
      </c>
    </row>
    <row r="43" spans="1:8" s="805" customFormat="1">
      <c r="A43" s="660"/>
      <c r="B43" s="661"/>
      <c r="C43" s="664"/>
      <c r="D43" s="671" t="s">
        <v>227</v>
      </c>
      <c r="E43" s="738"/>
      <c r="F43" s="732"/>
      <c r="G43" s="807"/>
      <c r="H43" s="815"/>
    </row>
    <row r="44" spans="1:8" s="805" customFormat="1">
      <c r="A44" s="660"/>
      <c r="B44" s="661"/>
      <c r="C44" s="664"/>
      <c r="D44" s="671" t="s">
        <v>581</v>
      </c>
      <c r="E44" s="738"/>
      <c r="F44" s="732"/>
      <c r="G44" s="807"/>
      <c r="H44" s="815"/>
    </row>
    <row r="45" spans="1:8" s="805" customFormat="1">
      <c r="A45" s="660"/>
      <c r="B45" s="661"/>
      <c r="C45" s="664"/>
      <c r="D45" s="665"/>
      <c r="E45" s="666"/>
      <c r="F45" s="731"/>
      <c r="G45" s="804"/>
      <c r="H45" s="815"/>
    </row>
    <row r="46" spans="1:8" s="805" customFormat="1">
      <c r="A46" s="660"/>
      <c r="B46" s="661"/>
      <c r="C46" s="664"/>
      <c r="D46" s="665" t="s">
        <v>583</v>
      </c>
      <c r="E46" s="666"/>
      <c r="F46" s="731"/>
      <c r="G46" s="804"/>
      <c r="H46" s="815"/>
    </row>
    <row r="47" spans="1:8" s="805" customFormat="1">
      <c r="A47" s="660"/>
      <c r="B47" s="661"/>
      <c r="C47" s="664"/>
      <c r="D47" s="665" t="s">
        <v>584</v>
      </c>
      <c r="E47" s="666"/>
      <c r="F47" s="731"/>
      <c r="G47" s="804"/>
      <c r="H47" s="815"/>
    </row>
    <row r="48" spans="1:8" s="805" customFormat="1">
      <c r="A48" s="660"/>
      <c r="B48" s="661"/>
      <c r="C48" s="664"/>
      <c r="D48" s="1020" t="s">
        <v>574</v>
      </c>
      <c r="E48" s="1023"/>
      <c r="F48" s="1025"/>
      <c r="G48" s="1024"/>
      <c r="H48" s="1022"/>
    </row>
    <row r="49" spans="1:8" s="805" customFormat="1">
      <c r="A49" s="660"/>
      <c r="B49" s="661"/>
      <c r="C49" s="664"/>
      <c r="D49" s="1020"/>
      <c r="E49" s="1023"/>
      <c r="F49" s="1025"/>
      <c r="G49" s="1024"/>
      <c r="H49" s="1022"/>
    </row>
    <row r="50" spans="1:8" s="805" customFormat="1">
      <c r="A50" s="660"/>
      <c r="B50" s="661"/>
      <c r="C50" s="664"/>
      <c r="D50" s="671" t="s">
        <v>210</v>
      </c>
      <c r="E50" s="672"/>
      <c r="F50" s="730"/>
      <c r="G50" s="737"/>
      <c r="H50" s="817"/>
    </row>
    <row r="51" spans="1:8" s="805" customFormat="1">
      <c r="A51" s="660"/>
      <c r="B51" s="661"/>
      <c r="C51" s="664"/>
      <c r="D51" s="671" t="s">
        <v>575</v>
      </c>
      <c r="E51" s="666" t="s">
        <v>10</v>
      </c>
      <c r="F51" s="731">
        <v>1</v>
      </c>
      <c r="G51" s="804">
        <v>2137</v>
      </c>
      <c r="H51" s="815">
        <f t="shared" ref="H51:H57" si="2">G51*F51</f>
        <v>2137</v>
      </c>
    </row>
    <row r="52" spans="1:8" s="805" customFormat="1">
      <c r="A52" s="660"/>
      <c r="B52" s="661"/>
      <c r="C52" s="664"/>
      <c r="D52" s="665"/>
      <c r="E52" s="666"/>
      <c r="F52" s="731"/>
      <c r="G52" s="804"/>
      <c r="H52" s="815">
        <f t="shared" si="2"/>
        <v>0</v>
      </c>
    </row>
    <row r="53" spans="1:8" s="805" customFormat="1">
      <c r="A53" s="660"/>
      <c r="B53" s="661"/>
      <c r="C53" s="664"/>
      <c r="D53" s="808" t="s">
        <v>585</v>
      </c>
      <c r="E53" s="661"/>
      <c r="F53" s="732"/>
      <c r="G53" s="804"/>
      <c r="H53" s="815">
        <f t="shared" si="2"/>
        <v>0</v>
      </c>
    </row>
    <row r="54" spans="1:8" s="805" customFormat="1">
      <c r="A54" s="660"/>
      <c r="B54" s="661"/>
      <c r="C54" s="664"/>
      <c r="D54" s="671" t="s">
        <v>575</v>
      </c>
      <c r="E54" s="666" t="s">
        <v>10</v>
      </c>
      <c r="F54" s="731">
        <v>1</v>
      </c>
      <c r="G54" s="804">
        <v>498</v>
      </c>
      <c r="H54" s="815">
        <f t="shared" si="2"/>
        <v>498</v>
      </c>
    </row>
    <row r="55" spans="1:8" s="805" customFormat="1">
      <c r="A55" s="660"/>
      <c r="B55" s="661"/>
      <c r="C55" s="664"/>
      <c r="D55" s="665"/>
      <c r="E55" s="666"/>
      <c r="F55" s="731"/>
      <c r="G55" s="804"/>
      <c r="H55" s="815">
        <f t="shared" si="2"/>
        <v>0</v>
      </c>
    </row>
    <row r="56" spans="1:8" s="805" customFormat="1">
      <c r="A56" s="660"/>
      <c r="B56" s="661"/>
      <c r="C56" s="664"/>
      <c r="D56" s="676" t="s">
        <v>586</v>
      </c>
      <c r="E56" s="677"/>
      <c r="F56" s="733"/>
      <c r="G56" s="804"/>
      <c r="H56" s="815">
        <f t="shared" si="2"/>
        <v>0</v>
      </c>
    </row>
    <row r="57" spans="1:8" s="805" customFormat="1">
      <c r="A57" s="660"/>
      <c r="B57" s="661"/>
      <c r="C57" s="664"/>
      <c r="D57" s="671" t="s">
        <v>587</v>
      </c>
      <c r="E57" s="666" t="s">
        <v>10</v>
      </c>
      <c r="F57" s="731">
        <v>1</v>
      </c>
      <c r="G57" s="804">
        <v>484</v>
      </c>
      <c r="H57" s="815">
        <f t="shared" si="2"/>
        <v>484</v>
      </c>
    </row>
    <row r="58" spans="1:8" s="805" customFormat="1">
      <c r="A58" s="660"/>
      <c r="B58" s="661"/>
      <c r="C58" s="664"/>
      <c r="D58" s="665"/>
      <c r="E58" s="666"/>
      <c r="F58" s="731"/>
      <c r="G58" s="804"/>
      <c r="H58" s="815"/>
    </row>
    <row r="59" spans="1:8" s="805" customFormat="1">
      <c r="A59" s="660"/>
      <c r="B59" s="661"/>
      <c r="C59" s="664"/>
      <c r="D59" s="671" t="s">
        <v>580</v>
      </c>
      <c r="E59" s="672"/>
      <c r="F59" s="730"/>
      <c r="G59" s="737"/>
      <c r="H59" s="815"/>
    </row>
    <row r="60" spans="1:8" s="805" customFormat="1">
      <c r="A60" s="660"/>
      <c r="B60" s="661"/>
      <c r="C60" s="664"/>
      <c r="D60" s="671" t="s">
        <v>270</v>
      </c>
      <c r="E60" s="666"/>
      <c r="F60" s="734"/>
      <c r="G60" s="804"/>
      <c r="H60" s="815"/>
    </row>
    <row r="61" spans="1:8" s="805" customFormat="1">
      <c r="A61" s="660"/>
      <c r="B61" s="661"/>
      <c r="C61" s="664"/>
      <c r="D61" s="671" t="s">
        <v>227</v>
      </c>
      <c r="E61" s="666" t="s">
        <v>10</v>
      </c>
      <c r="F61" s="734">
        <v>2</v>
      </c>
      <c r="G61" s="804">
        <v>540</v>
      </c>
      <c r="H61" s="815">
        <f t="shared" ref="H61:H66" si="3">G61*F61</f>
        <v>1080</v>
      </c>
    </row>
    <row r="62" spans="1:8" s="805" customFormat="1">
      <c r="A62" s="660"/>
      <c r="B62" s="661"/>
      <c r="C62" s="664"/>
      <c r="D62" s="671" t="s">
        <v>581</v>
      </c>
      <c r="E62" s="666"/>
      <c r="F62" s="731"/>
      <c r="G62" s="804"/>
      <c r="H62" s="815">
        <f t="shared" si="3"/>
        <v>0</v>
      </c>
    </row>
    <row r="63" spans="1:8" s="805" customFormat="1">
      <c r="A63" s="660"/>
      <c r="B63" s="661"/>
      <c r="C63" s="664"/>
      <c r="D63" s="671"/>
      <c r="E63" s="666"/>
      <c r="F63" s="731"/>
      <c r="G63" s="804"/>
      <c r="H63" s="815">
        <f t="shared" si="3"/>
        <v>0</v>
      </c>
    </row>
    <row r="64" spans="1:8" s="805" customFormat="1">
      <c r="A64" s="660"/>
      <c r="B64" s="661"/>
      <c r="C64" s="664"/>
      <c r="D64" s="679" t="s">
        <v>588</v>
      </c>
      <c r="E64" s="738"/>
      <c r="F64" s="732"/>
      <c r="G64" s="735"/>
      <c r="H64" s="815">
        <f t="shared" si="3"/>
        <v>0</v>
      </c>
    </row>
    <row r="65" spans="1:8" s="805" customFormat="1">
      <c r="A65" s="660"/>
      <c r="B65" s="661"/>
      <c r="C65" s="664"/>
      <c r="D65" s="679" t="s">
        <v>589</v>
      </c>
      <c r="E65" s="738"/>
      <c r="F65" s="732"/>
      <c r="G65" s="735"/>
      <c r="H65" s="815">
        <f t="shared" si="3"/>
        <v>0</v>
      </c>
    </row>
    <row r="66" spans="1:8" s="805" customFormat="1">
      <c r="A66" s="660"/>
      <c r="B66" s="661"/>
      <c r="C66" s="664"/>
      <c r="D66" s="679" t="s">
        <v>575</v>
      </c>
      <c r="E66" s="738" t="s">
        <v>234</v>
      </c>
      <c r="F66" s="732">
        <v>15</v>
      </c>
      <c r="G66" s="735">
        <v>289</v>
      </c>
      <c r="H66" s="815">
        <f t="shared" si="3"/>
        <v>4335</v>
      </c>
    </row>
    <row r="67" spans="1:8" s="805" customFormat="1">
      <c r="A67" s="660"/>
      <c r="B67" s="661"/>
      <c r="C67" s="664"/>
      <c r="D67" s="679"/>
      <c r="E67" s="738"/>
      <c r="F67" s="732"/>
      <c r="G67" s="735"/>
      <c r="H67" s="815"/>
    </row>
    <row r="68" spans="1:8" s="805" customFormat="1">
      <c r="A68" s="660"/>
      <c r="B68" s="661"/>
      <c r="C68" s="664"/>
      <c r="D68" s="809" t="s">
        <v>240</v>
      </c>
      <c r="E68" s="738"/>
      <c r="F68" s="732"/>
      <c r="G68" s="735"/>
      <c r="H68" s="815"/>
    </row>
    <row r="69" spans="1:8" s="805" customFormat="1">
      <c r="A69" s="660"/>
      <c r="B69" s="661"/>
      <c r="C69" s="664"/>
      <c r="D69" s="679" t="s">
        <v>590</v>
      </c>
      <c r="E69" s="738"/>
      <c r="F69" s="732"/>
      <c r="G69" s="735"/>
      <c r="H69" s="815"/>
    </row>
    <row r="70" spans="1:8" s="805" customFormat="1">
      <c r="A70" s="660"/>
      <c r="B70" s="661"/>
      <c r="C70" s="664"/>
      <c r="D70" s="679" t="s">
        <v>242</v>
      </c>
      <c r="E70" s="738"/>
      <c r="F70" s="732"/>
      <c r="G70" s="735"/>
      <c r="H70" s="815"/>
    </row>
    <row r="71" spans="1:8" s="805" customFormat="1">
      <c r="A71" s="660"/>
      <c r="B71" s="661"/>
      <c r="C71" s="664"/>
      <c r="D71" s="679" t="s">
        <v>243</v>
      </c>
      <c r="E71" s="738"/>
      <c r="F71" s="732"/>
      <c r="G71" s="735"/>
      <c r="H71" s="815"/>
    </row>
    <row r="72" spans="1:8" s="805" customFormat="1">
      <c r="A72" s="660"/>
      <c r="B72" s="661"/>
      <c r="C72" s="664"/>
      <c r="D72" s="679" t="s">
        <v>244</v>
      </c>
      <c r="E72" s="738"/>
      <c r="F72" s="732"/>
      <c r="G72" s="735"/>
      <c r="H72" s="815"/>
    </row>
    <row r="73" spans="1:8" s="805" customFormat="1">
      <c r="A73" s="660"/>
      <c r="B73" s="661"/>
      <c r="C73" s="664"/>
      <c r="D73" s="679" t="s">
        <v>245</v>
      </c>
      <c r="E73" s="738"/>
      <c r="F73" s="732"/>
      <c r="G73" s="735"/>
      <c r="H73" s="815"/>
    </row>
    <row r="74" spans="1:8" s="805" customFormat="1">
      <c r="A74" s="660"/>
      <c r="B74" s="661"/>
      <c r="C74" s="664"/>
      <c r="D74" s="679" t="s">
        <v>246</v>
      </c>
      <c r="E74" s="738"/>
      <c r="F74" s="732"/>
      <c r="G74" s="735"/>
      <c r="H74" s="815"/>
    </row>
    <row r="75" spans="1:8" s="805" customFormat="1">
      <c r="A75" s="660"/>
      <c r="B75" s="661"/>
      <c r="C75" s="664"/>
      <c r="D75" s="679" t="s">
        <v>591</v>
      </c>
      <c r="E75" s="738" t="s">
        <v>234</v>
      </c>
      <c r="F75" s="732">
        <v>15</v>
      </c>
      <c r="G75" s="735">
        <v>132</v>
      </c>
      <c r="H75" s="815">
        <f>G75*F75</f>
        <v>1980</v>
      </c>
    </row>
    <row r="76" spans="1:8" s="805" customFormat="1">
      <c r="A76" s="660"/>
      <c r="B76" s="661"/>
      <c r="C76" s="664"/>
      <c r="D76" s="679"/>
      <c r="E76" s="738"/>
      <c r="F76" s="810"/>
      <c r="G76" s="810"/>
      <c r="H76" s="818"/>
    </row>
    <row r="77" spans="1:8" s="805" customFormat="1">
      <c r="A77" s="660"/>
      <c r="B77" s="661"/>
      <c r="C77" s="664"/>
      <c r="D77" s="673"/>
      <c r="E77" s="664"/>
      <c r="F77" s="670"/>
      <c r="G77" s="670"/>
      <c r="H77" s="819"/>
    </row>
    <row r="78" spans="1:8" s="805" customFormat="1">
      <c r="A78" s="660"/>
      <c r="B78" s="661"/>
      <c r="C78" s="664"/>
      <c r="D78" s="679"/>
      <c r="E78" s="664"/>
      <c r="F78" s="670"/>
      <c r="G78" s="670"/>
      <c r="H78" s="819"/>
    </row>
    <row r="79" spans="1:8" s="659" customFormat="1">
      <c r="A79" s="680"/>
      <c r="B79" s="681"/>
      <c r="C79" s="675"/>
      <c r="D79" s="678"/>
      <c r="E79" s="675"/>
      <c r="F79" s="668"/>
      <c r="G79" s="668"/>
      <c r="H79" s="820"/>
    </row>
    <row r="80" spans="1:8" s="659" customFormat="1" ht="8.25" customHeight="1">
      <c r="A80" s="682"/>
      <c r="B80" s="683"/>
      <c r="C80" s="684"/>
      <c r="D80" s="685"/>
      <c r="E80" s="684"/>
      <c r="F80" s="684"/>
      <c r="G80" s="811"/>
      <c r="H80" s="821"/>
    </row>
    <row r="81" spans="1:8" s="659" customFormat="1">
      <c r="A81" s="682"/>
      <c r="B81" s="683"/>
      <c r="C81" s="684" t="s">
        <v>592</v>
      </c>
      <c r="D81" s="685" t="s">
        <v>593</v>
      </c>
      <c r="E81" s="1021"/>
      <c r="F81" s="1021"/>
      <c r="G81" s="811"/>
      <c r="H81" s="822">
        <f>SUM(H16:H42)</f>
        <v>-14461.5</v>
      </c>
    </row>
    <row r="82" spans="1:8" s="659" customFormat="1">
      <c r="A82" s="682"/>
      <c r="B82" s="683"/>
      <c r="C82" s="684"/>
      <c r="D82" s="685"/>
      <c r="E82" s="1021"/>
      <c r="F82" s="1021"/>
      <c r="G82" s="811"/>
      <c r="H82" s="822">
        <f>SUM(H51:H75)</f>
        <v>10514</v>
      </c>
    </row>
    <row r="83" spans="1:8" s="659" customFormat="1">
      <c r="A83" s="682"/>
      <c r="B83" s="683"/>
      <c r="C83" s="684"/>
      <c r="D83" s="685"/>
      <c r="E83" s="1021"/>
      <c r="F83" s="1021"/>
      <c r="G83" s="811"/>
      <c r="H83" s="822">
        <f>H81+H82</f>
        <v>-3947.5</v>
      </c>
    </row>
    <row r="84" spans="1:8">
      <c r="A84" s="686">
        <v>0</v>
      </c>
      <c r="B84" s="687"/>
      <c r="C84" s="687"/>
      <c r="D84" s="688"/>
      <c r="E84" s="687"/>
      <c r="F84" s="687"/>
      <c r="G84" s="687"/>
      <c r="H84" s="823"/>
    </row>
  </sheetData>
  <mergeCells count="23">
    <mergeCell ref="H13:H14"/>
    <mergeCell ref="G13:G14"/>
    <mergeCell ref="E1:H1"/>
    <mergeCell ref="A4:H4"/>
    <mergeCell ref="A6:H6"/>
    <mergeCell ref="A7:H7"/>
    <mergeCell ref="A1:C1"/>
    <mergeCell ref="E13:E14"/>
    <mergeCell ref="F13:F14"/>
    <mergeCell ref="D13:D14"/>
    <mergeCell ref="E83:F83"/>
    <mergeCell ref="F48:F49"/>
    <mergeCell ref="E81:F81"/>
    <mergeCell ref="H30:H31"/>
    <mergeCell ref="F30:F31"/>
    <mergeCell ref="G30:G31"/>
    <mergeCell ref="E30:E31"/>
    <mergeCell ref="D30:D31"/>
    <mergeCell ref="E82:F82"/>
    <mergeCell ref="H48:H49"/>
    <mergeCell ref="E48:E49"/>
    <mergeCell ref="D48:D49"/>
    <mergeCell ref="G48:G49"/>
  </mergeCells>
  <phoneticPr fontId="1" type="noConversion"/>
  <printOptions horizontalCentered="1"/>
  <pageMargins left="0.70866141732283472" right="0.47244094488188981" top="0.70866141732283472" bottom="0.59055118110236227" header="0.51181102362204722" footer="0.39370078740157483"/>
  <pageSetup paperSize="9" scale="6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5"/>
  <sheetViews>
    <sheetView showZeros="0" view="pageBreakPreview" topLeftCell="A64" zoomScaleNormal="100" zoomScaleSheetLayoutView="100" workbookViewId="0">
      <selection activeCell="M33" sqref="M33"/>
    </sheetView>
  </sheetViews>
  <sheetFormatPr defaultRowHeight="12.75"/>
  <cols>
    <col min="1" max="1" width="7" style="957" customWidth="1"/>
    <col min="2" max="2" width="15.7109375" style="957" hidden="1" customWidth="1"/>
    <col min="3" max="3" width="9.7109375" style="957" customWidth="1"/>
    <col min="4" max="4" width="67.85546875" style="957" customWidth="1"/>
    <col min="5" max="5" width="12.28515625" style="957" customWidth="1"/>
    <col min="6" max="7" width="5.42578125" style="958" customWidth="1"/>
    <col min="8" max="8" width="11.7109375" style="958" bestFit="1" customWidth="1"/>
    <col min="9" max="9" width="8.140625" style="958" customWidth="1"/>
    <col min="10" max="10" width="8.140625" style="958" hidden="1" customWidth="1"/>
    <col min="11" max="11" width="6.7109375" style="959" hidden="1" customWidth="1"/>
    <col min="12" max="249" width="9.140625" style="908"/>
    <col min="250" max="250" width="7" style="908" customWidth="1"/>
    <col min="251" max="251" width="0" style="908" hidden="1" customWidth="1"/>
    <col min="252" max="252" width="9.7109375" style="908" customWidth="1"/>
    <col min="253" max="253" width="67.85546875" style="908" customWidth="1"/>
    <col min="254" max="254" width="12.28515625" style="908" customWidth="1"/>
    <col min="255" max="256" width="5.42578125" style="908" customWidth="1"/>
    <col min="257" max="257" width="11.7109375" style="908" bestFit="1" customWidth="1"/>
    <col min="258" max="258" width="8.140625" style="908" customWidth="1"/>
    <col min="259" max="260" width="0" style="908" hidden="1" customWidth="1"/>
    <col min="261" max="261" width="19.42578125" style="908" bestFit="1" customWidth="1"/>
    <col min="262" max="262" width="60.7109375" style="908" customWidth="1"/>
    <col min="263" max="505" width="9.140625" style="908"/>
    <col min="506" max="506" width="7" style="908" customWidth="1"/>
    <col min="507" max="507" width="0" style="908" hidden="1" customWidth="1"/>
    <col min="508" max="508" width="9.7109375" style="908" customWidth="1"/>
    <col min="509" max="509" width="67.85546875" style="908" customWidth="1"/>
    <col min="510" max="510" width="12.28515625" style="908" customWidth="1"/>
    <col min="511" max="512" width="5.42578125" style="908" customWidth="1"/>
    <col min="513" max="513" width="11.7109375" style="908" bestFit="1" customWidth="1"/>
    <col min="514" max="514" width="8.140625" style="908" customWidth="1"/>
    <col min="515" max="516" width="0" style="908" hidden="1" customWidth="1"/>
    <col min="517" max="517" width="19.42578125" style="908" bestFit="1" customWidth="1"/>
    <col min="518" max="518" width="60.7109375" style="908" customWidth="1"/>
    <col min="519" max="761" width="9.140625" style="908"/>
    <col min="762" max="762" width="7" style="908" customWidth="1"/>
    <col min="763" max="763" width="0" style="908" hidden="1" customWidth="1"/>
    <col min="764" max="764" width="9.7109375" style="908" customWidth="1"/>
    <col min="765" max="765" width="67.85546875" style="908" customWidth="1"/>
    <col min="766" max="766" width="12.28515625" style="908" customWidth="1"/>
    <col min="767" max="768" width="5.42578125" style="908" customWidth="1"/>
    <col min="769" max="769" width="11.7109375" style="908" bestFit="1" customWidth="1"/>
    <col min="770" max="770" width="8.140625" style="908" customWidth="1"/>
    <col min="771" max="772" width="0" style="908" hidden="1" customWidth="1"/>
    <col min="773" max="773" width="19.42578125" style="908" bestFit="1" customWidth="1"/>
    <col min="774" max="774" width="60.7109375" style="908" customWidth="1"/>
    <col min="775" max="1017" width="9.140625" style="908"/>
    <col min="1018" max="1018" width="7" style="908" customWidth="1"/>
    <col min="1019" max="1019" width="0" style="908" hidden="1" customWidth="1"/>
    <col min="1020" max="1020" width="9.7109375" style="908" customWidth="1"/>
    <col min="1021" max="1021" width="67.85546875" style="908" customWidth="1"/>
    <col min="1022" max="1022" width="12.28515625" style="908" customWidth="1"/>
    <col min="1023" max="1024" width="5.42578125" style="908" customWidth="1"/>
    <col min="1025" max="1025" width="11.7109375" style="908" bestFit="1" customWidth="1"/>
    <col min="1026" max="1026" width="8.140625" style="908" customWidth="1"/>
    <col min="1027" max="1028" width="0" style="908" hidden="1" customWidth="1"/>
    <col min="1029" max="1029" width="19.42578125" style="908" bestFit="1" customWidth="1"/>
    <col min="1030" max="1030" width="60.7109375" style="908" customWidth="1"/>
    <col min="1031" max="1273" width="9.140625" style="908"/>
    <col min="1274" max="1274" width="7" style="908" customWidth="1"/>
    <col min="1275" max="1275" width="0" style="908" hidden="1" customWidth="1"/>
    <col min="1276" max="1276" width="9.7109375" style="908" customWidth="1"/>
    <col min="1277" max="1277" width="67.85546875" style="908" customWidth="1"/>
    <col min="1278" max="1278" width="12.28515625" style="908" customWidth="1"/>
    <col min="1279" max="1280" width="5.42578125" style="908" customWidth="1"/>
    <col min="1281" max="1281" width="11.7109375" style="908" bestFit="1" customWidth="1"/>
    <col min="1282" max="1282" width="8.140625" style="908" customWidth="1"/>
    <col min="1283" max="1284" width="0" style="908" hidden="1" customWidth="1"/>
    <col min="1285" max="1285" width="19.42578125" style="908" bestFit="1" customWidth="1"/>
    <col min="1286" max="1286" width="60.7109375" style="908" customWidth="1"/>
    <col min="1287" max="1529" width="9.140625" style="908"/>
    <col min="1530" max="1530" width="7" style="908" customWidth="1"/>
    <col min="1531" max="1531" width="0" style="908" hidden="1" customWidth="1"/>
    <col min="1532" max="1532" width="9.7109375" style="908" customWidth="1"/>
    <col min="1533" max="1533" width="67.85546875" style="908" customWidth="1"/>
    <col min="1534" max="1534" width="12.28515625" style="908" customWidth="1"/>
    <col min="1535" max="1536" width="5.42578125" style="908" customWidth="1"/>
    <col min="1537" max="1537" width="11.7109375" style="908" bestFit="1" customWidth="1"/>
    <col min="1538" max="1538" width="8.140625" style="908" customWidth="1"/>
    <col min="1539" max="1540" width="0" style="908" hidden="1" customWidth="1"/>
    <col min="1541" max="1541" width="19.42578125" style="908" bestFit="1" customWidth="1"/>
    <col min="1542" max="1542" width="60.7109375" style="908" customWidth="1"/>
    <col min="1543" max="1785" width="9.140625" style="908"/>
    <col min="1786" max="1786" width="7" style="908" customWidth="1"/>
    <col min="1787" max="1787" width="0" style="908" hidden="1" customWidth="1"/>
    <col min="1788" max="1788" width="9.7109375" style="908" customWidth="1"/>
    <col min="1789" max="1789" width="67.85546875" style="908" customWidth="1"/>
    <col min="1790" max="1790" width="12.28515625" style="908" customWidth="1"/>
    <col min="1791" max="1792" width="5.42578125" style="908" customWidth="1"/>
    <col min="1793" max="1793" width="11.7109375" style="908" bestFit="1" customWidth="1"/>
    <col min="1794" max="1794" width="8.140625" style="908" customWidth="1"/>
    <col min="1795" max="1796" width="0" style="908" hidden="1" customWidth="1"/>
    <col min="1797" max="1797" width="19.42578125" style="908" bestFit="1" customWidth="1"/>
    <col min="1798" max="1798" width="60.7109375" style="908" customWidth="1"/>
    <col min="1799" max="2041" width="9.140625" style="908"/>
    <col min="2042" max="2042" width="7" style="908" customWidth="1"/>
    <col min="2043" max="2043" width="0" style="908" hidden="1" customWidth="1"/>
    <col min="2044" max="2044" width="9.7109375" style="908" customWidth="1"/>
    <col min="2045" max="2045" width="67.85546875" style="908" customWidth="1"/>
    <col min="2046" max="2046" width="12.28515625" style="908" customWidth="1"/>
    <col min="2047" max="2048" width="5.42578125" style="908" customWidth="1"/>
    <col min="2049" max="2049" width="11.7109375" style="908" bestFit="1" customWidth="1"/>
    <col min="2050" max="2050" width="8.140625" style="908" customWidth="1"/>
    <col min="2051" max="2052" width="0" style="908" hidden="1" customWidth="1"/>
    <col min="2053" max="2053" width="19.42578125" style="908" bestFit="1" customWidth="1"/>
    <col min="2054" max="2054" width="60.7109375" style="908" customWidth="1"/>
    <col min="2055" max="2297" width="9.140625" style="908"/>
    <col min="2298" max="2298" width="7" style="908" customWidth="1"/>
    <col min="2299" max="2299" width="0" style="908" hidden="1" customWidth="1"/>
    <col min="2300" max="2300" width="9.7109375" style="908" customWidth="1"/>
    <col min="2301" max="2301" width="67.85546875" style="908" customWidth="1"/>
    <col min="2302" max="2302" width="12.28515625" style="908" customWidth="1"/>
    <col min="2303" max="2304" width="5.42578125" style="908" customWidth="1"/>
    <col min="2305" max="2305" width="11.7109375" style="908" bestFit="1" customWidth="1"/>
    <col min="2306" max="2306" width="8.140625" style="908" customWidth="1"/>
    <col min="2307" max="2308" width="0" style="908" hidden="1" customWidth="1"/>
    <col min="2309" max="2309" width="19.42578125" style="908" bestFit="1" customWidth="1"/>
    <col min="2310" max="2310" width="60.7109375" style="908" customWidth="1"/>
    <col min="2311" max="2553" width="9.140625" style="908"/>
    <col min="2554" max="2554" width="7" style="908" customWidth="1"/>
    <col min="2555" max="2555" width="0" style="908" hidden="1" customWidth="1"/>
    <col min="2556" max="2556" width="9.7109375" style="908" customWidth="1"/>
    <col min="2557" max="2557" width="67.85546875" style="908" customWidth="1"/>
    <col min="2558" max="2558" width="12.28515625" style="908" customWidth="1"/>
    <col min="2559" max="2560" width="5.42578125" style="908" customWidth="1"/>
    <col min="2561" max="2561" width="11.7109375" style="908" bestFit="1" customWidth="1"/>
    <col min="2562" max="2562" width="8.140625" style="908" customWidth="1"/>
    <col min="2563" max="2564" width="0" style="908" hidden="1" customWidth="1"/>
    <col min="2565" max="2565" width="19.42578125" style="908" bestFit="1" customWidth="1"/>
    <col min="2566" max="2566" width="60.7109375" style="908" customWidth="1"/>
    <col min="2567" max="2809" width="9.140625" style="908"/>
    <col min="2810" max="2810" width="7" style="908" customWidth="1"/>
    <col min="2811" max="2811" width="0" style="908" hidden="1" customWidth="1"/>
    <col min="2812" max="2812" width="9.7109375" style="908" customWidth="1"/>
    <col min="2813" max="2813" width="67.85546875" style="908" customWidth="1"/>
    <col min="2814" max="2814" width="12.28515625" style="908" customWidth="1"/>
    <col min="2815" max="2816" width="5.42578125" style="908" customWidth="1"/>
    <col min="2817" max="2817" width="11.7109375" style="908" bestFit="1" customWidth="1"/>
    <col min="2818" max="2818" width="8.140625" style="908" customWidth="1"/>
    <col min="2819" max="2820" width="0" style="908" hidden="1" customWidth="1"/>
    <col min="2821" max="2821" width="19.42578125" style="908" bestFit="1" customWidth="1"/>
    <col min="2822" max="2822" width="60.7109375" style="908" customWidth="1"/>
    <col min="2823" max="3065" width="9.140625" style="908"/>
    <col min="3066" max="3066" width="7" style="908" customWidth="1"/>
    <col min="3067" max="3067" width="0" style="908" hidden="1" customWidth="1"/>
    <col min="3068" max="3068" width="9.7109375" style="908" customWidth="1"/>
    <col min="3069" max="3069" width="67.85546875" style="908" customWidth="1"/>
    <col min="3070" max="3070" width="12.28515625" style="908" customWidth="1"/>
    <col min="3071" max="3072" width="5.42578125" style="908" customWidth="1"/>
    <col min="3073" max="3073" width="11.7109375" style="908" bestFit="1" customWidth="1"/>
    <col min="3074" max="3074" width="8.140625" style="908" customWidth="1"/>
    <col min="3075" max="3076" width="0" style="908" hidden="1" customWidth="1"/>
    <col min="3077" max="3077" width="19.42578125" style="908" bestFit="1" customWidth="1"/>
    <col min="3078" max="3078" width="60.7109375" style="908" customWidth="1"/>
    <col min="3079" max="3321" width="9.140625" style="908"/>
    <col min="3322" max="3322" width="7" style="908" customWidth="1"/>
    <col min="3323" max="3323" width="0" style="908" hidden="1" customWidth="1"/>
    <col min="3324" max="3324" width="9.7109375" style="908" customWidth="1"/>
    <col min="3325" max="3325" width="67.85546875" style="908" customWidth="1"/>
    <col min="3326" max="3326" width="12.28515625" style="908" customWidth="1"/>
    <col min="3327" max="3328" width="5.42578125" style="908" customWidth="1"/>
    <col min="3329" max="3329" width="11.7109375" style="908" bestFit="1" customWidth="1"/>
    <col min="3330" max="3330" width="8.140625" style="908" customWidth="1"/>
    <col min="3331" max="3332" width="0" style="908" hidden="1" customWidth="1"/>
    <col min="3333" max="3333" width="19.42578125" style="908" bestFit="1" customWidth="1"/>
    <col min="3334" max="3334" width="60.7109375" style="908" customWidth="1"/>
    <col min="3335" max="3577" width="9.140625" style="908"/>
    <col min="3578" max="3578" width="7" style="908" customWidth="1"/>
    <col min="3579" max="3579" width="0" style="908" hidden="1" customWidth="1"/>
    <col min="3580" max="3580" width="9.7109375" style="908" customWidth="1"/>
    <col min="3581" max="3581" width="67.85546875" style="908" customWidth="1"/>
    <col min="3582" max="3582" width="12.28515625" style="908" customWidth="1"/>
    <col min="3583" max="3584" width="5.42578125" style="908" customWidth="1"/>
    <col min="3585" max="3585" width="11.7109375" style="908" bestFit="1" customWidth="1"/>
    <col min="3586" max="3586" width="8.140625" style="908" customWidth="1"/>
    <col min="3587" max="3588" width="0" style="908" hidden="1" customWidth="1"/>
    <col min="3589" max="3589" width="19.42578125" style="908" bestFit="1" customWidth="1"/>
    <col min="3590" max="3590" width="60.7109375" style="908" customWidth="1"/>
    <col min="3591" max="3833" width="9.140625" style="908"/>
    <col min="3834" max="3834" width="7" style="908" customWidth="1"/>
    <col min="3835" max="3835" width="0" style="908" hidden="1" customWidth="1"/>
    <col min="3836" max="3836" width="9.7109375" style="908" customWidth="1"/>
    <col min="3837" max="3837" width="67.85546875" style="908" customWidth="1"/>
    <col min="3838" max="3838" width="12.28515625" style="908" customWidth="1"/>
    <col min="3839" max="3840" width="5.42578125" style="908" customWidth="1"/>
    <col min="3841" max="3841" width="11.7109375" style="908" bestFit="1" customWidth="1"/>
    <col min="3842" max="3842" width="8.140625" style="908" customWidth="1"/>
    <col min="3843" max="3844" width="0" style="908" hidden="1" customWidth="1"/>
    <col min="3845" max="3845" width="19.42578125" style="908" bestFit="1" customWidth="1"/>
    <col min="3846" max="3846" width="60.7109375" style="908" customWidth="1"/>
    <col min="3847" max="4089" width="9.140625" style="908"/>
    <col min="4090" max="4090" width="7" style="908" customWidth="1"/>
    <col min="4091" max="4091" width="0" style="908" hidden="1" customWidth="1"/>
    <col min="4092" max="4092" width="9.7109375" style="908" customWidth="1"/>
    <col min="4093" max="4093" width="67.85546875" style="908" customWidth="1"/>
    <col min="4094" max="4094" width="12.28515625" style="908" customWidth="1"/>
    <col min="4095" max="4096" width="5.42578125" style="908" customWidth="1"/>
    <col min="4097" max="4097" width="11.7109375" style="908" bestFit="1" customWidth="1"/>
    <col min="4098" max="4098" width="8.140625" style="908" customWidth="1"/>
    <col min="4099" max="4100" width="0" style="908" hidden="1" customWidth="1"/>
    <col min="4101" max="4101" width="19.42578125" style="908" bestFit="1" customWidth="1"/>
    <col min="4102" max="4102" width="60.7109375" style="908" customWidth="1"/>
    <col min="4103" max="4345" width="9.140625" style="908"/>
    <col min="4346" max="4346" width="7" style="908" customWidth="1"/>
    <col min="4347" max="4347" width="0" style="908" hidden="1" customWidth="1"/>
    <col min="4348" max="4348" width="9.7109375" style="908" customWidth="1"/>
    <col min="4349" max="4349" width="67.85546875" style="908" customWidth="1"/>
    <col min="4350" max="4350" width="12.28515625" style="908" customWidth="1"/>
    <col min="4351" max="4352" width="5.42578125" style="908" customWidth="1"/>
    <col min="4353" max="4353" width="11.7109375" style="908" bestFit="1" customWidth="1"/>
    <col min="4354" max="4354" width="8.140625" style="908" customWidth="1"/>
    <col min="4355" max="4356" width="0" style="908" hidden="1" customWidth="1"/>
    <col min="4357" max="4357" width="19.42578125" style="908" bestFit="1" customWidth="1"/>
    <col min="4358" max="4358" width="60.7109375" style="908" customWidth="1"/>
    <col min="4359" max="4601" width="9.140625" style="908"/>
    <col min="4602" max="4602" width="7" style="908" customWidth="1"/>
    <col min="4603" max="4603" width="0" style="908" hidden="1" customWidth="1"/>
    <col min="4604" max="4604" width="9.7109375" style="908" customWidth="1"/>
    <col min="4605" max="4605" width="67.85546875" style="908" customWidth="1"/>
    <col min="4606" max="4606" width="12.28515625" style="908" customWidth="1"/>
    <col min="4607" max="4608" width="5.42578125" style="908" customWidth="1"/>
    <col min="4609" max="4609" width="11.7109375" style="908" bestFit="1" customWidth="1"/>
    <col min="4610" max="4610" width="8.140625" style="908" customWidth="1"/>
    <col min="4611" max="4612" width="0" style="908" hidden="1" customWidth="1"/>
    <col min="4613" max="4613" width="19.42578125" style="908" bestFit="1" customWidth="1"/>
    <col min="4614" max="4614" width="60.7109375" style="908" customWidth="1"/>
    <col min="4615" max="4857" width="9.140625" style="908"/>
    <col min="4858" max="4858" width="7" style="908" customWidth="1"/>
    <col min="4859" max="4859" width="0" style="908" hidden="1" customWidth="1"/>
    <col min="4860" max="4860" width="9.7109375" style="908" customWidth="1"/>
    <col min="4861" max="4861" width="67.85546875" style="908" customWidth="1"/>
    <col min="4862" max="4862" width="12.28515625" style="908" customWidth="1"/>
    <col min="4863" max="4864" width="5.42578125" style="908" customWidth="1"/>
    <col min="4865" max="4865" width="11.7109375" style="908" bestFit="1" customWidth="1"/>
    <col min="4866" max="4866" width="8.140625" style="908" customWidth="1"/>
    <col min="4867" max="4868" width="0" style="908" hidden="1" customWidth="1"/>
    <col min="4869" max="4869" width="19.42578125" style="908" bestFit="1" customWidth="1"/>
    <col min="4870" max="4870" width="60.7109375" style="908" customWidth="1"/>
    <col min="4871" max="5113" width="9.140625" style="908"/>
    <col min="5114" max="5114" width="7" style="908" customWidth="1"/>
    <col min="5115" max="5115" width="0" style="908" hidden="1" customWidth="1"/>
    <col min="5116" max="5116" width="9.7109375" style="908" customWidth="1"/>
    <col min="5117" max="5117" width="67.85546875" style="908" customWidth="1"/>
    <col min="5118" max="5118" width="12.28515625" style="908" customWidth="1"/>
    <col min="5119" max="5120" width="5.42578125" style="908" customWidth="1"/>
    <col min="5121" max="5121" width="11.7109375" style="908" bestFit="1" customWidth="1"/>
    <col min="5122" max="5122" width="8.140625" style="908" customWidth="1"/>
    <col min="5123" max="5124" width="0" style="908" hidden="1" customWidth="1"/>
    <col min="5125" max="5125" width="19.42578125" style="908" bestFit="1" customWidth="1"/>
    <col min="5126" max="5126" width="60.7109375" style="908" customWidth="1"/>
    <col min="5127" max="5369" width="9.140625" style="908"/>
    <col min="5370" max="5370" width="7" style="908" customWidth="1"/>
    <col min="5371" max="5371" width="0" style="908" hidden="1" customWidth="1"/>
    <col min="5372" max="5372" width="9.7109375" style="908" customWidth="1"/>
    <col min="5373" max="5373" width="67.85546875" style="908" customWidth="1"/>
    <col min="5374" max="5374" width="12.28515625" style="908" customWidth="1"/>
    <col min="5375" max="5376" width="5.42578125" style="908" customWidth="1"/>
    <col min="5377" max="5377" width="11.7109375" style="908" bestFit="1" customWidth="1"/>
    <col min="5378" max="5378" width="8.140625" style="908" customWidth="1"/>
    <col min="5379" max="5380" width="0" style="908" hidden="1" customWidth="1"/>
    <col min="5381" max="5381" width="19.42578125" style="908" bestFit="1" customWidth="1"/>
    <col min="5382" max="5382" width="60.7109375" style="908" customWidth="1"/>
    <col min="5383" max="5625" width="9.140625" style="908"/>
    <col min="5626" max="5626" width="7" style="908" customWidth="1"/>
    <col min="5627" max="5627" width="0" style="908" hidden="1" customWidth="1"/>
    <col min="5628" max="5628" width="9.7109375" style="908" customWidth="1"/>
    <col min="5629" max="5629" width="67.85546875" style="908" customWidth="1"/>
    <col min="5630" max="5630" width="12.28515625" style="908" customWidth="1"/>
    <col min="5631" max="5632" width="5.42578125" style="908" customWidth="1"/>
    <col min="5633" max="5633" width="11.7109375" style="908" bestFit="1" customWidth="1"/>
    <col min="5634" max="5634" width="8.140625" style="908" customWidth="1"/>
    <col min="5635" max="5636" width="0" style="908" hidden="1" customWidth="1"/>
    <col min="5637" max="5637" width="19.42578125" style="908" bestFit="1" customWidth="1"/>
    <col min="5638" max="5638" width="60.7109375" style="908" customWidth="1"/>
    <col min="5639" max="5881" width="9.140625" style="908"/>
    <col min="5882" max="5882" width="7" style="908" customWidth="1"/>
    <col min="5883" max="5883" width="0" style="908" hidden="1" customWidth="1"/>
    <col min="5884" max="5884" width="9.7109375" style="908" customWidth="1"/>
    <col min="5885" max="5885" width="67.85546875" style="908" customWidth="1"/>
    <col min="5886" max="5886" width="12.28515625" style="908" customWidth="1"/>
    <col min="5887" max="5888" width="5.42578125" style="908" customWidth="1"/>
    <col min="5889" max="5889" width="11.7109375" style="908" bestFit="1" customWidth="1"/>
    <col min="5890" max="5890" width="8.140625" style="908" customWidth="1"/>
    <col min="5891" max="5892" width="0" style="908" hidden="1" customWidth="1"/>
    <col min="5893" max="5893" width="19.42578125" style="908" bestFit="1" customWidth="1"/>
    <col min="5894" max="5894" width="60.7109375" style="908" customWidth="1"/>
    <col min="5895" max="6137" width="9.140625" style="908"/>
    <col min="6138" max="6138" width="7" style="908" customWidth="1"/>
    <col min="6139" max="6139" width="0" style="908" hidden="1" customWidth="1"/>
    <col min="6140" max="6140" width="9.7109375" style="908" customWidth="1"/>
    <col min="6141" max="6141" width="67.85546875" style="908" customWidth="1"/>
    <col min="6142" max="6142" width="12.28515625" style="908" customWidth="1"/>
    <col min="6143" max="6144" width="5.42578125" style="908" customWidth="1"/>
    <col min="6145" max="6145" width="11.7109375" style="908" bestFit="1" customWidth="1"/>
    <col min="6146" max="6146" width="8.140625" style="908" customWidth="1"/>
    <col min="6147" max="6148" width="0" style="908" hidden="1" customWidth="1"/>
    <col min="6149" max="6149" width="19.42578125" style="908" bestFit="1" customWidth="1"/>
    <col min="6150" max="6150" width="60.7109375" style="908" customWidth="1"/>
    <col min="6151" max="6393" width="9.140625" style="908"/>
    <col min="6394" max="6394" width="7" style="908" customWidth="1"/>
    <col min="6395" max="6395" width="0" style="908" hidden="1" customWidth="1"/>
    <col min="6396" max="6396" width="9.7109375" style="908" customWidth="1"/>
    <col min="6397" max="6397" width="67.85546875" style="908" customWidth="1"/>
    <col min="6398" max="6398" width="12.28515625" style="908" customWidth="1"/>
    <col min="6399" max="6400" width="5.42578125" style="908" customWidth="1"/>
    <col min="6401" max="6401" width="11.7109375" style="908" bestFit="1" customWidth="1"/>
    <col min="6402" max="6402" width="8.140625" style="908" customWidth="1"/>
    <col min="6403" max="6404" width="0" style="908" hidden="1" customWidth="1"/>
    <col min="6405" max="6405" width="19.42578125" style="908" bestFit="1" customWidth="1"/>
    <col min="6406" max="6406" width="60.7109375" style="908" customWidth="1"/>
    <col min="6407" max="6649" width="9.140625" style="908"/>
    <col min="6650" max="6650" width="7" style="908" customWidth="1"/>
    <col min="6651" max="6651" width="0" style="908" hidden="1" customWidth="1"/>
    <col min="6652" max="6652" width="9.7109375" style="908" customWidth="1"/>
    <col min="6653" max="6653" width="67.85546875" style="908" customWidth="1"/>
    <col min="6654" max="6654" width="12.28515625" style="908" customWidth="1"/>
    <col min="6655" max="6656" width="5.42578125" style="908" customWidth="1"/>
    <col min="6657" max="6657" width="11.7109375" style="908" bestFit="1" customWidth="1"/>
    <col min="6658" max="6658" width="8.140625" style="908" customWidth="1"/>
    <col min="6659" max="6660" width="0" style="908" hidden="1" customWidth="1"/>
    <col min="6661" max="6661" width="19.42578125" style="908" bestFit="1" customWidth="1"/>
    <col min="6662" max="6662" width="60.7109375" style="908" customWidth="1"/>
    <col min="6663" max="6905" width="9.140625" style="908"/>
    <col min="6906" max="6906" width="7" style="908" customWidth="1"/>
    <col min="6907" max="6907" width="0" style="908" hidden="1" customWidth="1"/>
    <col min="6908" max="6908" width="9.7109375" style="908" customWidth="1"/>
    <col min="6909" max="6909" width="67.85546875" style="908" customWidth="1"/>
    <col min="6910" max="6910" width="12.28515625" style="908" customWidth="1"/>
    <col min="6911" max="6912" width="5.42578125" style="908" customWidth="1"/>
    <col min="6913" max="6913" width="11.7109375" style="908" bestFit="1" customWidth="1"/>
    <col min="6914" max="6914" width="8.140625" style="908" customWidth="1"/>
    <col min="6915" max="6916" width="0" style="908" hidden="1" customWidth="1"/>
    <col min="6917" max="6917" width="19.42578125" style="908" bestFit="1" customWidth="1"/>
    <col min="6918" max="6918" width="60.7109375" style="908" customWidth="1"/>
    <col min="6919" max="7161" width="9.140625" style="908"/>
    <col min="7162" max="7162" width="7" style="908" customWidth="1"/>
    <col min="7163" max="7163" width="0" style="908" hidden="1" customWidth="1"/>
    <col min="7164" max="7164" width="9.7109375" style="908" customWidth="1"/>
    <col min="7165" max="7165" width="67.85546875" style="908" customWidth="1"/>
    <col min="7166" max="7166" width="12.28515625" style="908" customWidth="1"/>
    <col min="7167" max="7168" width="5.42578125" style="908" customWidth="1"/>
    <col min="7169" max="7169" width="11.7109375" style="908" bestFit="1" customWidth="1"/>
    <col min="7170" max="7170" width="8.140625" style="908" customWidth="1"/>
    <col min="7171" max="7172" width="0" style="908" hidden="1" customWidth="1"/>
    <col min="7173" max="7173" width="19.42578125" style="908" bestFit="1" customWidth="1"/>
    <col min="7174" max="7174" width="60.7109375" style="908" customWidth="1"/>
    <col min="7175" max="7417" width="9.140625" style="908"/>
    <col min="7418" max="7418" width="7" style="908" customWidth="1"/>
    <col min="7419" max="7419" width="0" style="908" hidden="1" customWidth="1"/>
    <col min="7420" max="7420" width="9.7109375" style="908" customWidth="1"/>
    <col min="7421" max="7421" width="67.85546875" style="908" customWidth="1"/>
    <col min="7422" max="7422" width="12.28515625" style="908" customWidth="1"/>
    <col min="7423" max="7424" width="5.42578125" style="908" customWidth="1"/>
    <col min="7425" max="7425" width="11.7109375" style="908" bestFit="1" customWidth="1"/>
    <col min="7426" max="7426" width="8.140625" style="908" customWidth="1"/>
    <col min="7427" max="7428" width="0" style="908" hidden="1" customWidth="1"/>
    <col min="7429" max="7429" width="19.42578125" style="908" bestFit="1" customWidth="1"/>
    <col min="7430" max="7430" width="60.7109375" style="908" customWidth="1"/>
    <col min="7431" max="7673" width="9.140625" style="908"/>
    <col min="7674" max="7674" width="7" style="908" customWidth="1"/>
    <col min="7675" max="7675" width="0" style="908" hidden="1" customWidth="1"/>
    <col min="7676" max="7676" width="9.7109375" style="908" customWidth="1"/>
    <col min="7677" max="7677" width="67.85546875" style="908" customWidth="1"/>
    <col min="7678" max="7678" width="12.28515625" style="908" customWidth="1"/>
    <col min="7679" max="7680" width="5.42578125" style="908" customWidth="1"/>
    <col min="7681" max="7681" width="11.7109375" style="908" bestFit="1" customWidth="1"/>
    <col min="7682" max="7682" width="8.140625" style="908" customWidth="1"/>
    <col min="7683" max="7684" width="0" style="908" hidden="1" customWidth="1"/>
    <col min="7685" max="7685" width="19.42578125" style="908" bestFit="1" customWidth="1"/>
    <col min="7686" max="7686" width="60.7109375" style="908" customWidth="1"/>
    <col min="7687" max="7929" width="9.140625" style="908"/>
    <col min="7930" max="7930" width="7" style="908" customWidth="1"/>
    <col min="7931" max="7931" width="0" style="908" hidden="1" customWidth="1"/>
    <col min="7932" max="7932" width="9.7109375" style="908" customWidth="1"/>
    <col min="7933" max="7933" width="67.85546875" style="908" customWidth="1"/>
    <col min="7934" max="7934" width="12.28515625" style="908" customWidth="1"/>
    <col min="7935" max="7936" width="5.42578125" style="908" customWidth="1"/>
    <col min="7937" max="7937" width="11.7109375" style="908" bestFit="1" customWidth="1"/>
    <col min="7938" max="7938" width="8.140625" style="908" customWidth="1"/>
    <col min="7939" max="7940" width="0" style="908" hidden="1" customWidth="1"/>
    <col min="7941" max="7941" width="19.42578125" style="908" bestFit="1" customWidth="1"/>
    <col min="7942" max="7942" width="60.7109375" style="908" customWidth="1"/>
    <col min="7943" max="8185" width="9.140625" style="908"/>
    <col min="8186" max="8186" width="7" style="908" customWidth="1"/>
    <col min="8187" max="8187" width="0" style="908" hidden="1" customWidth="1"/>
    <col min="8188" max="8188" width="9.7109375" style="908" customWidth="1"/>
    <col min="8189" max="8189" width="67.85546875" style="908" customWidth="1"/>
    <col min="8190" max="8190" width="12.28515625" style="908" customWidth="1"/>
    <col min="8191" max="8192" width="5.42578125" style="908" customWidth="1"/>
    <col min="8193" max="8193" width="11.7109375" style="908" bestFit="1" customWidth="1"/>
    <col min="8194" max="8194" width="8.140625" style="908" customWidth="1"/>
    <col min="8195" max="8196" width="0" style="908" hidden="1" customWidth="1"/>
    <col min="8197" max="8197" width="19.42578125" style="908" bestFit="1" customWidth="1"/>
    <col min="8198" max="8198" width="60.7109375" style="908" customWidth="1"/>
    <col min="8199" max="8441" width="9.140625" style="908"/>
    <col min="8442" max="8442" width="7" style="908" customWidth="1"/>
    <col min="8443" max="8443" width="0" style="908" hidden="1" customWidth="1"/>
    <col min="8444" max="8444" width="9.7109375" style="908" customWidth="1"/>
    <col min="8445" max="8445" width="67.85546875" style="908" customWidth="1"/>
    <col min="8446" max="8446" width="12.28515625" style="908" customWidth="1"/>
    <col min="8447" max="8448" width="5.42578125" style="908" customWidth="1"/>
    <col min="8449" max="8449" width="11.7109375" style="908" bestFit="1" customWidth="1"/>
    <col min="8450" max="8450" width="8.140625" style="908" customWidth="1"/>
    <col min="8451" max="8452" width="0" style="908" hidden="1" customWidth="1"/>
    <col min="8453" max="8453" width="19.42578125" style="908" bestFit="1" customWidth="1"/>
    <col min="8454" max="8454" width="60.7109375" style="908" customWidth="1"/>
    <col min="8455" max="8697" width="9.140625" style="908"/>
    <col min="8698" max="8698" width="7" style="908" customWidth="1"/>
    <col min="8699" max="8699" width="0" style="908" hidden="1" customWidth="1"/>
    <col min="8700" max="8700" width="9.7109375" style="908" customWidth="1"/>
    <col min="8701" max="8701" width="67.85546875" style="908" customWidth="1"/>
    <col min="8702" max="8702" width="12.28515625" style="908" customWidth="1"/>
    <col min="8703" max="8704" width="5.42578125" style="908" customWidth="1"/>
    <col min="8705" max="8705" width="11.7109375" style="908" bestFit="1" customWidth="1"/>
    <col min="8706" max="8706" width="8.140625" style="908" customWidth="1"/>
    <col min="8707" max="8708" width="0" style="908" hidden="1" customWidth="1"/>
    <col min="8709" max="8709" width="19.42578125" style="908" bestFit="1" customWidth="1"/>
    <col min="8710" max="8710" width="60.7109375" style="908" customWidth="1"/>
    <col min="8711" max="8953" width="9.140625" style="908"/>
    <col min="8954" max="8954" width="7" style="908" customWidth="1"/>
    <col min="8955" max="8955" width="0" style="908" hidden="1" customWidth="1"/>
    <col min="8956" max="8956" width="9.7109375" style="908" customWidth="1"/>
    <col min="8957" max="8957" width="67.85546875" style="908" customWidth="1"/>
    <col min="8958" max="8958" width="12.28515625" style="908" customWidth="1"/>
    <col min="8959" max="8960" width="5.42578125" style="908" customWidth="1"/>
    <col min="8961" max="8961" width="11.7109375" style="908" bestFit="1" customWidth="1"/>
    <col min="8962" max="8962" width="8.140625" style="908" customWidth="1"/>
    <col min="8963" max="8964" width="0" style="908" hidden="1" customWidth="1"/>
    <col min="8965" max="8965" width="19.42578125" style="908" bestFit="1" customWidth="1"/>
    <col min="8966" max="8966" width="60.7109375" style="908" customWidth="1"/>
    <col min="8967" max="9209" width="9.140625" style="908"/>
    <col min="9210" max="9210" width="7" style="908" customWidth="1"/>
    <col min="9211" max="9211" width="0" style="908" hidden="1" customWidth="1"/>
    <col min="9212" max="9212" width="9.7109375" style="908" customWidth="1"/>
    <col min="9213" max="9213" width="67.85546875" style="908" customWidth="1"/>
    <col min="9214" max="9214" width="12.28515625" style="908" customWidth="1"/>
    <col min="9215" max="9216" width="5.42578125" style="908" customWidth="1"/>
    <col min="9217" max="9217" width="11.7109375" style="908" bestFit="1" customWidth="1"/>
    <col min="9218" max="9218" width="8.140625" style="908" customWidth="1"/>
    <col min="9219" max="9220" width="0" style="908" hidden="1" customWidth="1"/>
    <col min="9221" max="9221" width="19.42578125" style="908" bestFit="1" customWidth="1"/>
    <col min="9222" max="9222" width="60.7109375" style="908" customWidth="1"/>
    <col min="9223" max="9465" width="9.140625" style="908"/>
    <col min="9466" max="9466" width="7" style="908" customWidth="1"/>
    <col min="9467" max="9467" width="0" style="908" hidden="1" customWidth="1"/>
    <col min="9468" max="9468" width="9.7109375" style="908" customWidth="1"/>
    <col min="9469" max="9469" width="67.85546875" style="908" customWidth="1"/>
    <col min="9470" max="9470" width="12.28515625" style="908" customWidth="1"/>
    <col min="9471" max="9472" width="5.42578125" style="908" customWidth="1"/>
    <col min="9473" max="9473" width="11.7109375" style="908" bestFit="1" customWidth="1"/>
    <col min="9474" max="9474" width="8.140625" style="908" customWidth="1"/>
    <col min="9475" max="9476" width="0" style="908" hidden="1" customWidth="1"/>
    <col min="9477" max="9477" width="19.42578125" style="908" bestFit="1" customWidth="1"/>
    <col min="9478" max="9478" width="60.7109375" style="908" customWidth="1"/>
    <col min="9479" max="9721" width="9.140625" style="908"/>
    <col min="9722" max="9722" width="7" style="908" customWidth="1"/>
    <col min="9723" max="9723" width="0" style="908" hidden="1" customWidth="1"/>
    <col min="9724" max="9724" width="9.7109375" style="908" customWidth="1"/>
    <col min="9725" max="9725" width="67.85546875" style="908" customWidth="1"/>
    <col min="9726" max="9726" width="12.28515625" style="908" customWidth="1"/>
    <col min="9727" max="9728" width="5.42578125" style="908" customWidth="1"/>
    <col min="9729" max="9729" width="11.7109375" style="908" bestFit="1" customWidth="1"/>
    <col min="9730" max="9730" width="8.140625" style="908" customWidth="1"/>
    <col min="9731" max="9732" width="0" style="908" hidden="1" customWidth="1"/>
    <col min="9733" max="9733" width="19.42578125" style="908" bestFit="1" customWidth="1"/>
    <col min="9734" max="9734" width="60.7109375" style="908" customWidth="1"/>
    <col min="9735" max="9977" width="9.140625" style="908"/>
    <col min="9978" max="9978" width="7" style="908" customWidth="1"/>
    <col min="9979" max="9979" width="0" style="908" hidden="1" customWidth="1"/>
    <col min="9980" max="9980" width="9.7109375" style="908" customWidth="1"/>
    <col min="9981" max="9981" width="67.85546875" style="908" customWidth="1"/>
    <col min="9982" max="9982" width="12.28515625" style="908" customWidth="1"/>
    <col min="9983" max="9984" width="5.42578125" style="908" customWidth="1"/>
    <col min="9985" max="9985" width="11.7109375" style="908" bestFit="1" customWidth="1"/>
    <col min="9986" max="9986" width="8.140625" style="908" customWidth="1"/>
    <col min="9987" max="9988" width="0" style="908" hidden="1" customWidth="1"/>
    <col min="9989" max="9989" width="19.42578125" style="908" bestFit="1" customWidth="1"/>
    <col min="9990" max="9990" width="60.7109375" style="908" customWidth="1"/>
    <col min="9991" max="10233" width="9.140625" style="908"/>
    <col min="10234" max="10234" width="7" style="908" customWidth="1"/>
    <col min="10235" max="10235" width="0" style="908" hidden="1" customWidth="1"/>
    <col min="10236" max="10236" width="9.7109375" style="908" customWidth="1"/>
    <col min="10237" max="10237" width="67.85546875" style="908" customWidth="1"/>
    <col min="10238" max="10238" width="12.28515625" style="908" customWidth="1"/>
    <col min="10239" max="10240" width="5.42578125" style="908" customWidth="1"/>
    <col min="10241" max="10241" width="11.7109375" style="908" bestFit="1" customWidth="1"/>
    <col min="10242" max="10242" width="8.140625" style="908" customWidth="1"/>
    <col min="10243" max="10244" width="0" style="908" hidden="1" customWidth="1"/>
    <col min="10245" max="10245" width="19.42578125" style="908" bestFit="1" customWidth="1"/>
    <col min="10246" max="10246" width="60.7109375" style="908" customWidth="1"/>
    <col min="10247" max="10489" width="9.140625" style="908"/>
    <col min="10490" max="10490" width="7" style="908" customWidth="1"/>
    <col min="10491" max="10491" width="0" style="908" hidden="1" customWidth="1"/>
    <col min="10492" max="10492" width="9.7109375" style="908" customWidth="1"/>
    <col min="10493" max="10493" width="67.85546875" style="908" customWidth="1"/>
    <col min="10494" max="10494" width="12.28515625" style="908" customWidth="1"/>
    <col min="10495" max="10496" width="5.42578125" style="908" customWidth="1"/>
    <col min="10497" max="10497" width="11.7109375" style="908" bestFit="1" customWidth="1"/>
    <col min="10498" max="10498" width="8.140625" style="908" customWidth="1"/>
    <col min="10499" max="10500" width="0" style="908" hidden="1" customWidth="1"/>
    <col min="10501" max="10501" width="19.42578125" style="908" bestFit="1" customWidth="1"/>
    <col min="10502" max="10502" width="60.7109375" style="908" customWidth="1"/>
    <col min="10503" max="10745" width="9.140625" style="908"/>
    <col min="10746" max="10746" width="7" style="908" customWidth="1"/>
    <col min="10747" max="10747" width="0" style="908" hidden="1" customWidth="1"/>
    <col min="10748" max="10748" width="9.7109375" style="908" customWidth="1"/>
    <col min="10749" max="10749" width="67.85546875" style="908" customWidth="1"/>
    <col min="10750" max="10750" width="12.28515625" style="908" customWidth="1"/>
    <col min="10751" max="10752" width="5.42578125" style="908" customWidth="1"/>
    <col min="10753" max="10753" width="11.7109375" style="908" bestFit="1" customWidth="1"/>
    <col min="10754" max="10754" width="8.140625" style="908" customWidth="1"/>
    <col min="10755" max="10756" width="0" style="908" hidden="1" customWidth="1"/>
    <col min="10757" max="10757" width="19.42578125" style="908" bestFit="1" customWidth="1"/>
    <col min="10758" max="10758" width="60.7109375" style="908" customWidth="1"/>
    <col min="10759" max="11001" width="9.140625" style="908"/>
    <col min="11002" max="11002" width="7" style="908" customWidth="1"/>
    <col min="11003" max="11003" width="0" style="908" hidden="1" customWidth="1"/>
    <col min="11004" max="11004" width="9.7109375" style="908" customWidth="1"/>
    <col min="11005" max="11005" width="67.85546875" style="908" customWidth="1"/>
    <col min="11006" max="11006" width="12.28515625" style="908" customWidth="1"/>
    <col min="11007" max="11008" width="5.42578125" style="908" customWidth="1"/>
    <col min="11009" max="11009" width="11.7109375" style="908" bestFit="1" customWidth="1"/>
    <col min="11010" max="11010" width="8.140625" style="908" customWidth="1"/>
    <col min="11011" max="11012" width="0" style="908" hidden="1" customWidth="1"/>
    <col min="11013" max="11013" width="19.42578125" style="908" bestFit="1" customWidth="1"/>
    <col min="11014" max="11014" width="60.7109375" style="908" customWidth="1"/>
    <col min="11015" max="11257" width="9.140625" style="908"/>
    <col min="11258" max="11258" width="7" style="908" customWidth="1"/>
    <col min="11259" max="11259" width="0" style="908" hidden="1" customWidth="1"/>
    <col min="11260" max="11260" width="9.7109375" style="908" customWidth="1"/>
    <col min="11261" max="11261" width="67.85546875" style="908" customWidth="1"/>
    <col min="11262" max="11262" width="12.28515625" style="908" customWidth="1"/>
    <col min="11263" max="11264" width="5.42578125" style="908" customWidth="1"/>
    <col min="11265" max="11265" width="11.7109375" style="908" bestFit="1" customWidth="1"/>
    <col min="11266" max="11266" width="8.140625" style="908" customWidth="1"/>
    <col min="11267" max="11268" width="0" style="908" hidden="1" customWidth="1"/>
    <col min="11269" max="11269" width="19.42578125" style="908" bestFit="1" customWidth="1"/>
    <col min="11270" max="11270" width="60.7109375" style="908" customWidth="1"/>
    <col min="11271" max="11513" width="9.140625" style="908"/>
    <col min="11514" max="11514" width="7" style="908" customWidth="1"/>
    <col min="11515" max="11515" width="0" style="908" hidden="1" customWidth="1"/>
    <col min="11516" max="11516" width="9.7109375" style="908" customWidth="1"/>
    <col min="11517" max="11517" width="67.85546875" style="908" customWidth="1"/>
    <col min="11518" max="11518" width="12.28515625" style="908" customWidth="1"/>
    <col min="11519" max="11520" width="5.42578125" style="908" customWidth="1"/>
    <col min="11521" max="11521" width="11.7109375" style="908" bestFit="1" customWidth="1"/>
    <col min="11522" max="11522" width="8.140625" style="908" customWidth="1"/>
    <col min="11523" max="11524" width="0" style="908" hidden="1" customWidth="1"/>
    <col min="11525" max="11525" width="19.42578125" style="908" bestFit="1" customWidth="1"/>
    <col min="11526" max="11526" width="60.7109375" style="908" customWidth="1"/>
    <col min="11527" max="11769" width="9.140625" style="908"/>
    <col min="11770" max="11770" width="7" style="908" customWidth="1"/>
    <col min="11771" max="11771" width="0" style="908" hidden="1" customWidth="1"/>
    <col min="11772" max="11772" width="9.7109375" style="908" customWidth="1"/>
    <col min="11773" max="11773" width="67.85546875" style="908" customWidth="1"/>
    <col min="11774" max="11774" width="12.28515625" style="908" customWidth="1"/>
    <col min="11775" max="11776" width="5.42578125" style="908" customWidth="1"/>
    <col min="11777" max="11777" width="11.7109375" style="908" bestFit="1" customWidth="1"/>
    <col min="11778" max="11778" width="8.140625" style="908" customWidth="1"/>
    <col min="11779" max="11780" width="0" style="908" hidden="1" customWidth="1"/>
    <col min="11781" max="11781" width="19.42578125" style="908" bestFit="1" customWidth="1"/>
    <col min="11782" max="11782" width="60.7109375" style="908" customWidth="1"/>
    <col min="11783" max="12025" width="9.140625" style="908"/>
    <col min="12026" max="12026" width="7" style="908" customWidth="1"/>
    <col min="12027" max="12027" width="0" style="908" hidden="1" customWidth="1"/>
    <col min="12028" max="12028" width="9.7109375" style="908" customWidth="1"/>
    <col min="12029" max="12029" width="67.85546875" style="908" customWidth="1"/>
    <col min="12030" max="12030" width="12.28515625" style="908" customWidth="1"/>
    <col min="12031" max="12032" width="5.42578125" style="908" customWidth="1"/>
    <col min="12033" max="12033" width="11.7109375" style="908" bestFit="1" customWidth="1"/>
    <col min="12034" max="12034" width="8.140625" style="908" customWidth="1"/>
    <col min="12035" max="12036" width="0" style="908" hidden="1" customWidth="1"/>
    <col min="12037" max="12037" width="19.42578125" style="908" bestFit="1" customWidth="1"/>
    <col min="12038" max="12038" width="60.7109375" style="908" customWidth="1"/>
    <col min="12039" max="12281" width="9.140625" style="908"/>
    <col min="12282" max="12282" width="7" style="908" customWidth="1"/>
    <col min="12283" max="12283" width="0" style="908" hidden="1" customWidth="1"/>
    <col min="12284" max="12284" width="9.7109375" style="908" customWidth="1"/>
    <col min="12285" max="12285" width="67.85546875" style="908" customWidth="1"/>
    <col min="12286" max="12286" width="12.28515625" style="908" customWidth="1"/>
    <col min="12287" max="12288" width="5.42578125" style="908" customWidth="1"/>
    <col min="12289" max="12289" width="11.7109375" style="908" bestFit="1" customWidth="1"/>
    <col min="12290" max="12290" width="8.140625" style="908" customWidth="1"/>
    <col min="12291" max="12292" width="0" style="908" hidden="1" customWidth="1"/>
    <col min="12293" max="12293" width="19.42578125" style="908" bestFit="1" customWidth="1"/>
    <col min="12294" max="12294" width="60.7109375" style="908" customWidth="1"/>
    <col min="12295" max="12537" width="9.140625" style="908"/>
    <col min="12538" max="12538" width="7" style="908" customWidth="1"/>
    <col min="12539" max="12539" width="0" style="908" hidden="1" customWidth="1"/>
    <col min="12540" max="12540" width="9.7109375" style="908" customWidth="1"/>
    <col min="12541" max="12541" width="67.85546875" style="908" customWidth="1"/>
    <col min="12542" max="12542" width="12.28515625" style="908" customWidth="1"/>
    <col min="12543" max="12544" width="5.42578125" style="908" customWidth="1"/>
    <col min="12545" max="12545" width="11.7109375" style="908" bestFit="1" customWidth="1"/>
    <col min="12546" max="12546" width="8.140625" style="908" customWidth="1"/>
    <col min="12547" max="12548" width="0" style="908" hidden="1" customWidth="1"/>
    <col min="12549" max="12549" width="19.42578125" style="908" bestFit="1" customWidth="1"/>
    <col min="12550" max="12550" width="60.7109375" style="908" customWidth="1"/>
    <col min="12551" max="12793" width="9.140625" style="908"/>
    <col min="12794" max="12794" width="7" style="908" customWidth="1"/>
    <col min="12795" max="12795" width="0" style="908" hidden="1" customWidth="1"/>
    <col min="12796" max="12796" width="9.7109375" style="908" customWidth="1"/>
    <col min="12797" max="12797" width="67.85546875" style="908" customWidth="1"/>
    <col min="12798" max="12798" width="12.28515625" style="908" customWidth="1"/>
    <col min="12799" max="12800" width="5.42578125" style="908" customWidth="1"/>
    <col min="12801" max="12801" width="11.7109375" style="908" bestFit="1" customWidth="1"/>
    <col min="12802" max="12802" width="8.140625" style="908" customWidth="1"/>
    <col min="12803" max="12804" width="0" style="908" hidden="1" customWidth="1"/>
    <col min="12805" max="12805" width="19.42578125" style="908" bestFit="1" customWidth="1"/>
    <col min="12806" max="12806" width="60.7109375" style="908" customWidth="1"/>
    <col min="12807" max="13049" width="9.140625" style="908"/>
    <col min="13050" max="13050" width="7" style="908" customWidth="1"/>
    <col min="13051" max="13051" width="0" style="908" hidden="1" customWidth="1"/>
    <col min="13052" max="13052" width="9.7109375" style="908" customWidth="1"/>
    <col min="13053" max="13053" width="67.85546875" style="908" customWidth="1"/>
    <col min="13054" max="13054" width="12.28515625" style="908" customWidth="1"/>
    <col min="13055" max="13056" width="5.42578125" style="908" customWidth="1"/>
    <col min="13057" max="13057" width="11.7109375" style="908" bestFit="1" customWidth="1"/>
    <col min="13058" max="13058" width="8.140625" style="908" customWidth="1"/>
    <col min="13059" max="13060" width="0" style="908" hidden="1" customWidth="1"/>
    <col min="13061" max="13061" width="19.42578125" style="908" bestFit="1" customWidth="1"/>
    <col min="13062" max="13062" width="60.7109375" style="908" customWidth="1"/>
    <col min="13063" max="13305" width="9.140625" style="908"/>
    <col min="13306" max="13306" width="7" style="908" customWidth="1"/>
    <col min="13307" max="13307" width="0" style="908" hidden="1" customWidth="1"/>
    <col min="13308" max="13308" width="9.7109375" style="908" customWidth="1"/>
    <col min="13309" max="13309" width="67.85546875" style="908" customWidth="1"/>
    <col min="13310" max="13310" width="12.28515625" style="908" customWidth="1"/>
    <col min="13311" max="13312" width="5.42578125" style="908" customWidth="1"/>
    <col min="13313" max="13313" width="11.7109375" style="908" bestFit="1" customWidth="1"/>
    <col min="13314" max="13314" width="8.140625" style="908" customWidth="1"/>
    <col min="13315" max="13316" width="0" style="908" hidden="1" customWidth="1"/>
    <col min="13317" max="13317" width="19.42578125" style="908" bestFit="1" customWidth="1"/>
    <col min="13318" max="13318" width="60.7109375" style="908" customWidth="1"/>
    <col min="13319" max="13561" width="9.140625" style="908"/>
    <col min="13562" max="13562" width="7" style="908" customWidth="1"/>
    <col min="13563" max="13563" width="0" style="908" hidden="1" customWidth="1"/>
    <col min="13564" max="13564" width="9.7109375" style="908" customWidth="1"/>
    <col min="13565" max="13565" width="67.85546875" style="908" customWidth="1"/>
    <col min="13566" max="13566" width="12.28515625" style="908" customWidth="1"/>
    <col min="13567" max="13568" width="5.42578125" style="908" customWidth="1"/>
    <col min="13569" max="13569" width="11.7109375" style="908" bestFit="1" customWidth="1"/>
    <col min="13570" max="13570" width="8.140625" style="908" customWidth="1"/>
    <col min="13571" max="13572" width="0" style="908" hidden="1" customWidth="1"/>
    <col min="13573" max="13573" width="19.42578125" style="908" bestFit="1" customWidth="1"/>
    <col min="13574" max="13574" width="60.7109375" style="908" customWidth="1"/>
    <col min="13575" max="13817" width="9.140625" style="908"/>
    <col min="13818" max="13818" width="7" style="908" customWidth="1"/>
    <col min="13819" max="13819" width="0" style="908" hidden="1" customWidth="1"/>
    <col min="13820" max="13820" width="9.7109375" style="908" customWidth="1"/>
    <col min="13821" max="13821" width="67.85546875" style="908" customWidth="1"/>
    <col min="13822" max="13822" width="12.28515625" style="908" customWidth="1"/>
    <col min="13823" max="13824" width="5.42578125" style="908" customWidth="1"/>
    <col min="13825" max="13825" width="11.7109375" style="908" bestFit="1" customWidth="1"/>
    <col min="13826" max="13826" width="8.140625" style="908" customWidth="1"/>
    <col min="13827" max="13828" width="0" style="908" hidden="1" customWidth="1"/>
    <col min="13829" max="13829" width="19.42578125" style="908" bestFit="1" customWidth="1"/>
    <col min="13830" max="13830" width="60.7109375" style="908" customWidth="1"/>
    <col min="13831" max="14073" width="9.140625" style="908"/>
    <col min="14074" max="14074" width="7" style="908" customWidth="1"/>
    <col min="14075" max="14075" width="0" style="908" hidden="1" customWidth="1"/>
    <col min="14076" max="14076" width="9.7109375" style="908" customWidth="1"/>
    <col min="14077" max="14077" width="67.85546875" style="908" customWidth="1"/>
    <col min="14078" max="14078" width="12.28515625" style="908" customWidth="1"/>
    <col min="14079" max="14080" width="5.42578125" style="908" customWidth="1"/>
    <col min="14081" max="14081" width="11.7109375" style="908" bestFit="1" customWidth="1"/>
    <col min="14082" max="14082" width="8.140625" style="908" customWidth="1"/>
    <col min="14083" max="14084" width="0" style="908" hidden="1" customWidth="1"/>
    <col min="14085" max="14085" width="19.42578125" style="908" bestFit="1" customWidth="1"/>
    <col min="14086" max="14086" width="60.7109375" style="908" customWidth="1"/>
    <col min="14087" max="14329" width="9.140625" style="908"/>
    <col min="14330" max="14330" width="7" style="908" customWidth="1"/>
    <col min="14331" max="14331" width="0" style="908" hidden="1" customWidth="1"/>
    <col min="14332" max="14332" width="9.7109375" style="908" customWidth="1"/>
    <col min="14333" max="14333" width="67.85546875" style="908" customWidth="1"/>
    <col min="14334" max="14334" width="12.28515625" style="908" customWidth="1"/>
    <col min="14335" max="14336" width="5.42578125" style="908" customWidth="1"/>
    <col min="14337" max="14337" width="11.7109375" style="908" bestFit="1" customWidth="1"/>
    <col min="14338" max="14338" width="8.140625" style="908" customWidth="1"/>
    <col min="14339" max="14340" width="0" style="908" hidden="1" customWidth="1"/>
    <col min="14341" max="14341" width="19.42578125" style="908" bestFit="1" customWidth="1"/>
    <col min="14342" max="14342" width="60.7109375" style="908" customWidth="1"/>
    <col min="14343" max="14585" width="9.140625" style="908"/>
    <col min="14586" max="14586" width="7" style="908" customWidth="1"/>
    <col min="14587" max="14587" width="0" style="908" hidden="1" customWidth="1"/>
    <col min="14588" max="14588" width="9.7109375" style="908" customWidth="1"/>
    <col min="14589" max="14589" width="67.85546875" style="908" customWidth="1"/>
    <col min="14590" max="14590" width="12.28515625" style="908" customWidth="1"/>
    <col min="14591" max="14592" width="5.42578125" style="908" customWidth="1"/>
    <col min="14593" max="14593" width="11.7109375" style="908" bestFit="1" customWidth="1"/>
    <col min="14594" max="14594" width="8.140625" style="908" customWidth="1"/>
    <col min="14595" max="14596" width="0" style="908" hidden="1" customWidth="1"/>
    <col min="14597" max="14597" width="19.42578125" style="908" bestFit="1" customWidth="1"/>
    <col min="14598" max="14598" width="60.7109375" style="908" customWidth="1"/>
    <col min="14599" max="14841" width="9.140625" style="908"/>
    <col min="14842" max="14842" width="7" style="908" customWidth="1"/>
    <col min="14843" max="14843" width="0" style="908" hidden="1" customWidth="1"/>
    <col min="14844" max="14844" width="9.7109375" style="908" customWidth="1"/>
    <col min="14845" max="14845" width="67.85546875" style="908" customWidth="1"/>
    <col min="14846" max="14846" width="12.28515625" style="908" customWidth="1"/>
    <col min="14847" max="14848" width="5.42578125" style="908" customWidth="1"/>
    <col min="14849" max="14849" width="11.7109375" style="908" bestFit="1" customWidth="1"/>
    <col min="14850" max="14850" width="8.140625" style="908" customWidth="1"/>
    <col min="14851" max="14852" width="0" style="908" hidden="1" customWidth="1"/>
    <col min="14853" max="14853" width="19.42578125" style="908" bestFit="1" customWidth="1"/>
    <col min="14854" max="14854" width="60.7109375" style="908" customWidth="1"/>
    <col min="14855" max="15097" width="9.140625" style="908"/>
    <col min="15098" max="15098" width="7" style="908" customWidth="1"/>
    <col min="15099" max="15099" width="0" style="908" hidden="1" customWidth="1"/>
    <col min="15100" max="15100" width="9.7109375" style="908" customWidth="1"/>
    <col min="15101" max="15101" width="67.85546875" style="908" customWidth="1"/>
    <col min="15102" max="15102" width="12.28515625" style="908" customWidth="1"/>
    <col min="15103" max="15104" width="5.42578125" style="908" customWidth="1"/>
    <col min="15105" max="15105" width="11.7109375" style="908" bestFit="1" customWidth="1"/>
    <col min="15106" max="15106" width="8.140625" style="908" customWidth="1"/>
    <col min="15107" max="15108" width="0" style="908" hidden="1" customWidth="1"/>
    <col min="15109" max="15109" width="19.42578125" style="908" bestFit="1" customWidth="1"/>
    <col min="15110" max="15110" width="60.7109375" style="908" customWidth="1"/>
    <col min="15111" max="15353" width="9.140625" style="908"/>
    <col min="15354" max="15354" width="7" style="908" customWidth="1"/>
    <col min="15355" max="15355" width="0" style="908" hidden="1" customWidth="1"/>
    <col min="15356" max="15356" width="9.7109375" style="908" customWidth="1"/>
    <col min="15357" max="15357" width="67.85546875" style="908" customWidth="1"/>
    <col min="15358" max="15358" width="12.28515625" style="908" customWidth="1"/>
    <col min="15359" max="15360" width="5.42578125" style="908" customWidth="1"/>
    <col min="15361" max="15361" width="11.7109375" style="908" bestFit="1" customWidth="1"/>
    <col min="15362" max="15362" width="8.140625" style="908" customWidth="1"/>
    <col min="15363" max="15364" width="0" style="908" hidden="1" customWidth="1"/>
    <col min="15365" max="15365" width="19.42578125" style="908" bestFit="1" customWidth="1"/>
    <col min="15366" max="15366" width="60.7109375" style="908" customWidth="1"/>
    <col min="15367" max="15609" width="9.140625" style="908"/>
    <col min="15610" max="15610" width="7" style="908" customWidth="1"/>
    <col min="15611" max="15611" width="0" style="908" hidden="1" customWidth="1"/>
    <col min="15612" max="15612" width="9.7109375" style="908" customWidth="1"/>
    <col min="15613" max="15613" width="67.85546875" style="908" customWidth="1"/>
    <col min="15614" max="15614" width="12.28515625" style="908" customWidth="1"/>
    <col min="15615" max="15616" width="5.42578125" style="908" customWidth="1"/>
    <col min="15617" max="15617" width="11.7109375" style="908" bestFit="1" customWidth="1"/>
    <col min="15618" max="15618" width="8.140625" style="908" customWidth="1"/>
    <col min="15619" max="15620" width="0" style="908" hidden="1" customWidth="1"/>
    <col min="15621" max="15621" width="19.42578125" style="908" bestFit="1" customWidth="1"/>
    <col min="15622" max="15622" width="60.7109375" style="908" customWidth="1"/>
    <col min="15623" max="15865" width="9.140625" style="908"/>
    <col min="15866" max="15866" width="7" style="908" customWidth="1"/>
    <col min="15867" max="15867" width="0" style="908" hidden="1" customWidth="1"/>
    <col min="15868" max="15868" width="9.7109375" style="908" customWidth="1"/>
    <col min="15869" max="15869" width="67.85546875" style="908" customWidth="1"/>
    <col min="15870" max="15870" width="12.28515625" style="908" customWidth="1"/>
    <col min="15871" max="15872" width="5.42578125" style="908" customWidth="1"/>
    <col min="15873" max="15873" width="11.7109375" style="908" bestFit="1" customWidth="1"/>
    <col min="15874" max="15874" width="8.140625" style="908" customWidth="1"/>
    <col min="15875" max="15876" width="0" style="908" hidden="1" customWidth="1"/>
    <col min="15877" max="15877" width="19.42578125" style="908" bestFit="1" customWidth="1"/>
    <col min="15878" max="15878" width="60.7109375" style="908" customWidth="1"/>
    <col min="15879" max="16121" width="9.140625" style="908"/>
    <col min="16122" max="16122" width="7" style="908" customWidth="1"/>
    <col min="16123" max="16123" width="0" style="908" hidden="1" customWidth="1"/>
    <col min="16124" max="16124" width="9.7109375" style="908" customWidth="1"/>
    <col min="16125" max="16125" width="67.85546875" style="908" customWidth="1"/>
    <col min="16126" max="16126" width="12.28515625" style="908" customWidth="1"/>
    <col min="16127" max="16128" width="5.42578125" style="908" customWidth="1"/>
    <col min="16129" max="16129" width="11.7109375" style="908" bestFit="1" customWidth="1"/>
    <col min="16130" max="16130" width="8.140625" style="908" customWidth="1"/>
    <col min="16131" max="16132" width="0" style="908" hidden="1" customWidth="1"/>
    <col min="16133" max="16133" width="19.42578125" style="908" bestFit="1" customWidth="1"/>
    <col min="16134" max="16134" width="60.7109375" style="908" customWidth="1"/>
    <col min="16135" max="16384" width="9.140625" style="908"/>
  </cols>
  <sheetData>
    <row r="1" spans="1:11" ht="22.5" customHeight="1">
      <c r="A1" s="1042" t="s">
        <v>561</v>
      </c>
      <c r="B1" s="1043"/>
      <c r="C1" s="1043"/>
      <c r="D1" s="907"/>
      <c r="E1" s="907"/>
      <c r="F1" s="1044" t="s">
        <v>562</v>
      </c>
      <c r="G1" s="1044"/>
      <c r="H1" s="1044"/>
      <c r="I1" s="1044"/>
      <c r="J1" s="1044"/>
      <c r="K1" s="1045"/>
    </row>
    <row r="2" spans="1:11" ht="3" customHeight="1">
      <c r="A2" s="909"/>
      <c r="B2" s="910"/>
      <c r="C2" s="910"/>
      <c r="D2" s="911"/>
      <c r="E2" s="911"/>
      <c r="F2" s="912"/>
      <c r="G2" s="912"/>
      <c r="H2" s="912"/>
      <c r="I2" s="913"/>
      <c r="J2" s="913"/>
      <c r="K2" s="914"/>
    </row>
    <row r="3" spans="1:11" ht="9" customHeight="1">
      <c r="A3" s="691"/>
      <c r="B3" s="644"/>
      <c r="C3" s="644"/>
      <c r="D3" s="644"/>
      <c r="E3" s="644"/>
      <c r="F3" s="644"/>
      <c r="G3" s="644"/>
      <c r="H3" s="644"/>
      <c r="I3" s="644"/>
      <c r="J3" s="644"/>
      <c r="K3" s="692"/>
    </row>
    <row r="4" spans="1:11" ht="15.75">
      <c r="A4" s="1046" t="s">
        <v>594</v>
      </c>
      <c r="B4" s="1029"/>
      <c r="C4" s="1029"/>
      <c r="D4" s="1029"/>
      <c r="E4" s="1029"/>
      <c r="F4" s="1029"/>
      <c r="G4" s="1029"/>
      <c r="H4" s="1029"/>
      <c r="I4" s="1029"/>
      <c r="J4" s="1029"/>
      <c r="K4" s="1047"/>
    </row>
    <row r="5" spans="1:11" ht="9" customHeight="1">
      <c r="A5" s="827"/>
      <c r="B5" s="826"/>
      <c r="C5" s="826"/>
      <c r="D5" s="826"/>
      <c r="E5" s="826"/>
      <c r="F5" s="826"/>
      <c r="G5" s="826"/>
      <c r="H5" s="826"/>
      <c r="I5" s="826"/>
      <c r="J5" s="826"/>
      <c r="K5" s="828"/>
    </row>
    <row r="6" spans="1:11">
      <c r="A6" s="1048" t="s">
        <v>564</v>
      </c>
      <c r="B6" s="1032"/>
      <c r="C6" s="1032"/>
      <c r="D6" s="1032"/>
      <c r="E6" s="1032"/>
      <c r="F6" s="1032"/>
      <c r="G6" s="1032"/>
      <c r="H6" s="1032"/>
      <c r="I6" s="1032"/>
      <c r="J6" s="1032"/>
      <c r="K6" s="1049"/>
    </row>
    <row r="7" spans="1:11" ht="13.5" thickBot="1">
      <c r="A7" s="1050"/>
      <c r="B7" s="1035"/>
      <c r="C7" s="1035"/>
      <c r="D7" s="1035"/>
      <c r="E7" s="1035"/>
      <c r="F7" s="1035"/>
      <c r="G7" s="1035"/>
      <c r="H7" s="1035"/>
      <c r="I7" s="1035"/>
      <c r="J7" s="1051"/>
      <c r="K7" s="1052"/>
    </row>
    <row r="8" spans="1:11" ht="22.5" customHeight="1">
      <c r="A8" s="915" t="s">
        <v>565</v>
      </c>
      <c r="B8" s="916"/>
      <c r="C8" s="917" t="s">
        <v>35</v>
      </c>
      <c r="D8" s="918" t="s">
        <v>3</v>
      </c>
      <c r="E8" s="918" t="s">
        <v>787</v>
      </c>
      <c r="F8" s="919" t="s">
        <v>566</v>
      </c>
      <c r="G8" s="920" t="s">
        <v>567</v>
      </c>
      <c r="H8" s="920" t="s">
        <v>6</v>
      </c>
      <c r="I8" s="921" t="s">
        <v>568</v>
      </c>
      <c r="J8" s="922" t="s">
        <v>569</v>
      </c>
      <c r="K8" s="923" t="s">
        <v>570</v>
      </c>
    </row>
    <row r="9" spans="1:11" s="934" customFormat="1" ht="12" customHeight="1" thickBot="1">
      <c r="A9" s="924" t="s">
        <v>313</v>
      </c>
      <c r="B9" s="925"/>
      <c r="C9" s="925" t="s">
        <v>313</v>
      </c>
      <c r="D9" s="926" t="s">
        <v>158</v>
      </c>
      <c r="E9" s="927"/>
      <c r="F9" s="928" t="s">
        <v>313</v>
      </c>
      <c r="G9" s="929" t="s">
        <v>313</v>
      </c>
      <c r="H9" s="930" t="s">
        <v>571</v>
      </c>
      <c r="I9" s="931" t="s">
        <v>325</v>
      </c>
      <c r="J9" s="932" t="s">
        <v>571</v>
      </c>
      <c r="K9" s="933" t="s">
        <v>325</v>
      </c>
    </row>
    <row r="10" spans="1:11" s="934" customFormat="1">
      <c r="A10" s="935"/>
      <c r="B10" s="936"/>
      <c r="C10" s="937"/>
      <c r="D10" s="938"/>
      <c r="E10" s="938"/>
      <c r="F10" s="937"/>
      <c r="G10" s="937"/>
      <c r="H10" s="939"/>
      <c r="I10" s="940"/>
      <c r="J10" s="941"/>
      <c r="K10" s="344"/>
    </row>
    <row r="11" spans="1:11" s="934" customFormat="1">
      <c r="A11" s="935"/>
      <c r="B11" s="936"/>
      <c r="C11" s="942">
        <v>1</v>
      </c>
      <c r="D11" s="960" t="s">
        <v>572</v>
      </c>
      <c r="E11" s="960"/>
      <c r="F11" s="961"/>
      <c r="G11" s="961"/>
      <c r="H11" s="962"/>
      <c r="I11" s="963"/>
      <c r="J11" s="941"/>
      <c r="K11" s="344"/>
    </row>
    <row r="12" spans="1:11" s="934" customFormat="1">
      <c r="A12" s="935"/>
      <c r="B12" s="936"/>
      <c r="C12" s="942"/>
      <c r="D12" s="960" t="s">
        <v>595</v>
      </c>
      <c r="E12" s="960"/>
      <c r="F12" s="961"/>
      <c r="G12" s="961"/>
      <c r="H12" s="962"/>
      <c r="I12" s="963"/>
      <c r="J12" s="941"/>
      <c r="K12" s="344"/>
    </row>
    <row r="13" spans="1:11" s="934" customFormat="1">
      <c r="A13" s="935"/>
      <c r="B13" s="936"/>
      <c r="C13" s="943"/>
      <c r="D13" s="964" t="s">
        <v>596</v>
      </c>
      <c r="E13" s="964" t="s">
        <v>788</v>
      </c>
      <c r="F13" s="965" t="s">
        <v>10</v>
      </c>
      <c r="G13" s="965">
        <v>-2</v>
      </c>
      <c r="H13" s="965">
        <v>19495</v>
      </c>
      <c r="I13" s="966">
        <f>H13*G13</f>
        <v>-38990</v>
      </c>
      <c r="J13" s="941"/>
      <c r="K13" s="344"/>
    </row>
    <row r="14" spans="1:11" s="934" customFormat="1" ht="25.5">
      <c r="A14" s="935"/>
      <c r="B14" s="936"/>
      <c r="C14" s="942"/>
      <c r="D14" s="964" t="s">
        <v>597</v>
      </c>
      <c r="E14" s="964"/>
      <c r="F14" s="967"/>
      <c r="G14" s="965"/>
      <c r="H14" s="968"/>
      <c r="I14" s="966">
        <f>H14*G14</f>
        <v>0</v>
      </c>
      <c r="J14" s="941"/>
      <c r="K14" s="344"/>
    </row>
    <row r="15" spans="1:11" s="934" customFormat="1">
      <c r="A15" s="935"/>
      <c r="B15" s="936"/>
      <c r="C15" s="942"/>
      <c r="D15" s="964" t="s">
        <v>598</v>
      </c>
      <c r="E15" s="964" t="s">
        <v>789</v>
      </c>
      <c r="F15" s="965" t="s">
        <v>10</v>
      </c>
      <c r="G15" s="965">
        <v>-1</v>
      </c>
      <c r="H15" s="965">
        <v>1538</v>
      </c>
      <c r="I15" s="966">
        <f>H15*G15</f>
        <v>-1538</v>
      </c>
      <c r="J15" s="941"/>
      <c r="K15" s="344"/>
    </row>
    <row r="16" spans="1:11" s="934" customFormat="1">
      <c r="A16" s="935"/>
      <c r="B16" s="936"/>
      <c r="C16" s="942"/>
      <c r="D16" s="964" t="s">
        <v>599</v>
      </c>
      <c r="E16" s="964" t="s">
        <v>789</v>
      </c>
      <c r="F16" s="965" t="s">
        <v>10</v>
      </c>
      <c r="G16" s="965">
        <v>-1</v>
      </c>
      <c r="H16" s="965">
        <v>1293</v>
      </c>
      <c r="I16" s="966">
        <f>H16*G16</f>
        <v>-1293</v>
      </c>
      <c r="J16" s="941"/>
      <c r="K16" s="344"/>
    </row>
    <row r="17" spans="1:11" s="934" customFormat="1">
      <c r="A17" s="935"/>
      <c r="B17" s="936"/>
      <c r="C17" s="942"/>
      <c r="D17" s="964" t="s">
        <v>600</v>
      </c>
      <c r="E17" s="964" t="s">
        <v>790</v>
      </c>
      <c r="F17" s="967" t="s">
        <v>234</v>
      </c>
      <c r="G17" s="965">
        <v>-2</v>
      </c>
      <c r="H17" s="965">
        <v>63</v>
      </c>
      <c r="I17" s="966">
        <f>H17*G17</f>
        <v>-126</v>
      </c>
      <c r="J17" s="941"/>
      <c r="K17" s="344"/>
    </row>
    <row r="18" spans="1:11" s="934" customFormat="1">
      <c r="A18" s="935"/>
      <c r="B18" s="936"/>
      <c r="C18" s="937"/>
      <c r="D18" s="964"/>
      <c r="E18" s="964"/>
      <c r="F18" s="967"/>
      <c r="G18" s="965"/>
      <c r="H18" s="965"/>
      <c r="I18" s="966"/>
      <c r="J18" s="941"/>
      <c r="K18" s="344"/>
    </row>
    <row r="19" spans="1:11" s="934" customFormat="1">
      <c r="A19" s="935"/>
      <c r="B19" s="936"/>
      <c r="C19" s="937"/>
      <c r="D19" s="964"/>
      <c r="E19" s="964"/>
      <c r="F19" s="967"/>
      <c r="G19" s="965"/>
      <c r="H19" s="965"/>
      <c r="I19" s="966"/>
      <c r="J19" s="941"/>
      <c r="K19" s="344"/>
    </row>
    <row r="20" spans="1:11" s="934" customFormat="1">
      <c r="A20" s="935"/>
      <c r="B20" s="936"/>
      <c r="C20" s="937"/>
      <c r="D20" s="960" t="s">
        <v>601</v>
      </c>
      <c r="E20" s="964"/>
      <c r="F20" s="967"/>
      <c r="G20" s="965"/>
      <c r="H20" s="965"/>
      <c r="I20" s="966"/>
      <c r="J20" s="941"/>
      <c r="K20" s="344"/>
    </row>
    <row r="21" spans="1:11" s="934" customFormat="1">
      <c r="A21" s="935"/>
      <c r="B21" s="936"/>
      <c r="C21" s="937"/>
      <c r="D21" s="969" t="s">
        <v>602</v>
      </c>
      <c r="E21" s="964" t="s">
        <v>791</v>
      </c>
      <c r="F21" s="965" t="s">
        <v>10</v>
      </c>
      <c r="G21" s="965">
        <v>-1</v>
      </c>
      <c r="H21" s="965">
        <v>54848</v>
      </c>
      <c r="I21" s="966">
        <f>G21*H21</f>
        <v>-54848</v>
      </c>
      <c r="J21" s="941"/>
      <c r="K21" s="344"/>
    </row>
    <row r="22" spans="1:11" s="934" customFormat="1">
      <c r="A22" s="935"/>
      <c r="B22" s="936"/>
      <c r="C22" s="937"/>
      <c r="D22" s="964"/>
      <c r="E22" s="964"/>
      <c r="F22" s="967"/>
      <c r="G22" s="965"/>
      <c r="H22" s="965"/>
      <c r="I22" s="966"/>
      <c r="J22" s="941"/>
      <c r="K22" s="344"/>
    </row>
    <row r="23" spans="1:11" s="934" customFormat="1">
      <c r="A23" s="935"/>
      <c r="B23" s="936"/>
      <c r="C23" s="937"/>
      <c r="D23" s="960" t="s">
        <v>603</v>
      </c>
      <c r="E23" s="964"/>
      <c r="F23" s="967"/>
      <c r="G23" s="965"/>
      <c r="H23" s="965"/>
      <c r="I23" s="966"/>
      <c r="J23" s="941"/>
      <c r="K23" s="344"/>
    </row>
    <row r="24" spans="1:11" s="934" customFormat="1">
      <c r="A24" s="935"/>
      <c r="B24" s="936"/>
      <c r="C24" s="937"/>
      <c r="D24" s="969" t="s">
        <v>602</v>
      </c>
      <c r="E24" s="964" t="s">
        <v>791</v>
      </c>
      <c r="F24" s="965" t="s">
        <v>10</v>
      </c>
      <c r="G24" s="965">
        <v>-1</v>
      </c>
      <c r="H24" s="965">
        <v>54848</v>
      </c>
      <c r="I24" s="966">
        <f>G24*H24</f>
        <v>-54848</v>
      </c>
      <c r="J24" s="941"/>
      <c r="K24" s="344"/>
    </row>
    <row r="25" spans="1:11" s="934" customFormat="1">
      <c r="A25" s="935"/>
      <c r="B25" s="936"/>
      <c r="C25" s="937"/>
      <c r="D25" s="964"/>
      <c r="E25" s="964"/>
      <c r="F25" s="967"/>
      <c r="G25" s="965"/>
      <c r="H25" s="965"/>
      <c r="I25" s="966"/>
      <c r="J25" s="941"/>
      <c r="K25" s="344"/>
    </row>
    <row r="26" spans="1:11" s="934" customFormat="1">
      <c r="A26" s="935"/>
      <c r="B26" s="936"/>
      <c r="C26" s="937"/>
      <c r="D26" s="960" t="s">
        <v>604</v>
      </c>
      <c r="E26" s="960"/>
      <c r="F26" s="967"/>
      <c r="G26" s="965"/>
      <c r="H26" s="965"/>
      <c r="I26" s="966"/>
      <c r="J26" s="941"/>
      <c r="K26" s="344"/>
    </row>
    <row r="27" spans="1:11" s="934" customFormat="1">
      <c r="A27" s="935"/>
      <c r="B27" s="936"/>
      <c r="C27" s="937"/>
      <c r="D27" s="964" t="s">
        <v>605</v>
      </c>
      <c r="E27" s="964" t="s">
        <v>792</v>
      </c>
      <c r="F27" s="967"/>
      <c r="G27" s="965"/>
      <c r="H27" s="965"/>
      <c r="I27" s="966"/>
      <c r="J27" s="941"/>
      <c r="K27" s="344"/>
    </row>
    <row r="28" spans="1:11" s="934" customFormat="1">
      <c r="A28" s="935"/>
      <c r="B28" s="936"/>
      <c r="C28" s="937"/>
      <c r="D28" s="964" t="s">
        <v>606</v>
      </c>
      <c r="E28" s="964"/>
      <c r="F28" s="967" t="s">
        <v>10</v>
      </c>
      <c r="G28" s="965">
        <v>1</v>
      </c>
      <c r="H28" s="965">
        <v>94384</v>
      </c>
      <c r="I28" s="966">
        <f>H28*G28</f>
        <v>94384</v>
      </c>
      <c r="J28" s="941"/>
      <c r="K28" s="344"/>
    </row>
    <row r="29" spans="1:11" s="934" customFormat="1">
      <c r="A29" s="935"/>
      <c r="B29" s="936"/>
      <c r="C29" s="937"/>
      <c r="D29" s="964" t="s">
        <v>607</v>
      </c>
      <c r="E29" s="964"/>
      <c r="F29" s="967" t="s">
        <v>234</v>
      </c>
      <c r="G29" s="965">
        <v>25</v>
      </c>
      <c r="H29" s="965">
        <v>821</v>
      </c>
      <c r="I29" s="966">
        <f>H29*G29</f>
        <v>20525</v>
      </c>
      <c r="J29" s="941"/>
      <c r="K29" s="344"/>
    </row>
    <row r="30" spans="1:11" s="934" customFormat="1">
      <c r="A30" s="935"/>
      <c r="B30" s="936"/>
      <c r="C30" s="937"/>
      <c r="D30" s="964"/>
      <c r="E30" s="964"/>
      <c r="F30" s="967"/>
      <c r="G30" s="965"/>
      <c r="H30" s="965"/>
      <c r="I30" s="966"/>
      <c r="J30" s="941"/>
      <c r="K30" s="344"/>
    </row>
    <row r="31" spans="1:11" s="934" customFormat="1">
      <c r="A31" s="935"/>
      <c r="B31" s="936"/>
      <c r="C31" s="937"/>
      <c r="D31" s="964"/>
      <c r="E31" s="964"/>
      <c r="F31" s="967"/>
      <c r="G31" s="965"/>
      <c r="H31" s="965"/>
      <c r="I31" s="966"/>
      <c r="J31" s="941"/>
      <c r="K31" s="344"/>
    </row>
    <row r="32" spans="1:11" s="934" customFormat="1">
      <c r="A32" s="935"/>
      <c r="B32" s="936"/>
      <c r="C32" s="937"/>
      <c r="D32" s="960" t="s">
        <v>608</v>
      </c>
      <c r="E32" s="960"/>
      <c r="F32" s="967"/>
      <c r="G32" s="965"/>
      <c r="H32" s="965"/>
      <c r="I32" s="966"/>
      <c r="J32" s="941"/>
      <c r="K32" s="344"/>
    </row>
    <row r="33" spans="1:11" s="934" customFormat="1" ht="51">
      <c r="A33" s="935"/>
      <c r="B33" s="936"/>
      <c r="C33" s="937"/>
      <c r="D33" s="970" t="s">
        <v>793</v>
      </c>
      <c r="E33" s="964" t="s">
        <v>794</v>
      </c>
      <c r="F33" s="971" t="s">
        <v>10</v>
      </c>
      <c r="G33" s="972">
        <v>1</v>
      </c>
      <c r="H33" s="971">
        <v>195667.20000000001</v>
      </c>
      <c r="I33" s="966">
        <f t="shared" ref="I33:I67" si="0">H33*G33</f>
        <v>195667.20000000001</v>
      </c>
      <c r="J33" s="941"/>
      <c r="K33" s="344"/>
    </row>
    <row r="34" spans="1:11" s="934" customFormat="1" ht="38.25">
      <c r="A34" s="935"/>
      <c r="B34" s="936"/>
      <c r="C34" s="937"/>
      <c r="D34" s="970" t="s">
        <v>795</v>
      </c>
      <c r="E34" s="964" t="s">
        <v>794</v>
      </c>
      <c r="F34" s="971" t="s">
        <v>10</v>
      </c>
      <c r="G34" s="972">
        <v>1</v>
      </c>
      <c r="H34" s="971">
        <v>65707.199999999997</v>
      </c>
      <c r="I34" s="966">
        <f t="shared" si="0"/>
        <v>65707.199999999997</v>
      </c>
      <c r="J34" s="941"/>
      <c r="K34" s="344"/>
    </row>
    <row r="35" spans="1:11" s="934" customFormat="1">
      <c r="A35" s="935"/>
      <c r="B35" s="936"/>
      <c r="C35" s="937"/>
      <c r="D35" s="973" t="s">
        <v>609</v>
      </c>
      <c r="E35" s="964" t="s">
        <v>796</v>
      </c>
      <c r="F35" s="971" t="s">
        <v>10</v>
      </c>
      <c r="G35" s="972">
        <v>1</v>
      </c>
      <c r="H35" s="971"/>
      <c r="I35" s="966">
        <f t="shared" si="0"/>
        <v>0</v>
      </c>
      <c r="J35" s="941"/>
      <c r="K35" s="344"/>
    </row>
    <row r="36" spans="1:11" s="934" customFormat="1">
      <c r="A36" s="935"/>
      <c r="B36" s="936"/>
      <c r="C36" s="937"/>
      <c r="D36" s="973" t="s">
        <v>610</v>
      </c>
      <c r="E36" s="964" t="s">
        <v>796</v>
      </c>
      <c r="F36" s="971" t="s">
        <v>10</v>
      </c>
      <c r="G36" s="972">
        <v>1</v>
      </c>
      <c r="H36" s="971">
        <v>9711</v>
      </c>
      <c r="I36" s="966">
        <f t="shared" si="0"/>
        <v>9711</v>
      </c>
      <c r="J36" s="941"/>
      <c r="K36" s="344"/>
    </row>
    <row r="37" spans="1:11" s="934" customFormat="1">
      <c r="A37" s="935"/>
      <c r="B37" s="936"/>
      <c r="C37" s="937"/>
      <c r="D37" s="970" t="s">
        <v>611</v>
      </c>
      <c r="E37" s="964" t="s">
        <v>797</v>
      </c>
      <c r="F37" s="971" t="s">
        <v>10</v>
      </c>
      <c r="G37" s="972">
        <v>2</v>
      </c>
      <c r="H37" s="971">
        <v>1538</v>
      </c>
      <c r="I37" s="966">
        <f t="shared" si="0"/>
        <v>3076</v>
      </c>
      <c r="J37" s="941"/>
      <c r="K37" s="344"/>
    </row>
    <row r="38" spans="1:11" s="934" customFormat="1">
      <c r="A38" s="935"/>
      <c r="B38" s="936"/>
      <c r="C38" s="937"/>
      <c r="D38" s="970" t="s">
        <v>612</v>
      </c>
      <c r="E38" s="964" t="s">
        <v>797</v>
      </c>
      <c r="F38" s="971" t="s">
        <v>10</v>
      </c>
      <c r="G38" s="972">
        <v>1</v>
      </c>
      <c r="H38" s="971">
        <v>1293</v>
      </c>
      <c r="I38" s="966">
        <f t="shared" si="0"/>
        <v>1293</v>
      </c>
      <c r="J38" s="941"/>
      <c r="K38" s="344"/>
    </row>
    <row r="39" spans="1:11" s="934" customFormat="1">
      <c r="A39" s="935"/>
      <c r="B39" s="936"/>
      <c r="C39" s="937"/>
      <c r="D39" s="970" t="s">
        <v>613</v>
      </c>
      <c r="E39" s="964" t="s">
        <v>798</v>
      </c>
      <c r="F39" s="974" t="s">
        <v>234</v>
      </c>
      <c r="G39" s="972">
        <v>4</v>
      </c>
      <c r="H39" s="971">
        <v>165</v>
      </c>
      <c r="I39" s="966">
        <f t="shared" si="0"/>
        <v>660</v>
      </c>
      <c r="J39" s="941"/>
      <c r="K39" s="344"/>
    </row>
    <row r="40" spans="1:11" s="934" customFormat="1">
      <c r="A40" s="935"/>
      <c r="B40" s="936"/>
      <c r="C40" s="937"/>
      <c r="D40" s="970" t="s">
        <v>614</v>
      </c>
      <c r="E40" s="964" t="s">
        <v>798</v>
      </c>
      <c r="F40" s="974" t="s">
        <v>234</v>
      </c>
      <c r="G40" s="972">
        <v>2</v>
      </c>
      <c r="H40" s="971">
        <v>62</v>
      </c>
      <c r="I40" s="966">
        <f t="shared" si="0"/>
        <v>124</v>
      </c>
      <c r="J40" s="941"/>
      <c r="K40" s="344"/>
    </row>
    <row r="41" spans="1:11" s="934" customFormat="1">
      <c r="A41" s="935"/>
      <c r="B41" s="936"/>
      <c r="C41" s="937"/>
      <c r="D41" s="973" t="s">
        <v>615</v>
      </c>
      <c r="E41" s="964" t="s">
        <v>797</v>
      </c>
      <c r="F41" s="971" t="s">
        <v>10</v>
      </c>
      <c r="G41" s="972">
        <v>1</v>
      </c>
      <c r="H41" s="971">
        <v>3029</v>
      </c>
      <c r="I41" s="966">
        <f t="shared" si="0"/>
        <v>3029</v>
      </c>
      <c r="J41" s="941"/>
      <c r="K41" s="344"/>
    </row>
    <row r="42" spans="1:11" s="934" customFormat="1">
      <c r="A42" s="935"/>
      <c r="B42" s="936"/>
      <c r="C42" s="937"/>
      <c r="D42" s="973" t="s">
        <v>616</v>
      </c>
      <c r="E42" s="964" t="s">
        <v>797</v>
      </c>
      <c r="F42" s="971" t="s">
        <v>10</v>
      </c>
      <c r="G42" s="972">
        <v>1</v>
      </c>
      <c r="H42" s="971">
        <v>4181</v>
      </c>
      <c r="I42" s="966">
        <f t="shared" si="0"/>
        <v>4181</v>
      </c>
      <c r="J42" s="941"/>
      <c r="K42" s="344"/>
    </row>
    <row r="43" spans="1:11" s="934" customFormat="1">
      <c r="A43" s="935"/>
      <c r="B43" s="936"/>
      <c r="C43" s="937"/>
      <c r="D43" s="970" t="s">
        <v>617</v>
      </c>
      <c r="E43" s="964" t="s">
        <v>799</v>
      </c>
      <c r="F43" s="971" t="s">
        <v>10</v>
      </c>
      <c r="G43" s="972">
        <v>1</v>
      </c>
      <c r="H43" s="971">
        <v>540</v>
      </c>
      <c r="I43" s="966">
        <f t="shared" si="0"/>
        <v>540</v>
      </c>
      <c r="J43" s="941"/>
      <c r="K43" s="344"/>
    </row>
    <row r="44" spans="1:11" s="934" customFormat="1">
      <c r="A44" s="935"/>
      <c r="B44" s="936"/>
      <c r="C44" s="937"/>
      <c r="D44" s="970" t="s">
        <v>618</v>
      </c>
      <c r="E44" s="964" t="s">
        <v>799</v>
      </c>
      <c r="F44" s="971" t="s">
        <v>10</v>
      </c>
      <c r="G44" s="972">
        <v>2</v>
      </c>
      <c r="H44" s="971">
        <v>284</v>
      </c>
      <c r="I44" s="966">
        <f t="shared" si="0"/>
        <v>568</v>
      </c>
      <c r="J44" s="941"/>
      <c r="K44" s="344"/>
    </row>
    <row r="45" spans="1:11" s="934" customFormat="1">
      <c r="A45" s="935"/>
      <c r="B45" s="936"/>
      <c r="C45" s="937"/>
      <c r="D45" s="973" t="s">
        <v>619</v>
      </c>
      <c r="E45" s="964" t="s">
        <v>798</v>
      </c>
      <c r="F45" s="971" t="s">
        <v>10</v>
      </c>
      <c r="G45" s="972">
        <v>1</v>
      </c>
      <c r="H45" s="971">
        <v>172</v>
      </c>
      <c r="I45" s="966">
        <f t="shared" si="0"/>
        <v>172</v>
      </c>
      <c r="J45" s="941"/>
      <c r="K45" s="344"/>
    </row>
    <row r="46" spans="1:11" s="934" customFormat="1">
      <c r="A46" s="935"/>
      <c r="B46" s="936"/>
      <c r="C46" s="937"/>
      <c r="D46" s="973" t="s">
        <v>620</v>
      </c>
      <c r="E46" s="964" t="s">
        <v>798</v>
      </c>
      <c r="F46" s="971" t="s">
        <v>10</v>
      </c>
      <c r="G46" s="972">
        <v>2</v>
      </c>
      <c r="H46" s="971">
        <v>91</v>
      </c>
      <c r="I46" s="966">
        <f t="shared" si="0"/>
        <v>182</v>
      </c>
      <c r="J46" s="941"/>
      <c r="K46" s="344"/>
    </row>
    <row r="47" spans="1:11" s="934" customFormat="1">
      <c r="A47" s="935"/>
      <c r="B47" s="936"/>
      <c r="C47" s="937"/>
      <c r="D47" s="970" t="s">
        <v>621</v>
      </c>
      <c r="E47" s="964" t="s">
        <v>798</v>
      </c>
      <c r="F47" s="971" t="s">
        <v>234</v>
      </c>
      <c r="G47" s="972">
        <v>2</v>
      </c>
      <c r="H47" s="971">
        <v>48</v>
      </c>
      <c r="I47" s="966">
        <f t="shared" si="0"/>
        <v>96</v>
      </c>
      <c r="J47" s="941"/>
      <c r="K47" s="344"/>
    </row>
    <row r="48" spans="1:11" s="934" customFormat="1">
      <c r="A48" s="935"/>
      <c r="B48" s="936"/>
      <c r="C48" s="937"/>
      <c r="D48" s="970" t="s">
        <v>622</v>
      </c>
      <c r="E48" s="964" t="s">
        <v>798</v>
      </c>
      <c r="F48" s="971" t="s">
        <v>234</v>
      </c>
      <c r="G48" s="972">
        <v>2</v>
      </c>
      <c r="H48" s="971">
        <v>114</v>
      </c>
      <c r="I48" s="966">
        <f t="shared" si="0"/>
        <v>228</v>
      </c>
      <c r="J48" s="941"/>
      <c r="K48" s="344"/>
    </row>
    <row r="49" spans="1:11" s="934" customFormat="1">
      <c r="A49" s="935"/>
      <c r="B49" s="936"/>
      <c r="C49" s="937"/>
      <c r="D49" s="970" t="s">
        <v>623</v>
      </c>
      <c r="E49" s="964" t="s">
        <v>799</v>
      </c>
      <c r="F49" s="971" t="s">
        <v>10</v>
      </c>
      <c r="G49" s="972">
        <v>4</v>
      </c>
      <c r="H49" s="971">
        <v>320</v>
      </c>
      <c r="I49" s="966">
        <f t="shared" si="0"/>
        <v>1280</v>
      </c>
      <c r="J49" s="941"/>
      <c r="K49" s="344"/>
    </row>
    <row r="50" spans="1:11" s="934" customFormat="1">
      <c r="A50" s="935"/>
      <c r="B50" s="936"/>
      <c r="C50" s="937"/>
      <c r="D50" s="973" t="s">
        <v>624</v>
      </c>
      <c r="E50" s="964" t="s">
        <v>799</v>
      </c>
      <c r="F50" s="971" t="s">
        <v>10</v>
      </c>
      <c r="G50" s="972">
        <v>1</v>
      </c>
      <c r="H50" s="971">
        <v>694</v>
      </c>
      <c r="I50" s="966">
        <f t="shared" si="0"/>
        <v>694</v>
      </c>
      <c r="J50" s="941"/>
      <c r="K50" s="344"/>
    </row>
    <row r="51" spans="1:11" s="934" customFormat="1">
      <c r="A51" s="935"/>
      <c r="B51" s="936"/>
      <c r="C51" s="937"/>
      <c r="D51" s="973" t="s">
        <v>625</v>
      </c>
      <c r="E51" s="964" t="s">
        <v>799</v>
      </c>
      <c r="F51" s="971" t="s">
        <v>10</v>
      </c>
      <c r="G51" s="972">
        <v>1</v>
      </c>
      <c r="H51" s="971">
        <v>845</v>
      </c>
      <c r="I51" s="966">
        <f t="shared" si="0"/>
        <v>845</v>
      </c>
      <c r="J51" s="941"/>
      <c r="K51" s="344"/>
    </row>
    <row r="52" spans="1:11" s="934" customFormat="1">
      <c r="A52" s="935"/>
      <c r="B52" s="936"/>
      <c r="C52" s="937"/>
      <c r="D52" s="973" t="s">
        <v>626</v>
      </c>
      <c r="E52" s="964" t="s">
        <v>800</v>
      </c>
      <c r="F52" s="971" t="s">
        <v>10</v>
      </c>
      <c r="G52" s="972">
        <v>3</v>
      </c>
      <c r="H52" s="971">
        <v>1678</v>
      </c>
      <c r="I52" s="966">
        <f t="shared" si="0"/>
        <v>5034</v>
      </c>
      <c r="J52" s="941"/>
      <c r="K52" s="344"/>
    </row>
    <row r="53" spans="1:11" s="934" customFormat="1">
      <c r="A53" s="935"/>
      <c r="B53" s="936"/>
      <c r="C53" s="937"/>
      <c r="D53" s="973" t="s">
        <v>627</v>
      </c>
      <c r="E53" s="964" t="s">
        <v>800</v>
      </c>
      <c r="F53" s="971" t="s">
        <v>10</v>
      </c>
      <c r="G53" s="972">
        <v>1</v>
      </c>
      <c r="H53" s="971">
        <v>1482</v>
      </c>
      <c r="I53" s="966">
        <f t="shared" si="0"/>
        <v>1482</v>
      </c>
      <c r="J53" s="941"/>
      <c r="K53" s="344"/>
    </row>
    <row r="54" spans="1:11" s="934" customFormat="1">
      <c r="A54" s="935"/>
      <c r="B54" s="936"/>
      <c r="C54" s="937"/>
      <c r="D54" s="973" t="s">
        <v>615</v>
      </c>
      <c r="E54" s="964" t="s">
        <v>797</v>
      </c>
      <c r="F54" s="971" t="s">
        <v>10</v>
      </c>
      <c r="G54" s="972">
        <v>1</v>
      </c>
      <c r="H54" s="971">
        <v>3029</v>
      </c>
      <c r="I54" s="966">
        <f t="shared" si="0"/>
        <v>3029</v>
      </c>
      <c r="J54" s="941"/>
      <c r="K54" s="344"/>
    </row>
    <row r="55" spans="1:11" s="934" customFormat="1">
      <c r="A55" s="935"/>
      <c r="B55" s="936"/>
      <c r="C55" s="937"/>
      <c r="D55" s="973" t="s">
        <v>615</v>
      </c>
      <c r="E55" s="964" t="s">
        <v>797</v>
      </c>
      <c r="F55" s="971" t="s">
        <v>10</v>
      </c>
      <c r="G55" s="972">
        <v>1</v>
      </c>
      <c r="H55" s="971">
        <v>3029</v>
      </c>
      <c r="I55" s="966">
        <f t="shared" si="0"/>
        <v>3029</v>
      </c>
      <c r="J55" s="941"/>
      <c r="K55" s="344"/>
    </row>
    <row r="56" spans="1:11" s="934" customFormat="1">
      <c r="A56" s="935"/>
      <c r="B56" s="936"/>
      <c r="C56" s="937"/>
      <c r="D56" s="973" t="s">
        <v>616</v>
      </c>
      <c r="E56" s="964" t="s">
        <v>797</v>
      </c>
      <c r="F56" s="971" t="s">
        <v>10</v>
      </c>
      <c r="G56" s="972">
        <v>1</v>
      </c>
      <c r="H56" s="971">
        <v>4181</v>
      </c>
      <c r="I56" s="966">
        <f t="shared" si="0"/>
        <v>4181</v>
      </c>
      <c r="J56" s="941"/>
      <c r="K56" s="344"/>
    </row>
    <row r="57" spans="1:11" s="934" customFormat="1">
      <c r="A57" s="935"/>
      <c r="B57" s="936"/>
      <c r="C57" s="937"/>
      <c r="D57" s="973" t="s">
        <v>616</v>
      </c>
      <c r="E57" s="964" t="s">
        <v>797</v>
      </c>
      <c r="F57" s="971" t="s">
        <v>10</v>
      </c>
      <c r="G57" s="972">
        <v>1</v>
      </c>
      <c r="H57" s="971">
        <v>4181</v>
      </c>
      <c r="I57" s="966">
        <f t="shared" si="0"/>
        <v>4181</v>
      </c>
      <c r="J57" s="941"/>
      <c r="K57" s="344"/>
    </row>
    <row r="58" spans="1:11" s="934" customFormat="1">
      <c r="A58" s="935"/>
      <c r="B58" s="936"/>
      <c r="C58" s="937"/>
      <c r="D58" s="973" t="s">
        <v>628</v>
      </c>
      <c r="E58" s="964"/>
      <c r="F58" s="971" t="s">
        <v>10</v>
      </c>
      <c r="G58" s="972">
        <v>0</v>
      </c>
      <c r="H58" s="971"/>
      <c r="I58" s="966">
        <f t="shared" si="0"/>
        <v>0</v>
      </c>
      <c r="J58" s="941"/>
      <c r="K58" s="344"/>
    </row>
    <row r="59" spans="1:11" s="934" customFormat="1">
      <c r="A59" s="935"/>
      <c r="B59" s="936"/>
      <c r="C59" s="937"/>
      <c r="D59" s="970" t="s">
        <v>629</v>
      </c>
      <c r="E59" s="964"/>
      <c r="F59" s="974" t="s">
        <v>256</v>
      </c>
      <c r="G59" s="972">
        <v>47</v>
      </c>
      <c r="H59" s="971">
        <v>825</v>
      </c>
      <c r="I59" s="966">
        <f t="shared" si="0"/>
        <v>38775</v>
      </c>
      <c r="J59" s="941"/>
      <c r="K59" s="344"/>
    </row>
    <row r="60" spans="1:11" s="934" customFormat="1">
      <c r="A60" s="935"/>
      <c r="B60" s="936"/>
      <c r="C60" s="937"/>
      <c r="D60" s="970" t="s">
        <v>630</v>
      </c>
      <c r="E60" s="964"/>
      <c r="F60" s="974" t="s">
        <v>256</v>
      </c>
      <c r="G60" s="972">
        <v>9</v>
      </c>
      <c r="H60" s="971">
        <v>262</v>
      </c>
      <c r="I60" s="966">
        <f t="shared" si="0"/>
        <v>2358</v>
      </c>
      <c r="J60" s="941"/>
      <c r="K60" s="344"/>
    </row>
    <row r="61" spans="1:11" s="934" customFormat="1">
      <c r="A61" s="935"/>
      <c r="B61" s="936"/>
      <c r="C61" s="937"/>
      <c r="D61" s="970" t="s">
        <v>631</v>
      </c>
      <c r="E61" s="964"/>
      <c r="F61" s="974" t="s">
        <v>256</v>
      </c>
      <c r="G61" s="972">
        <v>58</v>
      </c>
      <c r="H61" s="971">
        <v>309</v>
      </c>
      <c r="I61" s="966">
        <f t="shared" si="0"/>
        <v>17922</v>
      </c>
      <c r="J61" s="941"/>
      <c r="K61" s="344"/>
    </row>
    <row r="62" spans="1:11" s="934" customFormat="1">
      <c r="A62" s="935"/>
      <c r="B62" s="936"/>
      <c r="C62" s="937"/>
      <c r="D62" s="970" t="s">
        <v>632</v>
      </c>
      <c r="E62" s="964"/>
      <c r="F62" s="974" t="s">
        <v>256</v>
      </c>
      <c r="G62" s="972">
        <v>58</v>
      </c>
      <c r="H62" s="971">
        <v>449</v>
      </c>
      <c r="I62" s="966">
        <f t="shared" si="0"/>
        <v>26042</v>
      </c>
      <c r="J62" s="941"/>
      <c r="K62" s="344"/>
    </row>
    <row r="63" spans="1:11" s="934" customFormat="1">
      <c r="A63" s="935"/>
      <c r="B63" s="936"/>
      <c r="C63" s="937"/>
      <c r="D63" s="970" t="s">
        <v>633</v>
      </c>
      <c r="E63" s="964"/>
      <c r="F63" s="971" t="s">
        <v>234</v>
      </c>
      <c r="G63" s="972">
        <v>7</v>
      </c>
      <c r="H63" s="971">
        <v>336</v>
      </c>
      <c r="I63" s="966">
        <f t="shared" si="0"/>
        <v>2352</v>
      </c>
      <c r="J63" s="941"/>
      <c r="K63" s="344"/>
    </row>
    <row r="64" spans="1:11" s="934" customFormat="1">
      <c r="A64" s="935"/>
      <c r="B64" s="936"/>
      <c r="C64" s="937"/>
      <c r="D64" s="970" t="s">
        <v>634</v>
      </c>
      <c r="E64" s="964"/>
      <c r="F64" s="971" t="s">
        <v>234</v>
      </c>
      <c r="G64" s="972">
        <v>6</v>
      </c>
      <c r="H64" s="971">
        <v>295</v>
      </c>
      <c r="I64" s="966">
        <f t="shared" si="0"/>
        <v>1770</v>
      </c>
      <c r="J64" s="941"/>
      <c r="K64" s="344"/>
    </row>
    <row r="65" spans="1:11" s="934" customFormat="1">
      <c r="A65" s="935"/>
      <c r="B65" s="936"/>
      <c r="C65" s="937"/>
      <c r="D65" s="970" t="s">
        <v>635</v>
      </c>
      <c r="E65" s="964"/>
      <c r="F65" s="971" t="s">
        <v>234</v>
      </c>
      <c r="G65" s="972">
        <v>2</v>
      </c>
      <c r="H65" s="971">
        <v>274</v>
      </c>
      <c r="I65" s="966">
        <f t="shared" si="0"/>
        <v>548</v>
      </c>
      <c r="J65" s="941"/>
      <c r="K65" s="344"/>
    </row>
    <row r="66" spans="1:11" s="934" customFormat="1">
      <c r="A66" s="935"/>
      <c r="B66" s="936"/>
      <c r="C66" s="937"/>
      <c r="D66" s="970" t="s">
        <v>636</v>
      </c>
      <c r="E66" s="964"/>
      <c r="F66" s="971" t="s">
        <v>234</v>
      </c>
      <c r="G66" s="972">
        <v>4.5</v>
      </c>
      <c r="H66" s="971">
        <v>205</v>
      </c>
      <c r="I66" s="966">
        <f t="shared" si="0"/>
        <v>922.5</v>
      </c>
      <c r="J66" s="941"/>
      <c r="K66" s="344"/>
    </row>
    <row r="67" spans="1:11" s="934" customFormat="1">
      <c r="A67" s="935"/>
      <c r="B67" s="936"/>
      <c r="C67" s="937"/>
      <c r="D67" s="970" t="s">
        <v>637</v>
      </c>
      <c r="E67" s="964"/>
      <c r="F67" s="974" t="s">
        <v>234</v>
      </c>
      <c r="G67" s="972">
        <v>11</v>
      </c>
      <c r="H67" s="971">
        <v>1320</v>
      </c>
      <c r="I67" s="966">
        <f t="shared" si="0"/>
        <v>14520</v>
      </c>
      <c r="J67" s="941"/>
      <c r="K67" s="344"/>
    </row>
    <row r="68" spans="1:11" s="934" customFormat="1">
      <c r="A68" s="935"/>
      <c r="B68" s="936"/>
      <c r="C68" s="937"/>
      <c r="D68" s="970" t="s">
        <v>638</v>
      </c>
      <c r="E68" s="964"/>
      <c r="F68" s="974" t="s">
        <v>10</v>
      </c>
      <c r="G68" s="972">
        <v>1</v>
      </c>
      <c r="H68" s="971">
        <v>8800</v>
      </c>
      <c r="I68" s="966">
        <f>H68*G68</f>
        <v>8800</v>
      </c>
      <c r="J68" s="941"/>
      <c r="K68" s="344"/>
    </row>
    <row r="69" spans="1:11" s="934" customFormat="1">
      <c r="A69" s="935"/>
      <c r="B69" s="936"/>
      <c r="C69" s="937"/>
      <c r="D69" s="964"/>
      <c r="E69" s="964"/>
      <c r="F69" s="967"/>
      <c r="G69" s="965"/>
      <c r="H69" s="965"/>
      <c r="I69" s="966"/>
      <c r="J69" s="941"/>
      <c r="K69" s="344"/>
    </row>
    <row r="70" spans="1:11" s="934" customFormat="1">
      <c r="A70" s="935"/>
      <c r="B70" s="936"/>
      <c r="C70" s="937"/>
      <c r="D70" s="964"/>
      <c r="E70" s="964"/>
      <c r="F70" s="967"/>
      <c r="G70" s="965"/>
      <c r="H70" s="965"/>
      <c r="I70" s="966"/>
      <c r="J70" s="941"/>
      <c r="K70" s="344"/>
    </row>
    <row r="71" spans="1:11" s="934" customFormat="1">
      <c r="A71" s="935"/>
      <c r="B71" s="936"/>
      <c r="C71" s="937"/>
      <c r="D71" s="975" t="s">
        <v>639</v>
      </c>
      <c r="E71" s="975"/>
      <c r="F71" s="967"/>
      <c r="G71" s="965"/>
      <c r="H71" s="965"/>
      <c r="I71" s="966"/>
      <c r="J71" s="941"/>
      <c r="K71" s="344"/>
    </row>
    <row r="72" spans="1:11" s="934" customFormat="1">
      <c r="A72" s="935"/>
      <c r="B72" s="936"/>
      <c r="C72" s="937"/>
      <c r="D72" s="964" t="s">
        <v>640</v>
      </c>
      <c r="E72" s="964" t="s">
        <v>799</v>
      </c>
      <c r="F72" s="967" t="s">
        <v>10</v>
      </c>
      <c r="G72" s="965">
        <v>5</v>
      </c>
      <c r="H72" s="965">
        <v>2649</v>
      </c>
      <c r="I72" s="966">
        <f>H72*G72</f>
        <v>13245</v>
      </c>
      <c r="J72" s="941"/>
      <c r="K72" s="344"/>
    </row>
    <row r="73" spans="1:11" s="934" customFormat="1">
      <c r="A73" s="935"/>
      <c r="B73" s="936"/>
      <c r="C73" s="937"/>
      <c r="D73" s="964" t="s">
        <v>641</v>
      </c>
      <c r="E73" s="964" t="s">
        <v>799</v>
      </c>
      <c r="F73" s="967" t="s">
        <v>10</v>
      </c>
      <c r="G73" s="965">
        <v>2</v>
      </c>
      <c r="H73" s="965">
        <v>4181</v>
      </c>
      <c r="I73" s="966">
        <f>H73*G73</f>
        <v>8362</v>
      </c>
      <c r="J73" s="941"/>
      <c r="K73" s="344"/>
    </row>
    <row r="74" spans="1:11" s="934" customFormat="1">
      <c r="A74" s="935"/>
      <c r="B74" s="936"/>
      <c r="C74" s="937"/>
      <c r="D74" s="964" t="s">
        <v>642</v>
      </c>
      <c r="E74" s="964"/>
      <c r="F74" s="967" t="s">
        <v>234</v>
      </c>
      <c r="G74" s="965">
        <v>6</v>
      </c>
      <c r="H74" s="965">
        <v>205</v>
      </c>
      <c r="I74" s="966">
        <f>H74*G74</f>
        <v>1230</v>
      </c>
      <c r="J74" s="941"/>
      <c r="K74" s="344"/>
    </row>
    <row r="75" spans="1:11" s="934" customFormat="1">
      <c r="A75" s="935"/>
      <c r="B75" s="936"/>
      <c r="C75" s="937"/>
      <c r="D75" s="964"/>
      <c r="E75" s="964"/>
      <c r="F75" s="967"/>
      <c r="G75" s="965"/>
      <c r="H75" s="965"/>
      <c r="I75" s="966"/>
      <c r="J75" s="941"/>
      <c r="K75" s="344"/>
    </row>
    <row r="76" spans="1:11" s="934" customFormat="1">
      <c r="A76" s="935"/>
      <c r="B76" s="936"/>
      <c r="C76" s="937"/>
      <c r="D76" s="964"/>
      <c r="E76" s="964"/>
      <c r="F76" s="967"/>
      <c r="G76" s="965"/>
      <c r="H76" s="965"/>
      <c r="I76" s="966"/>
      <c r="J76" s="941"/>
      <c r="K76" s="344"/>
    </row>
    <row r="77" spans="1:11" s="934" customFormat="1">
      <c r="A77" s="935"/>
      <c r="B77" s="936"/>
      <c r="C77" s="937"/>
      <c r="D77" s="975" t="s">
        <v>643</v>
      </c>
      <c r="E77" s="975"/>
      <c r="F77" s="967"/>
      <c r="G77" s="965"/>
      <c r="H77" s="965"/>
      <c r="I77" s="966"/>
      <c r="J77" s="941"/>
      <c r="K77" s="344"/>
    </row>
    <row r="78" spans="1:11" s="934" customFormat="1">
      <c r="A78" s="935"/>
      <c r="B78" s="936"/>
      <c r="C78" s="937"/>
      <c r="D78" s="964" t="s">
        <v>640</v>
      </c>
      <c r="E78" s="964" t="s">
        <v>801</v>
      </c>
      <c r="F78" s="967" t="s">
        <v>10</v>
      </c>
      <c r="G78" s="965">
        <v>1</v>
      </c>
      <c r="H78" s="965">
        <v>2649</v>
      </c>
      <c r="I78" s="966">
        <f>H78*G78</f>
        <v>2649</v>
      </c>
      <c r="J78" s="941"/>
      <c r="K78" s="344"/>
    </row>
    <row r="79" spans="1:11" s="934" customFormat="1" ht="25.5">
      <c r="A79" s="935"/>
      <c r="B79" s="936"/>
      <c r="C79" s="937"/>
      <c r="D79" s="964" t="s">
        <v>644</v>
      </c>
      <c r="E79" s="964" t="s">
        <v>801</v>
      </c>
      <c r="F79" s="967" t="s">
        <v>10</v>
      </c>
      <c r="G79" s="965">
        <v>1</v>
      </c>
      <c r="H79" s="965">
        <v>20394</v>
      </c>
      <c r="I79" s="966">
        <f>H79*G79</f>
        <v>20394</v>
      </c>
      <c r="J79" s="941"/>
      <c r="K79" s="344"/>
    </row>
    <row r="80" spans="1:11" s="934" customFormat="1">
      <c r="A80" s="935"/>
      <c r="B80" s="936"/>
      <c r="C80" s="937"/>
      <c r="D80" s="964" t="s">
        <v>645</v>
      </c>
      <c r="E80" s="964"/>
      <c r="F80" s="967" t="s">
        <v>234</v>
      </c>
      <c r="G80" s="965">
        <v>8</v>
      </c>
      <c r="H80" s="965">
        <v>205</v>
      </c>
      <c r="I80" s="966">
        <f>H80*G80</f>
        <v>1640</v>
      </c>
      <c r="J80" s="941"/>
      <c r="K80" s="344"/>
    </row>
    <row r="81" spans="1:11" s="934" customFormat="1">
      <c r="A81" s="935"/>
      <c r="B81" s="936"/>
      <c r="C81" s="937"/>
      <c r="D81" s="964"/>
      <c r="E81" s="964"/>
      <c r="F81" s="967"/>
      <c r="G81" s="965"/>
      <c r="H81" s="965"/>
      <c r="I81" s="966"/>
      <c r="J81" s="941"/>
      <c r="K81" s="344"/>
    </row>
    <row r="82" spans="1:11" s="934" customFormat="1">
      <c r="A82" s="935"/>
      <c r="B82" s="936"/>
      <c r="C82" s="937"/>
      <c r="D82" s="964"/>
      <c r="E82" s="964"/>
      <c r="F82" s="967"/>
      <c r="G82" s="965"/>
      <c r="H82" s="965"/>
      <c r="I82" s="966"/>
      <c r="J82" s="941"/>
      <c r="K82" s="344"/>
    </row>
    <row r="83" spans="1:11" s="934" customFormat="1">
      <c r="A83" s="935"/>
      <c r="B83" s="936"/>
      <c r="C83" s="937"/>
      <c r="D83" s="975" t="s">
        <v>646</v>
      </c>
      <c r="E83" s="975"/>
      <c r="F83" s="967"/>
      <c r="G83" s="965"/>
      <c r="H83" s="965"/>
      <c r="I83" s="966"/>
      <c r="J83" s="941"/>
      <c r="K83" s="344"/>
    </row>
    <row r="84" spans="1:11" s="934" customFormat="1">
      <c r="A84" s="935"/>
      <c r="B84" s="936"/>
      <c r="C84" s="937"/>
      <c r="D84" s="964" t="s">
        <v>647</v>
      </c>
      <c r="E84" s="964" t="s">
        <v>802</v>
      </c>
      <c r="F84" s="967" t="s">
        <v>10</v>
      </c>
      <c r="G84" s="965">
        <v>-1</v>
      </c>
      <c r="H84" s="965">
        <v>55382</v>
      </c>
      <c r="I84" s="966">
        <f>G84*H84</f>
        <v>-55382</v>
      </c>
      <c r="J84" s="941"/>
      <c r="K84" s="344"/>
    </row>
    <row r="85" spans="1:11" s="934" customFormat="1">
      <c r="A85" s="935"/>
      <c r="B85" s="936"/>
      <c r="C85" s="937"/>
      <c r="D85" s="964" t="s">
        <v>648</v>
      </c>
      <c r="E85" s="964" t="s">
        <v>792</v>
      </c>
      <c r="F85" s="967" t="s">
        <v>10</v>
      </c>
      <c r="G85" s="965">
        <v>1</v>
      </c>
      <c r="H85" s="965">
        <v>79718</v>
      </c>
      <c r="I85" s="966">
        <f>H85*G85</f>
        <v>79718</v>
      </c>
      <c r="J85" s="941"/>
      <c r="K85" s="344"/>
    </row>
    <row r="86" spans="1:11" s="934" customFormat="1">
      <c r="A86" s="935"/>
      <c r="B86" s="936"/>
      <c r="C86" s="937"/>
      <c r="D86" s="964"/>
      <c r="E86" s="964"/>
      <c r="F86" s="967"/>
      <c r="G86" s="965"/>
      <c r="H86" s="965"/>
      <c r="I86" s="966"/>
      <c r="J86" s="941"/>
      <c r="K86" s="344"/>
    </row>
    <row r="87" spans="1:11" s="934" customFormat="1">
      <c r="A87" s="935"/>
      <c r="B87" s="936"/>
      <c r="C87" s="937"/>
      <c r="D87" s="964"/>
      <c r="E87" s="964"/>
      <c r="F87" s="967"/>
      <c r="G87" s="965"/>
      <c r="H87" s="965"/>
      <c r="I87" s="966"/>
      <c r="J87" s="941"/>
      <c r="K87" s="344"/>
    </row>
    <row r="88" spans="1:11" s="934" customFormat="1">
      <c r="A88" s="935"/>
      <c r="B88" s="936"/>
      <c r="C88" s="937"/>
      <c r="D88" s="975" t="s">
        <v>649</v>
      </c>
      <c r="E88" s="975"/>
      <c r="F88" s="967"/>
      <c r="G88" s="965"/>
      <c r="H88" s="965"/>
      <c r="I88" s="966"/>
      <c r="J88" s="941"/>
      <c r="K88" s="344"/>
    </row>
    <row r="89" spans="1:11" s="934" customFormat="1">
      <c r="A89" s="935"/>
      <c r="B89" s="936"/>
      <c r="C89" s="937"/>
      <c r="D89" s="964" t="s">
        <v>647</v>
      </c>
      <c r="E89" s="964" t="s">
        <v>802</v>
      </c>
      <c r="F89" s="967" t="s">
        <v>10</v>
      </c>
      <c r="G89" s="965">
        <v>-1</v>
      </c>
      <c r="H89" s="965">
        <v>55382</v>
      </c>
      <c r="I89" s="966">
        <f>G89*H89</f>
        <v>-55382</v>
      </c>
      <c r="J89" s="941"/>
      <c r="K89" s="344"/>
    </row>
    <row r="90" spans="1:11" s="934" customFormat="1">
      <c r="A90" s="935"/>
      <c r="B90" s="936"/>
      <c r="C90" s="937"/>
      <c r="D90" s="964" t="s">
        <v>648</v>
      </c>
      <c r="E90" s="964" t="s">
        <v>792</v>
      </c>
      <c r="F90" s="967" t="s">
        <v>10</v>
      </c>
      <c r="G90" s="965">
        <v>1</v>
      </c>
      <c r="H90" s="965">
        <v>79718</v>
      </c>
      <c r="I90" s="966">
        <f>H90*G90</f>
        <v>79718</v>
      </c>
      <c r="J90" s="941"/>
      <c r="K90" s="344"/>
    </row>
    <row r="91" spans="1:11" s="934" customFormat="1">
      <c r="A91" s="935"/>
      <c r="B91" s="936"/>
      <c r="C91" s="937"/>
      <c r="D91" s="964"/>
      <c r="E91" s="964"/>
      <c r="F91" s="967"/>
      <c r="G91" s="965"/>
      <c r="H91" s="965"/>
      <c r="I91" s="966"/>
      <c r="J91" s="941"/>
      <c r="K91" s="344"/>
    </row>
    <row r="92" spans="1:11" s="934" customFormat="1">
      <c r="A92" s="935"/>
      <c r="B92" s="936"/>
      <c r="C92" s="937"/>
      <c r="D92" s="964"/>
      <c r="E92" s="964"/>
      <c r="F92" s="967"/>
      <c r="G92" s="965"/>
      <c r="H92" s="965"/>
      <c r="I92" s="966"/>
      <c r="J92" s="941"/>
      <c r="K92" s="344"/>
    </row>
    <row r="93" spans="1:11" s="934" customFormat="1">
      <c r="A93" s="935"/>
      <c r="B93" s="936"/>
      <c r="C93" s="937"/>
      <c r="D93" s="975" t="s">
        <v>650</v>
      </c>
      <c r="E93" s="975"/>
      <c r="F93" s="967"/>
      <c r="G93" s="965"/>
      <c r="H93" s="965"/>
      <c r="I93" s="966"/>
      <c r="J93" s="941"/>
      <c r="K93" s="344"/>
    </row>
    <row r="94" spans="1:11" s="934" customFormat="1">
      <c r="A94" s="935"/>
      <c r="B94" s="936"/>
      <c r="C94" s="937"/>
      <c r="D94" s="964" t="s">
        <v>647</v>
      </c>
      <c r="E94" s="964" t="s">
        <v>802</v>
      </c>
      <c r="F94" s="967" t="s">
        <v>10</v>
      </c>
      <c r="G94" s="965">
        <v>-1</v>
      </c>
      <c r="H94" s="965">
        <v>55382</v>
      </c>
      <c r="I94" s="966">
        <f>G94*H94</f>
        <v>-55382</v>
      </c>
      <c r="J94" s="941"/>
      <c r="K94" s="344"/>
    </row>
    <row r="95" spans="1:11" s="934" customFormat="1">
      <c r="A95" s="935"/>
      <c r="B95" s="936"/>
      <c r="C95" s="937"/>
      <c r="D95" s="964" t="s">
        <v>648</v>
      </c>
      <c r="E95" s="964" t="s">
        <v>792</v>
      </c>
      <c r="F95" s="967" t="s">
        <v>10</v>
      </c>
      <c r="G95" s="965">
        <v>1</v>
      </c>
      <c r="H95" s="965">
        <v>79718</v>
      </c>
      <c r="I95" s="966">
        <f>H95*G95</f>
        <v>79718</v>
      </c>
      <c r="J95" s="941"/>
      <c r="K95" s="344"/>
    </row>
    <row r="96" spans="1:11" s="934" customFormat="1">
      <c r="A96" s="935"/>
      <c r="B96" s="936"/>
      <c r="C96" s="937"/>
      <c r="D96" s="964"/>
      <c r="E96" s="964"/>
      <c r="F96" s="967"/>
      <c r="G96" s="965"/>
      <c r="H96" s="965"/>
      <c r="I96" s="966"/>
      <c r="J96" s="941"/>
      <c r="K96" s="344"/>
    </row>
    <row r="97" spans="1:11" s="934" customFormat="1">
      <c r="A97" s="935"/>
      <c r="B97" s="936"/>
      <c r="C97" s="937"/>
      <c r="D97" s="964"/>
      <c r="E97" s="964"/>
      <c r="F97" s="967"/>
      <c r="G97" s="965"/>
      <c r="H97" s="965"/>
      <c r="I97" s="966"/>
      <c r="J97" s="941"/>
      <c r="K97" s="344"/>
    </row>
    <row r="98" spans="1:11" s="934" customFormat="1">
      <c r="A98" s="935"/>
      <c r="B98" s="936"/>
      <c r="C98" s="937"/>
      <c r="D98" s="975" t="s">
        <v>651</v>
      </c>
      <c r="E98" s="975"/>
      <c r="F98" s="967"/>
      <c r="G98" s="965"/>
      <c r="H98" s="965"/>
      <c r="I98" s="966"/>
      <c r="J98" s="941"/>
      <c r="K98" s="344"/>
    </row>
    <row r="99" spans="1:11" s="934" customFormat="1">
      <c r="A99" s="935"/>
      <c r="B99" s="936"/>
      <c r="C99" s="937"/>
      <c r="D99" s="964" t="s">
        <v>640</v>
      </c>
      <c r="E99" s="964" t="s">
        <v>799</v>
      </c>
      <c r="F99" s="967" t="s">
        <v>10</v>
      </c>
      <c r="G99" s="965">
        <v>1</v>
      </c>
      <c r="H99" s="965">
        <v>2649</v>
      </c>
      <c r="I99" s="966">
        <f>H99*G99</f>
        <v>2649</v>
      </c>
      <c r="J99" s="941"/>
      <c r="K99" s="344"/>
    </row>
    <row r="100" spans="1:11" s="934" customFormat="1">
      <c r="A100" s="935"/>
      <c r="B100" s="936"/>
      <c r="C100" s="937"/>
      <c r="D100" s="964" t="s">
        <v>641</v>
      </c>
      <c r="E100" s="964" t="s">
        <v>799</v>
      </c>
      <c r="F100" s="967" t="s">
        <v>10</v>
      </c>
      <c r="G100" s="965">
        <v>1</v>
      </c>
      <c r="H100" s="965">
        <v>4181</v>
      </c>
      <c r="I100" s="966">
        <f>H100*G100</f>
        <v>4181</v>
      </c>
      <c r="J100" s="941"/>
      <c r="K100" s="344"/>
    </row>
    <row r="101" spans="1:11" s="934" customFormat="1">
      <c r="A101" s="935"/>
      <c r="B101" s="936"/>
      <c r="C101" s="937"/>
      <c r="D101" s="964" t="s">
        <v>642</v>
      </c>
      <c r="E101" s="964"/>
      <c r="F101" s="967" t="s">
        <v>234</v>
      </c>
      <c r="G101" s="965">
        <v>4</v>
      </c>
      <c r="H101" s="965">
        <v>205</v>
      </c>
      <c r="I101" s="966">
        <f>H101*G101</f>
        <v>820</v>
      </c>
      <c r="J101" s="941"/>
      <c r="K101" s="344"/>
    </row>
    <row r="102" spans="1:11" s="934" customFormat="1">
      <c r="A102" s="935"/>
      <c r="B102" s="936"/>
      <c r="C102" s="937"/>
      <c r="D102" s="943"/>
      <c r="E102" s="943"/>
      <c r="F102" s="937"/>
      <c r="G102" s="939"/>
      <c r="H102" s="939"/>
      <c r="I102" s="940"/>
      <c r="J102" s="941"/>
      <c r="K102" s="344"/>
    </row>
    <row r="103" spans="1:11" s="934" customFormat="1">
      <c r="A103" s="935"/>
      <c r="B103" s="936"/>
      <c r="C103" s="937"/>
      <c r="D103" s="943"/>
      <c r="E103" s="943"/>
      <c r="F103" s="937"/>
      <c r="G103" s="939"/>
      <c r="H103" s="939"/>
      <c r="I103" s="940"/>
      <c r="J103" s="941"/>
      <c r="K103" s="344"/>
    </row>
    <row r="104" spans="1:11" s="934" customFormat="1">
      <c r="A104" s="935"/>
      <c r="B104" s="936"/>
      <c r="C104" s="937"/>
      <c r="D104" s="938"/>
      <c r="E104" s="938"/>
      <c r="F104" s="937"/>
      <c r="G104" s="939"/>
      <c r="H104" s="939"/>
      <c r="I104" s="940"/>
      <c r="J104" s="941"/>
      <c r="K104" s="344"/>
    </row>
    <row r="105" spans="1:11" s="934" customFormat="1">
      <c r="A105" s="944"/>
      <c r="B105" s="945"/>
      <c r="C105" s="946" t="s">
        <v>363</v>
      </c>
      <c r="D105" s="947" t="s">
        <v>803</v>
      </c>
      <c r="E105" s="947"/>
      <c r="F105" s="1039" t="s">
        <v>652</v>
      </c>
      <c r="G105" s="1039"/>
      <c r="H105" s="948"/>
      <c r="I105" s="949">
        <f>SUM(I99:I104,I95,I90,I85,I72:I80,I33:I68,I28:I29)</f>
        <v>832231.9</v>
      </c>
      <c r="J105" s="941"/>
      <c r="K105" s="344"/>
    </row>
    <row r="106" spans="1:11" s="934" customFormat="1">
      <c r="A106" s="944"/>
      <c r="B106" s="945"/>
      <c r="C106" s="946"/>
      <c r="D106" s="947"/>
      <c r="E106" s="947"/>
      <c r="F106" s="1039" t="s">
        <v>653</v>
      </c>
      <c r="G106" s="1039"/>
      <c r="H106" s="948"/>
      <c r="I106" s="949">
        <f>SUM(I94,I89,I84,I20,I21,I24,I13:I17)</f>
        <v>-317789</v>
      </c>
      <c r="J106" s="941"/>
      <c r="K106" s="344"/>
    </row>
    <row r="107" spans="1:11" s="934" customFormat="1">
      <c r="A107" s="935"/>
      <c r="B107" s="936"/>
      <c r="C107" s="937"/>
      <c r="D107" s="938"/>
      <c r="E107" s="938"/>
      <c r="F107" s="937"/>
      <c r="G107" s="939"/>
      <c r="H107" s="939"/>
      <c r="I107" s="940"/>
      <c r="J107" s="941"/>
      <c r="K107" s="344"/>
    </row>
    <row r="108" spans="1:11" s="934" customFormat="1">
      <c r="A108" s="935"/>
      <c r="B108" s="936"/>
      <c r="C108" s="950" t="s">
        <v>804</v>
      </c>
      <c r="D108" s="938"/>
      <c r="E108" s="938"/>
      <c r="F108" s="937"/>
      <c r="G108" s="939"/>
      <c r="H108" s="939"/>
      <c r="I108" s="940"/>
      <c r="J108" s="941"/>
      <c r="K108" s="344"/>
    </row>
    <row r="109" spans="1:11" s="934" customFormat="1" ht="25.5" customHeight="1">
      <c r="A109" s="935"/>
      <c r="B109" s="936"/>
      <c r="C109" s="1040"/>
      <c r="D109" s="1040"/>
      <c r="E109" s="1040"/>
      <c r="F109" s="1040"/>
      <c r="G109" s="1040"/>
      <c r="H109" s="1040"/>
      <c r="I109" s="940"/>
      <c r="J109" s="941"/>
      <c r="K109" s="344"/>
    </row>
    <row r="110" spans="1:11" s="934" customFormat="1">
      <c r="A110" s="935"/>
      <c r="B110" s="936"/>
      <c r="C110" s="937"/>
      <c r="D110" s="938"/>
      <c r="E110" s="938"/>
      <c r="F110" s="937"/>
      <c r="G110" s="939"/>
      <c r="H110" s="939"/>
      <c r="I110" s="940"/>
      <c r="J110" s="941"/>
      <c r="K110" s="344"/>
    </row>
    <row r="111" spans="1:11" s="934" customFormat="1">
      <c r="A111" s="944"/>
      <c r="B111" s="945"/>
      <c r="C111" s="946" t="s">
        <v>592</v>
      </c>
      <c r="D111" s="947" t="s">
        <v>572</v>
      </c>
      <c r="E111" s="947"/>
      <c r="F111" s="1039" t="s">
        <v>652</v>
      </c>
      <c r="G111" s="1039"/>
      <c r="H111" s="948">
        <f>+H105</f>
        <v>0</v>
      </c>
      <c r="I111" s="949">
        <f>SUM(I99:I101,I95,I90,I85,I33:I80,I28:I29)</f>
        <v>832231.9</v>
      </c>
      <c r="J111" s="941"/>
      <c r="K111" s="344"/>
    </row>
    <row r="112" spans="1:11" s="934" customFormat="1">
      <c r="A112" s="944"/>
      <c r="B112" s="945"/>
      <c r="C112" s="946"/>
      <c r="D112" s="947"/>
      <c r="E112" s="947"/>
      <c r="F112" s="1039" t="s">
        <v>653</v>
      </c>
      <c r="G112" s="1039"/>
      <c r="H112" s="948">
        <f>+H106</f>
        <v>0</v>
      </c>
      <c r="I112" s="949">
        <f>SUM(H112,I94,I89,I84,I24,I21,I13:I17)</f>
        <v>-317789</v>
      </c>
      <c r="J112" s="941"/>
      <c r="K112" s="344"/>
    </row>
    <row r="113" spans="1:11" s="934" customFormat="1" ht="8.25" customHeight="1">
      <c r="A113" s="944"/>
      <c r="B113" s="945"/>
      <c r="C113" s="946"/>
      <c r="D113" s="947"/>
      <c r="E113" s="947"/>
      <c r="F113" s="946"/>
      <c r="G113" s="946"/>
      <c r="H113" s="948"/>
      <c r="I113" s="949"/>
      <c r="J113" s="941"/>
      <c r="K113" s="344"/>
    </row>
    <row r="114" spans="1:11" s="934" customFormat="1">
      <c r="A114" s="944"/>
      <c r="B114" s="945"/>
      <c r="C114" s="946"/>
      <c r="D114" s="1041" t="s">
        <v>654</v>
      </c>
      <c r="E114" s="1041"/>
      <c r="F114" s="1041"/>
      <c r="G114" s="1041"/>
      <c r="H114" s="948">
        <f>H111+H112</f>
        <v>0</v>
      </c>
      <c r="I114" s="949">
        <f>I111+I112</f>
        <v>514442.9</v>
      </c>
      <c r="J114" s="941"/>
      <c r="K114" s="344"/>
    </row>
    <row r="115" spans="1:11" ht="13.5" thickBot="1">
      <c r="A115" s="951">
        <v>0</v>
      </c>
      <c r="B115" s="952"/>
      <c r="C115" s="952"/>
      <c r="D115" s="953"/>
      <c r="E115" s="953"/>
      <c r="F115" s="952"/>
      <c r="G115" s="952"/>
      <c r="H115" s="952"/>
      <c r="I115" s="954"/>
      <c r="J115" s="955"/>
      <c r="K115" s="956">
        <v>18</v>
      </c>
    </row>
  </sheetData>
  <mergeCells count="11">
    <mergeCell ref="F105:G105"/>
    <mergeCell ref="A1:C1"/>
    <mergeCell ref="F1:K1"/>
    <mergeCell ref="A4:K4"/>
    <mergeCell ref="A6:K6"/>
    <mergeCell ref="A7:K7"/>
    <mergeCell ref="F106:G106"/>
    <mergeCell ref="C109:H109"/>
    <mergeCell ref="F111:G111"/>
    <mergeCell ref="F112:G112"/>
    <mergeCell ref="D114:G114"/>
  </mergeCells>
  <printOptions horizontalCentered="1"/>
  <pageMargins left="0.70866141732283472" right="0.47244094488188981" top="0.70866141732283472" bottom="0.59055118110236227" header="0.51181102362204722" footer="0.39370078740157483"/>
  <pageSetup paperSize="9" scale="70" orientation="portrait" r:id="rId1"/>
  <headerFooter alignWithMargins="0">
    <oddFooter>&amp;L&amp;"Arial CE,Tučné"&amp;9 12 - 02 - 17&amp;CStrana &amp;P z &amp;N&amp;R&amp;"Arial CE,Tučné"&amp;9BIO - RDS - 12 - 001 -  00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view="pageBreakPreview" zoomScaleNormal="100" workbookViewId="0">
      <selection activeCell="J23" sqref="J23"/>
    </sheetView>
  </sheetViews>
  <sheetFormatPr defaultRowHeight="15"/>
  <cols>
    <col min="2" max="2" width="5.28515625" style="3" customWidth="1"/>
    <col min="3" max="3" width="47.7109375" style="3" customWidth="1"/>
    <col min="4" max="4" width="5.28515625" style="3" customWidth="1"/>
    <col min="5" max="7" width="10.7109375" style="3" customWidth="1"/>
    <col min="8" max="10" width="8.85546875" style="3" customWidth="1"/>
    <col min="11" max="11" width="8.85546875" style="4" customWidth="1"/>
  </cols>
  <sheetData>
    <row r="1" spans="1:11" ht="20.25">
      <c r="A1" s="7" t="s">
        <v>25</v>
      </c>
      <c r="B1" s="8"/>
      <c r="C1" s="9"/>
      <c r="D1" s="10"/>
      <c r="E1" s="11"/>
      <c r="F1" s="12"/>
      <c r="G1" s="13" t="s">
        <v>26</v>
      </c>
      <c r="H1"/>
      <c r="I1"/>
      <c r="J1"/>
      <c r="K1"/>
    </row>
    <row r="2" spans="1:11" ht="15.75">
      <c r="A2" s="14"/>
      <c r="B2" s="15"/>
      <c r="C2" s="16"/>
      <c r="D2" s="17"/>
      <c r="E2" s="18"/>
      <c r="F2" s="19"/>
      <c r="G2" s="20"/>
      <c r="H2"/>
      <c r="I2"/>
      <c r="J2"/>
      <c r="K2"/>
    </row>
    <row r="3" spans="1:11" ht="15.75">
      <c r="A3" s="1" t="s">
        <v>0</v>
      </c>
      <c r="B3" s="21"/>
      <c r="C3" s="22"/>
      <c r="D3" s="23"/>
      <c r="E3" s="24"/>
      <c r="F3" s="25"/>
      <c r="G3" s="26"/>
      <c r="H3"/>
      <c r="I3"/>
      <c r="J3"/>
      <c r="K3"/>
    </row>
    <row r="4" spans="1:11">
      <c r="A4" s="2"/>
      <c r="B4" s="27"/>
      <c r="C4" s="28"/>
      <c r="D4" s="29"/>
      <c r="E4" s="30"/>
      <c r="F4" s="31"/>
      <c r="G4" s="32"/>
      <c r="H4"/>
      <c r="I4"/>
      <c r="J4"/>
      <c r="K4"/>
    </row>
    <row r="5" spans="1:11" ht="16.5">
      <c r="A5" s="33"/>
      <c r="B5" s="34"/>
      <c r="C5" s="35"/>
      <c r="D5" s="36"/>
      <c r="E5" s="37"/>
      <c r="F5" s="37"/>
      <c r="G5" s="37"/>
      <c r="H5" s="33"/>
      <c r="I5"/>
      <c r="J5"/>
      <c r="K5"/>
    </row>
    <row r="6" spans="1:11" ht="22.5">
      <c r="A6" s="38" t="s">
        <v>1</v>
      </c>
      <c r="B6" s="46" t="s">
        <v>2</v>
      </c>
      <c r="C6" s="47" t="s">
        <v>3</v>
      </c>
      <c r="D6" s="48" t="s">
        <v>4</v>
      </c>
      <c r="E6" s="49" t="s">
        <v>5</v>
      </c>
      <c r="F6" s="50" t="s">
        <v>6</v>
      </c>
      <c r="G6" s="39" t="s">
        <v>7</v>
      </c>
    </row>
    <row r="7" spans="1:11">
      <c r="A7" s="1053" t="s">
        <v>8</v>
      </c>
      <c r="B7" s="74">
        <v>1</v>
      </c>
      <c r="C7" s="41" t="s">
        <v>9</v>
      </c>
      <c r="D7" s="75" t="s">
        <v>10</v>
      </c>
      <c r="E7" s="71">
        <v>1</v>
      </c>
      <c r="F7" s="51">
        <v>403</v>
      </c>
      <c r="G7" s="740">
        <f t="shared" ref="G7:G16" si="0">E7*F7</f>
        <v>403</v>
      </c>
    </row>
    <row r="8" spans="1:11">
      <c r="A8" s="1054"/>
      <c r="B8" s="74">
        <v>2</v>
      </c>
      <c r="C8" s="41" t="s">
        <v>11</v>
      </c>
      <c r="D8" s="75" t="s">
        <v>10</v>
      </c>
      <c r="E8" s="71">
        <v>5</v>
      </c>
      <c r="F8" s="51">
        <v>146</v>
      </c>
      <c r="G8" s="740">
        <f t="shared" si="0"/>
        <v>730</v>
      </c>
    </row>
    <row r="9" spans="1:11">
      <c r="A9" s="52"/>
      <c r="B9" s="74">
        <v>3</v>
      </c>
      <c r="C9" s="41" t="s">
        <v>12</v>
      </c>
      <c r="D9" s="75" t="s">
        <v>10</v>
      </c>
      <c r="E9" s="71">
        <v>4</v>
      </c>
      <c r="F9" s="51">
        <v>190</v>
      </c>
      <c r="G9" s="740">
        <f t="shared" si="0"/>
        <v>760</v>
      </c>
    </row>
    <row r="10" spans="1:11">
      <c r="A10" s="53"/>
      <c r="B10" s="74">
        <v>4</v>
      </c>
      <c r="C10" s="41" t="s">
        <v>13</v>
      </c>
      <c r="D10" s="75" t="s">
        <v>10</v>
      </c>
      <c r="E10" s="71">
        <v>11</v>
      </c>
      <c r="F10" s="51">
        <v>195</v>
      </c>
      <c r="G10" s="740">
        <f t="shared" si="0"/>
        <v>2145</v>
      </c>
    </row>
    <row r="11" spans="1:11" s="6" customFormat="1">
      <c r="A11" s="52"/>
      <c r="B11" s="74">
        <v>5</v>
      </c>
      <c r="C11" s="43" t="s">
        <v>14</v>
      </c>
      <c r="D11" s="76" t="s">
        <v>10</v>
      </c>
      <c r="E11" s="72">
        <v>-2</v>
      </c>
      <c r="F11" s="51">
        <v>208</v>
      </c>
      <c r="G11" s="741">
        <f t="shared" si="0"/>
        <v>-416</v>
      </c>
      <c r="H11" s="5"/>
      <c r="I11" s="5"/>
      <c r="J11" s="5"/>
      <c r="K11" s="5"/>
    </row>
    <row r="12" spans="1:11" s="6" customFormat="1">
      <c r="A12" s="52"/>
      <c r="B12" s="74">
        <v>6</v>
      </c>
      <c r="C12" s="43" t="s">
        <v>15</v>
      </c>
      <c r="D12" s="76" t="s">
        <v>10</v>
      </c>
      <c r="E12" s="72">
        <v>1</v>
      </c>
      <c r="F12" s="51">
        <v>325</v>
      </c>
      <c r="G12" s="741">
        <f t="shared" si="0"/>
        <v>325</v>
      </c>
      <c r="H12" s="5"/>
      <c r="I12" s="5"/>
      <c r="J12" s="5"/>
      <c r="K12" s="5"/>
    </row>
    <row r="13" spans="1:11" s="6" customFormat="1">
      <c r="A13" s="52"/>
      <c r="B13" s="74">
        <v>7</v>
      </c>
      <c r="C13" s="43" t="s">
        <v>16</v>
      </c>
      <c r="D13" s="76" t="s">
        <v>17</v>
      </c>
      <c r="E13" s="72">
        <v>130</v>
      </c>
      <c r="F13" s="51">
        <v>25.35</v>
      </c>
      <c r="G13" s="741">
        <f t="shared" si="0"/>
        <v>3295.5</v>
      </c>
      <c r="H13" s="5"/>
      <c r="I13" s="5"/>
      <c r="J13" s="5"/>
      <c r="K13" s="5"/>
    </row>
    <row r="14" spans="1:11" s="6" customFormat="1">
      <c r="A14" s="52"/>
      <c r="B14" s="74">
        <v>8</v>
      </c>
      <c r="C14" s="43" t="s">
        <v>18</v>
      </c>
      <c r="D14" s="76" t="s">
        <v>17</v>
      </c>
      <c r="E14" s="72">
        <v>70</v>
      </c>
      <c r="F14" s="51">
        <v>32.5</v>
      </c>
      <c r="G14" s="741">
        <f t="shared" si="0"/>
        <v>2275</v>
      </c>
      <c r="H14" s="5"/>
      <c r="I14" s="5"/>
      <c r="J14" s="5"/>
      <c r="K14" s="5"/>
    </row>
    <row r="15" spans="1:11" s="6" customFormat="1" ht="22.5">
      <c r="A15" s="52"/>
      <c r="B15" s="74">
        <v>9</v>
      </c>
      <c r="C15" s="43" t="s">
        <v>19</v>
      </c>
      <c r="D15" s="76" t="s">
        <v>10</v>
      </c>
      <c r="E15" s="72">
        <v>3</v>
      </c>
      <c r="F15" s="51">
        <v>11700</v>
      </c>
      <c r="G15" s="741">
        <f t="shared" si="0"/>
        <v>35100</v>
      </c>
      <c r="H15" s="5"/>
      <c r="I15" s="5"/>
      <c r="J15" s="5"/>
      <c r="K15" s="5"/>
    </row>
    <row r="16" spans="1:11" s="6" customFormat="1">
      <c r="A16" s="52"/>
      <c r="B16" s="74">
        <v>10</v>
      </c>
      <c r="C16" s="43" t="s">
        <v>20</v>
      </c>
      <c r="D16" s="76" t="s">
        <v>10</v>
      </c>
      <c r="E16" s="72">
        <v>1</v>
      </c>
      <c r="F16" s="51">
        <v>3250</v>
      </c>
      <c r="G16" s="741">
        <f t="shared" si="0"/>
        <v>3250</v>
      </c>
      <c r="H16" s="5"/>
      <c r="I16" s="5"/>
      <c r="J16" s="5"/>
      <c r="K16" s="5"/>
    </row>
    <row r="17" spans="1:11" s="6" customFormat="1" ht="22.5">
      <c r="A17" s="52"/>
      <c r="B17" s="74">
        <v>11</v>
      </c>
      <c r="C17" s="43" t="s">
        <v>21</v>
      </c>
      <c r="D17" s="76" t="s">
        <v>10</v>
      </c>
      <c r="E17" s="72">
        <v>2</v>
      </c>
      <c r="F17" s="51">
        <v>1625</v>
      </c>
      <c r="G17" s="741">
        <f>E17*F17</f>
        <v>3250</v>
      </c>
      <c r="H17" s="5"/>
      <c r="I17" s="5"/>
      <c r="J17" s="5"/>
      <c r="K17" s="5"/>
    </row>
    <row r="18" spans="1:11" s="6" customFormat="1">
      <c r="A18" s="52"/>
      <c r="B18" s="74">
        <v>12</v>
      </c>
      <c r="C18" s="43" t="s">
        <v>14</v>
      </c>
      <c r="D18" s="76" t="s">
        <v>10</v>
      </c>
      <c r="E18" s="72">
        <v>-2</v>
      </c>
      <c r="F18" s="51">
        <v>206.70000000000002</v>
      </c>
      <c r="G18" s="741">
        <f>E18*F18</f>
        <v>-413.40000000000003</v>
      </c>
      <c r="H18" s="5"/>
      <c r="I18" s="5"/>
      <c r="J18" s="5"/>
      <c r="K18" s="5"/>
    </row>
    <row r="19" spans="1:11" s="6" customFormat="1" ht="22.5">
      <c r="A19" s="52"/>
      <c r="B19" s="74">
        <v>13</v>
      </c>
      <c r="C19" s="43" t="s">
        <v>22</v>
      </c>
      <c r="D19" s="76" t="s">
        <v>10</v>
      </c>
      <c r="E19" s="72">
        <v>4</v>
      </c>
      <c r="F19" s="51">
        <v>1118</v>
      </c>
      <c r="G19" s="741">
        <f>E19*F19</f>
        <v>4472</v>
      </c>
      <c r="H19" s="5"/>
      <c r="I19" s="5"/>
      <c r="J19" s="5"/>
      <c r="K19" s="5"/>
    </row>
    <row r="20" spans="1:11" s="6" customFormat="1" ht="22.5">
      <c r="A20" s="52"/>
      <c r="B20" s="74">
        <v>14</v>
      </c>
      <c r="C20" s="43" t="s">
        <v>23</v>
      </c>
      <c r="D20" s="76" t="s">
        <v>10</v>
      </c>
      <c r="E20" s="72">
        <v>4</v>
      </c>
      <c r="F20" s="51">
        <v>7462</v>
      </c>
      <c r="G20" s="741">
        <f>E20*F20</f>
        <v>29848</v>
      </c>
      <c r="H20" s="5"/>
      <c r="I20" s="5"/>
      <c r="J20" s="5"/>
      <c r="K20" s="5"/>
    </row>
    <row r="21" spans="1:11">
      <c r="A21" s="52"/>
      <c r="B21" s="74">
        <v>15</v>
      </c>
      <c r="C21" s="41" t="s">
        <v>24</v>
      </c>
      <c r="D21" s="75" t="s">
        <v>10</v>
      </c>
      <c r="E21" s="71">
        <v>4</v>
      </c>
      <c r="F21" s="51">
        <v>10400</v>
      </c>
      <c r="G21" s="740">
        <f>E21*F21</f>
        <v>41600</v>
      </c>
    </row>
    <row r="22" spans="1:11">
      <c r="A22" s="52"/>
      <c r="B22" s="40"/>
      <c r="C22" s="62"/>
      <c r="D22" s="63"/>
      <c r="E22" s="64"/>
      <c r="F22" s="65"/>
      <c r="G22" s="45"/>
    </row>
    <row r="23" spans="1:11">
      <c r="A23" s="52"/>
      <c r="B23" s="61"/>
      <c r="C23" s="66" t="s">
        <v>30</v>
      </c>
      <c r="D23" s="67"/>
      <c r="E23" s="68"/>
      <c r="F23" s="69"/>
      <c r="G23" s="70">
        <f>SUM(G11,G18)</f>
        <v>-829.40000000000009</v>
      </c>
    </row>
    <row r="24" spans="1:11">
      <c r="A24" s="52"/>
      <c r="B24" s="61"/>
      <c r="C24" s="66" t="s">
        <v>31</v>
      </c>
      <c r="D24" s="67"/>
      <c r="E24" s="68"/>
      <c r="F24" s="69"/>
      <c r="G24" s="70">
        <f>SUM(G7:G10,G12:G17,G19:G21)</f>
        <v>127453.5</v>
      </c>
    </row>
    <row r="25" spans="1:11">
      <c r="A25" s="54"/>
      <c r="B25" s="40"/>
      <c r="C25" s="62"/>
      <c r="D25" s="63"/>
      <c r="E25" s="64"/>
      <c r="F25" s="65"/>
      <c r="G25" s="45"/>
    </row>
    <row r="26" spans="1:11">
      <c r="A26" s="44"/>
      <c r="B26" s="56" t="s">
        <v>29</v>
      </c>
      <c r="C26" s="57"/>
      <c r="D26" s="58"/>
      <c r="E26" s="59"/>
      <c r="F26" s="60"/>
      <c r="G26" s="73">
        <f>SUM(G7:G21)</f>
        <v>126624.1</v>
      </c>
    </row>
    <row r="28" spans="1:11">
      <c r="A28" s="55" t="s">
        <v>27</v>
      </c>
      <c r="B28" s="42"/>
      <c r="C28" s="42"/>
      <c r="D28" s="42"/>
      <c r="E28" s="42"/>
      <c r="F28" s="42"/>
      <c r="G28" s="42"/>
    </row>
    <row r="29" spans="1:11">
      <c r="A29" s="1055" t="s">
        <v>28</v>
      </c>
      <c r="B29" s="1055"/>
      <c r="C29" s="1056"/>
      <c r="D29" s="1056"/>
      <c r="E29" s="1056"/>
      <c r="F29" s="1056"/>
      <c r="G29" s="1056"/>
    </row>
  </sheetData>
  <mergeCells count="2">
    <mergeCell ref="A7:A8"/>
    <mergeCell ref="A29:G29"/>
  </mergeCells>
  <phoneticPr fontId="9" type="noConversion"/>
  <pageMargins left="0.7" right="0.7" top="0.78740157499999996" bottom="0.78740157499999996" header="0.3" footer="0.3"/>
  <pageSetup paperSize="9" scale="87" orientation="portrait" r:id="rId1"/>
  <colBreaks count="1" manualBreakCount="1">
    <brk id="7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5"/>
  <sheetViews>
    <sheetView view="pageBreakPreview" topLeftCell="A10" zoomScaleNormal="100" workbookViewId="0">
      <selection activeCell="L21" sqref="L21"/>
    </sheetView>
  </sheetViews>
  <sheetFormatPr defaultRowHeight="14.25"/>
  <cols>
    <col min="1" max="2" width="6" style="85" customWidth="1"/>
    <col min="3" max="3" width="40" style="85" customWidth="1"/>
    <col min="4" max="4" width="4.42578125" style="160" customWidth="1"/>
    <col min="5" max="5" width="7.28515625" style="83" customWidth="1"/>
    <col min="6" max="9" width="10.7109375" style="83" customWidth="1"/>
    <col min="10" max="10" width="10.7109375" style="85" customWidth="1"/>
    <col min="11" max="11" width="9.28515625" style="82" bestFit="1" customWidth="1"/>
    <col min="12" max="12" width="7.28515625" style="82" bestFit="1" customWidth="1"/>
    <col min="13" max="13" width="9.140625" style="83" hidden="1" customWidth="1"/>
    <col min="14" max="14" width="10.85546875" style="84" bestFit="1" customWidth="1"/>
    <col min="15" max="15" width="7.28515625" style="83" bestFit="1" customWidth="1"/>
    <col min="16" max="16" width="9.140625" style="85" hidden="1" customWidth="1"/>
    <col min="17" max="18" width="9.140625" style="86"/>
    <col min="19" max="16384" width="9.140625" style="85"/>
  </cols>
  <sheetData>
    <row r="1" spans="1:18" ht="24.95" customHeight="1">
      <c r="A1" s="77" t="s">
        <v>25</v>
      </c>
      <c r="B1" s="78"/>
      <c r="C1" s="79"/>
      <c r="D1" s="78"/>
      <c r="E1" s="79"/>
      <c r="F1" s="79"/>
      <c r="G1" s="79"/>
      <c r="H1" s="79"/>
      <c r="I1" s="80"/>
      <c r="J1" s="81" t="s">
        <v>32</v>
      </c>
    </row>
    <row r="2" spans="1:18" ht="8.25" customHeight="1">
      <c r="A2" s="14"/>
      <c r="B2" s="18"/>
      <c r="C2" s="18"/>
      <c r="D2" s="18"/>
      <c r="E2" s="18"/>
      <c r="F2" s="18"/>
      <c r="G2" s="87"/>
      <c r="H2" s="87"/>
      <c r="I2" s="87"/>
      <c r="J2" s="88"/>
    </row>
    <row r="3" spans="1:18" ht="25.5" customHeight="1">
      <c r="A3" s="89" t="s">
        <v>33</v>
      </c>
      <c r="C3" s="90"/>
      <c r="D3" s="91"/>
      <c r="E3" s="92"/>
      <c r="F3" s="92"/>
      <c r="G3" s="92"/>
      <c r="H3" s="90"/>
      <c r="I3" s="93" t="s">
        <v>34</v>
      </c>
    </row>
    <row r="4" spans="1:18" ht="25.5" customHeight="1">
      <c r="A4" s="94"/>
      <c r="C4" s="90"/>
      <c r="D4" s="91"/>
      <c r="E4" s="92"/>
      <c r="F4" s="92"/>
      <c r="G4" s="92"/>
      <c r="H4" s="90"/>
      <c r="I4" s="90"/>
    </row>
    <row r="5" spans="1:18" ht="13.5" customHeight="1">
      <c r="A5" s="94"/>
      <c r="C5" s="90"/>
      <c r="D5" s="91"/>
      <c r="E5" s="92"/>
      <c r="F5" s="92"/>
      <c r="G5" s="92"/>
      <c r="H5" s="90"/>
      <c r="I5" s="90"/>
    </row>
    <row r="6" spans="1:18" ht="34.5" customHeight="1">
      <c r="A6" s="38" t="s">
        <v>1</v>
      </c>
      <c r="B6" s="95" t="s">
        <v>35</v>
      </c>
      <c r="C6" s="96" t="s">
        <v>3</v>
      </c>
      <c r="D6" s="96" t="s">
        <v>4</v>
      </c>
      <c r="E6" s="97" t="s">
        <v>5</v>
      </c>
      <c r="F6" s="95" t="s">
        <v>36</v>
      </c>
      <c r="G6" s="98" t="s">
        <v>37</v>
      </c>
      <c r="H6" s="95" t="s">
        <v>38</v>
      </c>
      <c r="I6" s="99" t="s">
        <v>39</v>
      </c>
      <c r="J6" s="100" t="s">
        <v>40</v>
      </c>
    </row>
    <row r="7" spans="1:18" s="108" customFormat="1">
      <c r="A7" s="1060" t="s">
        <v>8</v>
      </c>
      <c r="B7" s="101"/>
      <c r="C7" s="102" t="s">
        <v>41</v>
      </c>
      <c r="D7" s="103"/>
      <c r="E7" s="103"/>
      <c r="F7" s="103"/>
      <c r="G7" s="103"/>
      <c r="H7" s="103"/>
      <c r="I7" s="103"/>
      <c r="J7" s="104"/>
      <c r="K7" s="105"/>
      <c r="L7" s="105"/>
      <c r="M7" s="106"/>
      <c r="N7" s="107"/>
      <c r="O7" s="106"/>
      <c r="Q7" s="109"/>
      <c r="R7" s="109"/>
    </row>
    <row r="8" spans="1:18" s="108" customFormat="1" ht="22.5">
      <c r="A8" s="1061"/>
      <c r="B8" s="110"/>
      <c r="C8" s="111" t="s">
        <v>42</v>
      </c>
      <c r="D8" s="112" t="s">
        <v>10</v>
      </c>
      <c r="E8" s="113">
        <v>10</v>
      </c>
      <c r="F8" s="114">
        <v>410.8</v>
      </c>
      <c r="G8" s="115">
        <f t="shared" ref="G8:G14" si="0">E8*F8</f>
        <v>4108</v>
      </c>
      <c r="H8" s="114">
        <v>195</v>
      </c>
      <c r="I8" s="116">
        <f t="shared" ref="I8:I14" si="1">E8*H8</f>
        <v>1950</v>
      </c>
      <c r="J8" s="117">
        <f t="shared" ref="J8:J20" si="2">G8+I8</f>
        <v>6058</v>
      </c>
      <c r="K8" s="105"/>
      <c r="L8" s="105"/>
      <c r="M8" s="106"/>
      <c r="N8" s="107"/>
      <c r="O8" s="106"/>
      <c r="Q8" s="109"/>
      <c r="R8" s="109"/>
    </row>
    <row r="9" spans="1:18" s="108" customFormat="1">
      <c r="A9" s="118"/>
      <c r="B9" s="110"/>
      <c r="C9" s="111" t="s">
        <v>43</v>
      </c>
      <c r="D9" s="112" t="s">
        <v>10</v>
      </c>
      <c r="E9" s="113">
        <v>2</v>
      </c>
      <c r="F9" s="114">
        <v>1950</v>
      </c>
      <c r="G9" s="115">
        <f t="shared" si="0"/>
        <v>3900</v>
      </c>
      <c r="H9" s="114">
        <v>455</v>
      </c>
      <c r="I9" s="116">
        <f t="shared" si="1"/>
        <v>910</v>
      </c>
      <c r="J9" s="117">
        <f t="shared" si="2"/>
        <v>4810</v>
      </c>
      <c r="K9" s="105"/>
      <c r="L9" s="105"/>
      <c r="M9" s="106"/>
      <c r="N9" s="107"/>
      <c r="O9" s="106"/>
      <c r="Q9" s="109"/>
      <c r="R9" s="109"/>
    </row>
    <row r="10" spans="1:18" s="108" customFormat="1" ht="22.5">
      <c r="A10" s="118"/>
      <c r="B10" s="110"/>
      <c r="C10" s="111" t="s">
        <v>44</v>
      </c>
      <c r="D10" s="112" t="s">
        <v>10</v>
      </c>
      <c r="E10" s="113">
        <v>1</v>
      </c>
      <c r="F10" s="114">
        <v>4615</v>
      </c>
      <c r="G10" s="115">
        <f t="shared" si="0"/>
        <v>4615</v>
      </c>
      <c r="H10" s="114">
        <v>1385</v>
      </c>
      <c r="I10" s="116">
        <f t="shared" si="1"/>
        <v>1385</v>
      </c>
      <c r="J10" s="117">
        <f t="shared" si="2"/>
        <v>6000</v>
      </c>
      <c r="K10" s="105"/>
      <c r="L10" s="105"/>
      <c r="M10" s="106"/>
      <c r="N10" s="107"/>
      <c r="O10" s="106"/>
      <c r="Q10" s="109"/>
      <c r="R10" s="109"/>
    </row>
    <row r="11" spans="1:18" s="108" customFormat="1" ht="22.5">
      <c r="A11" s="118"/>
      <c r="B11" s="110"/>
      <c r="C11" s="111" t="s">
        <v>45</v>
      </c>
      <c r="D11" s="112" t="s">
        <v>17</v>
      </c>
      <c r="E11" s="113">
        <v>1310</v>
      </c>
      <c r="F11" s="114">
        <v>9.3600000000000012</v>
      </c>
      <c r="G11" s="115">
        <f t="shared" si="0"/>
        <v>12261.600000000002</v>
      </c>
      <c r="H11" s="114">
        <v>13</v>
      </c>
      <c r="I11" s="116">
        <f t="shared" si="1"/>
        <v>17030</v>
      </c>
      <c r="J11" s="117">
        <f t="shared" si="2"/>
        <v>29291.600000000002</v>
      </c>
      <c r="K11" s="105"/>
      <c r="L11" s="105"/>
      <c r="M11" s="106"/>
      <c r="N11" s="107"/>
      <c r="O11" s="106"/>
      <c r="Q11" s="109"/>
      <c r="R11" s="109"/>
    </row>
    <row r="12" spans="1:18" s="108" customFormat="1">
      <c r="A12" s="118"/>
      <c r="B12" s="119"/>
      <c r="C12" s="120" t="s">
        <v>46</v>
      </c>
      <c r="D12" s="121" t="s">
        <v>17</v>
      </c>
      <c r="E12" s="122">
        <v>80</v>
      </c>
      <c r="F12" s="114">
        <v>11.05</v>
      </c>
      <c r="G12" s="114">
        <f t="shared" si="0"/>
        <v>884</v>
      </c>
      <c r="H12" s="114">
        <v>58.5</v>
      </c>
      <c r="I12" s="123">
        <f t="shared" si="1"/>
        <v>4680</v>
      </c>
      <c r="J12" s="117">
        <f t="shared" si="2"/>
        <v>5564</v>
      </c>
      <c r="K12" s="105"/>
      <c r="L12" s="105"/>
      <c r="M12" s="106"/>
      <c r="N12" s="107"/>
      <c r="O12" s="106"/>
      <c r="Q12" s="109"/>
      <c r="R12" s="109"/>
    </row>
    <row r="13" spans="1:18" s="108" customFormat="1">
      <c r="A13" s="118"/>
      <c r="B13" s="110"/>
      <c r="C13" s="104" t="s">
        <v>47</v>
      </c>
      <c r="D13" s="124" t="s">
        <v>10</v>
      </c>
      <c r="E13" s="122">
        <v>20</v>
      </c>
      <c r="F13" s="114">
        <v>35.1</v>
      </c>
      <c r="G13" s="114">
        <f t="shared" si="0"/>
        <v>702</v>
      </c>
      <c r="H13" s="114">
        <v>10.53</v>
      </c>
      <c r="I13" s="123">
        <f t="shared" si="1"/>
        <v>210.6</v>
      </c>
      <c r="J13" s="117">
        <f t="shared" si="2"/>
        <v>912.6</v>
      </c>
      <c r="K13" s="105"/>
      <c r="L13" s="105"/>
      <c r="M13" s="106"/>
      <c r="N13" s="107"/>
      <c r="O13" s="106"/>
      <c r="Q13" s="109"/>
      <c r="R13" s="109"/>
    </row>
    <row r="14" spans="1:18" s="108" customFormat="1">
      <c r="A14" s="118"/>
      <c r="B14" s="110"/>
      <c r="C14" s="104" t="s">
        <v>48</v>
      </c>
      <c r="D14" s="124" t="s">
        <v>10</v>
      </c>
      <c r="E14" s="122">
        <v>20</v>
      </c>
      <c r="F14" s="114">
        <v>0</v>
      </c>
      <c r="G14" s="114">
        <f t="shared" si="0"/>
        <v>0</v>
      </c>
      <c r="H14" s="114">
        <v>130</v>
      </c>
      <c r="I14" s="123">
        <f t="shared" si="1"/>
        <v>2600</v>
      </c>
      <c r="J14" s="117">
        <f t="shared" si="2"/>
        <v>2600</v>
      </c>
      <c r="K14" s="105"/>
      <c r="L14" s="105"/>
      <c r="M14" s="106"/>
      <c r="N14" s="107"/>
      <c r="O14" s="106"/>
      <c r="Q14" s="109"/>
      <c r="R14" s="109"/>
    </row>
    <row r="15" spans="1:18" s="108" customFormat="1">
      <c r="A15" s="125"/>
      <c r="B15" s="101"/>
      <c r="C15" s="102" t="s">
        <v>49</v>
      </c>
      <c r="D15" s="103"/>
      <c r="E15" s="122"/>
      <c r="F15" s="114"/>
      <c r="G15" s="114"/>
      <c r="H15" s="114"/>
      <c r="I15" s="123"/>
      <c r="J15" s="117">
        <f t="shared" si="2"/>
        <v>0</v>
      </c>
      <c r="K15" s="105"/>
      <c r="L15" s="105"/>
      <c r="M15" s="106"/>
      <c r="N15" s="107"/>
      <c r="O15" s="106"/>
      <c r="Q15" s="109"/>
      <c r="R15" s="109"/>
    </row>
    <row r="16" spans="1:18" s="108" customFormat="1">
      <c r="A16" s="118"/>
      <c r="B16" s="110"/>
      <c r="C16" s="104" t="s">
        <v>50</v>
      </c>
      <c r="D16" s="124" t="s">
        <v>10</v>
      </c>
      <c r="E16" s="122">
        <v>1</v>
      </c>
      <c r="F16" s="114">
        <v>6357</v>
      </c>
      <c r="G16" s="115">
        <f>E16*F16</f>
        <v>6357</v>
      </c>
      <c r="H16" s="114">
        <v>3191.5</v>
      </c>
      <c r="I16" s="116">
        <f>E16*H16</f>
        <v>3191.5</v>
      </c>
      <c r="J16" s="117">
        <f t="shared" si="2"/>
        <v>9548.5</v>
      </c>
      <c r="K16" s="105"/>
      <c r="L16" s="105"/>
      <c r="M16" s="106"/>
      <c r="N16" s="107"/>
      <c r="O16" s="106"/>
      <c r="Q16" s="109"/>
      <c r="R16" s="109"/>
    </row>
    <row r="17" spans="1:18" s="108" customFormat="1" ht="22.5">
      <c r="A17" s="118"/>
      <c r="B17" s="110"/>
      <c r="C17" s="104" t="s">
        <v>51</v>
      </c>
      <c r="D17" s="124" t="s">
        <v>10</v>
      </c>
      <c r="E17" s="122">
        <v>1</v>
      </c>
      <c r="F17" s="114">
        <v>0</v>
      </c>
      <c r="G17" s="115">
        <f>E17*F17</f>
        <v>0</v>
      </c>
      <c r="H17" s="114">
        <v>4998.5</v>
      </c>
      <c r="I17" s="116">
        <f>E17*H17</f>
        <v>4998.5</v>
      </c>
      <c r="J17" s="117">
        <f t="shared" si="2"/>
        <v>4998.5</v>
      </c>
      <c r="K17" s="105"/>
      <c r="L17" s="105"/>
      <c r="M17" s="106"/>
      <c r="N17" s="107"/>
      <c r="O17" s="106"/>
      <c r="Q17" s="109"/>
      <c r="R17" s="109"/>
    </row>
    <row r="18" spans="1:18" s="108" customFormat="1" ht="22.5">
      <c r="A18" s="118"/>
      <c r="B18" s="110"/>
      <c r="C18" s="104" t="s">
        <v>52</v>
      </c>
      <c r="D18" s="124" t="s">
        <v>10</v>
      </c>
      <c r="E18" s="122">
        <v>-1</v>
      </c>
      <c r="F18" s="114">
        <v>0</v>
      </c>
      <c r="G18" s="115">
        <f>E18*F18</f>
        <v>0</v>
      </c>
      <c r="H18" s="114">
        <v>663</v>
      </c>
      <c r="I18" s="116">
        <f>E18*H18</f>
        <v>-663</v>
      </c>
      <c r="J18" s="117">
        <f t="shared" si="2"/>
        <v>-663</v>
      </c>
      <c r="K18" s="105"/>
      <c r="L18" s="105"/>
      <c r="M18" s="106"/>
      <c r="N18" s="107"/>
      <c r="O18" s="106"/>
      <c r="Q18" s="109"/>
      <c r="R18" s="109"/>
    </row>
    <row r="19" spans="1:18" s="108" customFormat="1">
      <c r="A19" s="118"/>
      <c r="B19" s="110"/>
      <c r="C19" s="104" t="s">
        <v>53</v>
      </c>
      <c r="D19" s="124" t="s">
        <v>10</v>
      </c>
      <c r="E19" s="122">
        <v>1</v>
      </c>
      <c r="F19" s="114">
        <v>0</v>
      </c>
      <c r="G19" s="115">
        <f>E19*F19</f>
        <v>0</v>
      </c>
      <c r="H19" s="114">
        <v>1084.2</v>
      </c>
      <c r="I19" s="116">
        <f>E19*H19</f>
        <v>1084.2</v>
      </c>
      <c r="J19" s="117">
        <f t="shared" si="2"/>
        <v>1084.2</v>
      </c>
      <c r="K19" s="105"/>
      <c r="L19" s="105"/>
      <c r="M19" s="106"/>
      <c r="N19" s="107"/>
      <c r="O19" s="106"/>
      <c r="Q19" s="109"/>
      <c r="R19" s="109"/>
    </row>
    <row r="20" spans="1:18" s="108" customFormat="1">
      <c r="A20" s="118"/>
      <c r="B20" s="110"/>
      <c r="C20" s="104" t="s">
        <v>54</v>
      </c>
      <c r="D20" s="124" t="s">
        <v>17</v>
      </c>
      <c r="E20" s="122">
        <v>55</v>
      </c>
      <c r="F20" s="114">
        <v>39</v>
      </c>
      <c r="G20" s="115">
        <f>E20*F20</f>
        <v>2145</v>
      </c>
      <c r="H20" s="114">
        <v>15</v>
      </c>
      <c r="I20" s="116">
        <f>E20*H20</f>
        <v>825</v>
      </c>
      <c r="J20" s="117">
        <f t="shared" si="2"/>
        <v>2970</v>
      </c>
      <c r="K20" s="105"/>
      <c r="L20" s="105"/>
      <c r="M20" s="106"/>
      <c r="N20" s="107"/>
      <c r="O20" s="106"/>
      <c r="Q20" s="109"/>
      <c r="R20" s="109"/>
    </row>
    <row r="21" spans="1:18" s="108" customFormat="1">
      <c r="A21" s="118"/>
      <c r="B21" s="110"/>
      <c r="C21" s="102" t="s">
        <v>55</v>
      </c>
      <c r="D21" s="103"/>
      <c r="E21" s="126"/>
      <c r="F21" s="127"/>
      <c r="G21" s="127"/>
      <c r="H21" s="127"/>
      <c r="I21" s="127"/>
      <c r="J21" s="117"/>
      <c r="K21" s="105"/>
      <c r="L21" s="105"/>
      <c r="M21" s="106"/>
      <c r="N21" s="107"/>
      <c r="O21" s="106"/>
      <c r="Q21" s="109"/>
      <c r="R21" s="109"/>
    </row>
    <row r="22" spans="1:18" s="108" customFormat="1" ht="56.25">
      <c r="A22" s="118"/>
      <c r="B22" s="110"/>
      <c r="C22" s="104" t="s">
        <v>56</v>
      </c>
      <c r="D22" s="128" t="s">
        <v>10</v>
      </c>
      <c r="E22" s="122">
        <v>1</v>
      </c>
      <c r="F22" s="114">
        <v>253787.30000000002</v>
      </c>
      <c r="G22" s="115">
        <f t="shared" ref="G22:G31" si="3">E22*F22</f>
        <v>253787.30000000002</v>
      </c>
      <c r="H22" s="114">
        <v>25135.5</v>
      </c>
      <c r="I22" s="116">
        <f t="shared" ref="I22:I31" si="4">E22*H22</f>
        <v>25135.5</v>
      </c>
      <c r="J22" s="117">
        <f t="shared" ref="J22:J31" si="5">G22+I22</f>
        <v>278922.80000000005</v>
      </c>
      <c r="K22" s="105"/>
      <c r="L22" s="105"/>
      <c r="M22" s="106"/>
      <c r="N22" s="107"/>
      <c r="O22" s="106"/>
      <c r="Q22" s="109"/>
      <c r="R22" s="109"/>
    </row>
    <row r="23" spans="1:18" s="108" customFormat="1">
      <c r="A23" s="118"/>
      <c r="B23" s="110"/>
      <c r="C23" s="104" t="s">
        <v>57</v>
      </c>
      <c r="D23" s="128" t="s">
        <v>10</v>
      </c>
      <c r="E23" s="122">
        <v>1</v>
      </c>
      <c r="F23" s="114">
        <v>50115</v>
      </c>
      <c r="G23" s="115">
        <f t="shared" si="3"/>
        <v>50115</v>
      </c>
      <c r="H23" s="114">
        <v>15034.5</v>
      </c>
      <c r="I23" s="116">
        <f t="shared" si="4"/>
        <v>15034.5</v>
      </c>
      <c r="J23" s="117">
        <f t="shared" si="5"/>
        <v>65149.5</v>
      </c>
      <c r="K23" s="105"/>
      <c r="L23" s="105"/>
      <c r="M23" s="106"/>
      <c r="N23" s="107"/>
      <c r="O23" s="106"/>
      <c r="Q23" s="109"/>
      <c r="R23" s="109"/>
    </row>
    <row r="24" spans="1:18" s="108" customFormat="1" ht="45">
      <c r="A24" s="118"/>
      <c r="B24" s="110"/>
      <c r="C24" s="104" t="s">
        <v>58</v>
      </c>
      <c r="D24" s="128" t="s">
        <v>10</v>
      </c>
      <c r="E24" s="122">
        <v>4</v>
      </c>
      <c r="F24" s="114">
        <v>10387</v>
      </c>
      <c r="G24" s="115">
        <f t="shared" si="3"/>
        <v>41548</v>
      </c>
      <c r="H24" s="114">
        <v>455</v>
      </c>
      <c r="I24" s="116">
        <f t="shared" si="4"/>
        <v>1820</v>
      </c>
      <c r="J24" s="117">
        <f t="shared" si="5"/>
        <v>43368</v>
      </c>
      <c r="K24" s="105"/>
      <c r="L24" s="105"/>
      <c r="M24" s="106"/>
      <c r="N24" s="107"/>
      <c r="O24" s="106"/>
      <c r="Q24" s="109"/>
      <c r="R24" s="109"/>
    </row>
    <row r="25" spans="1:18" s="108" customFormat="1">
      <c r="A25" s="118"/>
      <c r="B25" s="110"/>
      <c r="C25" s="104" t="s">
        <v>59</v>
      </c>
      <c r="D25" s="128" t="s">
        <v>10</v>
      </c>
      <c r="E25" s="122">
        <v>3</v>
      </c>
      <c r="F25" s="114">
        <v>6051.5</v>
      </c>
      <c r="G25" s="115">
        <f t="shared" si="3"/>
        <v>18154.5</v>
      </c>
      <c r="H25" s="114">
        <v>3191.5</v>
      </c>
      <c r="I25" s="116">
        <f t="shared" si="4"/>
        <v>9574.5</v>
      </c>
      <c r="J25" s="117">
        <f t="shared" si="5"/>
        <v>27729</v>
      </c>
      <c r="K25" s="105"/>
      <c r="L25" s="105"/>
      <c r="M25" s="106"/>
      <c r="N25" s="107"/>
      <c r="O25" s="106"/>
      <c r="Q25" s="109"/>
      <c r="R25" s="109"/>
    </row>
    <row r="26" spans="1:18" s="108" customFormat="1">
      <c r="A26" s="118"/>
      <c r="B26" s="110"/>
      <c r="C26" s="104" t="s">
        <v>60</v>
      </c>
      <c r="D26" s="128" t="s">
        <v>10</v>
      </c>
      <c r="E26" s="122">
        <v>1</v>
      </c>
      <c r="F26" s="114">
        <v>6968</v>
      </c>
      <c r="G26" s="115">
        <f t="shared" si="3"/>
        <v>6968</v>
      </c>
      <c r="H26" s="114">
        <v>1280.5</v>
      </c>
      <c r="I26" s="116">
        <f t="shared" si="4"/>
        <v>1280.5</v>
      </c>
      <c r="J26" s="117">
        <f t="shared" si="5"/>
        <v>8248.5</v>
      </c>
      <c r="K26" s="105"/>
      <c r="L26" s="105"/>
      <c r="M26" s="106"/>
      <c r="N26" s="107"/>
      <c r="O26" s="106"/>
      <c r="Q26" s="109"/>
      <c r="R26" s="109"/>
    </row>
    <row r="27" spans="1:18" s="108" customFormat="1">
      <c r="A27" s="118"/>
      <c r="B27" s="110"/>
      <c r="C27" s="104" t="s">
        <v>61</v>
      </c>
      <c r="D27" s="128" t="s">
        <v>10</v>
      </c>
      <c r="E27" s="122">
        <v>1</v>
      </c>
      <c r="F27" s="114">
        <v>4990</v>
      </c>
      <c r="G27" s="115">
        <f t="shared" si="3"/>
        <v>4990</v>
      </c>
      <c r="H27" s="114">
        <v>1280.5</v>
      </c>
      <c r="I27" s="116">
        <f t="shared" si="4"/>
        <v>1280.5</v>
      </c>
      <c r="J27" s="117">
        <f t="shared" si="5"/>
        <v>6270.5</v>
      </c>
      <c r="K27" s="105"/>
      <c r="L27" s="105"/>
      <c r="M27" s="106"/>
      <c r="N27" s="107"/>
      <c r="O27" s="106"/>
      <c r="Q27" s="109"/>
      <c r="R27" s="109"/>
    </row>
    <row r="28" spans="1:18" s="108" customFormat="1">
      <c r="A28" s="118"/>
      <c r="B28" s="110"/>
      <c r="C28" s="104" t="s">
        <v>62</v>
      </c>
      <c r="D28" s="128" t="s">
        <v>10</v>
      </c>
      <c r="E28" s="122">
        <v>-1</v>
      </c>
      <c r="F28" s="114">
        <v>235</v>
      </c>
      <c r="G28" s="115">
        <f t="shared" si="3"/>
        <v>-235</v>
      </c>
      <c r="H28" s="114">
        <v>135</v>
      </c>
      <c r="I28" s="116">
        <f t="shared" si="4"/>
        <v>-135</v>
      </c>
      <c r="J28" s="117">
        <f t="shared" si="5"/>
        <v>-370</v>
      </c>
      <c r="K28" s="105"/>
      <c r="L28" s="105"/>
      <c r="M28" s="106"/>
      <c r="N28" s="107"/>
      <c r="O28" s="106"/>
      <c r="Q28" s="109"/>
      <c r="R28" s="109"/>
    </row>
    <row r="29" spans="1:18" s="108" customFormat="1">
      <c r="A29" s="118"/>
      <c r="B29" s="110"/>
      <c r="C29" s="104" t="s">
        <v>63</v>
      </c>
      <c r="D29" s="128" t="s">
        <v>10</v>
      </c>
      <c r="E29" s="122">
        <v>1</v>
      </c>
      <c r="F29" s="114">
        <v>1891.5</v>
      </c>
      <c r="G29" s="115">
        <f t="shared" si="3"/>
        <v>1891.5</v>
      </c>
      <c r="H29" s="114">
        <v>1111.5</v>
      </c>
      <c r="I29" s="116">
        <f t="shared" si="4"/>
        <v>1111.5</v>
      </c>
      <c r="J29" s="117">
        <f t="shared" si="5"/>
        <v>3003</v>
      </c>
      <c r="K29" s="105"/>
      <c r="L29" s="105"/>
      <c r="M29" s="106"/>
      <c r="N29" s="107"/>
      <c r="O29" s="106"/>
      <c r="Q29" s="109"/>
      <c r="R29" s="109"/>
    </row>
    <row r="30" spans="1:18" s="108" customFormat="1">
      <c r="A30" s="118"/>
      <c r="B30" s="110"/>
      <c r="C30" s="104" t="s">
        <v>64</v>
      </c>
      <c r="D30" s="128" t="s">
        <v>10</v>
      </c>
      <c r="E30" s="122">
        <v>-1</v>
      </c>
      <c r="F30" s="114">
        <v>125</v>
      </c>
      <c r="G30" s="115">
        <f t="shared" si="3"/>
        <v>-125</v>
      </c>
      <c r="H30" s="114">
        <v>95</v>
      </c>
      <c r="I30" s="116">
        <f t="shared" si="4"/>
        <v>-95</v>
      </c>
      <c r="J30" s="117">
        <f t="shared" si="5"/>
        <v>-220</v>
      </c>
      <c r="K30" s="105"/>
      <c r="L30" s="105"/>
      <c r="M30" s="106"/>
      <c r="N30" s="107"/>
      <c r="O30" s="106"/>
      <c r="Q30" s="109"/>
      <c r="R30" s="109"/>
    </row>
    <row r="31" spans="1:18" s="108" customFormat="1">
      <c r="A31" s="118"/>
      <c r="B31" s="110"/>
      <c r="C31" s="104" t="s">
        <v>54</v>
      </c>
      <c r="D31" s="128" t="s">
        <v>17</v>
      </c>
      <c r="E31" s="122">
        <v>55</v>
      </c>
      <c r="F31" s="114">
        <v>32.5</v>
      </c>
      <c r="G31" s="115">
        <f t="shared" si="3"/>
        <v>1787.5</v>
      </c>
      <c r="H31" s="114">
        <v>13</v>
      </c>
      <c r="I31" s="116">
        <f t="shared" si="4"/>
        <v>715</v>
      </c>
      <c r="J31" s="117">
        <f t="shared" si="5"/>
        <v>2502.5</v>
      </c>
      <c r="K31" s="105"/>
      <c r="L31" s="105"/>
      <c r="M31" s="106"/>
      <c r="N31" s="107"/>
      <c r="O31" s="106"/>
      <c r="Q31" s="109"/>
      <c r="R31" s="109"/>
    </row>
    <row r="32" spans="1:18" s="108" customFormat="1">
      <c r="A32" s="118"/>
      <c r="B32" s="110"/>
      <c r="C32" s="102" t="s">
        <v>65</v>
      </c>
      <c r="D32" s="103"/>
      <c r="E32" s="126"/>
      <c r="F32" s="127"/>
      <c r="G32" s="127"/>
      <c r="H32" s="127"/>
      <c r="I32" s="127"/>
      <c r="J32" s="117"/>
      <c r="K32" s="105"/>
      <c r="L32" s="105"/>
      <c r="M32" s="106"/>
      <c r="N32" s="107"/>
      <c r="O32" s="106"/>
      <c r="Q32" s="109"/>
      <c r="R32" s="109"/>
    </row>
    <row r="33" spans="1:18" s="108" customFormat="1" ht="33.75">
      <c r="A33" s="118"/>
      <c r="B33" s="110"/>
      <c r="C33" s="104" t="s">
        <v>66</v>
      </c>
      <c r="D33" s="128" t="s">
        <v>10</v>
      </c>
      <c r="E33" s="122">
        <v>1</v>
      </c>
      <c r="F33" s="114">
        <v>8619</v>
      </c>
      <c r="G33" s="115">
        <f t="shared" ref="G33:G38" si="6">F33*E33</f>
        <v>8619</v>
      </c>
      <c r="H33" s="114">
        <v>2585.7000000000003</v>
      </c>
      <c r="I33" s="116">
        <f t="shared" ref="I33:I38" si="7">H33*E33</f>
        <v>2585.7000000000003</v>
      </c>
      <c r="J33" s="117">
        <f t="shared" ref="J33:J38" si="8">G33+I33</f>
        <v>11204.7</v>
      </c>
      <c r="K33" s="105"/>
      <c r="L33" s="105"/>
      <c r="M33" s="106"/>
      <c r="N33" s="107"/>
      <c r="O33" s="106"/>
      <c r="Q33" s="109"/>
      <c r="R33" s="109"/>
    </row>
    <row r="34" spans="1:18" s="108" customFormat="1" ht="22.5">
      <c r="A34" s="118"/>
      <c r="B34" s="110"/>
      <c r="C34" s="104" t="s">
        <v>67</v>
      </c>
      <c r="D34" s="128" t="s">
        <v>10</v>
      </c>
      <c r="E34" s="122">
        <v>1</v>
      </c>
      <c r="F34" s="114">
        <v>400.40000000000003</v>
      </c>
      <c r="G34" s="115">
        <f t="shared" si="6"/>
        <v>400.40000000000003</v>
      </c>
      <c r="H34" s="114">
        <v>174.03100000000001</v>
      </c>
      <c r="I34" s="116">
        <f t="shared" si="7"/>
        <v>174.03100000000001</v>
      </c>
      <c r="J34" s="117">
        <f t="shared" si="8"/>
        <v>574.43100000000004</v>
      </c>
      <c r="K34" s="105"/>
      <c r="L34" s="105"/>
      <c r="M34" s="106"/>
      <c r="N34" s="107"/>
      <c r="O34" s="106"/>
      <c r="Q34" s="109"/>
      <c r="R34" s="109"/>
    </row>
    <row r="35" spans="1:18" s="108" customFormat="1">
      <c r="A35" s="118"/>
      <c r="B35" s="110"/>
      <c r="C35" s="104" t="s">
        <v>68</v>
      </c>
      <c r="D35" s="128" t="s">
        <v>10</v>
      </c>
      <c r="E35" s="122">
        <v>1</v>
      </c>
      <c r="F35" s="114">
        <v>1495</v>
      </c>
      <c r="G35" s="115">
        <f t="shared" si="6"/>
        <v>1495</v>
      </c>
      <c r="H35" s="114">
        <v>448.5</v>
      </c>
      <c r="I35" s="116">
        <f t="shared" si="7"/>
        <v>448.5</v>
      </c>
      <c r="J35" s="117">
        <f t="shared" si="8"/>
        <v>1943.5</v>
      </c>
      <c r="K35" s="105"/>
      <c r="L35" s="105"/>
      <c r="M35" s="106"/>
      <c r="N35" s="107"/>
      <c r="O35" s="106"/>
      <c r="Q35" s="109"/>
      <c r="R35" s="109"/>
    </row>
    <row r="36" spans="1:18" s="108" customFormat="1" ht="33.75">
      <c r="A36" s="118"/>
      <c r="B36" s="110"/>
      <c r="C36" s="104" t="s">
        <v>69</v>
      </c>
      <c r="D36" s="128" t="s">
        <v>10</v>
      </c>
      <c r="E36" s="122">
        <v>1</v>
      </c>
      <c r="F36" s="114">
        <v>7345</v>
      </c>
      <c r="G36" s="115">
        <f t="shared" si="6"/>
        <v>7345</v>
      </c>
      <c r="H36" s="114">
        <v>2203.5</v>
      </c>
      <c r="I36" s="116">
        <f t="shared" si="7"/>
        <v>2203.5</v>
      </c>
      <c r="J36" s="117">
        <f t="shared" si="8"/>
        <v>9548.5</v>
      </c>
      <c r="K36" s="105"/>
      <c r="L36" s="105"/>
      <c r="M36" s="106"/>
      <c r="N36" s="107"/>
      <c r="O36" s="106"/>
      <c r="Q36" s="109"/>
      <c r="R36" s="109"/>
    </row>
    <row r="37" spans="1:18" s="108" customFormat="1" ht="22.5">
      <c r="A37" s="118"/>
      <c r="B37" s="110"/>
      <c r="C37" s="104" t="s">
        <v>70</v>
      </c>
      <c r="D37" s="128" t="s">
        <v>17</v>
      </c>
      <c r="E37" s="122">
        <v>5</v>
      </c>
      <c r="F37" s="114">
        <v>11.05</v>
      </c>
      <c r="G37" s="115">
        <f t="shared" si="6"/>
        <v>55.25</v>
      </c>
      <c r="H37" s="114">
        <v>19.5</v>
      </c>
      <c r="I37" s="116">
        <f t="shared" si="7"/>
        <v>97.5</v>
      </c>
      <c r="J37" s="117">
        <f t="shared" si="8"/>
        <v>152.75</v>
      </c>
      <c r="K37" s="105"/>
      <c r="L37" s="105"/>
      <c r="M37" s="106"/>
      <c r="N37" s="107"/>
      <c r="O37" s="106"/>
      <c r="Q37" s="109"/>
      <c r="R37" s="109"/>
    </row>
    <row r="38" spans="1:18" s="108" customFormat="1" ht="22.5">
      <c r="A38" s="118"/>
      <c r="B38" s="110"/>
      <c r="C38" s="104" t="s">
        <v>71</v>
      </c>
      <c r="D38" s="128" t="s">
        <v>17</v>
      </c>
      <c r="E38" s="122">
        <v>15</v>
      </c>
      <c r="F38" s="114">
        <v>10.53</v>
      </c>
      <c r="G38" s="115">
        <f t="shared" si="6"/>
        <v>157.94999999999999</v>
      </c>
      <c r="H38" s="114">
        <v>19.5</v>
      </c>
      <c r="I38" s="116">
        <f t="shared" si="7"/>
        <v>292.5</v>
      </c>
      <c r="J38" s="117">
        <f t="shared" si="8"/>
        <v>450.45</v>
      </c>
      <c r="K38" s="105"/>
      <c r="L38" s="105"/>
      <c r="M38" s="106"/>
      <c r="N38" s="107"/>
      <c r="O38" s="106"/>
      <c r="Q38" s="109"/>
      <c r="R38" s="109"/>
    </row>
    <row r="39" spans="1:18" ht="12.75" customHeight="1">
      <c r="A39" s="129"/>
      <c r="B39" s="130"/>
      <c r="C39" s="131"/>
      <c r="D39" s="132"/>
      <c r="E39" s="133"/>
      <c r="F39" s="133"/>
      <c r="G39" s="133"/>
      <c r="H39" s="133"/>
      <c r="I39" s="133"/>
      <c r="J39" s="134"/>
    </row>
    <row r="40" spans="1:18" ht="12.75" customHeight="1">
      <c r="A40" s="48"/>
      <c r="B40" s="135" t="s">
        <v>72</v>
      </c>
      <c r="C40" s="136"/>
      <c r="D40" s="137"/>
      <c r="E40" s="138"/>
      <c r="F40" s="138"/>
      <c r="G40" s="1057"/>
      <c r="H40" s="1058"/>
      <c r="I40" s="1059"/>
      <c r="J40" s="139">
        <f>SUM(J18,J28,J30)</f>
        <v>-1253</v>
      </c>
    </row>
    <row r="41" spans="1:18" ht="12.75" customHeight="1">
      <c r="A41" s="48"/>
      <c r="B41" s="135" t="s">
        <v>73</v>
      </c>
      <c r="C41" s="136"/>
      <c r="D41" s="137"/>
      <c r="E41" s="138"/>
      <c r="F41" s="138"/>
      <c r="G41" s="1057"/>
      <c r="H41" s="1058"/>
      <c r="I41" s="1059"/>
      <c r="J41" s="139">
        <f>SUM(J8:J17,J19:J20,J22:J27,J29,J31,J33:J38)</f>
        <v>532905.53099999996</v>
      </c>
    </row>
    <row r="42" spans="1:18" ht="12.75" customHeight="1">
      <c r="A42" s="130"/>
      <c r="B42" s="130"/>
      <c r="C42" s="131"/>
      <c r="D42" s="132"/>
      <c r="E42" s="133"/>
      <c r="F42" s="140"/>
      <c r="G42" s="141"/>
      <c r="H42" s="141"/>
      <c r="I42" s="142"/>
      <c r="J42" s="134"/>
    </row>
    <row r="43" spans="1:18" s="152" customFormat="1" ht="12.75" customHeight="1">
      <c r="A43" s="143"/>
      <c r="B43" s="144" t="s">
        <v>74</v>
      </c>
      <c r="C43" s="145"/>
      <c r="D43" s="146"/>
      <c r="E43" s="147"/>
      <c r="F43" s="147"/>
      <c r="G43" s="1062"/>
      <c r="H43" s="1062"/>
      <c r="I43" s="1063"/>
      <c r="J43" s="148">
        <f>SUM(J8:J38)</f>
        <v>531652.53099999996</v>
      </c>
      <c r="K43" s="149"/>
      <c r="L43" s="149"/>
      <c r="M43" s="150"/>
      <c r="N43" s="151"/>
      <c r="O43" s="150"/>
      <c r="Q43" s="153"/>
      <c r="R43" s="153"/>
    </row>
    <row r="44" spans="1:18">
      <c r="B44" s="154"/>
      <c r="C44" s="155"/>
      <c r="D44" s="156"/>
      <c r="E44" s="157"/>
      <c r="F44" s="157"/>
      <c r="G44" s="158"/>
      <c r="H44" s="158"/>
      <c r="I44" s="158"/>
    </row>
    <row r="45" spans="1:18">
      <c r="C45" s="159"/>
    </row>
    <row r="46" spans="1:18">
      <c r="C46" s="159"/>
    </row>
    <row r="47" spans="1:18">
      <c r="B47" s="161"/>
      <c r="C47" s="162"/>
      <c r="D47" s="163"/>
    </row>
    <row r="48" spans="1:18">
      <c r="C48" s="108"/>
      <c r="D48" s="164"/>
    </row>
    <row r="49" spans="3:4">
      <c r="C49" s="108"/>
      <c r="D49" s="164"/>
    </row>
    <row r="50" spans="3:4">
      <c r="C50" s="108"/>
      <c r="D50" s="164"/>
    </row>
    <row r="51" spans="3:4">
      <c r="C51" s="108"/>
      <c r="D51" s="164"/>
    </row>
    <row r="52" spans="3:4">
      <c r="C52" s="108"/>
      <c r="D52" s="164"/>
    </row>
    <row r="53" spans="3:4">
      <c r="C53" s="108"/>
      <c r="D53" s="164"/>
    </row>
    <row r="54" spans="3:4">
      <c r="C54" s="108"/>
      <c r="D54" s="164"/>
    </row>
    <row r="55" spans="3:4">
      <c r="C55" s="108"/>
      <c r="D55" s="164"/>
    </row>
    <row r="56" spans="3:4">
      <c r="C56" s="108"/>
      <c r="D56" s="164"/>
    </row>
    <row r="57" spans="3:4">
      <c r="C57" s="108"/>
      <c r="D57" s="164"/>
    </row>
    <row r="58" spans="3:4">
      <c r="C58" s="108"/>
      <c r="D58" s="164"/>
    </row>
    <row r="59" spans="3:4">
      <c r="C59" s="108"/>
      <c r="D59" s="164"/>
    </row>
    <row r="60" spans="3:4">
      <c r="C60" s="108"/>
      <c r="D60" s="164"/>
    </row>
    <row r="61" spans="3:4">
      <c r="C61" s="108"/>
      <c r="D61" s="164"/>
    </row>
    <row r="62" spans="3:4">
      <c r="C62" s="108"/>
      <c r="D62" s="164"/>
    </row>
    <row r="63" spans="3:4">
      <c r="C63" s="108"/>
      <c r="D63" s="164"/>
    </row>
    <row r="64" spans="3:4">
      <c r="C64" s="108"/>
      <c r="D64" s="164"/>
    </row>
    <row r="65" spans="3:4">
      <c r="C65" s="159"/>
    </row>
    <row r="66" spans="3:4">
      <c r="C66" s="165"/>
      <c r="D66" s="166"/>
    </row>
    <row r="67" spans="3:4">
      <c r="D67" s="167"/>
    </row>
    <row r="68" spans="3:4">
      <c r="C68" s="108"/>
      <c r="D68" s="164"/>
    </row>
    <row r="69" spans="3:4">
      <c r="C69" s="108"/>
      <c r="D69" s="164"/>
    </row>
    <row r="70" spans="3:4">
      <c r="C70" s="108"/>
      <c r="D70" s="164"/>
    </row>
    <row r="71" spans="3:4">
      <c r="C71" s="108"/>
      <c r="D71" s="164"/>
    </row>
    <row r="72" spans="3:4">
      <c r="C72" s="108"/>
      <c r="D72" s="164"/>
    </row>
    <row r="73" spans="3:4">
      <c r="C73" s="108"/>
      <c r="D73" s="164"/>
    </row>
    <row r="74" spans="3:4">
      <c r="C74" s="108"/>
      <c r="D74" s="164"/>
    </row>
    <row r="75" spans="3:4">
      <c r="C75" s="108"/>
      <c r="D75" s="164"/>
    </row>
    <row r="76" spans="3:4">
      <c r="C76" s="108"/>
      <c r="D76" s="164"/>
    </row>
    <row r="77" spans="3:4">
      <c r="C77" s="108"/>
      <c r="D77" s="164"/>
    </row>
    <row r="78" spans="3:4">
      <c r="C78" s="108"/>
      <c r="D78" s="164"/>
    </row>
    <row r="79" spans="3:4">
      <c r="C79" s="108"/>
      <c r="D79" s="164"/>
    </row>
    <row r="80" spans="3:4">
      <c r="C80" s="108"/>
      <c r="D80" s="164"/>
    </row>
    <row r="81" spans="2:4">
      <c r="C81" s="108"/>
      <c r="D81" s="164"/>
    </row>
    <row r="82" spans="2:4">
      <c r="C82" s="108"/>
      <c r="D82" s="164"/>
    </row>
    <row r="83" spans="2:4">
      <c r="C83" s="108"/>
      <c r="D83" s="164"/>
    </row>
    <row r="84" spans="2:4">
      <c r="C84" s="108"/>
      <c r="D84" s="164"/>
    </row>
    <row r="85" spans="2:4">
      <c r="C85" s="108"/>
      <c r="D85" s="164"/>
    </row>
    <row r="86" spans="2:4">
      <c r="C86" s="108"/>
      <c r="D86" s="164"/>
    </row>
    <row r="87" spans="2:4">
      <c r="C87" s="108"/>
      <c r="D87" s="164"/>
    </row>
    <row r="88" spans="2:4">
      <c r="C88" s="108"/>
      <c r="D88" s="164"/>
    </row>
    <row r="89" spans="2:4">
      <c r="C89" s="108"/>
      <c r="D89" s="164"/>
    </row>
    <row r="90" spans="2:4">
      <c r="C90" s="108"/>
      <c r="D90" s="164"/>
    </row>
    <row r="91" spans="2:4">
      <c r="C91" s="108"/>
      <c r="D91" s="164"/>
    </row>
    <row r="92" spans="2:4">
      <c r="C92" s="108"/>
      <c r="D92" s="164"/>
    </row>
    <row r="93" spans="2:4">
      <c r="C93" s="108"/>
      <c r="D93" s="164"/>
    </row>
    <row r="94" spans="2:4">
      <c r="B94" s="154"/>
      <c r="C94" s="108"/>
      <c r="D94" s="164"/>
    </row>
    <row r="95" spans="2:4">
      <c r="B95" s="154"/>
      <c r="C95" s="108"/>
      <c r="D95" s="164"/>
    </row>
    <row r="96" spans="2:4">
      <c r="C96" s="108"/>
      <c r="D96" s="164"/>
    </row>
    <row r="97" spans="3:4">
      <c r="C97" s="108"/>
      <c r="D97" s="164"/>
    </row>
    <row r="98" spans="3:4">
      <c r="C98" s="108"/>
      <c r="D98" s="164"/>
    </row>
    <row r="99" spans="3:4">
      <c r="C99" s="108"/>
      <c r="D99" s="164"/>
    </row>
    <row r="100" spans="3:4">
      <c r="C100" s="108"/>
      <c r="D100" s="164"/>
    </row>
    <row r="101" spans="3:4">
      <c r="C101" s="108"/>
      <c r="D101" s="164"/>
    </row>
    <row r="102" spans="3:4">
      <c r="C102" s="108"/>
      <c r="D102" s="164"/>
    </row>
    <row r="103" spans="3:4">
      <c r="C103" s="108"/>
      <c r="D103" s="164"/>
    </row>
    <row r="104" spans="3:4">
      <c r="C104" s="108"/>
      <c r="D104" s="164"/>
    </row>
    <row r="105" spans="3:4">
      <c r="C105" s="108"/>
      <c r="D105" s="164"/>
    </row>
    <row r="106" spans="3:4">
      <c r="C106" s="108"/>
      <c r="D106" s="164"/>
    </row>
    <row r="107" spans="3:4">
      <c r="C107" s="108"/>
      <c r="D107" s="164"/>
    </row>
    <row r="108" spans="3:4">
      <c r="C108" s="108"/>
      <c r="D108" s="164"/>
    </row>
    <row r="109" spans="3:4">
      <c r="C109" s="168"/>
    </row>
    <row r="110" spans="3:4">
      <c r="C110" s="159"/>
      <c r="D110" s="169"/>
    </row>
    <row r="111" spans="3:4">
      <c r="C111" s="159"/>
      <c r="D111" s="169"/>
    </row>
    <row r="112" spans="3:4">
      <c r="C112" s="108"/>
      <c r="D112" s="164"/>
    </row>
    <row r="113" spans="3:4">
      <c r="C113" s="108"/>
      <c r="D113" s="164"/>
    </row>
    <row r="114" spans="3:4">
      <c r="C114" s="108"/>
      <c r="D114" s="164"/>
    </row>
    <row r="115" spans="3:4">
      <c r="C115" s="108"/>
      <c r="D115" s="164"/>
    </row>
    <row r="116" spans="3:4">
      <c r="C116" s="108"/>
      <c r="D116" s="164"/>
    </row>
    <row r="117" spans="3:4">
      <c r="C117" s="108"/>
      <c r="D117" s="164"/>
    </row>
    <row r="118" spans="3:4">
      <c r="C118" s="108"/>
      <c r="D118" s="164"/>
    </row>
    <row r="119" spans="3:4">
      <c r="C119" s="108"/>
      <c r="D119" s="164"/>
    </row>
    <row r="120" spans="3:4">
      <c r="C120" s="108"/>
      <c r="D120" s="164"/>
    </row>
    <row r="121" spans="3:4">
      <c r="C121" s="108"/>
      <c r="D121" s="164"/>
    </row>
    <row r="122" spans="3:4">
      <c r="C122" s="108"/>
      <c r="D122" s="164"/>
    </row>
    <row r="123" spans="3:4">
      <c r="C123" s="108"/>
      <c r="D123" s="164"/>
    </row>
    <row r="124" spans="3:4">
      <c r="C124" s="108"/>
      <c r="D124" s="164"/>
    </row>
    <row r="125" spans="3:4">
      <c r="C125" s="108"/>
      <c r="D125" s="164"/>
    </row>
    <row r="126" spans="3:4">
      <c r="C126" s="108"/>
      <c r="D126" s="164"/>
    </row>
    <row r="127" spans="3:4">
      <c r="C127" s="108"/>
      <c r="D127" s="164"/>
    </row>
    <row r="128" spans="3:4">
      <c r="C128" s="108"/>
      <c r="D128" s="164"/>
    </row>
    <row r="129" spans="2:4">
      <c r="C129" s="108"/>
      <c r="D129" s="164"/>
    </row>
    <row r="130" spans="2:4">
      <c r="C130" s="108"/>
      <c r="D130" s="164"/>
    </row>
    <row r="131" spans="2:4">
      <c r="C131" s="108"/>
      <c r="D131" s="164"/>
    </row>
    <row r="132" spans="2:4">
      <c r="C132" s="108"/>
      <c r="D132" s="164"/>
    </row>
    <row r="133" spans="2:4">
      <c r="C133" s="108"/>
      <c r="D133" s="164"/>
    </row>
    <row r="134" spans="2:4">
      <c r="C134" s="108"/>
      <c r="D134" s="164"/>
    </row>
    <row r="135" spans="2:4">
      <c r="C135" s="108"/>
      <c r="D135" s="164"/>
    </row>
    <row r="136" spans="2:4">
      <c r="C136" s="108"/>
      <c r="D136" s="164"/>
    </row>
    <row r="137" spans="2:4">
      <c r="C137" s="108"/>
      <c r="D137" s="164"/>
    </row>
    <row r="138" spans="2:4">
      <c r="C138" s="108"/>
      <c r="D138" s="164"/>
    </row>
    <row r="139" spans="2:4">
      <c r="C139" s="108"/>
      <c r="D139" s="164"/>
    </row>
    <row r="140" spans="2:4">
      <c r="C140" s="108"/>
      <c r="D140" s="164"/>
    </row>
    <row r="141" spans="2:4">
      <c r="C141" s="108"/>
      <c r="D141" s="164"/>
    </row>
    <row r="142" spans="2:4">
      <c r="C142" s="108"/>
      <c r="D142" s="164"/>
    </row>
    <row r="143" spans="2:4">
      <c r="C143" s="108"/>
      <c r="D143" s="164"/>
    </row>
    <row r="144" spans="2:4">
      <c r="B144" s="170"/>
      <c r="C144" s="108"/>
      <c r="D144" s="164"/>
    </row>
    <row r="145" spans="3:4">
      <c r="C145" s="108"/>
      <c r="D145" s="164"/>
    </row>
    <row r="146" spans="3:4">
      <c r="C146" s="108"/>
      <c r="D146" s="164"/>
    </row>
    <row r="147" spans="3:4">
      <c r="C147" s="108"/>
      <c r="D147" s="164"/>
    </row>
    <row r="148" spans="3:4">
      <c r="C148" s="108"/>
      <c r="D148" s="164"/>
    </row>
    <row r="149" spans="3:4">
      <c r="C149" s="108"/>
      <c r="D149" s="164"/>
    </row>
    <row r="150" spans="3:4">
      <c r="C150" s="108"/>
      <c r="D150" s="164"/>
    </row>
    <row r="151" spans="3:4">
      <c r="C151" s="108"/>
      <c r="D151" s="164"/>
    </row>
    <row r="152" spans="3:4">
      <c r="C152" s="108"/>
      <c r="D152" s="164"/>
    </row>
    <row r="153" spans="3:4">
      <c r="C153" s="108"/>
      <c r="D153" s="164"/>
    </row>
    <row r="154" spans="3:4">
      <c r="C154" s="108"/>
      <c r="D154" s="164"/>
    </row>
    <row r="155" spans="3:4">
      <c r="C155" s="108"/>
      <c r="D155" s="164"/>
    </row>
    <row r="156" spans="3:4">
      <c r="C156" s="108"/>
      <c r="D156" s="164"/>
    </row>
    <row r="157" spans="3:4">
      <c r="C157" s="108"/>
      <c r="D157" s="164"/>
    </row>
    <row r="158" spans="3:4">
      <c r="C158" s="108"/>
      <c r="D158" s="164"/>
    </row>
    <row r="159" spans="3:4">
      <c r="C159" s="168"/>
      <c r="D159" s="171"/>
    </row>
    <row r="160" spans="3:4">
      <c r="C160" s="168"/>
    </row>
    <row r="161" spans="2:4">
      <c r="C161" s="159"/>
      <c r="D161" s="172"/>
    </row>
    <row r="162" spans="2:4">
      <c r="C162" s="108"/>
      <c r="D162" s="164"/>
    </row>
    <row r="163" spans="2:4">
      <c r="C163" s="108"/>
      <c r="D163" s="164"/>
    </row>
    <row r="164" spans="2:4">
      <c r="C164" s="108"/>
      <c r="D164" s="164"/>
    </row>
    <row r="165" spans="2:4">
      <c r="B165" s="161"/>
      <c r="C165" s="108"/>
      <c r="D165" s="164"/>
    </row>
    <row r="166" spans="2:4">
      <c r="C166" s="108"/>
      <c r="D166" s="164"/>
    </row>
    <row r="167" spans="2:4">
      <c r="C167" s="108"/>
      <c r="D167" s="164"/>
    </row>
    <row r="168" spans="2:4">
      <c r="C168" s="108"/>
      <c r="D168" s="164"/>
    </row>
    <row r="169" spans="2:4">
      <c r="C169" s="108"/>
      <c r="D169" s="164"/>
    </row>
    <row r="170" spans="2:4">
      <c r="C170" s="108"/>
      <c r="D170" s="164"/>
    </row>
    <row r="171" spans="2:4">
      <c r="C171" s="108"/>
      <c r="D171" s="164"/>
    </row>
    <row r="172" spans="2:4">
      <c r="C172" s="108"/>
      <c r="D172" s="164"/>
    </row>
    <row r="173" spans="2:4">
      <c r="C173" s="108"/>
      <c r="D173" s="164"/>
    </row>
    <row r="174" spans="2:4">
      <c r="C174" s="108"/>
      <c r="D174" s="164"/>
    </row>
    <row r="175" spans="2:4">
      <c r="C175" s="108"/>
      <c r="D175" s="164"/>
    </row>
    <row r="176" spans="2:4">
      <c r="C176" s="108"/>
      <c r="D176" s="164"/>
    </row>
    <row r="177" spans="2:4">
      <c r="C177" s="108"/>
      <c r="D177" s="164"/>
    </row>
    <row r="178" spans="2:4">
      <c r="C178" s="108"/>
      <c r="D178" s="164"/>
    </row>
    <row r="179" spans="2:4">
      <c r="C179" s="168"/>
    </row>
    <row r="180" spans="2:4">
      <c r="C180" s="173"/>
      <c r="D180" s="163"/>
    </row>
    <row r="181" spans="2:4">
      <c r="C181" s="165"/>
      <c r="D181" s="166"/>
    </row>
    <row r="182" spans="2:4">
      <c r="C182" s="108"/>
      <c r="D182" s="164"/>
    </row>
    <row r="183" spans="2:4">
      <c r="C183" s="108"/>
      <c r="D183" s="164"/>
    </row>
    <row r="184" spans="2:4">
      <c r="C184" s="108"/>
      <c r="D184" s="164"/>
    </row>
    <row r="185" spans="2:4">
      <c r="C185" s="108"/>
      <c r="D185" s="164"/>
    </row>
    <row r="186" spans="2:4">
      <c r="C186" s="108"/>
      <c r="D186" s="164"/>
    </row>
    <row r="187" spans="2:4">
      <c r="C187" s="108"/>
      <c r="D187" s="164"/>
    </row>
    <row r="188" spans="2:4">
      <c r="C188" s="108"/>
      <c r="D188" s="164"/>
    </row>
    <row r="189" spans="2:4">
      <c r="C189" s="108"/>
      <c r="D189" s="164"/>
    </row>
    <row r="190" spans="2:4">
      <c r="C190" s="108"/>
      <c r="D190" s="164"/>
    </row>
    <row r="191" spans="2:4">
      <c r="C191" s="108"/>
      <c r="D191" s="164"/>
    </row>
    <row r="192" spans="2:4">
      <c r="B192" s="161"/>
      <c r="C192" s="108"/>
      <c r="D192" s="164"/>
    </row>
    <row r="193" spans="2:4">
      <c r="C193" s="108"/>
      <c r="D193" s="164"/>
    </row>
    <row r="194" spans="2:4">
      <c r="C194" s="108"/>
      <c r="D194" s="164"/>
    </row>
    <row r="195" spans="2:4">
      <c r="C195" s="108"/>
      <c r="D195" s="164"/>
    </row>
    <row r="196" spans="2:4">
      <c r="C196" s="108"/>
      <c r="D196" s="164"/>
    </row>
    <row r="197" spans="2:4">
      <c r="B197" s="161"/>
      <c r="C197" s="108"/>
      <c r="D197" s="164"/>
    </row>
    <row r="198" spans="2:4">
      <c r="C198" s="108"/>
      <c r="D198" s="164"/>
    </row>
    <row r="199" spans="2:4">
      <c r="C199" s="108"/>
      <c r="D199" s="164"/>
    </row>
    <row r="200" spans="2:4">
      <c r="C200" s="108"/>
      <c r="D200" s="164"/>
    </row>
    <row r="201" spans="2:4">
      <c r="C201" s="108"/>
      <c r="D201" s="164"/>
    </row>
    <row r="202" spans="2:4">
      <c r="C202" s="108"/>
      <c r="D202" s="164"/>
    </row>
    <row r="203" spans="2:4">
      <c r="C203" s="108"/>
      <c r="D203" s="164"/>
    </row>
    <row r="204" spans="2:4">
      <c r="B204" s="161"/>
      <c r="C204" s="108"/>
      <c r="D204" s="164"/>
    </row>
    <row r="205" spans="2:4">
      <c r="C205" s="173"/>
      <c r="D205" s="163"/>
    </row>
    <row r="206" spans="2:4">
      <c r="C206" s="173"/>
      <c r="D206" s="163"/>
    </row>
    <row r="207" spans="2:4">
      <c r="C207" s="165"/>
      <c r="D207" s="166"/>
    </row>
    <row r="208" spans="2:4">
      <c r="C208" s="108"/>
      <c r="D208" s="164"/>
    </row>
    <row r="209" spans="2:4">
      <c r="C209" s="108"/>
      <c r="D209" s="164"/>
    </row>
    <row r="210" spans="2:4">
      <c r="C210" s="173"/>
      <c r="D210" s="163"/>
    </row>
    <row r="211" spans="2:4">
      <c r="C211" s="173"/>
      <c r="D211" s="163"/>
    </row>
    <row r="212" spans="2:4">
      <c r="C212" s="165"/>
      <c r="D212" s="166"/>
    </row>
    <row r="213" spans="2:4">
      <c r="C213" s="108"/>
      <c r="D213" s="164"/>
    </row>
    <row r="214" spans="2:4">
      <c r="C214" s="108"/>
      <c r="D214" s="164"/>
    </row>
    <row r="215" spans="2:4">
      <c r="C215" s="108"/>
      <c r="D215" s="164"/>
    </row>
    <row r="216" spans="2:4">
      <c r="B216" s="168"/>
      <c r="C216" s="108"/>
      <c r="D216" s="164"/>
    </row>
    <row r="217" spans="2:4">
      <c r="C217" s="108"/>
      <c r="D217" s="164"/>
    </row>
    <row r="218" spans="2:4">
      <c r="C218" s="173"/>
      <c r="D218" s="163"/>
    </row>
    <row r="219" spans="2:4">
      <c r="C219" s="165"/>
      <c r="D219" s="166"/>
    </row>
    <row r="220" spans="2:4">
      <c r="C220" s="108"/>
      <c r="D220" s="164"/>
    </row>
    <row r="221" spans="2:4">
      <c r="C221" s="108"/>
      <c r="D221" s="164"/>
    </row>
    <row r="222" spans="2:4">
      <c r="C222" s="108"/>
      <c r="D222" s="164"/>
    </row>
    <row r="223" spans="2:4">
      <c r="C223" s="108"/>
      <c r="D223" s="164"/>
    </row>
    <row r="224" spans="2:4">
      <c r="C224" s="108"/>
      <c r="D224" s="164"/>
    </row>
    <row r="225" spans="3:4">
      <c r="C225" s="108"/>
      <c r="D225" s="164"/>
    </row>
    <row r="226" spans="3:4">
      <c r="C226" s="108"/>
      <c r="D226" s="164"/>
    </row>
    <row r="227" spans="3:4">
      <c r="C227" s="174"/>
      <c r="D227" s="175"/>
    </row>
    <row r="228" spans="3:4">
      <c r="C228" s="176"/>
      <c r="D228" s="177"/>
    </row>
    <row r="229" spans="3:4">
      <c r="C229" s="174"/>
      <c r="D229" s="175"/>
    </row>
    <row r="230" spans="3:4">
      <c r="C230" s="174"/>
      <c r="D230" s="175"/>
    </row>
    <row r="231" spans="3:4">
      <c r="C231" s="176"/>
      <c r="D231" s="177"/>
    </row>
    <row r="232" spans="3:4">
      <c r="C232" s="178"/>
      <c r="D232" s="175"/>
    </row>
    <row r="233" spans="3:4">
      <c r="C233" s="178"/>
      <c r="D233" s="175"/>
    </row>
    <row r="234" spans="3:4">
      <c r="C234" s="174"/>
      <c r="D234" s="175"/>
    </row>
    <row r="235" spans="3:4">
      <c r="C235" s="179"/>
      <c r="D235" s="177"/>
    </row>
    <row r="236" spans="3:4">
      <c r="C236" s="178"/>
      <c r="D236" s="175"/>
    </row>
    <row r="237" spans="3:4">
      <c r="C237" s="178"/>
      <c r="D237" s="175"/>
    </row>
    <row r="238" spans="3:4">
      <c r="C238" s="178"/>
      <c r="D238" s="175"/>
    </row>
    <row r="239" spans="3:4">
      <c r="C239" s="179"/>
      <c r="D239" s="177"/>
    </row>
    <row r="240" spans="3:4">
      <c r="C240" s="178"/>
      <c r="D240" s="175"/>
    </row>
    <row r="241" spans="3:4">
      <c r="C241" s="178"/>
      <c r="D241" s="175"/>
    </row>
    <row r="242" spans="3:4">
      <c r="C242" s="176"/>
      <c r="D242" s="177"/>
    </row>
    <row r="243" spans="3:4">
      <c r="C243" s="174"/>
      <c r="D243" s="175"/>
    </row>
    <row r="244" spans="3:4">
      <c r="C244" s="174"/>
      <c r="D244" s="175"/>
    </row>
    <row r="245" spans="3:4">
      <c r="C245" s="179"/>
      <c r="D245" s="177"/>
    </row>
    <row r="246" spans="3:4">
      <c r="C246" s="178"/>
      <c r="D246" s="175"/>
    </row>
    <row r="247" spans="3:4">
      <c r="C247" s="178"/>
      <c r="D247" s="175"/>
    </row>
    <row r="248" spans="3:4">
      <c r="C248" s="179"/>
      <c r="D248" s="177"/>
    </row>
    <row r="249" spans="3:4">
      <c r="C249" s="178"/>
      <c r="D249" s="175"/>
    </row>
    <row r="250" spans="3:4">
      <c r="C250" s="178"/>
      <c r="D250" s="175"/>
    </row>
    <row r="251" spans="3:4">
      <c r="C251" s="178"/>
      <c r="D251" s="175"/>
    </row>
    <row r="252" spans="3:4">
      <c r="C252" s="178"/>
      <c r="D252" s="175"/>
    </row>
    <row r="253" spans="3:4">
      <c r="C253" s="176"/>
      <c r="D253" s="177"/>
    </row>
    <row r="254" spans="3:4">
      <c r="C254" s="174"/>
      <c r="D254" s="175"/>
    </row>
    <row r="255" spans="3:4">
      <c r="C255" s="174"/>
      <c r="D255" s="175"/>
    </row>
    <row r="256" spans="3:4">
      <c r="C256" s="174"/>
      <c r="D256" s="175"/>
    </row>
    <row r="257" spans="3:4">
      <c r="C257" s="176"/>
      <c r="D257" s="177"/>
    </row>
    <row r="258" spans="3:4">
      <c r="C258" s="174"/>
      <c r="D258" s="175"/>
    </row>
    <row r="259" spans="3:4">
      <c r="C259" s="174"/>
      <c r="D259" s="175"/>
    </row>
    <row r="260" spans="3:4">
      <c r="C260" s="176"/>
      <c r="D260" s="177"/>
    </row>
    <row r="261" spans="3:4">
      <c r="C261" s="174"/>
      <c r="D261" s="175"/>
    </row>
    <row r="262" spans="3:4">
      <c r="C262" s="174"/>
      <c r="D262" s="175"/>
    </row>
    <row r="263" spans="3:4">
      <c r="C263" s="176"/>
      <c r="D263" s="177"/>
    </row>
    <row r="264" spans="3:4">
      <c r="C264" s="174"/>
      <c r="D264" s="175"/>
    </row>
    <row r="265" spans="3:4">
      <c r="C265" s="174"/>
      <c r="D265" s="175"/>
    </row>
    <row r="266" spans="3:4">
      <c r="C266" s="174"/>
      <c r="D266" s="175"/>
    </row>
    <row r="267" spans="3:4">
      <c r="C267" s="176"/>
      <c r="D267" s="177"/>
    </row>
    <row r="268" spans="3:4">
      <c r="C268" s="174"/>
      <c r="D268" s="175"/>
    </row>
    <row r="269" spans="3:4">
      <c r="C269" s="174"/>
      <c r="D269" s="175"/>
    </row>
    <row r="270" spans="3:4">
      <c r="C270" s="176"/>
      <c r="D270" s="177"/>
    </row>
    <row r="271" spans="3:4">
      <c r="C271" s="174"/>
      <c r="D271" s="175"/>
    </row>
    <row r="272" spans="3:4">
      <c r="C272" s="174"/>
      <c r="D272" s="175"/>
    </row>
    <row r="273" spans="3:4">
      <c r="C273" s="174"/>
      <c r="D273" s="175"/>
    </row>
    <row r="274" spans="3:4">
      <c r="C274" s="174"/>
      <c r="D274" s="175"/>
    </row>
    <row r="275" spans="3:4">
      <c r="C275" s="176"/>
      <c r="D275" s="177"/>
    </row>
    <row r="276" spans="3:4">
      <c r="C276" s="174"/>
      <c r="D276" s="175"/>
    </row>
    <row r="277" spans="3:4">
      <c r="C277" s="174"/>
      <c r="D277" s="175"/>
    </row>
    <row r="278" spans="3:4">
      <c r="C278" s="176"/>
      <c r="D278" s="177"/>
    </row>
    <row r="279" spans="3:4">
      <c r="C279" s="174"/>
      <c r="D279" s="175"/>
    </row>
    <row r="280" spans="3:4">
      <c r="C280" s="174"/>
      <c r="D280" s="175"/>
    </row>
    <row r="281" spans="3:4">
      <c r="C281" s="178"/>
      <c r="D281" s="175"/>
    </row>
    <row r="282" spans="3:4">
      <c r="C282" s="179"/>
      <c r="D282" s="177"/>
    </row>
    <row r="283" spans="3:4">
      <c r="C283" s="178"/>
      <c r="D283" s="175"/>
    </row>
    <row r="284" spans="3:4">
      <c r="C284" s="178"/>
      <c r="D284" s="175"/>
    </row>
    <row r="285" spans="3:4">
      <c r="C285" s="179"/>
      <c r="D285" s="177"/>
    </row>
    <row r="286" spans="3:4">
      <c r="C286" s="178"/>
      <c r="D286" s="175"/>
    </row>
    <row r="287" spans="3:4">
      <c r="C287" s="178"/>
      <c r="D287" s="175"/>
    </row>
    <row r="288" spans="3:4">
      <c r="C288" s="180"/>
      <c r="D288" s="181"/>
    </row>
    <row r="289" spans="3:4">
      <c r="C289" s="180"/>
      <c r="D289" s="181"/>
    </row>
    <row r="290" spans="3:4">
      <c r="C290" s="180"/>
      <c r="D290" s="181"/>
    </row>
    <row r="291" spans="3:4">
      <c r="C291" s="180"/>
      <c r="D291" s="181"/>
    </row>
    <row r="292" spans="3:4">
      <c r="C292" s="178"/>
      <c r="D292" s="175"/>
    </row>
    <row r="293" spans="3:4">
      <c r="C293" s="176"/>
      <c r="D293" s="177"/>
    </row>
    <row r="294" spans="3:4">
      <c r="C294" s="174"/>
      <c r="D294" s="175"/>
    </row>
    <row r="295" spans="3:4">
      <c r="C295" s="180"/>
      <c r="D295" s="182"/>
    </row>
  </sheetData>
  <mergeCells count="4">
    <mergeCell ref="G40:I40"/>
    <mergeCell ref="A7:A8"/>
    <mergeCell ref="G41:I41"/>
    <mergeCell ref="G43:I43"/>
  </mergeCells>
  <phoneticPr fontId="15" type="noConversion"/>
  <pageMargins left="0.48" right="0.39370078740157483" top="0.39370078740157483" bottom="0.98425196850393704" header="0.19685039370078741" footer="0.59055118110236227"/>
  <pageSetup paperSize="9" scale="80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50</vt:i4>
      </vt:variant>
    </vt:vector>
  </HeadingPairs>
  <TitlesOfParts>
    <vt:vector size="62" baseType="lpstr">
      <vt:lpstr>Krycí list</vt:lpstr>
      <vt:lpstr>Rekapitulace</vt:lpstr>
      <vt:lpstr>Stav.část</vt:lpstr>
      <vt:lpstr>ZTI A31</vt:lpstr>
      <vt:lpstr>UT A31</vt:lpstr>
      <vt:lpstr>CHLAZ A31</vt:lpstr>
      <vt:lpstr>VZT A31</vt:lpstr>
      <vt:lpstr>ELE A31</vt:lpstr>
      <vt:lpstr>SLP A31</vt:lpstr>
      <vt:lpstr>MaR A31</vt:lpstr>
      <vt:lpstr>RTP A31</vt:lpstr>
      <vt:lpstr>UOCHV A31</vt:lpstr>
      <vt:lpstr>'Krycí list'!cisloobjektu</vt:lpstr>
      <vt:lpstr>'Krycí list'!cislostavby</vt:lpstr>
      <vt:lpstr>'Krycí list'!Datum</vt:lpstr>
      <vt:lpstr>'Krycí list'!JKSO</vt:lpstr>
      <vt:lpstr>'Krycí list'!MJ</vt:lpstr>
      <vt:lpstr>'Krycí list'!nazevobjektu</vt:lpstr>
      <vt:lpstr>'Krycí list'!nazevstavby</vt:lpstr>
      <vt:lpstr>'CHLAZ A31'!Názvy_tisku</vt:lpstr>
      <vt:lpstr>Rekapitulace!Názvy_tisku</vt:lpstr>
      <vt:lpstr>'RTP A31'!Názvy_tisku</vt:lpstr>
      <vt:lpstr>'SLP A31'!Názvy_tisku</vt:lpstr>
      <vt:lpstr>Stav.část!Názvy_tisku</vt:lpstr>
      <vt:lpstr>'UT A31'!Názvy_tisku</vt:lpstr>
      <vt:lpstr>'VZT A31'!Názvy_tisku</vt:lpstr>
      <vt:lpstr>'ZTI A31'!Názvy_tisku</vt:lpstr>
      <vt:lpstr>'Krycí list'!Objednatel</vt:lpstr>
      <vt:lpstr>'ELE A31'!Oblast_tisku</vt:lpstr>
      <vt:lpstr>'CHLAZ A31'!Oblast_tisku</vt:lpstr>
      <vt:lpstr>'Krycí list'!Oblast_tisku</vt:lpstr>
      <vt:lpstr>'MaR A31'!Oblast_tisku</vt:lpstr>
      <vt:lpstr>Rekapitulace!Oblast_tisku</vt:lpstr>
      <vt:lpstr>'RTP A31'!Oblast_tisku</vt:lpstr>
      <vt:lpstr>Stav.část!Oblast_tisku</vt:lpstr>
      <vt:lpstr>'UOCHV A31'!Oblast_tisku</vt:lpstr>
      <vt:lpstr>'UT A31'!Oblast_tisku</vt:lpstr>
      <vt:lpstr>'VZT A31'!Oblast_tisku</vt:lpstr>
      <vt:lpstr>'ZTI A31'!Oblast_tisku</vt:lpstr>
      <vt:lpstr>'Krycí list'!PocetMJ</vt:lpstr>
      <vt:lpstr>'Krycí list'!Poznamka</vt:lpstr>
      <vt:lpstr>'Krycí list'!Projektant</vt:lpstr>
      <vt:lpstr>'Krycí list'!SazbaDPH1</vt:lpstr>
      <vt:lpstr>'Krycí list'!SazbaDPH2</vt:lpstr>
      <vt:lpstr>'UT A31'!SloupecCC</vt:lpstr>
      <vt:lpstr>SloupecCC</vt:lpstr>
      <vt:lpstr>'UT A31'!SloupecCisloPol</vt:lpstr>
      <vt:lpstr>SloupecCisloPol</vt:lpstr>
      <vt:lpstr>'UT A31'!SloupecJC</vt:lpstr>
      <vt:lpstr>SloupecJC</vt:lpstr>
      <vt:lpstr>'UT A31'!SloupecMJ</vt:lpstr>
      <vt:lpstr>SloupecMJ</vt:lpstr>
      <vt:lpstr>'UT A31'!SloupecMnozstvi</vt:lpstr>
      <vt:lpstr>SloupecMnozstvi</vt:lpstr>
      <vt:lpstr>'UT A31'!SloupecNazPol</vt:lpstr>
      <vt:lpstr>SloupecNazPol</vt:lpstr>
      <vt:lpstr>'UT A31'!SloupecPC</vt:lpstr>
      <vt:lpstr>SloupecPC</vt:lpstr>
      <vt:lpstr>'Krycí list'!Zakazka</vt:lpstr>
      <vt:lpstr>'Krycí list'!Zaklad22</vt:lpstr>
      <vt:lpstr>'Krycí list'!Zaklad5</vt:lpstr>
      <vt:lpstr>'Krycí list'!Zhotovitel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HaumerL</dc:creator>
  <cp:lastModifiedBy>ZadubanovaM</cp:lastModifiedBy>
  <cp:lastPrinted>2012-12-06T10:17:01Z</cp:lastPrinted>
  <dcterms:created xsi:type="dcterms:W3CDTF">2012-06-19T14:05:43Z</dcterms:created>
  <dcterms:modified xsi:type="dcterms:W3CDTF">2012-12-06T10:25:55Z</dcterms:modified>
</cp:coreProperties>
</file>