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tabRatio="929" activeTab="0"/>
  </bookViews>
  <sheets>
    <sheet name="součtová tabulka" sheetId="1" r:id="rId1"/>
    <sheet name="pavilon Z Kr.list" sheetId="2" r:id="rId2"/>
    <sheet name="pavilon Z Rek." sheetId="3" r:id="rId3"/>
    <sheet name="pavilon Z Stavba" sheetId="4" r:id="rId4"/>
    <sheet name="pavilon Z ZTI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sd">'[4]Krycí list'!$C$7</definedName>
    <definedName name="ccc">#REF!</definedName>
    <definedName name="cislo">#REF!</definedName>
    <definedName name="cisloobjektu">'[1]2 Krycí list'!$A$5</definedName>
    <definedName name="cislostavby">'[1]2 Krycí list'!$A$7</definedName>
    <definedName name="cncncm">'[3]Rekapitulace'!$I$14</definedName>
    <definedName name="cvb">#REF!</definedName>
    <definedName name="Dodavka">'[1]2 Rekapitulace'!$G$13</definedName>
    <definedName name="Dodávka">#REF!</definedName>
    <definedName name="Dodávka7">#REF!</definedName>
    <definedName name="Dodávka8">#REF!</definedName>
    <definedName name="Dodávkazti8">#REF!</definedName>
    <definedName name="HSV">#REF!</definedName>
    <definedName name="HSV7">#REF!</definedName>
    <definedName name="HSV8">#REF!</definedName>
    <definedName name="HSVzti8">#REF!</definedName>
    <definedName name="HZS">#REF!</definedName>
    <definedName name="HZS7">#REF!</definedName>
    <definedName name="HZS8">#REF!</definedName>
    <definedName name="HZSzti8">#REF!</definedName>
    <definedName name="ml">'[3]Rekapitulace'!$H$14</definedName>
    <definedName name="Mont">'[1]2 Rekapitulace'!$H$13</definedName>
    <definedName name="Montáž">#REF!</definedName>
    <definedName name="Montáž7">#REF!</definedName>
    <definedName name="Montáž8">#REF!</definedName>
    <definedName name="Montážzti8">#REF!</definedName>
    <definedName name="nazevobjektu">'[1]2 Krycí list'!$C$5</definedName>
    <definedName name="nazevstavby">'[1]2 Krycí list'!$C$7</definedName>
    <definedName name="PocetMJ">'[1]2 Krycí list'!$G$6</definedName>
    <definedName name="Projektant">'[1]2 Krycí list'!$C$8</definedName>
    <definedName name="PSV">#REF!</definedName>
    <definedName name="PSV7">#REF!</definedName>
    <definedName name="PSV8">#REF!</definedName>
    <definedName name="PSVzti8">#REF!</definedName>
    <definedName name="SazbaDPH1">'[1]2 Krycí list'!$C$30</definedName>
    <definedName name="SazbaDPH2">'[1]2 Krycí list'!$C$32</definedName>
    <definedName name="vbn">#REF!</definedName>
    <definedName name="VRN">'[2]Rekapitulace'!$H$26</definedName>
    <definedName name="vvv">'[2]Krycí list'!$A$5</definedName>
    <definedName name="vvvv">'[2]Krycí list'!$A$7</definedName>
    <definedName name="xcv">'[4]Krycí list'!$A$7</definedName>
    <definedName name="Zaklad5">'[1]2 Krycí list'!$F$30</definedName>
  </definedNames>
  <calcPr fullCalcOnLoad="1"/>
</workbook>
</file>

<file path=xl/sharedStrings.xml><?xml version="1.0" encoding="utf-8"?>
<sst xmlns="http://schemas.openxmlformats.org/spreadsheetml/2006/main" count="453" uniqueCount="277">
  <si>
    <t>R</t>
  </si>
  <si>
    <t>HZS</t>
  </si>
  <si>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</si>
  <si>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</si>
  <si>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</si>
  <si>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</si>
  <si>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</si>
  <si>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</si>
  <si>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</si>
  <si>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</si>
  <si>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</si>
  <si>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</si>
  <si>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</si>
  <si>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</si>
  <si>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</si>
  <si>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93</t>
  </si>
  <si>
    <t>Dokončovací práce inž.staveb</t>
  </si>
  <si>
    <t>kpl</t>
  </si>
  <si>
    <t>95</t>
  </si>
  <si>
    <t>Dokončovací kce na pozem.stav.</t>
  </si>
  <si>
    <t>m2</t>
  </si>
  <si>
    <t>m</t>
  </si>
  <si>
    <t>979011111R00</t>
  </si>
  <si>
    <t xml:space="preserve">Svislá doprava suti a vybour. hmot za  1.PP </t>
  </si>
  <si>
    <t>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</si>
  <si>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</si>
  <si>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</si>
  <si>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</si>
  <si>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</si>
  <si>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979083191R00</t>
  </si>
  <si>
    <t xml:space="preserve">Příplatek za dalších započatých 1000 m nad 6000 m </t>
  </si>
  <si>
    <t>979084113R00</t>
  </si>
  <si>
    <t>979093111R00</t>
  </si>
  <si>
    <t xml:space="preserve">Uložení suti na skládku bez zhutnění </t>
  </si>
  <si>
    <t>979999999R00</t>
  </si>
  <si>
    <t xml:space="preserve">Poplatek za skladku </t>
  </si>
  <si>
    <t>95 001</t>
  </si>
  <si>
    <t>Úklidové práce včetně ošetření podlah z marmolea</t>
  </si>
  <si>
    <t>781101121.R00</t>
  </si>
  <si>
    <t xml:space="preserve">Provedení penetrace podkladu </t>
  </si>
  <si>
    <t>342.1</t>
  </si>
  <si>
    <t>342.2</t>
  </si>
  <si>
    <t>342.3</t>
  </si>
  <si>
    <t>342.4</t>
  </si>
  <si>
    <t xml:space="preserve">Malba 2xdisperzní bílá+penetrace, míst -3,8m </t>
  </si>
  <si>
    <t>784453101U00</t>
  </si>
  <si>
    <t>783.1</t>
  </si>
  <si>
    <t>Nátěry  ochranný, lokální opravy - dveře, schodiště</t>
  </si>
  <si>
    <t>Staveništní přesun hmot</t>
  </si>
  <si>
    <t>99.1</t>
  </si>
  <si>
    <t xml:space="preserve">Vodorovná doprava hmot po suchu do 6000 m </t>
  </si>
  <si>
    <t>Demontáž minerálního podhledu</t>
  </si>
  <si>
    <t>Zpětná montáž minerálního podhledu</t>
  </si>
  <si>
    <t>Dodávka minerálního podhledu (ztratné ve výši 20%)</t>
  </si>
  <si>
    <t>Úklidové práce - inventář, dveře, schodiště, obklady apod.</t>
  </si>
  <si>
    <t>Elektroinstalace - úpravy při demontáži a zpětné montáži minerálního podhledu</t>
  </si>
  <si>
    <t>požární ucpávky</t>
  </si>
  <si>
    <t>Zakrývání podlah, schodiště papírem a konstrukcí</t>
  </si>
  <si>
    <t>Zakrývání nábytku, stěn, dveří, vybavení a konstrukcí igelitem</t>
  </si>
  <si>
    <t>Jádrové vrtání otovorů do stěn a stropů do průměru 100mm</t>
  </si>
  <si>
    <t>Prostupy, vč. zapravení, zalití a utěsnění otvoru stěnou nebo stropem</t>
  </si>
  <si>
    <t>Prostupy, vč. zapravení, zalití a utěsnění otvoru SDK stěnou</t>
  </si>
  <si>
    <t>Demontáž a zpětná montáž zařizovacích předmětů</t>
  </si>
  <si>
    <t>Demontáž a zpětná montáž vybavení (skříně, WC příčky apod.)</t>
  </si>
  <si>
    <t>Zapravení prostupů stěnou, stropem nebo SDK po zrušených instalacích ZTI</t>
  </si>
  <si>
    <t>Svislá doprava suti a vybour. hmot</t>
  </si>
  <si>
    <t>Vnitrostaveništní doprava suti do 10 m  za  1.PP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</si>
  <si>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</si>
  <si>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</si>
  <si>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</si>
  <si>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</si>
  <si>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</si>
  <si>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</si>
  <si>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</si>
  <si>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</si>
  <si>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</si>
  <si>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</si>
  <si>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</si>
  <si>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</si>
  <si>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</si>
  <si>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</si>
  <si>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</si>
  <si>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</si>
  <si>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</si>
  <si>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</si>
  <si>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</si>
  <si>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</si>
  <si>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</si>
  <si>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</si>
  <si>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</si>
  <si>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</si>
  <si>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</si>
  <si>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</si>
  <si>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</si>
  <si>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</si>
  <si>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</si>
  <si>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</si>
  <si>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</si>
  <si>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</si>
  <si>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</si>
  <si>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</si>
  <si>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</si>
  <si>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</si>
  <si>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</si>
  <si>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</si>
  <si>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</si>
  <si>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</si>
  <si>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</si>
  <si>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</si>
  <si>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</si>
  <si>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</si>
  <si>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</si>
  <si>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</si>
  <si>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</si>
  <si>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</si>
  <si>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</si>
  <si>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</si>
  <si>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</si>
  <si>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</si>
  <si>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</si>
  <si>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</si>
  <si>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</si>
  <si>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</si>
  <si>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</si>
  <si>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</si>
  <si>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</si>
  <si>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</si>
  <si>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</si>
  <si>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</si>
  <si>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</si>
  <si>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</si>
  <si>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</si>
  <si>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</si>
  <si>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REKAPITULACE  ZTI</t>
  </si>
  <si>
    <t xml:space="preserve">Poplatek za skládku </t>
  </si>
  <si>
    <t>888 99 009</t>
  </si>
  <si>
    <t xml:space="preserve">Vypuštění a napuštění vody </t>
  </si>
  <si>
    <t>952902110R00</t>
  </si>
  <si>
    <t xml:space="preserve">Čištění zametáním v místnostech </t>
  </si>
  <si>
    <t>713</t>
  </si>
  <si>
    <t>Izolace tepelné</t>
  </si>
  <si>
    <t>R713-13</t>
  </si>
  <si>
    <t xml:space="preserve">Iz. pro studenou vodu d18-22, tl.20mm </t>
  </si>
  <si>
    <t>R713-14</t>
  </si>
  <si>
    <t xml:space="preserve">Iz. pro studenou vodu d28, tl.20mm </t>
  </si>
  <si>
    <t>R713-16</t>
  </si>
  <si>
    <t xml:space="preserve">Iz. pro studenou vodu d35, tl.25mm </t>
  </si>
  <si>
    <t>R713-18</t>
  </si>
  <si>
    <t xml:space="preserve">Iz. pro studenou vodu d42, tl.35mm </t>
  </si>
  <si>
    <t>R713-20</t>
  </si>
  <si>
    <t xml:space="preserve">Iz. pro studenou vodu d50, tl.30mm </t>
  </si>
  <si>
    <t>R713-25</t>
  </si>
  <si>
    <t>R713-30</t>
  </si>
  <si>
    <t xml:space="preserve">Skruže se zámkem, ALU povrch d18-22, tl. 20mm </t>
  </si>
  <si>
    <t>R713-31</t>
  </si>
  <si>
    <t>R713-41</t>
  </si>
  <si>
    <t>998713203R00</t>
  </si>
  <si>
    <t xml:space="preserve">Přesun hmot pro izolace tepelné, výšky do 24 m </t>
  </si>
  <si>
    <t>722</t>
  </si>
  <si>
    <t>Vnitřní vodovod</t>
  </si>
  <si>
    <t>kus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</si>
  <si>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</si>
  <si>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</si>
  <si>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</si>
  <si>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</si>
  <si>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</si>
  <si>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</si>
  <si>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722151112R00</t>
  </si>
  <si>
    <t xml:space="preserve">Potrubí nerez 1.4404 lisovaný spoj d 15 x 1,0 mm </t>
  </si>
  <si>
    <t>722151113R00</t>
  </si>
  <si>
    <t xml:space="preserve">Potrubí nerez 1.4404  lisovaný spoj d 18 x 1,0 mm </t>
  </si>
  <si>
    <t>722151114R00</t>
  </si>
  <si>
    <t xml:space="preserve">Potrubí nerez 1.4404 lisovaný spoj d 22 x 1,2 mm </t>
  </si>
  <si>
    <t>722151115R00</t>
  </si>
  <si>
    <t xml:space="preserve">Potrubí nerez 1.44041 lisovaný spoj d 28 x 1,2 mm </t>
  </si>
  <si>
    <t>722151116R00</t>
  </si>
  <si>
    <t xml:space="preserve">Potrubí nerez 1.4404 lisovaný spoj d 35 x 1,5 mm </t>
  </si>
  <si>
    <t>722151117R00</t>
  </si>
  <si>
    <t xml:space="preserve">Potrubí nerez 1.4404 lisovaný spoj d 42 x 1,5 mm </t>
  </si>
  <si>
    <t>722151118R00</t>
  </si>
  <si>
    <t xml:space="preserve">Potrubí nerez 1.4404 lisovaný spoj d 54 x 1,5 mm </t>
  </si>
  <si>
    <t>soubor</t>
  </si>
  <si>
    <t>722224115U00</t>
  </si>
  <si>
    <t>Kohout vypouštěcí a vzorkovací PN10 G 1/2 se šroubením na hadici</t>
  </si>
  <si>
    <t>722231163R00</t>
  </si>
  <si>
    <t xml:space="preserve">Ventil pojistný pružinový , G 1 </t>
  </si>
  <si>
    <t>722232113U00</t>
  </si>
  <si>
    <t xml:space="preserve">Kulový kohout  1/2" záv+páčka </t>
  </si>
  <si>
    <t>722232114U00</t>
  </si>
  <si>
    <t xml:space="preserve">Kulový kohout  3/4" záv+páčka </t>
  </si>
  <si>
    <t>722232115U00</t>
  </si>
  <si>
    <t xml:space="preserve">Kulový kohout  1" závit+páčka </t>
  </si>
  <si>
    <t>722232116U00</t>
  </si>
  <si>
    <t xml:space="preserve">Kulový kohout  11/4"záv+páčka </t>
  </si>
  <si>
    <t>722232127U00</t>
  </si>
  <si>
    <t xml:space="preserve">Kulový kohout  2" koule+páčka </t>
  </si>
  <si>
    <t>722290229R00</t>
  </si>
  <si>
    <t xml:space="preserve">Zkouška tlaku potrubí závitového DN 100 </t>
  </si>
  <si>
    <t>722290237R00</t>
  </si>
  <si>
    <t xml:space="preserve">Proplach a dezinfekce vodovod.potrubí DN 200 </t>
  </si>
  <si>
    <t>722299001T00</t>
  </si>
  <si>
    <t>Tr.HOSTALEN PN 20 d20x3,4 +tv. propojení na stávající potrubí</t>
  </si>
  <si>
    <t>722299002T00</t>
  </si>
  <si>
    <t>Tr.HOSTALEN PN 20 d25x4,2 +tv. propojení na stávající potrubí</t>
  </si>
  <si>
    <t>722299003T00</t>
  </si>
  <si>
    <t>Tr.HOSTALEN PN 20 d32x5,4 +tv. propojení na stávající potrubí</t>
  </si>
  <si>
    <t>722299004T00</t>
  </si>
  <si>
    <t>Tr.HOSTALEN PN 20 d40x6,7 +tv. propojení na stávající potrubí</t>
  </si>
  <si>
    <t>722299042T00</t>
  </si>
  <si>
    <t>721-28613860</t>
  </si>
  <si>
    <t>Prostupy, vč. zapravení, zalití a utěsnění otvoru stěnou nebo stropem, protipožární uzávěr</t>
  </si>
  <si>
    <t>722_99_120</t>
  </si>
  <si>
    <t xml:space="preserve">Závěsy pro potrubí, žárově pozinkováno </t>
  </si>
  <si>
    <t>kg</t>
  </si>
  <si>
    <t>722_99_220</t>
  </si>
  <si>
    <t xml:space="preserve">Jímka pro termostat </t>
  </si>
  <si>
    <t>M21-90000</t>
  </si>
  <si>
    <t>Demontáž a nová montáž - hodinová sazba např. přepojení ohřívače, Č1</t>
  </si>
  <si>
    <t>hod</t>
  </si>
  <si>
    <t>998722203R00</t>
  </si>
  <si>
    <t xml:space="preserve">Přesun hmot pro vnitřní vodovod, výšky do 24 m </t>
  </si>
  <si>
    <t>724</t>
  </si>
  <si>
    <t>Strojní vybavení</t>
  </si>
  <si>
    <t>724231128U00</t>
  </si>
  <si>
    <t>Tlakoměr deformační do 1MPa, d100</t>
  </si>
  <si>
    <t>724231172R00</t>
  </si>
  <si>
    <t xml:space="preserve">Teploměr s pevným stonkem a jímkou 100 mm </t>
  </si>
  <si>
    <t>734111754U00</t>
  </si>
  <si>
    <t>R-724 99 2</t>
  </si>
  <si>
    <t xml:space="preserve">Armatura typu BA DN50 (dle ČSN EN 1717) </t>
  </si>
  <si>
    <t>998724203R00</t>
  </si>
  <si>
    <t xml:space="preserve">Přesun hmot pro strojní vybavení, výšky do 24 m </t>
  </si>
  <si>
    <t>D96</t>
  </si>
  <si>
    <t>Přesuny suti a vybouraných hmot</t>
  </si>
  <si>
    <t xml:space="preserve">Vodorovná doprava hmot po suchu do 1000 m </t>
  </si>
  <si>
    <t xml:space="preserve">Oplechování izolace potrubí D54 </t>
  </si>
  <si>
    <t xml:space="preserve">Skruže se zámkem, ALU povrch d28, tl. 20mm </t>
  </si>
  <si>
    <t xml:space="preserve">Skruže se zámkem, ALU povrch d35, tl.20mm </t>
  </si>
  <si>
    <t>R713-52</t>
  </si>
  <si>
    <t xml:space="preserve">Skruže se zámkem, ALU povrch, d40 tl. 40mm </t>
  </si>
  <si>
    <t>722231076U00</t>
  </si>
  <si>
    <t xml:space="preserve">Ventil závitový zpětný R60 G 1 1/2 </t>
  </si>
  <si>
    <t>722232126U00</t>
  </si>
  <si>
    <t xml:space="preserve">Kulový kohout 6/4" koule+páčka </t>
  </si>
  <si>
    <t>722234264U00</t>
  </si>
  <si>
    <t xml:space="preserve">Filtr mosaz 2x 3/4" </t>
  </si>
  <si>
    <t>730</t>
  </si>
  <si>
    <t>Ústřední vytápění</t>
  </si>
  <si>
    <t>734 99 990</t>
  </si>
  <si>
    <t>Přepojení potrubí pro ohřívač vody vč. vypuštění a napuštění vody, izolace</t>
  </si>
  <si>
    <t>REKAPITULACE  ELEKTRO</t>
  </si>
  <si>
    <t>D 96</t>
  </si>
  <si>
    <t>Dokončovací práce na pozem.stavbách</t>
  </si>
  <si>
    <t>celkem</t>
  </si>
  <si>
    <t>M</t>
  </si>
  <si>
    <t>Elektro D+M</t>
  </si>
  <si>
    <t>Příčka SDK ocel.kce, tl.150 mm,samonos. desky - kastlík opláštění potrubí vody</t>
  </si>
  <si>
    <t>Bourání drážek do zdiva - vodorovné vč. zapravení po uložení potrubí vody</t>
  </si>
  <si>
    <t xml:space="preserve">Cirkul.čerpadlo d25 -230V </t>
  </si>
  <si>
    <t>722299051T00</t>
  </si>
  <si>
    <t xml:space="preserve">Autom. termoregulační ventil  G1/2" </t>
  </si>
  <si>
    <t>kpl.</t>
  </si>
  <si>
    <t xml:space="preserve">Ventil uzavírací  DN 50 </t>
  </si>
  <si>
    <t>ZTI</t>
  </si>
  <si>
    <t>Sanace vnitřního rozvodu vody</t>
  </si>
  <si>
    <t>Univerzitní kampus Bohunice MU</t>
  </si>
  <si>
    <t>STAVEBNÍ DÍLY</t>
  </si>
  <si>
    <t>Pavilon Z</t>
  </si>
  <si>
    <t>elektro</t>
  </si>
  <si>
    <t>stavba</t>
  </si>
  <si>
    <t>celkem za objekt</t>
  </si>
  <si>
    <t>VRN</t>
  </si>
  <si>
    <t>pavilon Z</t>
  </si>
  <si>
    <t>KONTROLNÍ SOUČTOVÁ TABULKA</t>
  </si>
  <si>
    <t>Stavební práce</t>
  </si>
  <si>
    <t>Úklid</t>
  </si>
  <si>
    <t>objekt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</si>
</sst>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.0"/>
    <numFmt numFmtId="169" formatCode="#,##0\ &quot;Kč&quot;"/>
    <numFmt numFmtId="170" formatCode="[$¥€-2]\ #\ ##,000_);[Red]\([$€-2]\ #\ ##,000\)"/>
    <numFmt numFmtId="171" formatCode="#,##0.0"/>
    <numFmt numFmtId="172" formatCode="0.0%"/>
    <numFmt numFmtId="173" formatCode="0.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49">
      <alignment/>
      <protection/>
    </xf>
    <xf numFmtId="0" fontId="21" fillId="0" borderId="0" xfId="49" applyFont="1" applyAlignment="1">
      <alignment horizontal="centerContinuous"/>
      <protection/>
    </xf>
    <xf numFmtId="0" fontId="22" fillId="0" borderId="0" xfId="49" applyFont="1" applyAlignment="1">
      <alignment horizontal="centerContinuous"/>
      <protection/>
    </xf>
    <xf numFmtId="0" fontId="22" fillId="0" borderId="0" xfId="49" applyFont="1" applyAlignment="1">
      <alignment horizontal="right"/>
      <protection/>
    </xf>
    <xf numFmtId="0" fontId="23" fillId="0" borderId="10" xfId="49" applyFont="1" applyBorder="1">
      <alignment/>
      <protection/>
    </xf>
    <xf numFmtId="0" fontId="4" fillId="0" borderId="10" xfId="49" applyBorder="1">
      <alignment/>
      <protection/>
    </xf>
    <xf numFmtId="0" fontId="24" fillId="0" borderId="11" xfId="49" applyFont="1" applyBorder="1" applyAlignment="1">
      <alignment horizontal="right"/>
      <protection/>
    </xf>
    <xf numFmtId="0" fontId="4" fillId="0" borderId="10" xfId="49" applyBorder="1" applyAlignment="1">
      <alignment horizontal="left"/>
      <protection/>
    </xf>
    <xf numFmtId="0" fontId="4" fillId="0" borderId="12" xfId="49" applyBorder="1">
      <alignment/>
      <protection/>
    </xf>
    <xf numFmtId="0" fontId="23" fillId="0" borderId="13" xfId="49" applyFont="1" applyBorder="1">
      <alignment/>
      <protection/>
    </xf>
    <xf numFmtId="0" fontId="4" fillId="0" borderId="13" xfId="49" applyBorder="1">
      <alignment/>
      <protection/>
    </xf>
    <xf numFmtId="0" fontId="24" fillId="0" borderId="0" xfId="49" applyFont="1">
      <alignment/>
      <protection/>
    </xf>
    <xf numFmtId="0" fontId="4" fillId="0" borderId="0" xfId="49" applyFont="1">
      <alignment/>
      <protection/>
    </xf>
    <xf numFmtId="0" fontId="4" fillId="0" borderId="0" xfId="49" applyAlignment="1">
      <alignment horizontal="right"/>
      <protection/>
    </xf>
    <xf numFmtId="0" fontId="4" fillId="0" borderId="0" xfId="49" applyAlignment="1">
      <alignment/>
      <protection/>
    </xf>
    <xf numFmtId="49" fontId="24" fillId="18" borderId="14" xfId="49" applyNumberFormat="1" applyFont="1" applyFill="1" applyBorder="1">
      <alignment/>
      <protection/>
    </xf>
    <xf numFmtId="0" fontId="24" fillId="18" borderId="15" xfId="49" applyFont="1" applyFill="1" applyBorder="1" applyAlignment="1">
      <alignment horizontal="center"/>
      <protection/>
    </xf>
    <xf numFmtId="0" fontId="24" fillId="18" borderId="15" xfId="49" applyNumberFormat="1" applyFont="1" applyFill="1" applyBorder="1" applyAlignment="1">
      <alignment horizontal="center"/>
      <protection/>
    </xf>
    <xf numFmtId="0" fontId="24" fillId="18" borderId="14" xfId="49" applyFont="1" applyFill="1" applyBorder="1" applyAlignment="1">
      <alignment horizontal="center"/>
      <protection/>
    </xf>
    <xf numFmtId="0" fontId="23" fillId="0" borderId="16" xfId="49" applyFont="1" applyBorder="1" applyAlignment="1">
      <alignment horizontal="center"/>
      <protection/>
    </xf>
    <xf numFmtId="49" fontId="23" fillId="0" borderId="16" xfId="49" applyNumberFormat="1" applyFont="1" applyBorder="1" applyAlignment="1">
      <alignment horizontal="left"/>
      <protection/>
    </xf>
    <xf numFmtId="0" fontId="23" fillId="0" borderId="17" xfId="49" applyFont="1" applyBorder="1">
      <alignment/>
      <protection/>
    </xf>
    <xf numFmtId="0" fontId="4" fillId="0" borderId="18" xfId="49" applyBorder="1" applyAlignment="1">
      <alignment horizontal="center"/>
      <protection/>
    </xf>
    <xf numFmtId="0" fontId="4" fillId="0" borderId="18" xfId="49" applyNumberFormat="1" applyBorder="1" applyAlignment="1">
      <alignment horizontal="right"/>
      <protection/>
    </xf>
    <xf numFmtId="0" fontId="4" fillId="0" borderId="15" xfId="49" applyNumberFormat="1" applyBorder="1">
      <alignment/>
      <protection/>
    </xf>
    <xf numFmtId="0" fontId="4" fillId="0" borderId="0" xfId="49" applyNumberFormat="1">
      <alignment/>
      <protection/>
    </xf>
    <xf numFmtId="0" fontId="25" fillId="0" borderId="0" xfId="49" applyFont="1">
      <alignment/>
      <protection/>
    </xf>
    <xf numFmtId="0" fontId="26" fillId="0" borderId="19" xfId="49" applyFont="1" applyBorder="1" applyAlignment="1">
      <alignment horizontal="center" vertical="top"/>
      <protection/>
    </xf>
    <xf numFmtId="49" fontId="26" fillId="0" borderId="19" xfId="49" applyNumberFormat="1" applyFont="1" applyBorder="1" applyAlignment="1">
      <alignment horizontal="left" vertical="top"/>
      <protection/>
    </xf>
    <xf numFmtId="0" fontId="26" fillId="0" borderId="19" xfId="49" applyFont="1" applyBorder="1" applyAlignment="1">
      <alignment vertical="top" wrapText="1"/>
      <protection/>
    </xf>
    <xf numFmtId="49" fontId="26" fillId="0" borderId="19" xfId="49" applyNumberFormat="1" applyFont="1" applyBorder="1" applyAlignment="1">
      <alignment horizontal="center" shrinkToFit="1"/>
      <protection/>
    </xf>
    <xf numFmtId="4" fontId="26" fillId="0" borderId="19" xfId="49" applyNumberFormat="1" applyFont="1" applyBorder="1" applyAlignment="1">
      <alignment horizontal="right"/>
      <protection/>
    </xf>
    <xf numFmtId="4" fontId="26" fillId="0" borderId="19" xfId="49" applyNumberFormat="1" applyFont="1" applyBorder="1">
      <alignment/>
      <protection/>
    </xf>
    <xf numFmtId="0" fontId="25" fillId="0" borderId="0" xfId="49" applyFont="1">
      <alignment/>
      <protection/>
    </xf>
    <xf numFmtId="0" fontId="4" fillId="18" borderId="14" xfId="49" applyFill="1" applyBorder="1" applyAlignment="1">
      <alignment horizontal="center"/>
      <protection/>
    </xf>
    <xf numFmtId="49" fontId="27" fillId="18" borderId="14" xfId="49" applyNumberFormat="1" applyFont="1" applyFill="1" applyBorder="1" applyAlignment="1">
      <alignment horizontal="left"/>
      <protection/>
    </xf>
    <xf numFmtId="0" fontId="27" fillId="18" borderId="17" xfId="49" applyFont="1" applyFill="1" applyBorder="1">
      <alignment/>
      <protection/>
    </xf>
    <xf numFmtId="0" fontId="4" fillId="18" borderId="18" xfId="49" applyFill="1" applyBorder="1" applyAlignment="1">
      <alignment horizontal="center"/>
      <protection/>
    </xf>
    <xf numFmtId="4" fontId="4" fillId="18" borderId="18" xfId="49" applyNumberFormat="1" applyFill="1" applyBorder="1" applyAlignment="1">
      <alignment horizontal="right"/>
      <protection/>
    </xf>
    <xf numFmtId="4" fontId="4" fillId="18" borderId="15" xfId="49" applyNumberFormat="1" applyFill="1" applyBorder="1" applyAlignment="1">
      <alignment horizontal="right"/>
      <protection/>
    </xf>
    <xf numFmtId="4" fontId="23" fillId="18" borderId="14" xfId="49" applyNumberFormat="1" applyFont="1" applyFill="1" applyBorder="1">
      <alignment/>
      <protection/>
    </xf>
    <xf numFmtId="3" fontId="4" fillId="0" borderId="0" xfId="49" applyNumberFormat="1">
      <alignment/>
      <protection/>
    </xf>
    <xf numFmtId="0" fontId="28" fillId="0" borderId="0" xfId="49" applyFont="1" applyAlignment="1">
      <alignment/>
      <protection/>
    </xf>
    <xf numFmtId="0" fontId="4" fillId="0" borderId="0" xfId="49" applyBorder="1">
      <alignment/>
      <protection/>
    </xf>
    <xf numFmtId="0" fontId="29" fillId="0" borderId="0" xfId="49" applyFont="1" applyBorder="1">
      <alignment/>
      <protection/>
    </xf>
    <xf numFmtId="3" fontId="29" fillId="0" borderId="0" xfId="49" applyNumberFormat="1" applyFont="1" applyBorder="1" applyAlignment="1">
      <alignment horizontal="right"/>
      <protection/>
    </xf>
    <xf numFmtId="4" fontId="29" fillId="0" borderId="0" xfId="49" applyNumberFormat="1" applyFont="1" applyBorder="1">
      <alignment/>
      <protection/>
    </xf>
    <xf numFmtId="0" fontId="28" fillId="0" borderId="0" xfId="49" applyFont="1" applyBorder="1" applyAlignment="1">
      <alignment/>
      <protection/>
    </xf>
    <xf numFmtId="0" fontId="4" fillId="0" borderId="0" xfId="49" applyBorder="1" applyAlignment="1">
      <alignment horizontal="right"/>
      <protection/>
    </xf>
    <xf numFmtId="0" fontId="31" fillId="0" borderId="20" xfId="0" applyFont="1" applyBorder="1" applyAlignment="1">
      <alignment horizontal="centerContinuous" vertical="top"/>
    </xf>
    <xf numFmtId="0" fontId="0" fillId="0" borderId="20" xfId="0" applyBorder="1" applyAlignment="1">
      <alignment horizontal="centerContinuous"/>
    </xf>
    <xf numFmtId="0" fontId="23" fillId="18" borderId="21" xfId="0" applyFont="1" applyFill="1" applyBorder="1" applyAlignment="1">
      <alignment horizontal="left"/>
    </xf>
    <xf numFmtId="0" fontId="24" fillId="18" borderId="22" xfId="0" applyFont="1" applyFill="1" applyBorder="1" applyAlignment="1">
      <alignment horizontal="centerContinuous"/>
    </xf>
    <xf numFmtId="0" fontId="32" fillId="18" borderId="23" xfId="0" applyFont="1" applyFill="1" applyBorder="1" applyAlignment="1">
      <alignment horizontal="left"/>
    </xf>
    <xf numFmtId="0" fontId="24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7" xfId="0" applyFont="1" applyBorder="1" applyAlignment="1">
      <alignment horizontal="left"/>
    </xf>
    <xf numFmtId="0" fontId="23" fillId="0" borderId="26" xfId="0" applyFont="1" applyBorder="1" applyAlignment="1">
      <alignment/>
    </xf>
    <xf numFmtId="49" fontId="24" fillId="0" borderId="27" xfId="0" applyNumberFormat="1" applyFont="1" applyBorder="1" applyAlignment="1">
      <alignment horizontal="left"/>
    </xf>
    <xf numFmtId="49" fontId="23" fillId="18" borderId="26" xfId="0" applyNumberFormat="1" applyFont="1" applyFill="1" applyBorder="1" applyAlignment="1">
      <alignment/>
    </xf>
    <xf numFmtId="49" fontId="4" fillId="18" borderId="15" xfId="0" applyNumberFormat="1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4" fillId="18" borderId="18" xfId="0" applyFont="1" applyFill="1" applyBorder="1" applyAlignment="1">
      <alignment/>
    </xf>
    <xf numFmtId="0" fontId="4" fillId="18" borderId="15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3" fontId="24" fillId="0" borderId="27" xfId="0" applyNumberFormat="1" applyFont="1" applyBorder="1" applyAlignment="1">
      <alignment horizontal="left"/>
    </xf>
    <xf numFmtId="49" fontId="23" fillId="18" borderId="28" xfId="0" applyNumberFormat="1" applyFont="1" applyFill="1" applyBorder="1" applyAlignment="1">
      <alignment/>
    </xf>
    <xf numFmtId="49" fontId="4" fillId="18" borderId="29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49" fontId="24" fillId="0" borderId="14" xfId="0" applyNumberFormat="1" applyFont="1" applyBorder="1" applyAlignment="1">
      <alignment horizontal="left"/>
    </xf>
    <xf numFmtId="0" fontId="24" fillId="0" borderId="30" xfId="0" applyFont="1" applyBorder="1" applyAlignment="1">
      <alignment/>
    </xf>
    <xf numFmtId="0" fontId="24" fillId="0" borderId="14" xfId="0" applyNumberFormat="1" applyFont="1" applyBorder="1" applyAlignment="1">
      <alignment/>
    </xf>
    <xf numFmtId="0" fontId="24" fillId="0" borderId="31" xfId="0" applyNumberFormat="1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31" fillId="0" borderId="33" xfId="0" applyFont="1" applyBorder="1" applyAlignment="1">
      <alignment horizontal="centerContinuous" vertical="center"/>
    </xf>
    <xf numFmtId="0" fontId="33" fillId="0" borderId="34" xfId="0" applyFont="1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23" fillId="18" borderId="36" xfId="0" applyFont="1" applyFill="1" applyBorder="1" applyAlignment="1">
      <alignment horizontal="left"/>
    </xf>
    <xf numFmtId="0" fontId="0" fillId="18" borderId="37" xfId="0" applyFill="1" applyBorder="1" applyAlignment="1">
      <alignment horizontal="left"/>
    </xf>
    <xf numFmtId="0" fontId="0" fillId="18" borderId="38" xfId="0" applyFill="1" applyBorder="1" applyAlignment="1">
      <alignment horizontal="centerContinuous"/>
    </xf>
    <xf numFmtId="0" fontId="23" fillId="18" borderId="37" xfId="0" applyFont="1" applyFill="1" applyBorder="1" applyAlignment="1">
      <alignment horizontal="centerContinuous"/>
    </xf>
    <xf numFmtId="0" fontId="0" fillId="18" borderId="37" xfId="0" applyFill="1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shrinkToFit="1"/>
    </xf>
    <xf numFmtId="0" fontId="0" fillId="0" borderId="42" xfId="0" applyBorder="1" applyAlignment="1">
      <alignment/>
    </xf>
    <xf numFmtId="0" fontId="4" fillId="0" borderId="26" xfId="0" applyFont="1" applyBorder="1" applyAlignment="1">
      <alignment/>
    </xf>
    <xf numFmtId="0" fontId="0" fillId="0" borderId="28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23" fillId="18" borderId="21" xfId="0" applyFont="1" applyFill="1" applyBorder="1" applyAlignment="1">
      <alignment/>
    </xf>
    <xf numFmtId="0" fontId="23" fillId="18" borderId="23" xfId="0" applyFont="1" applyFill="1" applyBorder="1" applyAlignment="1">
      <alignment/>
    </xf>
    <xf numFmtId="0" fontId="23" fillId="18" borderId="22" xfId="0" applyFont="1" applyFill="1" applyBorder="1" applyAlignment="1">
      <alignment/>
    </xf>
    <xf numFmtId="0" fontId="23" fillId="18" borderId="47" xfId="0" applyFont="1" applyFill="1" applyBorder="1" applyAlignment="1">
      <alignment/>
    </xf>
    <xf numFmtId="0" fontId="23" fillId="18" borderId="4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4" fillId="0" borderId="53" xfId="0" applyFont="1" applyBorder="1" applyAlignment="1">
      <alignment/>
    </xf>
    <xf numFmtId="0" fontId="34" fillId="0" borderId="54" xfId="0" applyFont="1" applyBorder="1" applyAlignment="1">
      <alignment/>
    </xf>
    <xf numFmtId="168" fontId="34" fillId="0" borderId="55" xfId="0" applyNumberFormat="1" applyFont="1" applyBorder="1" applyAlignment="1">
      <alignment horizontal="right"/>
    </xf>
    <xf numFmtId="0" fontId="34" fillId="0" borderId="55" xfId="0" applyFont="1" applyBorder="1" applyAlignment="1">
      <alignment/>
    </xf>
    <xf numFmtId="0" fontId="34" fillId="0" borderId="18" xfId="0" applyFont="1" applyBorder="1" applyAlignment="1">
      <alignment/>
    </xf>
    <xf numFmtId="168" fontId="34" fillId="0" borderId="15" xfId="0" applyNumberFormat="1" applyFont="1" applyBorder="1" applyAlignment="1">
      <alignment horizontal="right"/>
    </xf>
    <xf numFmtId="0" fontId="34" fillId="0" borderId="15" xfId="0" applyFont="1" applyBorder="1" applyAlignment="1">
      <alignment/>
    </xf>
    <xf numFmtId="0" fontId="35" fillId="18" borderId="44" xfId="0" applyFont="1" applyFill="1" applyBorder="1" applyAlignment="1">
      <alignment/>
    </xf>
    <xf numFmtId="0" fontId="35" fillId="18" borderId="45" xfId="0" applyFont="1" applyFill="1" applyBorder="1" applyAlignment="1">
      <alignment/>
    </xf>
    <xf numFmtId="0" fontId="35" fillId="18" borderId="46" xfId="0" applyFont="1" applyFill="1" applyBorder="1" applyAlignment="1">
      <alignment/>
    </xf>
    <xf numFmtId="0" fontId="4" fillId="0" borderId="10" xfId="49" applyBorder="1" applyAlignment="1">
      <alignment horizontal="right"/>
      <protection/>
    </xf>
    <xf numFmtId="0" fontId="4" fillId="0" borderId="11" xfId="49" applyFont="1" applyBorder="1">
      <alignment/>
      <protection/>
    </xf>
    <xf numFmtId="0" fontId="0" fillId="0" borderId="10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4" fillId="0" borderId="13" xfId="49" applyBorder="1" applyAlignment="1">
      <alignment horizontal="right"/>
      <protection/>
    </xf>
    <xf numFmtId="49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Border="1" applyAlignment="1">
      <alignment horizontal="centerContinuous"/>
    </xf>
    <xf numFmtId="49" fontId="23" fillId="18" borderId="36" xfId="0" applyNumberFormat="1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18" borderId="38" xfId="0" applyFont="1" applyFill="1" applyBorder="1" applyAlignment="1">
      <alignment horizontal="center"/>
    </xf>
    <xf numFmtId="0" fontId="23" fillId="18" borderId="56" xfId="0" applyFont="1" applyFill="1" applyBorder="1" applyAlignment="1">
      <alignment horizontal="center"/>
    </xf>
    <xf numFmtId="0" fontId="23" fillId="18" borderId="57" xfId="0" applyFont="1" applyFill="1" applyBorder="1" applyAlignment="1">
      <alignment horizontal="center"/>
    </xf>
    <xf numFmtId="0" fontId="23" fillId="18" borderId="58" xfId="0" applyFont="1" applyFill="1" applyBorder="1" applyAlignment="1">
      <alignment horizontal="center"/>
    </xf>
    <xf numFmtId="49" fontId="24" fillId="0" borderId="28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23" fillId="18" borderId="36" xfId="0" applyFont="1" applyFill="1" applyBorder="1" applyAlignment="1">
      <alignment/>
    </xf>
    <xf numFmtId="0" fontId="23" fillId="18" borderId="37" xfId="0" applyFont="1" applyFill="1" applyBorder="1" applyAlignment="1">
      <alignment/>
    </xf>
    <xf numFmtId="3" fontId="23" fillId="18" borderId="38" xfId="0" applyNumberFormat="1" applyFont="1" applyFill="1" applyBorder="1" applyAlignment="1">
      <alignment/>
    </xf>
    <xf numFmtId="3" fontId="23" fillId="18" borderId="56" xfId="0" applyNumberFormat="1" applyFont="1" applyFill="1" applyBorder="1" applyAlignment="1">
      <alignment/>
    </xf>
    <xf numFmtId="3" fontId="23" fillId="18" borderId="57" xfId="0" applyNumberFormat="1" applyFont="1" applyFill="1" applyBorder="1" applyAlignment="1">
      <alignment/>
    </xf>
    <xf numFmtId="3" fontId="23" fillId="18" borderId="58" xfId="0" applyNumberFormat="1" applyFont="1" applyFill="1" applyBorder="1" applyAlignment="1">
      <alignment/>
    </xf>
    <xf numFmtId="3" fontId="31" fillId="0" borderId="0" xfId="0" applyNumberFormat="1" applyFont="1" applyAlignment="1">
      <alignment horizontal="centerContinuous"/>
    </xf>
    <xf numFmtId="0" fontId="0" fillId="18" borderId="48" xfId="0" applyFill="1" applyBorder="1" applyAlignment="1">
      <alignment/>
    </xf>
    <xf numFmtId="0" fontId="23" fillId="18" borderId="60" xfId="0" applyFont="1" applyFill="1" applyBorder="1" applyAlignment="1">
      <alignment horizontal="right"/>
    </xf>
    <xf numFmtId="0" fontId="23" fillId="18" borderId="23" xfId="0" applyFont="1" applyFill="1" applyBorder="1" applyAlignment="1">
      <alignment horizontal="right"/>
    </xf>
    <xf numFmtId="0" fontId="23" fillId="18" borderId="22" xfId="0" applyFont="1" applyFill="1" applyBorder="1" applyAlignment="1">
      <alignment horizontal="center"/>
    </xf>
    <xf numFmtId="4" fontId="32" fillId="18" borderId="23" xfId="0" applyNumberFormat="1" applyFont="1" applyFill="1" applyBorder="1" applyAlignment="1">
      <alignment horizontal="right"/>
    </xf>
    <xf numFmtId="4" fontId="32" fillId="18" borderId="48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41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18" borderId="44" xfId="0" applyFill="1" applyBorder="1" applyAlignment="1">
      <alignment/>
    </xf>
    <xf numFmtId="0" fontId="23" fillId="18" borderId="45" xfId="0" applyFont="1" applyFill="1" applyBorder="1" applyAlignment="1">
      <alignment/>
    </xf>
    <xf numFmtId="0" fontId="0" fillId="18" borderId="45" xfId="0" applyFill="1" applyBorder="1" applyAlignment="1">
      <alignment/>
    </xf>
    <xf numFmtId="4" fontId="0" fillId="18" borderId="61" xfId="0" applyNumberFormat="1" applyFill="1" applyBorder="1" applyAlignment="1">
      <alignment/>
    </xf>
    <xf numFmtId="4" fontId="0" fillId="18" borderId="44" xfId="0" applyNumberFormat="1" applyFill="1" applyBorder="1" applyAlignment="1">
      <alignment/>
    </xf>
    <xf numFmtId="4" fontId="0" fillId="18" borderId="45" xfId="0" applyNumberFormat="1" applyFill="1" applyBorder="1" applyAlignment="1">
      <alignment/>
    </xf>
    <xf numFmtId="49" fontId="31" fillId="0" borderId="0" xfId="0" applyNumberFormat="1" applyFont="1" applyAlignment="1">
      <alignment horizontal="left"/>
    </xf>
    <xf numFmtId="4" fontId="4" fillId="0" borderId="0" xfId="49" applyNumberFormat="1">
      <alignment/>
      <protection/>
    </xf>
    <xf numFmtId="0" fontId="23" fillId="18" borderId="23" xfId="0" applyFont="1" applyFill="1" applyBorder="1" applyAlignment="1">
      <alignment horizontal="left"/>
    </xf>
    <xf numFmtId="3" fontId="23" fillId="18" borderId="45" xfId="0" applyNumberFormat="1" applyFont="1" applyFill="1" applyBorder="1" applyAlignment="1">
      <alignment/>
    </xf>
    <xf numFmtId="3" fontId="23" fillId="18" borderId="6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horizontal="left"/>
      <protection/>
    </xf>
    <xf numFmtId="0" fontId="4" fillId="0" borderId="12" xfId="49" applyFont="1" applyBorder="1">
      <alignment/>
      <protection/>
    </xf>
    <xf numFmtId="0" fontId="4" fillId="0" borderId="13" xfId="49" applyFont="1" applyBorder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49" applyFont="1" applyAlignment="1">
      <alignment/>
      <protection/>
    </xf>
    <xf numFmtId="0" fontId="4" fillId="0" borderId="18" xfId="49" applyFont="1" applyBorder="1" applyAlignment="1">
      <alignment horizontal="center"/>
      <protection/>
    </xf>
    <xf numFmtId="0" fontId="4" fillId="0" borderId="18" xfId="49" applyNumberFormat="1" applyFont="1" applyBorder="1" applyAlignment="1">
      <alignment horizontal="right"/>
      <protection/>
    </xf>
    <xf numFmtId="0" fontId="4" fillId="0" borderId="15" xfId="49" applyNumberFormat="1" applyFont="1" applyBorder="1">
      <alignment/>
      <protection/>
    </xf>
    <xf numFmtId="0" fontId="4" fillId="0" borderId="0" xfId="49" applyNumberFormat="1" applyFont="1">
      <alignment/>
      <protection/>
    </xf>
    <xf numFmtId="0" fontId="4" fillId="0" borderId="0" xfId="49" applyFont="1">
      <alignment/>
      <protection/>
    </xf>
    <xf numFmtId="49" fontId="26" fillId="0" borderId="19" xfId="49" applyNumberFormat="1" applyFont="1" applyBorder="1" applyAlignment="1">
      <alignment horizontal="center" shrinkToFit="1"/>
      <protection/>
    </xf>
    <xf numFmtId="4" fontId="26" fillId="0" borderId="19" xfId="49" applyNumberFormat="1" applyFont="1" applyBorder="1" applyAlignment="1">
      <alignment horizontal="right"/>
      <protection/>
    </xf>
    <xf numFmtId="4" fontId="26" fillId="0" borderId="19" xfId="49" applyNumberFormat="1" applyFont="1" applyBorder="1">
      <alignment/>
      <protection/>
    </xf>
    <xf numFmtId="0" fontId="4" fillId="18" borderId="14" xfId="49" applyFont="1" applyFill="1" applyBorder="1" applyAlignment="1">
      <alignment horizontal="center"/>
      <protection/>
    </xf>
    <xf numFmtId="0" fontId="4" fillId="18" borderId="18" xfId="49" applyFont="1" applyFill="1" applyBorder="1" applyAlignment="1">
      <alignment horizontal="center"/>
      <protection/>
    </xf>
    <xf numFmtId="4" fontId="4" fillId="18" borderId="18" xfId="49" applyNumberFormat="1" applyFont="1" applyFill="1" applyBorder="1" applyAlignment="1">
      <alignment horizontal="right"/>
      <protection/>
    </xf>
    <xf numFmtId="4" fontId="4" fillId="18" borderId="15" xfId="49" applyNumberFormat="1" applyFont="1" applyFill="1" applyBorder="1" applyAlignment="1">
      <alignment horizontal="right"/>
      <protection/>
    </xf>
    <xf numFmtId="3" fontId="4" fillId="0" borderId="0" xfId="49" applyNumberFormat="1" applyFont="1">
      <alignment/>
      <protection/>
    </xf>
    <xf numFmtId="4" fontId="23" fillId="0" borderId="0" xfId="49" applyNumberFormat="1" applyFo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right"/>
      <protection/>
    </xf>
    <xf numFmtId="4" fontId="26" fillId="13" borderId="19" xfId="49" applyNumberFormat="1" applyFont="1" applyFill="1" applyBorder="1" applyAlignment="1">
      <alignment horizontal="right"/>
      <protection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62" xfId="0" applyFont="1" applyFill="1" applyBorder="1" applyAlignment="1">
      <alignment horizontal="left" vertical="center"/>
    </xf>
    <xf numFmtId="0" fontId="37" fillId="0" borderId="63" xfId="0" applyFont="1" applyFill="1" applyBorder="1" applyAlignment="1">
      <alignment horizontal="left" vertical="center"/>
    </xf>
    <xf numFmtId="0" fontId="37" fillId="0" borderId="57" xfId="0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left" vertical="center"/>
    </xf>
    <xf numFmtId="0" fontId="37" fillId="0" borderId="58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3" fontId="37" fillId="0" borderId="65" xfId="0" applyNumberFormat="1" applyFont="1" applyFill="1" applyBorder="1" applyAlignment="1">
      <alignment horizontal="left" vertical="center"/>
    </xf>
    <xf numFmtId="3" fontId="37" fillId="0" borderId="55" xfId="0" applyNumberFormat="1" applyFont="1" applyFill="1" applyBorder="1" applyAlignment="1">
      <alignment horizontal="right" vertical="center"/>
    </xf>
    <xf numFmtId="3" fontId="37" fillId="0" borderId="19" xfId="0" applyNumberFormat="1" applyFont="1" applyFill="1" applyBorder="1" applyAlignment="1">
      <alignment horizontal="right" vertical="center"/>
    </xf>
    <xf numFmtId="3" fontId="37" fillId="0" borderId="66" xfId="0" applyNumberFormat="1" applyFont="1" applyFill="1" applyBorder="1" applyAlignment="1">
      <alignment horizontal="right" vertical="center"/>
    </xf>
    <xf numFmtId="3" fontId="37" fillId="0" borderId="62" xfId="0" applyNumberFormat="1" applyFont="1" applyFill="1" applyBorder="1" applyAlignment="1">
      <alignment horizontal="left" vertical="center"/>
    </xf>
    <xf numFmtId="3" fontId="37" fillId="0" borderId="56" xfId="0" applyNumberFormat="1" applyFont="1" applyFill="1" applyBorder="1" applyAlignment="1">
      <alignment horizontal="right" vertical="center"/>
    </xf>
    <xf numFmtId="3" fontId="37" fillId="0" borderId="57" xfId="0" applyNumberFormat="1" applyFont="1" applyFill="1" applyBorder="1" applyAlignment="1">
      <alignment horizontal="right" vertical="center"/>
    </xf>
    <xf numFmtId="3" fontId="36" fillId="0" borderId="58" xfId="0" applyNumberFormat="1" applyFont="1" applyFill="1" applyBorder="1" applyAlignment="1">
      <alignment horizontal="right" vertical="center"/>
    </xf>
    <xf numFmtId="9" fontId="37" fillId="0" borderId="0" xfId="0" applyNumberFormat="1" applyFont="1" applyFill="1" applyAlignment="1">
      <alignment horizontal="left" vertical="center"/>
    </xf>
    <xf numFmtId="3" fontId="36" fillId="0" borderId="0" xfId="0" applyNumberFormat="1" applyFont="1" applyFill="1" applyAlignment="1">
      <alignment horizontal="right" vertical="center"/>
    </xf>
    <xf numFmtId="169" fontId="34" fillId="0" borderId="17" xfId="0" applyNumberFormat="1" applyFont="1" applyBorder="1" applyAlignment="1">
      <alignment horizontal="right" indent="2"/>
    </xf>
    <xf numFmtId="169" fontId="34" fillId="0" borderId="31" xfId="0" applyNumberFormat="1" applyFont="1" applyBorder="1" applyAlignment="1">
      <alignment horizontal="right" indent="2"/>
    </xf>
    <xf numFmtId="169" fontId="35" fillId="18" borderId="67" xfId="0" applyNumberFormat="1" applyFont="1" applyFill="1" applyBorder="1" applyAlignment="1">
      <alignment horizontal="right" indent="2"/>
    </xf>
    <xf numFmtId="169" fontId="35" fillId="18" borderId="61" xfId="0" applyNumberFormat="1" applyFont="1" applyFill="1" applyBorder="1" applyAlignment="1">
      <alignment horizontal="right" indent="2"/>
    </xf>
    <xf numFmtId="0" fontId="24" fillId="0" borderId="14" xfId="0" applyFont="1" applyBorder="1" applyAlignment="1">
      <alignment horizontal="center"/>
    </xf>
    <xf numFmtId="0" fontId="0" fillId="0" borderId="44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24" fillId="0" borderId="14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4" fillId="0" borderId="68" xfId="49" applyFont="1" applyBorder="1" applyAlignment="1">
      <alignment horizontal="center"/>
      <protection/>
    </xf>
    <xf numFmtId="0" fontId="4" fillId="0" borderId="69" xfId="49" applyFont="1" applyBorder="1" applyAlignment="1">
      <alignment horizontal="center"/>
      <protection/>
    </xf>
    <xf numFmtId="0" fontId="4" fillId="0" borderId="70" xfId="49" applyFont="1" applyBorder="1" applyAlignment="1">
      <alignment horizontal="center"/>
      <protection/>
    </xf>
    <xf numFmtId="0" fontId="4" fillId="0" borderId="71" xfId="49" applyFont="1" applyBorder="1" applyAlignment="1">
      <alignment horizontal="center"/>
      <protection/>
    </xf>
    <xf numFmtId="0" fontId="23" fillId="0" borderId="72" xfId="49" applyFont="1" applyBorder="1" applyAlignment="1">
      <alignment horizontal="left" shrinkToFit="1"/>
      <protection/>
    </xf>
    <xf numFmtId="0" fontId="23" fillId="0" borderId="13" xfId="49" applyFont="1" applyBorder="1" applyAlignment="1">
      <alignment horizontal="left" shrinkToFit="1"/>
      <protection/>
    </xf>
    <xf numFmtId="0" fontId="23" fillId="0" borderId="73" xfId="49" applyFont="1" applyBorder="1" applyAlignment="1">
      <alignment horizontal="left" shrinkToFit="1"/>
      <protection/>
    </xf>
    <xf numFmtId="0" fontId="23" fillId="0" borderId="0" xfId="49" applyFont="1" applyAlignment="1">
      <alignment/>
      <protection/>
    </xf>
    <xf numFmtId="0" fontId="20" fillId="0" borderId="0" xfId="49" applyFont="1" applyAlignment="1">
      <alignment horizontal="center"/>
      <protection/>
    </xf>
    <xf numFmtId="49" fontId="4" fillId="0" borderId="70" xfId="49" applyNumberFormat="1" applyFont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OL.XL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van\AppData\Local\Microsoft\Windows\Temporary%20Internet%20Files\Content.Outlook\63WIH4TU\CN%20A05%20-%20rozvody%20vody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CHAR~1\LOCALS~1\Temp\notesE1EF34\825_A07_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CHAR~1\LOCALS~1\Temp\notesE1EF34\825_A08_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ACHAR~1\LOCALS~1\Temp\notesE1EF34\825_A09_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van\AppData\Local\Microsoft\Windows\Temporary%20Internet%20Files\Content.Outlook\63WIH4TU\A%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CN"/>
      <sheetName val="1 Krycí list"/>
      <sheetName val="1 Rekapitulace"/>
      <sheetName val="1 Položky"/>
      <sheetName val="2 Krycí list"/>
      <sheetName val="2 Rekapitulace"/>
      <sheetName val="2 Položky"/>
    </sheetNames>
    <sheetDataSet>
      <sheetData sheetId="4">
        <row r="5">
          <cell r="A5" t="str">
            <v>811</v>
          </cell>
          <cell r="C5" t="str">
            <v>Pavilon  A 05</v>
          </cell>
        </row>
        <row r="7">
          <cell r="A7" t="str">
            <v>811</v>
          </cell>
          <cell r="C7" t="str">
            <v>Universitní kampus MU v Brně, AVVA-Modrá etapa</v>
          </cell>
        </row>
        <row r="30">
          <cell r="C30">
            <v>20</v>
          </cell>
          <cell r="F30">
            <v>1367580</v>
          </cell>
        </row>
        <row r="32">
          <cell r="C32">
            <v>0</v>
          </cell>
        </row>
      </sheetData>
      <sheetData sheetId="5">
        <row r="13">
          <cell r="G13">
            <v>0</v>
          </cell>
          <cell r="H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A07</v>
          </cell>
        </row>
        <row r="7">
          <cell r="A7" t="str">
            <v>825</v>
          </cell>
        </row>
      </sheetData>
      <sheetData sheetId="1">
        <row r="26">
          <cell r="H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4">
          <cell r="H14">
            <v>0</v>
          </cell>
          <cell r="I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825</v>
          </cell>
          <cell r="C7" t="str">
            <v>MU Kampus, zakázka pro OHL ŽS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216" customWidth="1"/>
    <col min="2" max="6" width="15.7109375" style="216" customWidth="1"/>
    <col min="7" max="16384" width="9.140625" style="216" customWidth="1"/>
  </cols>
  <sheetData>
    <row r="1" ht="16.5">
      <c r="A1" s="215" t="s">
        <v>273</v>
      </c>
    </row>
    <row r="2" ht="17.25" thickBot="1"/>
    <row r="3" spans="1:6" ht="15.75" customHeight="1" thickBot="1">
      <c r="A3" s="217" t="s">
        <v>276</v>
      </c>
      <c r="B3" s="218" t="s">
        <v>269</v>
      </c>
      <c r="C3" s="219" t="s">
        <v>263</v>
      </c>
      <c r="D3" s="219" t="s">
        <v>268</v>
      </c>
      <c r="E3" s="220" t="s">
        <v>271</v>
      </c>
      <c r="F3" s="221" t="s">
        <v>270</v>
      </c>
    </row>
    <row r="4" spans="1:7" ht="15.75" customHeight="1" thickBot="1">
      <c r="A4" s="223" t="s">
        <v>272</v>
      </c>
      <c r="B4" s="224">
        <f>'pavilon Z Rek.'!E9</f>
        <v>0</v>
      </c>
      <c r="C4" s="225">
        <f>'pavilon Z Rek.'!E22+'pavilon Z Rek.'!F22</f>
        <v>0</v>
      </c>
      <c r="D4" s="225"/>
      <c r="E4" s="225">
        <f>'pavilon Z Rek.'!I43</f>
        <v>0</v>
      </c>
      <c r="F4" s="226">
        <f>B4+C4+D4+E4</f>
        <v>0</v>
      </c>
      <c r="G4" s="222"/>
    </row>
    <row r="5" spans="1:7" ht="17.25" thickBot="1">
      <c r="A5" s="227" t="s">
        <v>253</v>
      </c>
      <c r="B5" s="228">
        <f>SUM(B4:B4)</f>
        <v>0</v>
      </c>
      <c r="C5" s="229">
        <f>SUM(C4:C4)</f>
        <v>0</v>
      </c>
      <c r="D5" s="229"/>
      <c r="E5" s="229">
        <f>SUM(E4:E4)</f>
        <v>0</v>
      </c>
      <c r="F5" s="230">
        <f>SUM(F4:F4)</f>
        <v>0</v>
      </c>
      <c r="G5" s="222"/>
    </row>
    <row r="8" spans="2:6" ht="16.5">
      <c r="B8" s="231"/>
      <c r="F8" s="23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6.57421875" style="0" customWidth="1"/>
    <col min="7" max="7" width="15.28125" style="0" customWidth="1"/>
  </cols>
  <sheetData>
    <row r="1" spans="1:7" ht="18.75" thickBot="1">
      <c r="A1" s="50"/>
      <c r="B1" s="51"/>
      <c r="C1" s="51"/>
      <c r="D1" s="51"/>
      <c r="E1" s="51"/>
      <c r="F1" s="51"/>
      <c r="G1" s="51"/>
    </row>
    <row r="2" spans="1:7" ht="12.75">
      <c r="A2" s="52" t="s">
        <v>67</v>
      </c>
      <c r="B2" s="53"/>
      <c r="C2" s="187" t="s">
        <v>264</v>
      </c>
      <c r="D2" s="54"/>
      <c r="E2" s="53"/>
      <c r="F2" s="55" t="s">
        <v>68</v>
      </c>
      <c r="G2" s="56"/>
    </row>
    <row r="3" spans="1:7" ht="12.75">
      <c r="A3" s="57"/>
      <c r="B3" s="58"/>
      <c r="C3" s="59"/>
      <c r="D3" s="59"/>
      <c r="E3" s="58"/>
      <c r="F3" s="60"/>
      <c r="G3" s="61"/>
    </row>
    <row r="4" spans="1:7" ht="12.75">
      <c r="A4" s="62" t="s">
        <v>69</v>
      </c>
      <c r="B4" s="58"/>
      <c r="C4" s="59" t="s">
        <v>70</v>
      </c>
      <c r="D4" s="59"/>
      <c r="E4" s="58"/>
      <c r="F4" s="60" t="s">
        <v>71</v>
      </c>
      <c r="G4" s="63"/>
    </row>
    <row r="5" spans="1:7" ht="12.75">
      <c r="A5" s="64"/>
      <c r="B5" s="65"/>
      <c r="C5" s="66" t="s">
        <v>267</v>
      </c>
      <c r="D5" s="67"/>
      <c r="E5" s="68"/>
      <c r="F5" s="60" t="s">
        <v>72</v>
      </c>
      <c r="G5" s="61"/>
    </row>
    <row r="6" spans="1:7" ht="12.75">
      <c r="A6" s="62" t="s">
        <v>73</v>
      </c>
      <c r="B6" s="58"/>
      <c r="C6" s="59" t="s">
        <v>74</v>
      </c>
      <c r="D6" s="59"/>
      <c r="E6" s="58"/>
      <c r="F6" s="69" t="s">
        <v>75</v>
      </c>
      <c r="G6" s="70"/>
    </row>
    <row r="7" spans="1:7" ht="12.75">
      <c r="A7" s="71"/>
      <c r="B7" s="72"/>
      <c r="C7" s="73" t="s">
        <v>265</v>
      </c>
      <c r="D7" s="74"/>
      <c r="E7" s="74"/>
      <c r="F7" s="75" t="s">
        <v>76</v>
      </c>
      <c r="G7" s="70"/>
    </row>
    <row r="8" spans="1:7" ht="12.75">
      <c r="A8" s="76" t="s">
        <v>77</v>
      </c>
      <c r="B8" s="60"/>
      <c r="C8" s="240"/>
      <c r="D8" s="240"/>
      <c r="E8" s="241"/>
      <c r="F8" s="77" t="s">
        <v>78</v>
      </c>
      <c r="G8" s="78"/>
    </row>
    <row r="9" spans="1:7" ht="12.75">
      <c r="A9" s="76" t="s">
        <v>79</v>
      </c>
      <c r="B9" s="60"/>
      <c r="C9" s="240"/>
      <c r="D9" s="240"/>
      <c r="E9" s="241"/>
      <c r="F9" s="60"/>
      <c r="G9" s="79"/>
    </row>
    <row r="10" spans="1:7" ht="12.75">
      <c r="A10" s="76" t="s">
        <v>80</v>
      </c>
      <c r="B10" s="60"/>
      <c r="C10" s="240"/>
      <c r="D10" s="240"/>
      <c r="E10" s="240"/>
      <c r="F10" s="81"/>
      <c r="G10" s="82"/>
    </row>
    <row r="11" spans="1:7" ht="12.75">
      <c r="A11" s="76" t="s">
        <v>81</v>
      </c>
      <c r="B11" s="60"/>
      <c r="C11" s="240"/>
      <c r="D11" s="240"/>
      <c r="E11" s="240"/>
      <c r="F11" s="83" t="s">
        <v>82</v>
      </c>
      <c r="G11" s="84"/>
    </row>
    <row r="12" spans="1:7" ht="12.75">
      <c r="A12" s="85" t="s">
        <v>83</v>
      </c>
      <c r="B12" s="58"/>
      <c r="C12" s="237"/>
      <c r="D12" s="237"/>
      <c r="E12" s="237"/>
      <c r="F12" s="86" t="s">
        <v>84</v>
      </c>
      <c r="G12" s="87"/>
    </row>
    <row r="13" spans="1:7" ht="18.75" thickBot="1">
      <c r="A13" s="88" t="s">
        <v>85</v>
      </c>
      <c r="B13" s="89"/>
      <c r="C13" s="89"/>
      <c r="D13" s="89"/>
      <c r="E13" s="90"/>
      <c r="F13" s="90"/>
      <c r="G13" s="91"/>
    </row>
    <row r="14" spans="1:7" ht="13.5" thickBot="1">
      <c r="A14" s="92" t="s">
        <v>86</v>
      </c>
      <c r="B14" s="93"/>
      <c r="C14" s="94"/>
      <c r="D14" s="95" t="s">
        <v>87</v>
      </c>
      <c r="E14" s="96"/>
      <c r="F14" s="96"/>
      <c r="G14" s="94"/>
    </row>
    <row r="15" spans="1:7" ht="12.75">
      <c r="A15" s="97"/>
      <c r="B15" s="98" t="s">
        <v>88</v>
      </c>
      <c r="C15" s="99">
        <f>'pavilon Z Rek.'!E9+'pavilon Z Rek.'!E22+'pavilon Z Rek.'!E30</f>
        <v>0</v>
      </c>
      <c r="D15" s="100" t="s">
        <v>124</v>
      </c>
      <c r="E15" s="101"/>
      <c r="F15" s="102"/>
      <c r="G15" s="99">
        <f>'pavilon Z Rek.'!I35</f>
        <v>0</v>
      </c>
    </row>
    <row r="16" spans="1:7" ht="12.75">
      <c r="A16" s="97" t="s">
        <v>89</v>
      </c>
      <c r="B16" s="98" t="s">
        <v>90</v>
      </c>
      <c r="C16" s="99">
        <f>'pavilon Z Rek.'!F9+'pavilon Z Rek.'!F22+'pavilon Z Rek.'!F30</f>
        <v>0</v>
      </c>
      <c r="D16" s="103" t="s">
        <v>125</v>
      </c>
      <c r="E16" s="104"/>
      <c r="F16" s="105"/>
      <c r="G16" s="99">
        <f>'pavilon Z Rek.'!I36</f>
        <v>0</v>
      </c>
    </row>
    <row r="17" spans="1:7" ht="12.75">
      <c r="A17" s="97" t="s">
        <v>0</v>
      </c>
      <c r="B17" s="98" t="s">
        <v>91</v>
      </c>
      <c r="C17" s="99"/>
      <c r="D17" s="103" t="s">
        <v>126</v>
      </c>
      <c r="E17" s="104"/>
      <c r="F17" s="105"/>
      <c r="G17" s="99">
        <f>'pavilon Z Rek.'!I37</f>
        <v>0</v>
      </c>
    </row>
    <row r="18" spans="1:7" ht="12.75">
      <c r="A18" s="106" t="s">
        <v>92</v>
      </c>
      <c r="B18" s="107" t="s">
        <v>93</v>
      </c>
      <c r="C18" s="99">
        <f>'pavilon Z Rek.'!G30</f>
        <v>0</v>
      </c>
      <c r="D18" s="103" t="s">
        <v>127</v>
      </c>
      <c r="E18" s="104"/>
      <c r="F18" s="105"/>
      <c r="G18" s="99">
        <f>'pavilon Z Rek.'!I38</f>
        <v>0</v>
      </c>
    </row>
    <row r="19" spans="1:7" ht="12.75">
      <c r="A19" s="108" t="s">
        <v>94</v>
      </c>
      <c r="B19" s="98"/>
      <c r="C19" s="99">
        <f>SUM(C15:C18)</f>
        <v>0</v>
      </c>
      <c r="D19" s="109" t="s">
        <v>128</v>
      </c>
      <c r="E19" s="104"/>
      <c r="F19" s="105"/>
      <c r="G19" s="99">
        <f>'pavilon Z Rek.'!I39</f>
        <v>0</v>
      </c>
    </row>
    <row r="20" spans="1:7" ht="12.75">
      <c r="A20" s="108"/>
      <c r="B20" s="98"/>
      <c r="C20" s="99"/>
      <c r="D20" s="103" t="s">
        <v>129</v>
      </c>
      <c r="E20" s="104"/>
      <c r="F20" s="105"/>
      <c r="G20" s="99">
        <f>'pavilon Z Rek.'!I40</f>
        <v>0</v>
      </c>
    </row>
    <row r="21" spans="1:7" ht="12.75">
      <c r="A21" s="108" t="s">
        <v>1</v>
      </c>
      <c r="B21" s="98"/>
      <c r="C21" s="99">
        <f>'pavilon Z Rek.'!I30</f>
        <v>0</v>
      </c>
      <c r="D21" s="103" t="s">
        <v>130</v>
      </c>
      <c r="E21" s="104"/>
      <c r="F21" s="105"/>
      <c r="G21" s="99">
        <f>'pavilon Z Rek.'!I41</f>
        <v>0</v>
      </c>
    </row>
    <row r="22" spans="1:7" ht="12.75">
      <c r="A22" s="110" t="s">
        <v>95</v>
      </c>
      <c r="B22" s="80"/>
      <c r="C22" s="99">
        <f>C19+C21</f>
        <v>0</v>
      </c>
      <c r="D22" s="103" t="s">
        <v>96</v>
      </c>
      <c r="E22" s="104"/>
      <c r="F22" s="105"/>
      <c r="G22" s="99">
        <f>'pavilon Z Rek.'!I42</f>
        <v>0</v>
      </c>
    </row>
    <row r="23" spans="1:7" ht="13.5" thickBot="1">
      <c r="A23" s="238" t="s">
        <v>97</v>
      </c>
      <c r="B23" s="239"/>
      <c r="C23" s="111">
        <f>C22+G23</f>
        <v>0</v>
      </c>
      <c r="D23" s="112" t="s">
        <v>98</v>
      </c>
      <c r="E23" s="113"/>
      <c r="F23" s="114"/>
      <c r="G23" s="99">
        <f>SUM(G15:G22)</f>
        <v>0</v>
      </c>
    </row>
    <row r="24" spans="1:7" ht="12.75">
      <c r="A24" s="115" t="s">
        <v>99</v>
      </c>
      <c r="B24" s="116"/>
      <c r="C24" s="117"/>
      <c r="D24" s="116" t="s">
        <v>100</v>
      </c>
      <c r="E24" s="116"/>
      <c r="F24" s="118" t="s">
        <v>101</v>
      </c>
      <c r="G24" s="119"/>
    </row>
    <row r="25" spans="1:7" ht="12.75">
      <c r="A25" s="110" t="s">
        <v>102</v>
      </c>
      <c r="B25" s="80"/>
      <c r="C25" s="120"/>
      <c r="D25" s="80" t="s">
        <v>102</v>
      </c>
      <c r="F25" s="121" t="s">
        <v>102</v>
      </c>
      <c r="G25" s="122"/>
    </row>
    <row r="26" spans="1:7" ht="12.75">
      <c r="A26" s="110" t="s">
        <v>103</v>
      </c>
      <c r="B26" s="123"/>
      <c r="C26" s="120"/>
      <c r="D26" s="80" t="s">
        <v>103</v>
      </c>
      <c r="F26" s="121" t="s">
        <v>103</v>
      </c>
      <c r="G26" s="122"/>
    </row>
    <row r="27" spans="1:7" ht="12.75">
      <c r="A27" s="110"/>
      <c r="B27" s="124"/>
      <c r="C27" s="120"/>
      <c r="D27" s="80"/>
      <c r="F27" s="121"/>
      <c r="G27" s="122"/>
    </row>
    <row r="28" spans="1:7" ht="12.75">
      <c r="A28" s="110" t="s">
        <v>104</v>
      </c>
      <c r="B28" s="80"/>
      <c r="C28" s="120"/>
      <c r="D28" s="121" t="s">
        <v>105</v>
      </c>
      <c r="E28" s="120"/>
      <c r="F28" s="125" t="s">
        <v>105</v>
      </c>
      <c r="G28" s="122"/>
    </row>
    <row r="29" spans="1:7" ht="12.75">
      <c r="A29" s="110"/>
      <c r="B29" s="80"/>
      <c r="C29" s="126"/>
      <c r="D29" s="127"/>
      <c r="E29" s="126"/>
      <c r="F29" s="80"/>
      <c r="G29" s="122"/>
    </row>
    <row r="30" spans="1:7" ht="15">
      <c r="A30" s="128" t="s">
        <v>106</v>
      </c>
      <c r="B30" s="129"/>
      <c r="C30" s="130"/>
      <c r="D30" s="129" t="s">
        <v>107</v>
      </c>
      <c r="E30" s="131"/>
      <c r="F30" s="233">
        <f>C23</f>
        <v>0</v>
      </c>
      <c r="G30" s="234"/>
    </row>
    <row r="31" spans="1:7" ht="15">
      <c r="A31" s="128" t="s">
        <v>108</v>
      </c>
      <c r="B31" s="129"/>
      <c r="C31" s="130"/>
      <c r="D31" s="129" t="s">
        <v>109</v>
      </c>
      <c r="E31" s="131"/>
      <c r="F31" s="233"/>
      <c r="G31" s="234"/>
    </row>
    <row r="32" spans="1:7" ht="15">
      <c r="A32" s="128" t="s">
        <v>106</v>
      </c>
      <c r="B32" s="129"/>
      <c r="C32" s="130"/>
      <c r="D32" s="129" t="s">
        <v>109</v>
      </c>
      <c r="E32" s="131"/>
      <c r="F32" s="233"/>
      <c r="G32" s="234"/>
    </row>
    <row r="33" spans="1:7" ht="15">
      <c r="A33" s="128" t="s">
        <v>108</v>
      </c>
      <c r="B33" s="132"/>
      <c r="C33" s="133"/>
      <c r="D33" s="129" t="s">
        <v>109</v>
      </c>
      <c r="E33" s="134"/>
      <c r="F33" s="233"/>
      <c r="G33" s="234"/>
    </row>
    <row r="34" spans="1:7" ht="21" thickBot="1">
      <c r="A34" s="135" t="s">
        <v>110</v>
      </c>
      <c r="B34" s="136"/>
      <c r="C34" s="136"/>
      <c r="D34" s="136"/>
      <c r="E34" s="137"/>
      <c r="F34" s="235">
        <f>F32+F31+F30</f>
        <v>0</v>
      </c>
      <c r="G34" s="236"/>
    </row>
  </sheetData>
  <sheetProtection/>
  <mergeCells count="11">
    <mergeCell ref="C8:E8"/>
    <mergeCell ref="C9:E9"/>
    <mergeCell ref="C10:E10"/>
    <mergeCell ref="C11:E11"/>
    <mergeCell ref="F32:G32"/>
    <mergeCell ref="F33:G33"/>
    <mergeCell ref="F34:G34"/>
    <mergeCell ref="C12:E12"/>
    <mergeCell ref="A23:B23"/>
    <mergeCell ref="F30:G30"/>
    <mergeCell ref="F31:G3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B1"/>
    </sheetView>
  </sheetViews>
  <sheetFormatPr defaultColWidth="9.140625" defaultRowHeight="12.75"/>
  <cols>
    <col min="4" max="4" width="14.28125" style="0" customWidth="1"/>
    <col min="5" max="5" width="11.8515625" style="0" customWidth="1"/>
    <col min="6" max="6" width="11.00390625" style="0" customWidth="1"/>
  </cols>
  <sheetData>
    <row r="1" spans="1:9" ht="13.5" thickTop="1">
      <c r="A1" s="242" t="s">
        <v>2</v>
      </c>
      <c r="B1" s="243"/>
      <c r="C1" s="5" t="str">
        <f>'pavilon Z Kr.list'!C7</f>
        <v>Univerzitní kampus Bohunice MU</v>
      </c>
      <c r="D1" s="6"/>
      <c r="E1" s="138"/>
      <c r="F1" s="6"/>
      <c r="G1" s="139" t="s">
        <v>111</v>
      </c>
      <c r="H1" s="140"/>
      <c r="I1" s="141"/>
    </row>
    <row r="2" spans="1:9" ht="13.5" thickBot="1">
      <c r="A2" s="244" t="s">
        <v>3</v>
      </c>
      <c r="B2" s="245"/>
      <c r="C2" s="10" t="str">
        <f>'pavilon Z Kr.list'!C5</f>
        <v>Pavilon Z</v>
      </c>
      <c r="D2" s="11"/>
      <c r="E2" s="142"/>
      <c r="F2" s="11"/>
      <c r="G2" s="246" t="str">
        <f>'pavilon Z Kr.list'!C2</f>
        <v>Sanace vnitřního rozvodu vody</v>
      </c>
      <c r="H2" s="247"/>
      <c r="I2" s="248"/>
    </row>
    <row r="3" ht="13.5" thickTop="1">
      <c r="F3" s="80"/>
    </row>
    <row r="4" spans="1:9" ht="18">
      <c r="A4" s="143" t="s">
        <v>112</v>
      </c>
      <c r="B4" s="144"/>
      <c r="C4" s="144"/>
      <c r="D4" s="144"/>
      <c r="E4" s="145"/>
      <c r="F4" s="144"/>
      <c r="G4" s="144"/>
      <c r="H4" s="144"/>
      <c r="I4" s="144"/>
    </row>
    <row r="5" ht="13.5" thickBot="1"/>
    <row r="6" spans="1:9" ht="13.5" thickBot="1">
      <c r="A6" s="146"/>
      <c r="B6" s="147" t="s">
        <v>113</v>
      </c>
      <c r="C6" s="147"/>
      <c r="D6" s="148"/>
      <c r="E6" s="149" t="s">
        <v>114</v>
      </c>
      <c r="F6" s="150" t="s">
        <v>115</v>
      </c>
      <c r="G6" s="150" t="s">
        <v>116</v>
      </c>
      <c r="H6" s="150" t="s">
        <v>117</v>
      </c>
      <c r="I6" s="151" t="s">
        <v>1</v>
      </c>
    </row>
    <row r="7" spans="1:9" ht="12.75">
      <c r="A7" s="152"/>
      <c r="B7" s="153" t="s">
        <v>274</v>
      </c>
      <c r="C7" s="80"/>
      <c r="D7" s="154"/>
      <c r="E7" s="155">
        <f>'pavilon Z Stavba'!G34</f>
        <v>0</v>
      </c>
      <c r="F7" s="156"/>
      <c r="G7" s="156"/>
      <c r="H7" s="156"/>
      <c r="I7" s="157"/>
    </row>
    <row r="8" spans="1:9" ht="13.5" thickBot="1">
      <c r="A8" s="152"/>
      <c r="B8" s="153" t="s">
        <v>275</v>
      </c>
      <c r="C8" s="80"/>
      <c r="D8" s="154"/>
      <c r="E8" s="155">
        <f>'pavilon Z Stavba'!G38</f>
        <v>0</v>
      </c>
      <c r="F8" s="156"/>
      <c r="G8" s="156"/>
      <c r="H8" s="156"/>
      <c r="I8" s="157"/>
    </row>
    <row r="9" spans="1:9" ht="13.5" thickBot="1">
      <c r="A9" s="158"/>
      <c r="B9" s="159" t="s">
        <v>118</v>
      </c>
      <c r="C9" s="159"/>
      <c r="D9" s="160"/>
      <c r="E9" s="161">
        <f>SUM(E7:E8)</f>
        <v>0</v>
      </c>
      <c r="F9" s="162">
        <f>SUM(F7:F8)</f>
        <v>0</v>
      </c>
      <c r="G9" s="162">
        <f>SUM(G7:G8)</f>
        <v>0</v>
      </c>
      <c r="H9" s="162">
        <f>SUM(H7:H8)</f>
        <v>0</v>
      </c>
      <c r="I9" s="163">
        <f>SUM(I7:I8)</f>
        <v>0</v>
      </c>
    </row>
    <row r="10" spans="1:9" ht="12.75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">
      <c r="A11" s="185"/>
      <c r="B11" s="80"/>
      <c r="C11" s="80"/>
      <c r="D11" s="185" t="s">
        <v>133</v>
      </c>
      <c r="E11" s="80"/>
      <c r="F11" s="80"/>
      <c r="G11" s="80"/>
      <c r="H11" s="80"/>
      <c r="I11" s="80"/>
    </row>
    <row r="12" spans="1:9" ht="13.5" thickBo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13.5" thickBot="1">
      <c r="A13" s="146"/>
      <c r="B13" s="147" t="s">
        <v>113</v>
      </c>
      <c r="C13" s="147"/>
      <c r="D13" s="148"/>
      <c r="E13" s="149" t="s">
        <v>114</v>
      </c>
      <c r="F13" s="150" t="s">
        <v>115</v>
      </c>
      <c r="G13" s="150" t="s">
        <v>116</v>
      </c>
      <c r="H13" s="150" t="s">
        <v>117</v>
      </c>
      <c r="I13" s="151" t="s">
        <v>1</v>
      </c>
    </row>
    <row r="14" spans="1:9" ht="12.75">
      <c r="A14" s="152" t="s">
        <v>15</v>
      </c>
      <c r="B14" s="153" t="s">
        <v>16</v>
      </c>
      <c r="C14" s="80"/>
      <c r="D14" s="154"/>
      <c r="E14" s="155">
        <f>'pavilon Z ZTI'!G9</f>
        <v>0</v>
      </c>
      <c r="F14" s="156"/>
      <c r="G14" s="156"/>
      <c r="H14" s="156"/>
      <c r="I14" s="157"/>
    </row>
    <row r="15" spans="1:9" ht="12.75">
      <c r="A15" s="152" t="s">
        <v>18</v>
      </c>
      <c r="B15" s="153" t="s">
        <v>252</v>
      </c>
      <c r="C15" s="80"/>
      <c r="D15" s="154"/>
      <c r="E15" s="155">
        <f>'pavilon Z ZTI'!G12</f>
        <v>0</v>
      </c>
      <c r="F15" s="156"/>
      <c r="G15" s="156"/>
      <c r="H15" s="156"/>
      <c r="I15" s="157"/>
    </row>
    <row r="16" spans="1:9" ht="12.75">
      <c r="A16" s="152" t="s">
        <v>139</v>
      </c>
      <c r="B16" s="153" t="s">
        <v>140</v>
      </c>
      <c r="C16" s="80"/>
      <c r="D16" s="154"/>
      <c r="E16" s="155"/>
      <c r="F16" s="156">
        <f>'pavilon Z ZTI'!G25</f>
        <v>0</v>
      </c>
      <c r="G16" s="156"/>
      <c r="H16" s="156"/>
      <c r="I16" s="157"/>
    </row>
    <row r="17" spans="1:9" ht="12.75">
      <c r="A17" s="152" t="s">
        <v>158</v>
      </c>
      <c r="B17" s="153" t="s">
        <v>159</v>
      </c>
      <c r="C17" s="80"/>
      <c r="D17" s="154"/>
      <c r="E17" s="155"/>
      <c r="F17" s="156">
        <f>'pavilon Z ZTI'!G60</f>
        <v>0</v>
      </c>
      <c r="G17" s="156"/>
      <c r="H17" s="156"/>
      <c r="I17" s="157"/>
    </row>
    <row r="18" spans="1:9" ht="12.75">
      <c r="A18" s="152" t="s">
        <v>221</v>
      </c>
      <c r="B18" s="153" t="s">
        <v>222</v>
      </c>
      <c r="C18" s="80"/>
      <c r="D18" s="154"/>
      <c r="E18" s="155"/>
      <c r="F18" s="156">
        <f>'pavilon Z ZTI'!G67</f>
        <v>0</v>
      </c>
      <c r="G18" s="156"/>
      <c r="H18" s="156"/>
      <c r="I18" s="157"/>
    </row>
    <row r="19" spans="1:9" ht="12.75">
      <c r="A19" s="152" t="s">
        <v>246</v>
      </c>
      <c r="B19" s="153" t="s">
        <v>247</v>
      </c>
      <c r="C19" s="80"/>
      <c r="D19" s="154"/>
      <c r="E19" s="155"/>
      <c r="F19" s="156">
        <f>'pavilon Z ZTI'!G70</f>
        <v>0</v>
      </c>
      <c r="G19" s="156"/>
      <c r="H19" s="156"/>
      <c r="I19" s="157"/>
    </row>
    <row r="20" spans="1:9" ht="12.75">
      <c r="A20" s="152" t="s">
        <v>251</v>
      </c>
      <c r="B20" s="153" t="s">
        <v>233</v>
      </c>
      <c r="C20" s="80"/>
      <c r="D20" s="154"/>
      <c r="E20" s="155">
        <f>'pavilon Z ZTI'!G79</f>
        <v>0</v>
      </c>
      <c r="F20" s="156"/>
      <c r="G20" s="156"/>
      <c r="H20" s="156"/>
      <c r="I20" s="157"/>
    </row>
    <row r="21" spans="1:9" ht="13.5" thickBot="1">
      <c r="A21" s="152"/>
      <c r="B21" s="153"/>
      <c r="C21" s="80"/>
      <c r="D21" s="154"/>
      <c r="E21" s="155"/>
      <c r="F21" s="156"/>
      <c r="G21" s="156"/>
      <c r="H21" s="156"/>
      <c r="I21" s="157"/>
    </row>
    <row r="22" spans="1:9" ht="13.5" thickBot="1">
      <c r="A22" s="158"/>
      <c r="B22" s="159" t="s">
        <v>118</v>
      </c>
      <c r="C22" s="159"/>
      <c r="D22" s="160"/>
      <c r="E22" s="161">
        <f>SUM(E14:E21)</f>
        <v>0</v>
      </c>
      <c r="F22" s="161">
        <f>SUM(F14:F21)</f>
        <v>0</v>
      </c>
      <c r="G22" s="162"/>
      <c r="H22" s="162"/>
      <c r="I22" s="163"/>
    </row>
    <row r="23" spans="1:9" ht="12.75">
      <c r="A23" s="80"/>
      <c r="B23" s="80"/>
      <c r="C23" s="80"/>
      <c r="D23" s="80"/>
      <c r="E23" s="80"/>
      <c r="F23" s="80"/>
      <c r="G23" s="80"/>
      <c r="H23" s="80"/>
      <c r="I23" s="80"/>
    </row>
    <row r="24" spans="1:9" ht="18">
      <c r="A24" s="80"/>
      <c r="B24" s="80"/>
      <c r="C24" s="80"/>
      <c r="D24" s="185" t="s">
        <v>250</v>
      </c>
      <c r="E24" s="80"/>
      <c r="F24" s="80"/>
      <c r="G24" s="80"/>
      <c r="H24" s="80"/>
      <c r="I24" s="80"/>
    </row>
    <row r="25" spans="1:9" ht="13.5" thickBo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ht="13.5" thickBot="1">
      <c r="A26" s="146"/>
      <c r="B26" s="147" t="s">
        <v>113</v>
      </c>
      <c r="C26" s="147"/>
      <c r="D26" s="148"/>
      <c r="E26" s="149" t="s">
        <v>114</v>
      </c>
      <c r="F26" s="150" t="s">
        <v>115</v>
      </c>
      <c r="G26" s="150" t="s">
        <v>116</v>
      </c>
      <c r="H26" s="150" t="s">
        <v>117</v>
      </c>
      <c r="I26" s="151" t="s">
        <v>1</v>
      </c>
    </row>
    <row r="27" spans="1:9" ht="12.75">
      <c r="A27" s="152" t="s">
        <v>254</v>
      </c>
      <c r="B27" s="153" t="s">
        <v>255</v>
      </c>
      <c r="C27" s="80"/>
      <c r="D27" s="154"/>
      <c r="E27" s="155"/>
      <c r="F27" s="156"/>
      <c r="G27" s="156"/>
      <c r="H27" s="156"/>
      <c r="I27" s="157"/>
    </row>
    <row r="28" spans="1:9" ht="12.75">
      <c r="A28" s="152"/>
      <c r="B28" s="153"/>
      <c r="C28" s="80"/>
      <c r="D28" s="154"/>
      <c r="E28" s="155"/>
      <c r="F28" s="156"/>
      <c r="G28" s="156"/>
      <c r="H28" s="156"/>
      <c r="I28" s="157"/>
    </row>
    <row r="29" spans="1:9" ht="13.5" thickBot="1">
      <c r="A29" s="152"/>
      <c r="B29" s="153"/>
      <c r="C29" s="80"/>
      <c r="D29" s="154"/>
      <c r="E29" s="155"/>
      <c r="F29" s="156"/>
      <c r="G29" s="156"/>
      <c r="H29" s="156"/>
      <c r="I29" s="157"/>
    </row>
    <row r="30" spans="1:9" ht="13.5" thickBot="1">
      <c r="A30" s="158"/>
      <c r="B30" s="159" t="s">
        <v>118</v>
      </c>
      <c r="C30" s="159"/>
      <c r="D30" s="160"/>
      <c r="E30" s="161">
        <f>SUM(E27:E29)</f>
        <v>0</v>
      </c>
      <c r="F30" s="162">
        <f>SUM(F27:F29)</f>
        <v>0</v>
      </c>
      <c r="G30" s="162">
        <f>SUM(G27:G29)</f>
        <v>0</v>
      </c>
      <c r="H30" s="162">
        <f>SUM(H27:H29)</f>
        <v>0</v>
      </c>
      <c r="I30" s="163">
        <f>SUM(I27:I29)</f>
        <v>0</v>
      </c>
    </row>
    <row r="31" spans="1:9" ht="12.75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18">
      <c r="A32" s="144" t="s">
        <v>119</v>
      </c>
      <c r="B32" s="144"/>
      <c r="C32" s="144"/>
      <c r="D32" s="144"/>
      <c r="E32" s="144"/>
      <c r="F32" s="144"/>
      <c r="G32" s="164"/>
      <c r="H32" s="144"/>
      <c r="I32" s="144"/>
    </row>
    <row r="33" ht="13.5" thickBot="1"/>
    <row r="34" spans="1:9" ht="12.75">
      <c r="A34" s="115" t="s">
        <v>120</v>
      </c>
      <c r="B34" s="116"/>
      <c r="C34" s="116"/>
      <c r="D34" s="165"/>
      <c r="E34" s="166" t="s">
        <v>121</v>
      </c>
      <c r="F34" s="167" t="s">
        <v>122</v>
      </c>
      <c r="G34" s="168" t="s">
        <v>123</v>
      </c>
      <c r="H34" s="169"/>
      <c r="I34" s="170" t="s">
        <v>121</v>
      </c>
    </row>
    <row r="35" spans="1:9" ht="12.75">
      <c r="A35" s="171" t="s">
        <v>124</v>
      </c>
      <c r="B35" s="172"/>
      <c r="C35" s="172"/>
      <c r="D35" s="173"/>
      <c r="E35" s="174"/>
      <c r="F35" s="175">
        <v>0</v>
      </c>
      <c r="G35" s="176"/>
      <c r="H35" s="177"/>
      <c r="I35" s="178">
        <f>E35+F35*G35/100</f>
        <v>0</v>
      </c>
    </row>
    <row r="36" spans="1:9" ht="12.75">
      <c r="A36" s="171" t="s">
        <v>125</v>
      </c>
      <c r="B36" s="172"/>
      <c r="C36" s="172"/>
      <c r="D36" s="173"/>
      <c r="E36" s="174"/>
      <c r="F36" s="175">
        <v>0</v>
      </c>
      <c r="G36" s="176"/>
      <c r="H36" s="177"/>
      <c r="I36" s="178">
        <f aca="true" t="shared" si="0" ref="I36:I42">E36+F36*G36/100</f>
        <v>0</v>
      </c>
    </row>
    <row r="37" spans="1:9" ht="12.75">
      <c r="A37" s="171" t="s">
        <v>126</v>
      </c>
      <c r="B37" s="172"/>
      <c r="C37" s="172"/>
      <c r="D37" s="173"/>
      <c r="E37" s="174"/>
      <c r="F37" s="175">
        <v>0</v>
      </c>
      <c r="G37" s="176"/>
      <c r="H37" s="177"/>
      <c r="I37" s="178">
        <f t="shared" si="0"/>
        <v>0</v>
      </c>
    </row>
    <row r="38" spans="1:9" ht="12.75">
      <c r="A38" s="171" t="s">
        <v>127</v>
      </c>
      <c r="B38" s="172"/>
      <c r="C38" s="172"/>
      <c r="D38" s="173"/>
      <c r="E38" s="174"/>
      <c r="F38" s="175">
        <v>0</v>
      </c>
      <c r="G38" s="176"/>
      <c r="H38" s="177"/>
      <c r="I38" s="178">
        <f t="shared" si="0"/>
        <v>0</v>
      </c>
    </row>
    <row r="39" spans="1:9" ht="12.75">
      <c r="A39" s="171" t="s">
        <v>128</v>
      </c>
      <c r="B39" s="172"/>
      <c r="C39" s="172"/>
      <c r="D39" s="173"/>
      <c r="E39" s="174"/>
      <c r="F39" s="175">
        <v>0</v>
      </c>
      <c r="G39" s="176"/>
      <c r="H39" s="177"/>
      <c r="I39" s="178">
        <f t="shared" si="0"/>
        <v>0</v>
      </c>
    </row>
    <row r="40" spans="1:9" ht="12.75">
      <c r="A40" s="171" t="s">
        <v>129</v>
      </c>
      <c r="B40" s="172"/>
      <c r="C40" s="172"/>
      <c r="D40" s="173"/>
      <c r="E40" s="174"/>
      <c r="F40" s="175">
        <v>0</v>
      </c>
      <c r="G40" s="176"/>
      <c r="H40" s="177"/>
      <c r="I40" s="178">
        <f t="shared" si="0"/>
        <v>0</v>
      </c>
    </row>
    <row r="41" spans="1:9" ht="12.75">
      <c r="A41" s="171" t="s">
        <v>130</v>
      </c>
      <c r="B41" s="172"/>
      <c r="C41" s="172"/>
      <c r="D41" s="173"/>
      <c r="E41" s="174"/>
      <c r="F41" s="175">
        <v>0</v>
      </c>
      <c r="G41" s="176"/>
      <c r="H41" s="177"/>
      <c r="I41" s="178">
        <f t="shared" si="0"/>
        <v>0</v>
      </c>
    </row>
    <row r="42" spans="1:9" ht="12.75">
      <c r="A42" s="171" t="s">
        <v>131</v>
      </c>
      <c r="B42" s="172"/>
      <c r="C42" s="172"/>
      <c r="D42" s="173"/>
      <c r="E42" s="174"/>
      <c r="F42" s="175">
        <v>0</v>
      </c>
      <c r="G42" s="176"/>
      <c r="H42" s="177"/>
      <c r="I42" s="178">
        <f t="shared" si="0"/>
        <v>0</v>
      </c>
    </row>
    <row r="43" spans="1:9" ht="13.5" thickBot="1">
      <c r="A43" s="179"/>
      <c r="B43" s="180" t="s">
        <v>132</v>
      </c>
      <c r="C43" s="181"/>
      <c r="D43" s="182"/>
      <c r="E43" s="183"/>
      <c r="F43" s="184"/>
      <c r="G43" s="184"/>
      <c r="H43" s="188"/>
      <c r="I43" s="189">
        <f>SUM(I35:I42)</f>
        <v>0</v>
      </c>
    </row>
  </sheetData>
  <sheetProtection/>
  <mergeCells count="3">
    <mergeCell ref="A1:B1"/>
    <mergeCell ref="A2:B2"/>
    <mergeCell ref="G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7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421875" style="190" customWidth="1"/>
    <col min="2" max="2" width="11.57421875" style="190" customWidth="1"/>
    <col min="3" max="3" width="40.421875" style="190" customWidth="1"/>
    <col min="4" max="4" width="5.57421875" style="190" customWidth="1"/>
    <col min="5" max="5" width="8.57421875" style="190" customWidth="1"/>
    <col min="6" max="6" width="9.8515625" style="190" customWidth="1"/>
    <col min="7" max="7" width="13.8515625" style="190" customWidth="1"/>
    <col min="8" max="16384" width="9.140625" style="190" customWidth="1"/>
  </cols>
  <sheetData>
    <row r="1" spans="1:104" ht="15.75">
      <c r="A1" s="250" t="s">
        <v>266</v>
      </c>
      <c r="B1" s="250"/>
      <c r="C1" s="250"/>
      <c r="D1" s="250"/>
      <c r="E1" s="250"/>
      <c r="F1" s="250"/>
      <c r="G1" s="2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</row>
    <row r="2" spans="1:104" ht="13.5" thickBot="1">
      <c r="A2" s="13"/>
      <c r="B2" s="2"/>
      <c r="C2" s="3"/>
      <c r="D2" s="3"/>
      <c r="E2" s="4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</row>
    <row r="3" spans="1:104" ht="12.75" customHeight="1" thickTop="1">
      <c r="A3" s="242" t="s">
        <v>2</v>
      </c>
      <c r="B3" s="243"/>
      <c r="C3" s="5" t="str">
        <f>'pavilon Z Kr.list'!C7</f>
        <v>Univerzitní kampus Bohunice MU</v>
      </c>
      <c r="D3" s="192"/>
      <c r="E3" s="7" t="s">
        <v>4</v>
      </c>
      <c r="F3" s="193"/>
      <c r="G3" s="19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</row>
    <row r="4" spans="1:104" ht="12.75" customHeight="1" thickBot="1">
      <c r="A4" s="251" t="s">
        <v>3</v>
      </c>
      <c r="B4" s="245"/>
      <c r="C4" s="10" t="str">
        <f>'pavilon Z Kr.list'!C5</f>
        <v>Pavilon Z</v>
      </c>
      <c r="D4" s="195"/>
      <c r="E4" s="246" t="str">
        <f>'pavilon Z Kr.list'!C2</f>
        <v>Sanace vnitřního rozvodu vody</v>
      </c>
      <c r="F4" s="247"/>
      <c r="G4" s="248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</row>
    <row r="5" spans="1:104" ht="12.75" customHeight="1" thickTop="1">
      <c r="A5" s="12"/>
      <c r="B5" s="13"/>
      <c r="C5" s="13"/>
      <c r="D5" s="13"/>
      <c r="E5" s="196"/>
      <c r="F5" s="13"/>
      <c r="G5" s="19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</row>
    <row r="6" spans="1:104" ht="12.75" customHeight="1">
      <c r="A6" s="16" t="s">
        <v>5</v>
      </c>
      <c r="B6" s="17" t="s">
        <v>6</v>
      </c>
      <c r="C6" s="17" t="s">
        <v>7</v>
      </c>
      <c r="D6" s="17" t="s">
        <v>8</v>
      </c>
      <c r="E6" s="18" t="s">
        <v>9</v>
      </c>
      <c r="F6" s="17" t="s">
        <v>10</v>
      </c>
      <c r="G6" s="19" t="s">
        <v>11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</row>
    <row r="7" spans="1:104" ht="12.75" customHeight="1">
      <c r="A7" s="20" t="s">
        <v>12</v>
      </c>
      <c r="B7" s="21"/>
      <c r="C7" s="22" t="s">
        <v>274</v>
      </c>
      <c r="D7" s="198"/>
      <c r="E7" s="199"/>
      <c r="F7" s="199"/>
      <c r="G7" s="200"/>
      <c r="H7" s="201"/>
      <c r="I7" s="201"/>
      <c r="J7" s="13"/>
      <c r="K7" s="13"/>
      <c r="L7" s="13"/>
      <c r="M7" s="13"/>
      <c r="N7" s="13"/>
      <c r="O7" s="20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</row>
    <row r="8" spans="1:104" ht="22.5" customHeight="1">
      <c r="A8" s="28"/>
      <c r="B8" s="29" t="s">
        <v>0</v>
      </c>
      <c r="C8" s="30" t="s">
        <v>256</v>
      </c>
      <c r="D8" s="203" t="s">
        <v>20</v>
      </c>
      <c r="E8" s="204">
        <v>20</v>
      </c>
      <c r="F8" s="214">
        <v>0</v>
      </c>
      <c r="G8" s="205">
        <f aca="true" t="shared" si="0" ref="G8:G33">E8*F8</f>
        <v>0</v>
      </c>
      <c r="H8" s="13"/>
      <c r="I8" s="13"/>
      <c r="J8" s="13"/>
      <c r="K8" s="13"/>
      <c r="L8" s="13"/>
      <c r="M8" s="13"/>
      <c r="N8" s="13"/>
      <c r="O8" s="20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</row>
    <row r="9" spans="1:104" ht="12.75" customHeight="1">
      <c r="A9" s="28"/>
      <c r="B9" s="29" t="s">
        <v>38</v>
      </c>
      <c r="C9" s="30" t="s">
        <v>39</v>
      </c>
      <c r="D9" s="31" t="s">
        <v>20</v>
      </c>
      <c r="E9" s="32">
        <v>20</v>
      </c>
      <c r="F9" s="214">
        <v>0</v>
      </c>
      <c r="G9" s="33">
        <f t="shared" si="0"/>
        <v>0</v>
      </c>
      <c r="H9" s="13"/>
      <c r="I9" s="13"/>
      <c r="J9" s="13"/>
      <c r="K9" s="13"/>
      <c r="L9" s="13"/>
      <c r="M9" s="13"/>
      <c r="N9" s="13"/>
      <c r="O9" s="20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</row>
    <row r="10" spans="1:104" ht="12.75" customHeight="1">
      <c r="A10" s="28"/>
      <c r="B10" s="29" t="s">
        <v>40</v>
      </c>
      <c r="C10" s="30" t="s">
        <v>51</v>
      </c>
      <c r="D10" s="31" t="s">
        <v>20</v>
      </c>
      <c r="E10" s="32">
        <v>165</v>
      </c>
      <c r="F10" s="214">
        <v>0</v>
      </c>
      <c r="G10" s="33">
        <f t="shared" si="0"/>
        <v>0</v>
      </c>
      <c r="H10" s="13"/>
      <c r="I10" s="13"/>
      <c r="J10" s="13"/>
      <c r="K10" s="13"/>
      <c r="L10" s="13"/>
      <c r="M10" s="13"/>
      <c r="N10" s="13"/>
      <c r="O10" s="20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</row>
    <row r="11" spans="1:104" ht="12.75" customHeight="1">
      <c r="A11" s="28"/>
      <c r="B11" s="29" t="s">
        <v>41</v>
      </c>
      <c r="C11" s="30" t="s">
        <v>52</v>
      </c>
      <c r="D11" s="31" t="s">
        <v>20</v>
      </c>
      <c r="E11" s="32">
        <v>165</v>
      </c>
      <c r="F11" s="214">
        <v>0</v>
      </c>
      <c r="G11" s="33">
        <f t="shared" si="0"/>
        <v>0</v>
      </c>
      <c r="H11" s="13"/>
      <c r="I11" s="13"/>
      <c r="J11" s="13"/>
      <c r="K11" s="13"/>
      <c r="L11" s="13"/>
      <c r="M11" s="13"/>
      <c r="N11" s="13"/>
      <c r="O11" s="20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04" ht="12.75" customHeight="1">
      <c r="A12" s="28"/>
      <c r="B12" s="29" t="s">
        <v>42</v>
      </c>
      <c r="C12" s="30" t="s">
        <v>53</v>
      </c>
      <c r="D12" s="31" t="s">
        <v>20</v>
      </c>
      <c r="E12" s="32">
        <v>33</v>
      </c>
      <c r="F12" s="214">
        <v>0</v>
      </c>
      <c r="G12" s="33">
        <f t="shared" si="0"/>
        <v>0</v>
      </c>
      <c r="H12" s="13"/>
      <c r="I12" s="13"/>
      <c r="J12" s="13"/>
      <c r="K12" s="13"/>
      <c r="L12" s="13"/>
      <c r="M12" s="13"/>
      <c r="N12" s="13"/>
      <c r="O12" s="20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</row>
    <row r="13" spans="1:104" ht="22.5" customHeight="1">
      <c r="A13" s="28"/>
      <c r="B13" s="29" t="s">
        <v>43</v>
      </c>
      <c r="C13" s="30" t="s">
        <v>55</v>
      </c>
      <c r="D13" s="203" t="s">
        <v>1</v>
      </c>
      <c r="E13" s="204">
        <v>20</v>
      </c>
      <c r="F13" s="214">
        <v>0</v>
      </c>
      <c r="G13" s="205">
        <f t="shared" si="0"/>
        <v>0</v>
      </c>
      <c r="H13" s="13"/>
      <c r="I13" s="13"/>
      <c r="J13" s="13"/>
      <c r="K13" s="13"/>
      <c r="L13" s="13"/>
      <c r="M13" s="13"/>
      <c r="N13" s="13"/>
      <c r="O13" s="20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ht="12.75" customHeight="1">
      <c r="A14" s="28"/>
      <c r="B14" s="29" t="s">
        <v>49</v>
      </c>
      <c r="C14" s="30" t="s">
        <v>48</v>
      </c>
      <c r="D14" s="31" t="s">
        <v>24</v>
      </c>
      <c r="E14" s="32">
        <v>3.5</v>
      </c>
      <c r="F14" s="214">
        <v>0</v>
      </c>
      <c r="G14" s="33">
        <f t="shared" si="0"/>
        <v>0</v>
      </c>
      <c r="H14" s="13"/>
      <c r="I14" s="13"/>
      <c r="J14" s="13"/>
      <c r="K14" s="13"/>
      <c r="L14" s="13"/>
      <c r="M14" s="13"/>
      <c r="N14" s="13"/>
      <c r="O14" s="20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22.5" customHeight="1">
      <c r="A15" s="28"/>
      <c r="B15" s="29" t="s">
        <v>0</v>
      </c>
      <c r="C15" s="30" t="s">
        <v>57</v>
      </c>
      <c r="D15" s="203" t="s">
        <v>20</v>
      </c>
      <c r="E15" s="204">
        <v>270</v>
      </c>
      <c r="F15" s="214">
        <v>0</v>
      </c>
      <c r="G15" s="33">
        <f t="shared" si="0"/>
        <v>0</v>
      </c>
      <c r="H15" s="13"/>
      <c r="I15" s="13"/>
      <c r="J15" s="13"/>
      <c r="K15" s="13"/>
      <c r="L15" s="13"/>
      <c r="M15" s="13"/>
      <c r="N15" s="13"/>
      <c r="O15" s="20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22.5" customHeight="1">
      <c r="A16" s="28"/>
      <c r="B16" s="29" t="s">
        <v>0</v>
      </c>
      <c r="C16" s="30" t="s">
        <v>58</v>
      </c>
      <c r="D16" s="203" t="s">
        <v>20</v>
      </c>
      <c r="E16" s="204">
        <v>50</v>
      </c>
      <c r="F16" s="214">
        <v>0</v>
      </c>
      <c r="G16" s="33">
        <f t="shared" si="0"/>
        <v>0</v>
      </c>
      <c r="H16" s="13"/>
      <c r="I16" s="13"/>
      <c r="J16" s="13"/>
      <c r="K16" s="13"/>
      <c r="L16" s="13"/>
      <c r="M16" s="13"/>
      <c r="N16" s="13"/>
      <c r="O16" s="20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75" customHeight="1">
      <c r="A17" s="28"/>
      <c r="B17" s="29" t="s">
        <v>45</v>
      </c>
      <c r="C17" s="30" t="s">
        <v>44</v>
      </c>
      <c r="D17" s="31" t="s">
        <v>20</v>
      </c>
      <c r="E17" s="32">
        <v>70</v>
      </c>
      <c r="F17" s="214">
        <v>0</v>
      </c>
      <c r="G17" s="33">
        <f t="shared" si="0"/>
        <v>0</v>
      </c>
      <c r="H17" s="13"/>
      <c r="I17" s="13"/>
      <c r="J17" s="13"/>
      <c r="K17" s="13"/>
      <c r="L17" s="13"/>
      <c r="M17" s="13"/>
      <c r="N17" s="13"/>
      <c r="O17" s="20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75" customHeight="1">
      <c r="A18" s="28"/>
      <c r="B18" s="29" t="s">
        <v>46</v>
      </c>
      <c r="C18" s="30" t="s">
        <v>47</v>
      </c>
      <c r="D18" s="31" t="s">
        <v>17</v>
      </c>
      <c r="E18" s="32">
        <v>1</v>
      </c>
      <c r="F18" s="214">
        <v>0</v>
      </c>
      <c r="G18" s="33">
        <f t="shared" si="0"/>
        <v>0</v>
      </c>
      <c r="H18" s="13"/>
      <c r="I18" s="13"/>
      <c r="J18" s="13"/>
      <c r="K18" s="13"/>
      <c r="L18" s="13"/>
      <c r="M18" s="13"/>
      <c r="N18" s="13"/>
      <c r="O18" s="20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75" customHeight="1">
      <c r="A19" s="28"/>
      <c r="B19" s="29" t="s">
        <v>22</v>
      </c>
      <c r="C19" s="30" t="s">
        <v>65</v>
      </c>
      <c r="D19" s="31" t="s">
        <v>24</v>
      </c>
      <c r="E19" s="32">
        <v>4</v>
      </c>
      <c r="F19" s="214">
        <v>0</v>
      </c>
      <c r="G19" s="33">
        <f t="shared" si="0"/>
        <v>0</v>
      </c>
      <c r="H19" s="13"/>
      <c r="I19" s="13"/>
      <c r="J19" s="13"/>
      <c r="K19" s="13"/>
      <c r="L19" s="13"/>
      <c r="M19" s="13"/>
      <c r="N19" s="13"/>
      <c r="O19" s="20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75" customHeight="1">
      <c r="A20" s="28"/>
      <c r="B20" s="29" t="s">
        <v>25</v>
      </c>
      <c r="C20" s="30" t="s">
        <v>66</v>
      </c>
      <c r="D20" s="31" t="s">
        <v>24</v>
      </c>
      <c r="E20" s="32">
        <v>4</v>
      </c>
      <c r="F20" s="214">
        <v>0</v>
      </c>
      <c r="G20" s="33">
        <f t="shared" si="0"/>
        <v>0</v>
      </c>
      <c r="H20" s="13"/>
      <c r="I20" s="13"/>
      <c r="J20" s="13"/>
      <c r="K20" s="13"/>
      <c r="L20" s="13"/>
      <c r="M20" s="13"/>
      <c r="N20" s="13"/>
      <c r="O20" s="20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75" customHeight="1">
      <c r="A21" s="28"/>
      <c r="B21" s="29" t="s">
        <v>27</v>
      </c>
      <c r="C21" s="30" t="s">
        <v>28</v>
      </c>
      <c r="D21" s="31" t="s">
        <v>24</v>
      </c>
      <c r="E21" s="32">
        <v>4</v>
      </c>
      <c r="F21" s="214">
        <v>0</v>
      </c>
      <c r="G21" s="33">
        <f t="shared" si="0"/>
        <v>0</v>
      </c>
      <c r="H21" s="13"/>
      <c r="I21" s="13"/>
      <c r="J21" s="13"/>
      <c r="K21" s="13"/>
      <c r="L21" s="13"/>
      <c r="M21" s="13"/>
      <c r="N21" s="13"/>
      <c r="O21" s="20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75" customHeight="1">
      <c r="A22" s="28"/>
      <c r="B22" s="29" t="s">
        <v>29</v>
      </c>
      <c r="C22" s="30" t="s">
        <v>30</v>
      </c>
      <c r="D22" s="31" t="s">
        <v>24</v>
      </c>
      <c r="E22" s="32">
        <v>8</v>
      </c>
      <c r="F22" s="214">
        <v>0</v>
      </c>
      <c r="G22" s="33">
        <f t="shared" si="0"/>
        <v>0</v>
      </c>
      <c r="H22" s="13"/>
      <c r="I22" s="13"/>
      <c r="J22" s="13"/>
      <c r="K22" s="13"/>
      <c r="L22" s="13"/>
      <c r="M22" s="13"/>
      <c r="N22" s="13"/>
      <c r="O22" s="20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12.75" customHeight="1">
      <c r="A23" s="28"/>
      <c r="B23" s="29" t="s">
        <v>31</v>
      </c>
      <c r="C23" s="30" t="s">
        <v>50</v>
      </c>
      <c r="D23" s="31" t="s">
        <v>24</v>
      </c>
      <c r="E23" s="32">
        <v>4</v>
      </c>
      <c r="F23" s="214">
        <v>0</v>
      </c>
      <c r="G23" s="33">
        <f t="shared" si="0"/>
        <v>0</v>
      </c>
      <c r="H23" s="13"/>
      <c r="I23" s="13"/>
      <c r="J23" s="13"/>
      <c r="K23" s="13"/>
      <c r="L23" s="13"/>
      <c r="M23" s="13"/>
      <c r="N23" s="13"/>
      <c r="O23" s="20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ht="12.75" customHeight="1">
      <c r="A24" s="28"/>
      <c r="B24" s="29" t="s">
        <v>32</v>
      </c>
      <c r="C24" s="30" t="s">
        <v>33</v>
      </c>
      <c r="D24" s="31" t="s">
        <v>24</v>
      </c>
      <c r="E24" s="32">
        <v>4</v>
      </c>
      <c r="F24" s="214">
        <v>0</v>
      </c>
      <c r="G24" s="33">
        <f t="shared" si="0"/>
        <v>0</v>
      </c>
      <c r="H24" s="13"/>
      <c r="I24" s="13"/>
      <c r="J24" s="13"/>
      <c r="K24" s="13"/>
      <c r="L24" s="13"/>
      <c r="M24" s="13"/>
      <c r="N24" s="13"/>
      <c r="O24" s="20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75" customHeight="1">
      <c r="A25" s="28"/>
      <c r="B25" s="29" t="s">
        <v>0</v>
      </c>
      <c r="C25" s="30" t="s">
        <v>56</v>
      </c>
      <c r="D25" s="203" t="s">
        <v>13</v>
      </c>
      <c r="E25" s="204">
        <v>31</v>
      </c>
      <c r="F25" s="214">
        <v>0</v>
      </c>
      <c r="G25" s="205">
        <f t="shared" si="0"/>
        <v>0</v>
      </c>
      <c r="H25" s="13"/>
      <c r="I25" s="13"/>
      <c r="J25" s="13"/>
      <c r="K25" s="13"/>
      <c r="L25" s="13"/>
      <c r="M25" s="13"/>
      <c r="N25" s="13"/>
      <c r="O25" s="20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22.5" customHeight="1">
      <c r="A26" s="28"/>
      <c r="B26" s="29" t="s">
        <v>0</v>
      </c>
      <c r="C26" s="30" t="s">
        <v>59</v>
      </c>
      <c r="D26" s="203" t="s">
        <v>21</v>
      </c>
      <c r="E26" s="204">
        <v>9</v>
      </c>
      <c r="F26" s="214">
        <v>0</v>
      </c>
      <c r="G26" s="205">
        <f t="shared" si="0"/>
        <v>0</v>
      </c>
      <c r="H26" s="13"/>
      <c r="I26" s="13"/>
      <c r="J26" s="13"/>
      <c r="K26" s="13"/>
      <c r="L26" s="13"/>
      <c r="M26" s="13"/>
      <c r="N26" s="13"/>
      <c r="O26" s="20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22.5" customHeight="1">
      <c r="A27" s="28"/>
      <c r="B27" s="29" t="s">
        <v>0</v>
      </c>
      <c r="C27" s="30" t="s">
        <v>61</v>
      </c>
      <c r="D27" s="203" t="s">
        <v>13</v>
      </c>
      <c r="E27" s="204">
        <v>42</v>
      </c>
      <c r="F27" s="214">
        <v>0</v>
      </c>
      <c r="G27" s="205">
        <f t="shared" si="0"/>
        <v>0</v>
      </c>
      <c r="H27" s="13"/>
      <c r="I27" s="13"/>
      <c r="J27" s="13"/>
      <c r="K27" s="13"/>
      <c r="L27" s="13"/>
      <c r="M27" s="13"/>
      <c r="N27" s="13"/>
      <c r="O27" s="20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22.5" customHeight="1">
      <c r="A28" s="28"/>
      <c r="B28" s="29" t="s">
        <v>0</v>
      </c>
      <c r="C28" s="30" t="s">
        <v>60</v>
      </c>
      <c r="D28" s="203" t="s">
        <v>13</v>
      </c>
      <c r="E28" s="204">
        <v>8</v>
      </c>
      <c r="F28" s="214">
        <v>0</v>
      </c>
      <c r="G28" s="205">
        <f t="shared" si="0"/>
        <v>0</v>
      </c>
      <c r="H28" s="13"/>
      <c r="I28" s="13"/>
      <c r="J28" s="13"/>
      <c r="K28" s="13"/>
      <c r="L28" s="13"/>
      <c r="M28" s="13"/>
      <c r="N28" s="13"/>
      <c r="O28" s="20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22.5" customHeight="1">
      <c r="A29" s="28"/>
      <c r="B29" s="29" t="s">
        <v>0</v>
      </c>
      <c r="C29" s="30" t="s">
        <v>62</v>
      </c>
      <c r="D29" s="203" t="s">
        <v>13</v>
      </c>
      <c r="E29" s="204">
        <v>4</v>
      </c>
      <c r="F29" s="214">
        <v>0</v>
      </c>
      <c r="G29" s="205">
        <f t="shared" si="0"/>
        <v>0</v>
      </c>
      <c r="H29" s="13"/>
      <c r="I29" s="13"/>
      <c r="J29" s="13"/>
      <c r="K29" s="13"/>
      <c r="L29" s="13"/>
      <c r="M29" s="13"/>
      <c r="N29" s="13"/>
      <c r="O29" s="20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22.5" customHeight="1">
      <c r="A30" s="28"/>
      <c r="B30" s="29" t="s">
        <v>0</v>
      </c>
      <c r="C30" s="30" t="s">
        <v>63</v>
      </c>
      <c r="D30" s="203" t="s">
        <v>1</v>
      </c>
      <c r="E30" s="204">
        <v>16</v>
      </c>
      <c r="F30" s="214">
        <v>0</v>
      </c>
      <c r="G30" s="205">
        <f t="shared" si="0"/>
        <v>0</v>
      </c>
      <c r="H30" s="13"/>
      <c r="I30" s="13"/>
      <c r="J30" s="13"/>
      <c r="K30" s="13"/>
      <c r="L30" s="13"/>
      <c r="M30" s="13"/>
      <c r="N30" s="13"/>
      <c r="O30" s="20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</row>
    <row r="31" spans="1:104" ht="22.5" customHeight="1">
      <c r="A31" s="28"/>
      <c r="B31" s="29" t="s">
        <v>0</v>
      </c>
      <c r="C31" s="30" t="s">
        <v>64</v>
      </c>
      <c r="D31" s="203" t="s">
        <v>13</v>
      </c>
      <c r="E31" s="204">
        <v>6</v>
      </c>
      <c r="F31" s="214">
        <v>0</v>
      </c>
      <c r="G31" s="205">
        <f t="shared" si="0"/>
        <v>0</v>
      </c>
      <c r="H31" s="13"/>
      <c r="I31" s="13"/>
      <c r="J31" s="13"/>
      <c r="K31" s="13"/>
      <c r="L31" s="13"/>
      <c r="M31" s="13"/>
      <c r="N31" s="13"/>
      <c r="O31" s="20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ht="24.75" customHeight="1">
      <c r="A32" s="28"/>
      <c r="B32" s="29" t="s">
        <v>0</v>
      </c>
      <c r="C32" s="30" t="s">
        <v>257</v>
      </c>
      <c r="D32" s="203" t="s">
        <v>21</v>
      </c>
      <c r="E32" s="204">
        <v>15</v>
      </c>
      <c r="F32" s="214">
        <v>0</v>
      </c>
      <c r="G32" s="205">
        <f t="shared" si="0"/>
        <v>0</v>
      </c>
      <c r="H32" s="13"/>
      <c r="I32" s="13"/>
      <c r="J32" s="13"/>
      <c r="K32" s="13"/>
      <c r="L32" s="13"/>
      <c r="M32" s="13"/>
      <c r="N32" s="13"/>
      <c r="O32" s="20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75" customHeight="1">
      <c r="A33" s="28"/>
      <c r="B33" s="29" t="s">
        <v>34</v>
      </c>
      <c r="C33" s="30" t="s">
        <v>134</v>
      </c>
      <c r="D33" s="31" t="s">
        <v>24</v>
      </c>
      <c r="E33" s="32">
        <v>4</v>
      </c>
      <c r="F33" s="214">
        <v>0</v>
      </c>
      <c r="G33" s="33">
        <f t="shared" si="0"/>
        <v>0</v>
      </c>
      <c r="H33" s="13"/>
      <c r="I33" s="13"/>
      <c r="J33" s="13"/>
      <c r="K33" s="13"/>
      <c r="L33" s="13"/>
      <c r="M33" s="13"/>
      <c r="N33" s="13"/>
      <c r="O33" s="20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75" customHeight="1">
      <c r="A34" s="206"/>
      <c r="B34" s="36" t="s">
        <v>14</v>
      </c>
      <c r="C34" s="37" t="s">
        <v>274</v>
      </c>
      <c r="D34" s="207"/>
      <c r="E34" s="208"/>
      <c r="F34" s="209"/>
      <c r="G34" s="41">
        <f>SUM(G8:G33)</f>
        <v>0</v>
      </c>
      <c r="H34" s="13"/>
      <c r="I34" s="13"/>
      <c r="J34" s="13"/>
      <c r="K34" s="13"/>
      <c r="L34" s="13"/>
      <c r="M34" s="13"/>
      <c r="N34" s="13"/>
      <c r="O34" s="20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210"/>
      <c r="BB34" s="210"/>
      <c r="BC34" s="210"/>
      <c r="BD34" s="210"/>
      <c r="BE34" s="210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75" customHeight="1">
      <c r="A35" s="20" t="s">
        <v>12</v>
      </c>
      <c r="B35" s="21"/>
      <c r="C35" s="22" t="s">
        <v>275</v>
      </c>
      <c r="D35" s="198"/>
      <c r="E35" s="199"/>
      <c r="F35" s="199"/>
      <c r="G35" s="200"/>
      <c r="H35" s="201"/>
      <c r="I35" s="201"/>
      <c r="J35" s="13"/>
      <c r="K35" s="13"/>
      <c r="L35" s="13"/>
      <c r="M35" s="13"/>
      <c r="N35" s="13"/>
      <c r="O35" s="20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22.5" customHeight="1">
      <c r="A36" s="28"/>
      <c r="B36" s="29" t="s">
        <v>36</v>
      </c>
      <c r="C36" s="30" t="s">
        <v>54</v>
      </c>
      <c r="D36" s="31" t="s">
        <v>17</v>
      </c>
      <c r="E36" s="32">
        <v>1</v>
      </c>
      <c r="F36" s="32">
        <v>0</v>
      </c>
      <c r="G36" s="33">
        <f>E36*F36</f>
        <v>0</v>
      </c>
      <c r="H36" s="201"/>
      <c r="I36" s="201"/>
      <c r="J36" s="13"/>
      <c r="K36" s="13"/>
      <c r="L36" s="13"/>
      <c r="M36" s="13"/>
      <c r="N36" s="13"/>
      <c r="O36" s="20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75" customHeight="1">
      <c r="A37" s="28"/>
      <c r="B37" s="29" t="s">
        <v>36</v>
      </c>
      <c r="C37" s="30" t="s">
        <v>37</v>
      </c>
      <c r="D37" s="31" t="s">
        <v>20</v>
      </c>
      <c r="E37" s="32">
        <v>425</v>
      </c>
      <c r="F37" s="32">
        <v>0</v>
      </c>
      <c r="G37" s="33">
        <f>E37*F37</f>
        <v>0</v>
      </c>
      <c r="H37" s="13"/>
      <c r="I37" s="13"/>
      <c r="J37" s="13"/>
      <c r="K37" s="13"/>
      <c r="L37" s="13"/>
      <c r="M37" s="13"/>
      <c r="N37" s="13"/>
      <c r="O37" s="20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1:104" ht="12.75" customHeight="1">
      <c r="A38" s="206"/>
      <c r="B38" s="36" t="s">
        <v>14</v>
      </c>
      <c r="C38" s="37" t="s">
        <v>275</v>
      </c>
      <c r="D38" s="207"/>
      <c r="E38" s="208"/>
      <c r="F38" s="209"/>
      <c r="G38" s="41">
        <f>SUM(G36:G37)</f>
        <v>0</v>
      </c>
      <c r="H38" s="13"/>
      <c r="I38" s="13"/>
      <c r="J38" s="13"/>
      <c r="K38" s="13"/>
      <c r="L38" s="13"/>
      <c r="M38" s="13"/>
      <c r="N38" s="13"/>
      <c r="O38" s="20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210"/>
      <c r="BB38" s="210"/>
      <c r="BC38" s="210"/>
      <c r="BD38" s="210"/>
      <c r="BE38" s="210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</row>
    <row r="39" spans="1:104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</row>
    <row r="40" spans="1:10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</row>
    <row r="41" spans="1:104" ht="12.75">
      <c r="A41" s="13"/>
      <c r="B41" s="13"/>
      <c r="C41" s="13"/>
      <c r="D41" s="13"/>
      <c r="E41" s="249"/>
      <c r="F41" s="249"/>
      <c r="G41" s="2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</row>
    <row r="42" spans="1:10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</row>
    <row r="43" spans="1:10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</row>
    <row r="44" spans="1:10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</row>
    <row r="45" spans="1:10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</row>
    <row r="46" spans="1:10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</row>
    <row r="47" spans="1:10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</row>
    <row r="48" spans="1:10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</row>
    <row r="49" spans="1:104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</row>
    <row r="50" spans="1:104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</row>
    <row r="51" spans="1:104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</row>
    <row r="52" spans="1:104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</row>
    <row r="53" spans="1:104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</row>
    <row r="54" spans="1:104" ht="12.75">
      <c r="A54" s="13"/>
      <c r="B54" s="13"/>
      <c r="C54" s="13"/>
      <c r="D54" s="13"/>
      <c r="E54" s="13"/>
      <c r="F54" s="13"/>
      <c r="G54" s="13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</row>
    <row r="55" spans="1:104" ht="12.75">
      <c r="A55" s="13"/>
      <c r="B55" s="13"/>
      <c r="C55" s="13"/>
      <c r="D55" s="13"/>
      <c r="E55" s="13"/>
      <c r="F55" s="13"/>
      <c r="G55" s="13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</row>
    <row r="56" spans="1:104" ht="12.75">
      <c r="A56" s="43"/>
      <c r="B56" s="43"/>
      <c r="C56" s="13"/>
      <c r="D56" s="13"/>
      <c r="E56" s="196"/>
      <c r="F56" s="13"/>
      <c r="G56" s="13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</row>
    <row r="57" spans="1:104" ht="12.75">
      <c r="A57" s="212"/>
      <c r="B57" s="212"/>
      <c r="C57" s="45"/>
      <c r="D57" s="45"/>
      <c r="E57" s="46"/>
      <c r="F57" s="45"/>
      <c r="G57" s="47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</row>
    <row r="58" spans="1:104" ht="12.75">
      <c r="A58" s="48"/>
      <c r="B58" s="48"/>
      <c r="C58" s="212"/>
      <c r="D58" s="212"/>
      <c r="E58" s="213"/>
      <c r="F58" s="212"/>
      <c r="G58" s="212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</row>
    <row r="59" spans="1:104" ht="12.75">
      <c r="A59" s="212"/>
      <c r="B59" s="212"/>
      <c r="C59" s="212"/>
      <c r="D59" s="212"/>
      <c r="E59" s="213"/>
      <c r="F59" s="212"/>
      <c r="G59" s="212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</row>
    <row r="60" spans="1:104" ht="12.75">
      <c r="A60" s="212"/>
      <c r="B60" s="212"/>
      <c r="C60" s="212"/>
      <c r="D60" s="212"/>
      <c r="E60" s="213"/>
      <c r="F60" s="212"/>
      <c r="G60" s="212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</row>
    <row r="61" spans="1:104" ht="12.75">
      <c r="A61" s="212"/>
      <c r="B61" s="212"/>
      <c r="C61" s="212"/>
      <c r="D61" s="212"/>
      <c r="E61" s="213"/>
      <c r="F61" s="212"/>
      <c r="G61" s="212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</row>
    <row r="62" spans="1:104" ht="12.75">
      <c r="A62" s="212"/>
      <c r="B62" s="212"/>
      <c r="C62" s="212"/>
      <c r="D62" s="212"/>
      <c r="E62" s="213"/>
      <c r="F62" s="212"/>
      <c r="G62" s="212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</row>
    <row r="63" spans="1:104" ht="12.75">
      <c r="A63" s="212"/>
      <c r="B63" s="212"/>
      <c r="C63" s="212"/>
      <c r="D63" s="212"/>
      <c r="E63" s="213"/>
      <c r="F63" s="212"/>
      <c r="G63" s="212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</row>
    <row r="64" spans="1:104" ht="12.75">
      <c r="A64" s="212"/>
      <c r="B64" s="212"/>
      <c r="C64" s="212"/>
      <c r="D64" s="212"/>
      <c r="E64" s="213"/>
      <c r="F64" s="212"/>
      <c r="G64" s="212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</row>
    <row r="65" spans="1:104" ht="12.75">
      <c r="A65" s="212"/>
      <c r="B65" s="212"/>
      <c r="C65" s="212"/>
      <c r="D65" s="212"/>
      <c r="E65" s="213"/>
      <c r="F65" s="212"/>
      <c r="G65" s="212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</row>
    <row r="66" spans="1:104" ht="12.75">
      <c r="A66" s="212"/>
      <c r="B66" s="212"/>
      <c r="C66" s="212"/>
      <c r="D66" s="212"/>
      <c r="E66" s="213"/>
      <c r="F66" s="212"/>
      <c r="G66" s="212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</row>
    <row r="67" spans="1:104" ht="12.75">
      <c r="A67" s="212"/>
      <c r="B67" s="212"/>
      <c r="C67" s="212"/>
      <c r="D67" s="212"/>
      <c r="E67" s="213"/>
      <c r="F67" s="212"/>
      <c r="G67" s="212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</row>
    <row r="68" spans="1:104" ht="12.75">
      <c r="A68" s="212"/>
      <c r="B68" s="212"/>
      <c r="C68" s="212"/>
      <c r="D68" s="212"/>
      <c r="E68" s="213"/>
      <c r="F68" s="212"/>
      <c r="G68" s="212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</row>
    <row r="69" spans="1:104" ht="12.75">
      <c r="A69" s="212"/>
      <c r="B69" s="212"/>
      <c r="C69" s="212"/>
      <c r="D69" s="212"/>
      <c r="E69" s="213"/>
      <c r="F69" s="212"/>
      <c r="G69" s="212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</row>
    <row r="70" spans="1:104" ht="12.75">
      <c r="A70" s="212"/>
      <c r="B70" s="212"/>
      <c r="C70" s="212"/>
      <c r="D70" s="212"/>
      <c r="E70" s="213"/>
      <c r="F70" s="212"/>
      <c r="G70" s="212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</row>
  </sheetData>
  <sheetProtection/>
  <protectedRanges>
    <protectedRange password="805F" sqref="G33 F8:G8 G9:G24 F9:F33" name="Oblast1_2"/>
    <protectedRange password="805F" sqref="G25:G28" name="Oblast1_2_2"/>
    <protectedRange password="805F" sqref="G29:G30" name="Oblast1_4_1"/>
    <protectedRange password="805F" sqref="G31:G32" name="Oblast1_3_1"/>
  </protectedRanges>
  <mergeCells count="5">
    <mergeCell ref="E41:F41"/>
    <mergeCell ref="A1:G1"/>
    <mergeCell ref="A3:B3"/>
    <mergeCell ref="A4:B4"/>
    <mergeCell ref="E4:G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5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421875" style="1" customWidth="1"/>
    <col min="2" max="2" width="11.57421875" style="1" customWidth="1"/>
    <col min="3" max="3" width="40.421875" style="1" customWidth="1"/>
    <col min="4" max="4" width="5.57421875" style="1" customWidth="1"/>
    <col min="5" max="5" width="8.57421875" style="14" customWidth="1"/>
    <col min="6" max="6" width="9.8515625" style="1" customWidth="1"/>
    <col min="7" max="7" width="13.8515625" style="1" customWidth="1"/>
    <col min="8" max="10" width="9.140625" style="1" customWidth="1"/>
    <col min="11" max="11" width="10.140625" style="1" bestFit="1" customWidth="1"/>
    <col min="12" max="12" width="75.421875" style="1" customWidth="1"/>
    <col min="13" max="13" width="45.28125" style="1" customWidth="1"/>
    <col min="14" max="16384" width="9.140625" style="1" customWidth="1"/>
  </cols>
  <sheetData>
    <row r="1" spans="1:7" ht="15.75">
      <c r="A1" s="250" t="s">
        <v>263</v>
      </c>
      <c r="B1" s="250"/>
      <c r="C1" s="250"/>
      <c r="D1" s="250"/>
      <c r="E1" s="250"/>
      <c r="F1" s="250"/>
      <c r="G1" s="250"/>
    </row>
    <row r="2" spans="2:7" ht="14.25" customHeight="1" thickBot="1">
      <c r="B2" s="2"/>
      <c r="C2" s="3"/>
      <c r="D2" s="3"/>
      <c r="E2" s="4"/>
      <c r="F2" s="3"/>
      <c r="G2" s="3"/>
    </row>
    <row r="3" spans="1:7" ht="13.5" thickTop="1">
      <c r="A3" s="242" t="s">
        <v>2</v>
      </c>
      <c r="B3" s="243"/>
      <c r="C3" s="5" t="str">
        <f>'pavilon Z Kr.list'!C7</f>
        <v>Univerzitní kampus Bohunice MU</v>
      </c>
      <c r="D3" s="6"/>
      <c r="E3" s="7" t="s">
        <v>4</v>
      </c>
      <c r="F3" s="8"/>
      <c r="G3" s="9"/>
    </row>
    <row r="4" spans="1:7" ht="13.5" thickBot="1">
      <c r="A4" s="251" t="s">
        <v>3</v>
      </c>
      <c r="B4" s="245"/>
      <c r="C4" s="10" t="str">
        <f>'pavilon Z Kr.list'!C5</f>
        <v>Pavilon Z</v>
      </c>
      <c r="D4" s="11"/>
      <c r="E4" s="246" t="str">
        <f>'pavilon Z Kr.list'!C2</f>
        <v>Sanace vnitřního rozvodu vody</v>
      </c>
      <c r="F4" s="247"/>
      <c r="G4" s="248"/>
    </row>
    <row r="5" spans="1:7" ht="13.5" thickTop="1">
      <c r="A5" s="12"/>
      <c r="B5" s="13"/>
      <c r="C5" s="13"/>
      <c r="G5" s="15"/>
    </row>
    <row r="6" spans="1:7" ht="12.75">
      <c r="A6" s="16" t="s">
        <v>5</v>
      </c>
      <c r="B6" s="17" t="s">
        <v>6</v>
      </c>
      <c r="C6" s="17" t="s">
        <v>7</v>
      </c>
      <c r="D6" s="17" t="s">
        <v>8</v>
      </c>
      <c r="E6" s="18" t="s">
        <v>9</v>
      </c>
      <c r="F6" s="17" t="s">
        <v>10</v>
      </c>
      <c r="G6" s="19" t="s">
        <v>11</v>
      </c>
    </row>
    <row r="7" spans="1:15" ht="12.75">
      <c r="A7" s="20" t="s">
        <v>12</v>
      </c>
      <c r="B7" s="21" t="s">
        <v>15</v>
      </c>
      <c r="C7" s="22" t="s">
        <v>16</v>
      </c>
      <c r="D7" s="23"/>
      <c r="E7" s="24"/>
      <c r="F7" s="24"/>
      <c r="G7" s="25"/>
      <c r="H7" s="26"/>
      <c r="I7" s="26"/>
      <c r="O7" s="27">
        <v>1</v>
      </c>
    </row>
    <row r="8" spans="1:104" ht="12.75">
      <c r="A8" s="28">
        <v>2</v>
      </c>
      <c r="B8" s="29" t="s">
        <v>135</v>
      </c>
      <c r="C8" s="30" t="s">
        <v>136</v>
      </c>
      <c r="D8" s="31" t="s">
        <v>17</v>
      </c>
      <c r="E8" s="32">
        <v>3</v>
      </c>
      <c r="F8" s="32">
        <v>0</v>
      </c>
      <c r="G8" s="33">
        <f>E8*F8</f>
        <v>0</v>
      </c>
      <c r="O8" s="27">
        <v>2</v>
      </c>
      <c r="AA8" s="1">
        <v>12</v>
      </c>
      <c r="AB8" s="1">
        <v>0</v>
      </c>
      <c r="AC8" s="1">
        <v>2</v>
      </c>
      <c r="AZ8" s="1">
        <v>1</v>
      </c>
      <c r="BA8" s="1">
        <f>IF(AZ8=1,G8,0)</f>
        <v>0</v>
      </c>
      <c r="BB8" s="1">
        <f>IF(AZ8=2,G8,0)</f>
        <v>0</v>
      </c>
      <c r="BC8" s="1">
        <f>IF(AZ8=3,G8,0)</f>
        <v>0</v>
      </c>
      <c r="BD8" s="1">
        <f>IF(AZ8=4,G8,0)</f>
        <v>0</v>
      </c>
      <c r="BE8" s="1">
        <f>IF(AZ8=5,G8,0)</f>
        <v>0</v>
      </c>
      <c r="CA8" s="34">
        <v>12</v>
      </c>
      <c r="CB8" s="34">
        <v>0</v>
      </c>
      <c r="CZ8" s="1">
        <v>0</v>
      </c>
    </row>
    <row r="9" spans="1:57" ht="12.75">
      <c r="A9" s="35"/>
      <c r="B9" s="36" t="s">
        <v>14</v>
      </c>
      <c r="C9" s="37" t="str">
        <f>CONCATENATE(B7," ",C7)</f>
        <v>93 Dokončovací práce inž.staveb</v>
      </c>
      <c r="D9" s="38"/>
      <c r="E9" s="39"/>
      <c r="F9" s="40"/>
      <c r="G9" s="41">
        <f>SUM(G7:G8)</f>
        <v>0</v>
      </c>
      <c r="O9" s="27">
        <v>4</v>
      </c>
      <c r="BA9" s="42">
        <f>SUM(BA7:BA8)</f>
        <v>0</v>
      </c>
      <c r="BB9" s="42">
        <f>SUM(BB7:BB8)</f>
        <v>0</v>
      </c>
      <c r="BC9" s="42">
        <f>SUM(BC7:BC8)</f>
        <v>0</v>
      </c>
      <c r="BD9" s="42">
        <f>SUM(BD7:BD8)</f>
        <v>0</v>
      </c>
      <c r="BE9" s="42">
        <f>SUM(BE7:BE8)</f>
        <v>0</v>
      </c>
    </row>
    <row r="10" spans="1:15" ht="12.75">
      <c r="A10" s="20" t="s">
        <v>12</v>
      </c>
      <c r="B10" s="21" t="s">
        <v>18</v>
      </c>
      <c r="C10" s="22" t="s">
        <v>19</v>
      </c>
      <c r="D10" s="23"/>
      <c r="E10" s="24"/>
      <c r="F10" s="24"/>
      <c r="G10" s="25"/>
      <c r="H10" s="26"/>
      <c r="I10" s="26"/>
      <c r="O10" s="27">
        <v>1</v>
      </c>
    </row>
    <row r="11" spans="1:104" ht="12.75">
      <c r="A11" s="28">
        <v>3</v>
      </c>
      <c r="B11" s="29" t="s">
        <v>137</v>
      </c>
      <c r="C11" s="30" t="s">
        <v>138</v>
      </c>
      <c r="D11" s="31" t="s">
        <v>20</v>
      </c>
      <c r="E11" s="32">
        <v>250</v>
      </c>
      <c r="F11" s="32">
        <v>0</v>
      </c>
      <c r="G11" s="33">
        <f>E11*F11</f>
        <v>0</v>
      </c>
      <c r="O11" s="27">
        <v>2</v>
      </c>
      <c r="AA11" s="1">
        <v>1</v>
      </c>
      <c r="AB11" s="1">
        <v>1</v>
      </c>
      <c r="AC11" s="1">
        <v>1</v>
      </c>
      <c r="AZ11" s="1">
        <v>1</v>
      </c>
      <c r="BA11" s="1">
        <f>IF(AZ11=1,G11,0)</f>
        <v>0</v>
      </c>
      <c r="BB11" s="1">
        <f>IF(AZ11=2,G11,0)</f>
        <v>0</v>
      </c>
      <c r="BC11" s="1">
        <f>IF(AZ11=3,G11,0)</f>
        <v>0</v>
      </c>
      <c r="BD11" s="1">
        <f>IF(AZ11=4,G11,0)</f>
        <v>0</v>
      </c>
      <c r="BE11" s="1">
        <f>IF(AZ11=5,G11,0)</f>
        <v>0</v>
      </c>
      <c r="CA11" s="34">
        <v>1</v>
      </c>
      <c r="CB11" s="34">
        <v>1</v>
      </c>
      <c r="CZ11" s="1">
        <v>0</v>
      </c>
    </row>
    <row r="12" spans="1:57" ht="12.75">
      <c r="A12" s="35"/>
      <c r="B12" s="36" t="s">
        <v>14</v>
      </c>
      <c r="C12" s="37" t="str">
        <f>CONCATENATE(B10," ",C10)</f>
        <v>95 Dokončovací kce na pozem.stav.</v>
      </c>
      <c r="D12" s="38"/>
      <c r="E12" s="39"/>
      <c r="F12" s="40"/>
      <c r="G12" s="41">
        <f>SUM(G10:G11)</f>
        <v>0</v>
      </c>
      <c r="O12" s="27">
        <v>4</v>
      </c>
      <c r="BA12" s="42">
        <f>SUM(BA10:BA11)</f>
        <v>0</v>
      </c>
      <c r="BB12" s="42">
        <f>SUM(BB10:BB11)</f>
        <v>0</v>
      </c>
      <c r="BC12" s="42">
        <f>SUM(BC10:BC11)</f>
        <v>0</v>
      </c>
      <c r="BD12" s="42">
        <f>SUM(BD10:BD11)</f>
        <v>0</v>
      </c>
      <c r="BE12" s="42">
        <f>SUM(BE10:BE11)</f>
        <v>0</v>
      </c>
    </row>
    <row r="13" spans="1:15" ht="12.75">
      <c r="A13" s="20" t="s">
        <v>12</v>
      </c>
      <c r="B13" s="21" t="s">
        <v>139</v>
      </c>
      <c r="C13" s="22" t="s">
        <v>140</v>
      </c>
      <c r="D13" s="23"/>
      <c r="E13" s="24"/>
      <c r="F13" s="24"/>
      <c r="G13" s="25"/>
      <c r="H13" s="26"/>
      <c r="I13" s="26"/>
      <c r="O13" s="27">
        <v>1</v>
      </c>
    </row>
    <row r="14" spans="1:104" ht="12.75">
      <c r="A14" s="28">
        <v>4</v>
      </c>
      <c r="B14" s="29" t="s">
        <v>141</v>
      </c>
      <c r="C14" s="30" t="s">
        <v>142</v>
      </c>
      <c r="D14" s="31" t="s">
        <v>21</v>
      </c>
      <c r="E14" s="32">
        <v>54</v>
      </c>
      <c r="F14" s="32">
        <v>0</v>
      </c>
      <c r="G14" s="33">
        <f aca="true" t="shared" si="0" ref="G14:G24">E14*F14</f>
        <v>0</v>
      </c>
      <c r="O14" s="27">
        <v>2</v>
      </c>
      <c r="AA14" s="1">
        <v>12</v>
      </c>
      <c r="AB14" s="1">
        <v>0</v>
      </c>
      <c r="AC14" s="1">
        <v>3</v>
      </c>
      <c r="AZ14" s="1">
        <v>2</v>
      </c>
      <c r="BA14" s="1">
        <f aca="true" t="shared" si="1" ref="BA14:BA24">IF(AZ14=1,G14,0)</f>
        <v>0</v>
      </c>
      <c r="BB14" s="1">
        <f aca="true" t="shared" si="2" ref="BB14:BB24">IF(AZ14=2,G14,0)</f>
        <v>0</v>
      </c>
      <c r="BC14" s="1">
        <f aca="true" t="shared" si="3" ref="BC14:BC24">IF(AZ14=3,G14,0)</f>
        <v>0</v>
      </c>
      <c r="BD14" s="1">
        <f aca="true" t="shared" si="4" ref="BD14:BD24">IF(AZ14=4,G14,0)</f>
        <v>0</v>
      </c>
      <c r="BE14" s="1">
        <f aca="true" t="shared" si="5" ref="BE14:BE24">IF(AZ14=5,G14,0)</f>
        <v>0</v>
      </c>
      <c r="CA14" s="34">
        <v>12</v>
      </c>
      <c r="CB14" s="34">
        <v>0</v>
      </c>
      <c r="CZ14" s="1">
        <v>0</v>
      </c>
    </row>
    <row r="15" spans="1:104" ht="12.75">
      <c r="A15" s="28">
        <v>5</v>
      </c>
      <c r="B15" s="29" t="s">
        <v>143</v>
      </c>
      <c r="C15" s="30" t="s">
        <v>144</v>
      </c>
      <c r="D15" s="31" t="s">
        <v>21</v>
      </c>
      <c r="E15" s="32">
        <v>6</v>
      </c>
      <c r="F15" s="32">
        <v>0</v>
      </c>
      <c r="G15" s="33">
        <f t="shared" si="0"/>
        <v>0</v>
      </c>
      <c r="O15" s="27">
        <v>2</v>
      </c>
      <c r="AA15" s="1">
        <v>12</v>
      </c>
      <c r="AB15" s="1">
        <v>0</v>
      </c>
      <c r="AC15" s="1">
        <v>4</v>
      </c>
      <c r="AZ15" s="1">
        <v>2</v>
      </c>
      <c r="BA15" s="1">
        <f t="shared" si="1"/>
        <v>0</v>
      </c>
      <c r="BB15" s="1">
        <f t="shared" si="2"/>
        <v>0</v>
      </c>
      <c r="BC15" s="1">
        <f t="shared" si="3"/>
        <v>0</v>
      </c>
      <c r="BD15" s="1">
        <f t="shared" si="4"/>
        <v>0</v>
      </c>
      <c r="BE15" s="1">
        <f t="shared" si="5"/>
        <v>0</v>
      </c>
      <c r="CA15" s="34">
        <v>12</v>
      </c>
      <c r="CB15" s="34">
        <v>0</v>
      </c>
      <c r="CZ15" s="1">
        <v>0</v>
      </c>
    </row>
    <row r="16" spans="1:104" ht="12.75">
      <c r="A16" s="28">
        <v>6</v>
      </c>
      <c r="B16" s="29" t="s">
        <v>145</v>
      </c>
      <c r="C16" s="30" t="s">
        <v>146</v>
      </c>
      <c r="D16" s="31" t="s">
        <v>21</v>
      </c>
      <c r="E16" s="32">
        <v>40</v>
      </c>
      <c r="F16" s="32">
        <v>0</v>
      </c>
      <c r="G16" s="33">
        <f t="shared" si="0"/>
        <v>0</v>
      </c>
      <c r="O16" s="27">
        <v>2</v>
      </c>
      <c r="AA16" s="1">
        <v>12</v>
      </c>
      <c r="AB16" s="1">
        <v>0</v>
      </c>
      <c r="AC16" s="1">
        <v>5</v>
      </c>
      <c r="AZ16" s="1">
        <v>2</v>
      </c>
      <c r="BA16" s="1">
        <f t="shared" si="1"/>
        <v>0</v>
      </c>
      <c r="BB16" s="1">
        <f t="shared" si="2"/>
        <v>0</v>
      </c>
      <c r="BC16" s="1">
        <f t="shared" si="3"/>
        <v>0</v>
      </c>
      <c r="BD16" s="1">
        <f t="shared" si="4"/>
        <v>0</v>
      </c>
      <c r="BE16" s="1">
        <f t="shared" si="5"/>
        <v>0</v>
      </c>
      <c r="CA16" s="34">
        <v>12</v>
      </c>
      <c r="CB16" s="34">
        <v>0</v>
      </c>
      <c r="CZ16" s="1">
        <v>0</v>
      </c>
    </row>
    <row r="17" spans="1:104" ht="12.75">
      <c r="A17" s="28">
        <v>7</v>
      </c>
      <c r="B17" s="29" t="s">
        <v>147</v>
      </c>
      <c r="C17" s="30" t="s">
        <v>148</v>
      </c>
      <c r="D17" s="31" t="s">
        <v>21</v>
      </c>
      <c r="E17" s="32">
        <v>15</v>
      </c>
      <c r="F17" s="32">
        <v>0</v>
      </c>
      <c r="G17" s="33">
        <f t="shared" si="0"/>
        <v>0</v>
      </c>
      <c r="O17" s="27">
        <v>2</v>
      </c>
      <c r="AA17" s="1">
        <v>12</v>
      </c>
      <c r="AB17" s="1">
        <v>0</v>
      </c>
      <c r="AC17" s="1">
        <v>6</v>
      </c>
      <c r="AZ17" s="1">
        <v>2</v>
      </c>
      <c r="BA17" s="1">
        <f t="shared" si="1"/>
        <v>0</v>
      </c>
      <c r="BB17" s="1">
        <f t="shared" si="2"/>
        <v>0</v>
      </c>
      <c r="BC17" s="1">
        <f t="shared" si="3"/>
        <v>0</v>
      </c>
      <c r="BD17" s="1">
        <f t="shared" si="4"/>
        <v>0</v>
      </c>
      <c r="BE17" s="1">
        <f t="shared" si="5"/>
        <v>0</v>
      </c>
      <c r="CA17" s="34">
        <v>12</v>
      </c>
      <c r="CB17" s="34">
        <v>0</v>
      </c>
      <c r="CZ17" s="1">
        <v>0</v>
      </c>
    </row>
    <row r="18" spans="1:104" ht="12.75">
      <c r="A18" s="28">
        <v>8</v>
      </c>
      <c r="B18" s="29" t="s">
        <v>149</v>
      </c>
      <c r="C18" s="30" t="s">
        <v>150</v>
      </c>
      <c r="D18" s="31" t="s">
        <v>21</v>
      </c>
      <c r="E18" s="32">
        <v>56</v>
      </c>
      <c r="F18" s="32">
        <v>0</v>
      </c>
      <c r="G18" s="33">
        <f t="shared" si="0"/>
        <v>0</v>
      </c>
      <c r="O18" s="27">
        <v>2</v>
      </c>
      <c r="AA18" s="1">
        <v>12</v>
      </c>
      <c r="AB18" s="1">
        <v>0</v>
      </c>
      <c r="AC18" s="1">
        <v>7</v>
      </c>
      <c r="AZ18" s="1">
        <v>2</v>
      </c>
      <c r="BA18" s="1">
        <f t="shared" si="1"/>
        <v>0</v>
      </c>
      <c r="BB18" s="1">
        <f t="shared" si="2"/>
        <v>0</v>
      </c>
      <c r="BC18" s="1">
        <f t="shared" si="3"/>
        <v>0</v>
      </c>
      <c r="BD18" s="1">
        <f t="shared" si="4"/>
        <v>0</v>
      </c>
      <c r="BE18" s="1">
        <f t="shared" si="5"/>
        <v>0</v>
      </c>
      <c r="CA18" s="34">
        <v>12</v>
      </c>
      <c r="CB18" s="34">
        <v>0</v>
      </c>
      <c r="CZ18" s="1">
        <v>0</v>
      </c>
    </row>
    <row r="19" spans="1:104" ht="12.75">
      <c r="A19" s="28">
        <v>9</v>
      </c>
      <c r="B19" s="29" t="s">
        <v>151</v>
      </c>
      <c r="C19" s="30" t="s">
        <v>235</v>
      </c>
      <c r="D19" s="31" t="s">
        <v>21</v>
      </c>
      <c r="E19" s="32">
        <v>10</v>
      </c>
      <c r="F19" s="32">
        <v>0</v>
      </c>
      <c r="G19" s="33">
        <f t="shared" si="0"/>
        <v>0</v>
      </c>
      <c r="O19" s="27">
        <v>2</v>
      </c>
      <c r="AA19" s="1">
        <v>12</v>
      </c>
      <c r="AB19" s="1">
        <v>0</v>
      </c>
      <c r="AC19" s="1">
        <v>8</v>
      </c>
      <c r="AZ19" s="1">
        <v>2</v>
      </c>
      <c r="BA19" s="1">
        <f t="shared" si="1"/>
        <v>0</v>
      </c>
      <c r="BB19" s="1">
        <f t="shared" si="2"/>
        <v>0</v>
      </c>
      <c r="BC19" s="1">
        <f t="shared" si="3"/>
        <v>0</v>
      </c>
      <c r="BD19" s="1">
        <f t="shared" si="4"/>
        <v>0</v>
      </c>
      <c r="BE19" s="1">
        <f t="shared" si="5"/>
        <v>0</v>
      </c>
      <c r="CA19" s="34">
        <v>12</v>
      </c>
      <c r="CB19" s="34">
        <v>0</v>
      </c>
      <c r="CZ19" s="1">
        <v>0</v>
      </c>
    </row>
    <row r="20" spans="1:104" ht="12.75">
      <c r="A20" s="28">
        <v>10</v>
      </c>
      <c r="B20" s="29" t="s">
        <v>152</v>
      </c>
      <c r="C20" s="30" t="s">
        <v>153</v>
      </c>
      <c r="D20" s="31" t="s">
        <v>21</v>
      </c>
      <c r="E20" s="32">
        <v>109</v>
      </c>
      <c r="F20" s="32">
        <v>0</v>
      </c>
      <c r="G20" s="33">
        <f t="shared" si="0"/>
        <v>0</v>
      </c>
      <c r="O20" s="27">
        <v>2</v>
      </c>
      <c r="AA20" s="1">
        <v>12</v>
      </c>
      <c r="AB20" s="1">
        <v>0</v>
      </c>
      <c r="AC20" s="1">
        <v>9</v>
      </c>
      <c r="AZ20" s="1">
        <v>2</v>
      </c>
      <c r="BA20" s="1">
        <f t="shared" si="1"/>
        <v>0</v>
      </c>
      <c r="BB20" s="1">
        <f t="shared" si="2"/>
        <v>0</v>
      </c>
      <c r="BC20" s="1">
        <f t="shared" si="3"/>
        <v>0</v>
      </c>
      <c r="BD20" s="1">
        <f t="shared" si="4"/>
        <v>0</v>
      </c>
      <c r="BE20" s="1">
        <f t="shared" si="5"/>
        <v>0</v>
      </c>
      <c r="CA20" s="34">
        <v>12</v>
      </c>
      <c r="CB20" s="34">
        <v>0</v>
      </c>
      <c r="CZ20" s="1">
        <v>0</v>
      </c>
    </row>
    <row r="21" spans="1:104" ht="12.75">
      <c r="A21" s="28">
        <v>11</v>
      </c>
      <c r="B21" s="29" t="s">
        <v>154</v>
      </c>
      <c r="C21" s="30" t="s">
        <v>236</v>
      </c>
      <c r="D21" s="31" t="s">
        <v>21</v>
      </c>
      <c r="E21" s="32">
        <v>50</v>
      </c>
      <c r="F21" s="32">
        <v>0</v>
      </c>
      <c r="G21" s="33">
        <f t="shared" si="0"/>
        <v>0</v>
      </c>
      <c r="O21" s="27">
        <v>2</v>
      </c>
      <c r="AA21" s="1">
        <v>12</v>
      </c>
      <c r="AB21" s="1">
        <v>0</v>
      </c>
      <c r="AC21" s="1">
        <v>10</v>
      </c>
      <c r="AZ21" s="1">
        <v>2</v>
      </c>
      <c r="BA21" s="1">
        <f t="shared" si="1"/>
        <v>0</v>
      </c>
      <c r="BB21" s="1">
        <f t="shared" si="2"/>
        <v>0</v>
      </c>
      <c r="BC21" s="1">
        <f t="shared" si="3"/>
        <v>0</v>
      </c>
      <c r="BD21" s="1">
        <f t="shared" si="4"/>
        <v>0</v>
      </c>
      <c r="BE21" s="1">
        <f t="shared" si="5"/>
        <v>0</v>
      </c>
      <c r="CA21" s="34">
        <v>12</v>
      </c>
      <c r="CB21" s="34">
        <v>0</v>
      </c>
      <c r="CZ21" s="1">
        <v>0</v>
      </c>
    </row>
    <row r="22" spans="1:104" ht="12.75">
      <c r="A22" s="28">
        <v>12</v>
      </c>
      <c r="B22" s="29" t="s">
        <v>155</v>
      </c>
      <c r="C22" s="30" t="s">
        <v>237</v>
      </c>
      <c r="D22" s="31" t="s">
        <v>21</v>
      </c>
      <c r="E22" s="32">
        <v>12</v>
      </c>
      <c r="F22" s="32">
        <v>0</v>
      </c>
      <c r="G22" s="33">
        <f t="shared" si="0"/>
        <v>0</v>
      </c>
      <c r="O22" s="27">
        <v>2</v>
      </c>
      <c r="AA22" s="1">
        <v>12</v>
      </c>
      <c r="AB22" s="1">
        <v>0</v>
      </c>
      <c r="AC22" s="1">
        <v>11</v>
      </c>
      <c r="AZ22" s="1">
        <v>2</v>
      </c>
      <c r="BA22" s="1">
        <f t="shared" si="1"/>
        <v>0</v>
      </c>
      <c r="BB22" s="1">
        <f t="shared" si="2"/>
        <v>0</v>
      </c>
      <c r="BC22" s="1">
        <f t="shared" si="3"/>
        <v>0</v>
      </c>
      <c r="BD22" s="1">
        <f t="shared" si="4"/>
        <v>0</v>
      </c>
      <c r="BE22" s="1">
        <f t="shared" si="5"/>
        <v>0</v>
      </c>
      <c r="CA22" s="34">
        <v>12</v>
      </c>
      <c r="CB22" s="34">
        <v>0</v>
      </c>
      <c r="CZ22" s="1">
        <v>0</v>
      </c>
    </row>
    <row r="23" spans="1:104" ht="12.75">
      <c r="A23" s="28">
        <v>13</v>
      </c>
      <c r="B23" s="29" t="s">
        <v>238</v>
      </c>
      <c r="C23" s="30" t="s">
        <v>239</v>
      </c>
      <c r="D23" s="31" t="s">
        <v>21</v>
      </c>
      <c r="E23" s="32">
        <v>38</v>
      </c>
      <c r="F23" s="32">
        <v>0</v>
      </c>
      <c r="G23" s="33">
        <f t="shared" si="0"/>
        <v>0</v>
      </c>
      <c r="O23" s="27">
        <v>2</v>
      </c>
      <c r="AA23" s="1">
        <v>12</v>
      </c>
      <c r="AB23" s="1">
        <v>0</v>
      </c>
      <c r="AC23" s="1">
        <v>12</v>
      </c>
      <c r="AZ23" s="1">
        <v>2</v>
      </c>
      <c r="BA23" s="1">
        <f t="shared" si="1"/>
        <v>0</v>
      </c>
      <c r="BB23" s="1">
        <f t="shared" si="2"/>
        <v>0</v>
      </c>
      <c r="BC23" s="1">
        <f t="shared" si="3"/>
        <v>0</v>
      </c>
      <c r="BD23" s="1">
        <f t="shared" si="4"/>
        <v>0</v>
      </c>
      <c r="BE23" s="1">
        <f t="shared" si="5"/>
        <v>0</v>
      </c>
      <c r="CA23" s="34">
        <v>12</v>
      </c>
      <c r="CB23" s="34">
        <v>0</v>
      </c>
      <c r="CZ23" s="1">
        <v>0</v>
      </c>
    </row>
    <row r="24" spans="1:104" ht="12.75">
      <c r="A24" s="28">
        <v>14</v>
      </c>
      <c r="B24" s="29" t="s">
        <v>156</v>
      </c>
      <c r="C24" s="30" t="s">
        <v>157</v>
      </c>
      <c r="D24" s="31" t="s">
        <v>122</v>
      </c>
      <c r="E24" s="32">
        <v>512.74</v>
      </c>
      <c r="F24" s="32">
        <v>0</v>
      </c>
      <c r="G24" s="33">
        <f t="shared" si="0"/>
        <v>0</v>
      </c>
      <c r="O24" s="27">
        <v>2</v>
      </c>
      <c r="AA24" s="1">
        <v>7</v>
      </c>
      <c r="AB24" s="1">
        <v>1002</v>
      </c>
      <c r="AC24" s="1">
        <v>5</v>
      </c>
      <c r="AZ24" s="1">
        <v>2</v>
      </c>
      <c r="BA24" s="1">
        <f t="shared" si="1"/>
        <v>0</v>
      </c>
      <c r="BB24" s="1">
        <f t="shared" si="2"/>
        <v>0</v>
      </c>
      <c r="BC24" s="1">
        <f t="shared" si="3"/>
        <v>0</v>
      </c>
      <c r="BD24" s="1">
        <f t="shared" si="4"/>
        <v>0</v>
      </c>
      <c r="BE24" s="1">
        <f t="shared" si="5"/>
        <v>0</v>
      </c>
      <c r="CA24" s="34">
        <v>7</v>
      </c>
      <c r="CB24" s="34">
        <v>1002</v>
      </c>
      <c r="CZ24" s="1">
        <v>0</v>
      </c>
    </row>
    <row r="25" spans="1:57" ht="12.75">
      <c r="A25" s="35"/>
      <c r="B25" s="36" t="s">
        <v>14</v>
      </c>
      <c r="C25" s="37" t="str">
        <f>CONCATENATE(B13," ",C13)</f>
        <v>713 Izolace tepelné</v>
      </c>
      <c r="D25" s="38"/>
      <c r="E25" s="39"/>
      <c r="F25" s="40"/>
      <c r="G25" s="41">
        <f>SUM(G13:G24)</f>
        <v>0</v>
      </c>
      <c r="O25" s="27">
        <v>4</v>
      </c>
      <c r="BA25" s="42">
        <f>SUM(BA13:BA24)</f>
        <v>0</v>
      </c>
      <c r="BB25" s="42">
        <f>SUM(BB13:BB24)</f>
        <v>0</v>
      </c>
      <c r="BC25" s="42">
        <f>SUM(BC13:BC24)</f>
        <v>0</v>
      </c>
      <c r="BD25" s="42">
        <f>SUM(BD13:BD24)</f>
        <v>0</v>
      </c>
      <c r="BE25" s="42">
        <f>SUM(BE13:BE24)</f>
        <v>0</v>
      </c>
    </row>
    <row r="26" spans="1:15" ht="12.75">
      <c r="A26" s="20" t="s">
        <v>12</v>
      </c>
      <c r="B26" s="21" t="s">
        <v>158</v>
      </c>
      <c r="C26" s="22" t="s">
        <v>159</v>
      </c>
      <c r="D26" s="23"/>
      <c r="E26" s="24"/>
      <c r="F26" s="24"/>
      <c r="G26" s="25"/>
      <c r="H26" s="26"/>
      <c r="I26" s="26"/>
      <c r="K26" s="186"/>
      <c r="O26" s="27">
        <v>1</v>
      </c>
    </row>
    <row r="27" spans="1:104" ht="12.75">
      <c r="A27" s="28">
        <v>15</v>
      </c>
      <c r="B27" s="29" t="s">
        <v>161</v>
      </c>
      <c r="C27" s="30" t="s">
        <v>162</v>
      </c>
      <c r="D27" s="31" t="s">
        <v>21</v>
      </c>
      <c r="E27" s="32">
        <v>80</v>
      </c>
      <c r="F27" s="32">
        <v>0</v>
      </c>
      <c r="G27" s="33">
        <f aca="true" t="shared" si="6" ref="G27:G59">E27*F27</f>
        <v>0</v>
      </c>
      <c r="O27" s="27">
        <v>2</v>
      </c>
      <c r="AA27" s="1">
        <v>1</v>
      </c>
      <c r="AB27" s="1">
        <v>7</v>
      </c>
      <c r="AC27" s="1">
        <v>7</v>
      </c>
      <c r="AZ27" s="1">
        <v>2</v>
      </c>
      <c r="BA27" s="1">
        <f aca="true" t="shared" si="7" ref="BA27:BA59">IF(AZ27=1,G27,0)</f>
        <v>0</v>
      </c>
      <c r="BB27" s="1">
        <f aca="true" t="shared" si="8" ref="BB27:BB59">IF(AZ27=2,G27,0)</f>
        <v>0</v>
      </c>
      <c r="BC27" s="1">
        <f aca="true" t="shared" si="9" ref="BC27:BC59">IF(AZ27=3,G27,0)</f>
        <v>0</v>
      </c>
      <c r="BD27" s="1">
        <f aca="true" t="shared" si="10" ref="BD27:BD59">IF(AZ27=4,G27,0)</f>
        <v>0</v>
      </c>
      <c r="BE27" s="1">
        <f aca="true" t="shared" si="11" ref="BE27:BE59">IF(AZ27=5,G27,0)</f>
        <v>0</v>
      </c>
      <c r="CA27" s="34">
        <v>1</v>
      </c>
      <c r="CB27" s="34">
        <v>7</v>
      </c>
      <c r="CZ27" s="1">
        <v>0</v>
      </c>
    </row>
    <row r="28" spans="1:104" ht="12.75">
      <c r="A28" s="28">
        <v>16</v>
      </c>
      <c r="B28" s="29" t="s">
        <v>163</v>
      </c>
      <c r="C28" s="30" t="s">
        <v>164</v>
      </c>
      <c r="D28" s="31" t="s">
        <v>21</v>
      </c>
      <c r="E28" s="32">
        <v>60</v>
      </c>
      <c r="F28" s="32">
        <v>0</v>
      </c>
      <c r="G28" s="33">
        <f t="shared" si="6"/>
        <v>0</v>
      </c>
      <c r="O28" s="27">
        <v>2</v>
      </c>
      <c r="AA28" s="1">
        <v>1</v>
      </c>
      <c r="AB28" s="1">
        <v>7</v>
      </c>
      <c r="AC28" s="1">
        <v>7</v>
      </c>
      <c r="AZ28" s="1">
        <v>2</v>
      </c>
      <c r="BA28" s="1">
        <f t="shared" si="7"/>
        <v>0</v>
      </c>
      <c r="BB28" s="1">
        <f t="shared" si="8"/>
        <v>0</v>
      </c>
      <c r="BC28" s="1">
        <f t="shared" si="9"/>
        <v>0</v>
      </c>
      <c r="BD28" s="1">
        <f t="shared" si="10"/>
        <v>0</v>
      </c>
      <c r="BE28" s="1">
        <f t="shared" si="11"/>
        <v>0</v>
      </c>
      <c r="CA28" s="34">
        <v>1</v>
      </c>
      <c r="CB28" s="34">
        <v>7</v>
      </c>
      <c r="CZ28" s="1">
        <v>0</v>
      </c>
    </row>
    <row r="29" spans="1:104" ht="12.75">
      <c r="A29" s="28">
        <v>17</v>
      </c>
      <c r="B29" s="29" t="s">
        <v>165</v>
      </c>
      <c r="C29" s="30" t="s">
        <v>166</v>
      </c>
      <c r="D29" s="31" t="s">
        <v>21</v>
      </c>
      <c r="E29" s="32">
        <v>80</v>
      </c>
      <c r="F29" s="32">
        <v>0</v>
      </c>
      <c r="G29" s="33">
        <f t="shared" si="6"/>
        <v>0</v>
      </c>
      <c r="O29" s="27">
        <v>2</v>
      </c>
      <c r="AA29" s="1">
        <v>1</v>
      </c>
      <c r="AB29" s="1">
        <v>7</v>
      </c>
      <c r="AC29" s="1">
        <v>7</v>
      </c>
      <c r="AZ29" s="1">
        <v>2</v>
      </c>
      <c r="BA29" s="1">
        <f t="shared" si="7"/>
        <v>0</v>
      </c>
      <c r="BB29" s="1">
        <f t="shared" si="8"/>
        <v>0</v>
      </c>
      <c r="BC29" s="1">
        <f t="shared" si="9"/>
        <v>0</v>
      </c>
      <c r="BD29" s="1">
        <f t="shared" si="10"/>
        <v>0</v>
      </c>
      <c r="BE29" s="1">
        <f t="shared" si="11"/>
        <v>0</v>
      </c>
      <c r="CA29" s="34">
        <v>1</v>
      </c>
      <c r="CB29" s="34">
        <v>7</v>
      </c>
      <c r="CZ29" s="1">
        <v>0</v>
      </c>
    </row>
    <row r="30" spans="1:104" ht="12.75">
      <c r="A30" s="28">
        <v>18</v>
      </c>
      <c r="B30" s="29" t="s">
        <v>167</v>
      </c>
      <c r="C30" s="30" t="s">
        <v>168</v>
      </c>
      <c r="D30" s="31" t="s">
        <v>21</v>
      </c>
      <c r="E30" s="32">
        <v>134</v>
      </c>
      <c r="F30" s="32">
        <v>0</v>
      </c>
      <c r="G30" s="33">
        <f t="shared" si="6"/>
        <v>0</v>
      </c>
      <c r="O30" s="27">
        <v>2</v>
      </c>
      <c r="AA30" s="1">
        <v>1</v>
      </c>
      <c r="AB30" s="1">
        <v>7</v>
      </c>
      <c r="AC30" s="1">
        <v>7</v>
      </c>
      <c r="AZ30" s="1">
        <v>2</v>
      </c>
      <c r="BA30" s="1">
        <f t="shared" si="7"/>
        <v>0</v>
      </c>
      <c r="BB30" s="1">
        <f t="shared" si="8"/>
        <v>0</v>
      </c>
      <c r="BC30" s="1">
        <f t="shared" si="9"/>
        <v>0</v>
      </c>
      <c r="BD30" s="1">
        <f t="shared" si="10"/>
        <v>0</v>
      </c>
      <c r="BE30" s="1">
        <f t="shared" si="11"/>
        <v>0</v>
      </c>
      <c r="CA30" s="34">
        <v>1</v>
      </c>
      <c r="CB30" s="34">
        <v>7</v>
      </c>
      <c r="CZ30" s="1">
        <v>0.000600000000000378</v>
      </c>
    </row>
    <row r="31" spans="1:104" ht="12.75">
      <c r="A31" s="28">
        <v>19</v>
      </c>
      <c r="B31" s="29" t="s">
        <v>169</v>
      </c>
      <c r="C31" s="30" t="s">
        <v>170</v>
      </c>
      <c r="D31" s="31" t="s">
        <v>21</v>
      </c>
      <c r="E31" s="32">
        <v>23</v>
      </c>
      <c r="F31" s="32">
        <v>0</v>
      </c>
      <c r="G31" s="33">
        <f t="shared" si="6"/>
        <v>0</v>
      </c>
      <c r="O31" s="27">
        <v>2</v>
      </c>
      <c r="AA31" s="1">
        <v>1</v>
      </c>
      <c r="AB31" s="1">
        <v>7</v>
      </c>
      <c r="AC31" s="1">
        <v>7</v>
      </c>
      <c r="AZ31" s="1">
        <v>2</v>
      </c>
      <c r="BA31" s="1">
        <f t="shared" si="7"/>
        <v>0</v>
      </c>
      <c r="BB31" s="1">
        <f t="shared" si="8"/>
        <v>0</v>
      </c>
      <c r="BC31" s="1">
        <f t="shared" si="9"/>
        <v>0</v>
      </c>
      <c r="BD31" s="1">
        <f t="shared" si="10"/>
        <v>0</v>
      </c>
      <c r="BE31" s="1">
        <f t="shared" si="11"/>
        <v>0</v>
      </c>
      <c r="CA31" s="34">
        <v>1</v>
      </c>
      <c r="CB31" s="34">
        <v>7</v>
      </c>
      <c r="CZ31" s="1">
        <v>0.000680000000000014</v>
      </c>
    </row>
    <row r="32" spans="1:104" ht="12.75">
      <c r="A32" s="28">
        <v>20</v>
      </c>
      <c r="B32" s="29" t="s">
        <v>171</v>
      </c>
      <c r="C32" s="30" t="s">
        <v>172</v>
      </c>
      <c r="D32" s="31" t="s">
        <v>21</v>
      </c>
      <c r="E32" s="32">
        <v>9</v>
      </c>
      <c r="F32" s="32">
        <v>0</v>
      </c>
      <c r="G32" s="33">
        <f t="shared" si="6"/>
        <v>0</v>
      </c>
      <c r="O32" s="27">
        <v>2</v>
      </c>
      <c r="AA32" s="1">
        <v>1</v>
      </c>
      <c r="AB32" s="1">
        <v>7</v>
      </c>
      <c r="AC32" s="1">
        <v>7</v>
      </c>
      <c r="AZ32" s="1">
        <v>2</v>
      </c>
      <c r="BA32" s="1">
        <f t="shared" si="7"/>
        <v>0</v>
      </c>
      <c r="BB32" s="1">
        <f t="shared" si="8"/>
        <v>0</v>
      </c>
      <c r="BC32" s="1">
        <f t="shared" si="9"/>
        <v>0</v>
      </c>
      <c r="BD32" s="1">
        <f t="shared" si="10"/>
        <v>0</v>
      </c>
      <c r="BE32" s="1">
        <f t="shared" si="11"/>
        <v>0</v>
      </c>
      <c r="CA32" s="34">
        <v>1</v>
      </c>
      <c r="CB32" s="34">
        <v>7</v>
      </c>
      <c r="CZ32" s="1">
        <v>0.000890000000000057</v>
      </c>
    </row>
    <row r="33" spans="1:104" ht="12.75">
      <c r="A33" s="28">
        <v>21</v>
      </c>
      <c r="B33" s="29" t="s">
        <v>173</v>
      </c>
      <c r="C33" s="30" t="s">
        <v>174</v>
      </c>
      <c r="D33" s="31" t="s">
        <v>21</v>
      </c>
      <c r="E33" s="32">
        <v>56</v>
      </c>
      <c r="F33" s="32">
        <v>0</v>
      </c>
      <c r="G33" s="33">
        <f t="shared" si="6"/>
        <v>0</v>
      </c>
      <c r="O33" s="27">
        <v>2</v>
      </c>
      <c r="AA33" s="1">
        <v>1</v>
      </c>
      <c r="AB33" s="1">
        <v>7</v>
      </c>
      <c r="AC33" s="1">
        <v>7</v>
      </c>
      <c r="AZ33" s="1">
        <v>2</v>
      </c>
      <c r="BA33" s="1">
        <f t="shared" si="7"/>
        <v>0</v>
      </c>
      <c r="BB33" s="1">
        <f t="shared" si="8"/>
        <v>0</v>
      </c>
      <c r="BC33" s="1">
        <f t="shared" si="9"/>
        <v>0</v>
      </c>
      <c r="BD33" s="1">
        <f t="shared" si="10"/>
        <v>0</v>
      </c>
      <c r="BE33" s="1">
        <f t="shared" si="11"/>
        <v>0</v>
      </c>
      <c r="CA33" s="34">
        <v>1</v>
      </c>
      <c r="CB33" s="34">
        <v>7</v>
      </c>
      <c r="CZ33" s="1">
        <v>0.00107999999999997</v>
      </c>
    </row>
    <row r="34" spans="1:104" ht="12.75">
      <c r="A34" s="28">
        <v>22</v>
      </c>
      <c r="B34" s="29" t="s">
        <v>175</v>
      </c>
      <c r="C34" s="30" t="s">
        <v>176</v>
      </c>
      <c r="D34" s="31" t="s">
        <v>21</v>
      </c>
      <c r="E34" s="32">
        <v>52</v>
      </c>
      <c r="F34" s="32">
        <v>0</v>
      </c>
      <c r="G34" s="33">
        <f t="shared" si="6"/>
        <v>0</v>
      </c>
      <c r="O34" s="27">
        <v>2</v>
      </c>
      <c r="AA34" s="1">
        <v>1</v>
      </c>
      <c r="AB34" s="1">
        <v>7</v>
      </c>
      <c r="AC34" s="1">
        <v>7</v>
      </c>
      <c r="AZ34" s="1">
        <v>2</v>
      </c>
      <c r="BA34" s="1">
        <f t="shared" si="7"/>
        <v>0</v>
      </c>
      <c r="BB34" s="1">
        <f t="shared" si="8"/>
        <v>0</v>
      </c>
      <c r="BC34" s="1">
        <f t="shared" si="9"/>
        <v>0</v>
      </c>
      <c r="BD34" s="1">
        <f t="shared" si="10"/>
        <v>0</v>
      </c>
      <c r="BE34" s="1">
        <f t="shared" si="11"/>
        <v>0</v>
      </c>
      <c r="CA34" s="34">
        <v>1</v>
      </c>
      <c r="CB34" s="34">
        <v>7</v>
      </c>
      <c r="CZ34" s="1">
        <v>0.00154999999999994</v>
      </c>
    </row>
    <row r="35" spans="1:104" ht="12.75">
      <c r="A35" s="28">
        <v>23</v>
      </c>
      <c r="B35" s="29" t="s">
        <v>177</v>
      </c>
      <c r="C35" s="30" t="s">
        <v>178</v>
      </c>
      <c r="D35" s="31" t="s">
        <v>21</v>
      </c>
      <c r="E35" s="32">
        <v>53</v>
      </c>
      <c r="F35" s="32">
        <v>0</v>
      </c>
      <c r="G35" s="33">
        <f t="shared" si="6"/>
        <v>0</v>
      </c>
      <c r="O35" s="27">
        <v>2</v>
      </c>
      <c r="AA35" s="1">
        <v>1</v>
      </c>
      <c r="AB35" s="1">
        <v>7</v>
      </c>
      <c r="AC35" s="1">
        <v>7</v>
      </c>
      <c r="AZ35" s="1">
        <v>2</v>
      </c>
      <c r="BA35" s="1">
        <f t="shared" si="7"/>
        <v>0</v>
      </c>
      <c r="BB35" s="1">
        <f t="shared" si="8"/>
        <v>0</v>
      </c>
      <c r="BC35" s="1">
        <f t="shared" si="9"/>
        <v>0</v>
      </c>
      <c r="BD35" s="1">
        <f t="shared" si="10"/>
        <v>0</v>
      </c>
      <c r="BE35" s="1">
        <f t="shared" si="11"/>
        <v>0</v>
      </c>
      <c r="CA35" s="34">
        <v>1</v>
      </c>
      <c r="CB35" s="34">
        <v>7</v>
      </c>
      <c r="CZ35" s="1">
        <v>0.00182000000000038</v>
      </c>
    </row>
    <row r="36" spans="1:104" ht="12.75">
      <c r="A36" s="28">
        <v>24</v>
      </c>
      <c r="B36" s="29" t="s">
        <v>179</v>
      </c>
      <c r="C36" s="30" t="s">
        <v>180</v>
      </c>
      <c r="D36" s="31" t="s">
        <v>21</v>
      </c>
      <c r="E36" s="32">
        <v>56</v>
      </c>
      <c r="F36" s="32">
        <v>0</v>
      </c>
      <c r="G36" s="33">
        <f t="shared" si="6"/>
        <v>0</v>
      </c>
      <c r="O36" s="27">
        <v>2</v>
      </c>
      <c r="AA36" s="1">
        <v>1</v>
      </c>
      <c r="AB36" s="1">
        <v>0</v>
      </c>
      <c r="AC36" s="1">
        <v>0</v>
      </c>
      <c r="AZ36" s="1">
        <v>2</v>
      </c>
      <c r="BA36" s="1">
        <f t="shared" si="7"/>
        <v>0</v>
      </c>
      <c r="BB36" s="1">
        <f t="shared" si="8"/>
        <v>0</v>
      </c>
      <c r="BC36" s="1">
        <f t="shared" si="9"/>
        <v>0</v>
      </c>
      <c r="BD36" s="1">
        <f t="shared" si="10"/>
        <v>0</v>
      </c>
      <c r="BE36" s="1">
        <f t="shared" si="11"/>
        <v>0</v>
      </c>
      <c r="CA36" s="34">
        <v>1</v>
      </c>
      <c r="CB36" s="34">
        <v>0</v>
      </c>
      <c r="CZ36" s="1">
        <v>0.00228999999999857</v>
      </c>
    </row>
    <row r="37" spans="1:104" ht="22.5">
      <c r="A37" s="28">
        <v>25</v>
      </c>
      <c r="B37" s="29" t="s">
        <v>182</v>
      </c>
      <c r="C37" s="30" t="s">
        <v>183</v>
      </c>
      <c r="D37" s="31" t="s">
        <v>160</v>
      </c>
      <c r="E37" s="32">
        <v>5</v>
      </c>
      <c r="F37" s="32">
        <v>0</v>
      </c>
      <c r="G37" s="33">
        <f t="shared" si="6"/>
        <v>0</v>
      </c>
      <c r="O37" s="27">
        <v>2</v>
      </c>
      <c r="AA37" s="1">
        <v>1</v>
      </c>
      <c r="AB37" s="1">
        <v>7</v>
      </c>
      <c r="AC37" s="1">
        <v>7</v>
      </c>
      <c r="AZ37" s="1">
        <v>2</v>
      </c>
      <c r="BA37" s="1">
        <f t="shared" si="7"/>
        <v>0</v>
      </c>
      <c r="BB37" s="1">
        <f t="shared" si="8"/>
        <v>0</v>
      </c>
      <c r="BC37" s="1">
        <f t="shared" si="9"/>
        <v>0</v>
      </c>
      <c r="BD37" s="1">
        <f t="shared" si="10"/>
        <v>0</v>
      </c>
      <c r="BE37" s="1">
        <f t="shared" si="11"/>
        <v>0</v>
      </c>
      <c r="CA37" s="34">
        <v>1</v>
      </c>
      <c r="CB37" s="34">
        <v>7</v>
      </c>
      <c r="CZ37" s="1">
        <v>0.000220000000000109</v>
      </c>
    </row>
    <row r="38" spans="1:104" ht="12.75">
      <c r="A38" s="28">
        <v>26</v>
      </c>
      <c r="B38" s="29" t="s">
        <v>240</v>
      </c>
      <c r="C38" s="30" t="s">
        <v>241</v>
      </c>
      <c r="D38" s="31" t="s">
        <v>160</v>
      </c>
      <c r="E38" s="32">
        <v>1</v>
      </c>
      <c r="F38" s="32">
        <v>0</v>
      </c>
      <c r="G38" s="33">
        <f t="shared" si="6"/>
        <v>0</v>
      </c>
      <c r="O38" s="27">
        <v>2</v>
      </c>
      <c r="AA38" s="1">
        <v>1</v>
      </c>
      <c r="AB38" s="1">
        <v>7</v>
      </c>
      <c r="AC38" s="1">
        <v>7</v>
      </c>
      <c r="AZ38" s="1">
        <v>2</v>
      </c>
      <c r="BA38" s="1">
        <f t="shared" si="7"/>
        <v>0</v>
      </c>
      <c r="BB38" s="1">
        <f t="shared" si="8"/>
        <v>0</v>
      </c>
      <c r="BC38" s="1">
        <f t="shared" si="9"/>
        <v>0</v>
      </c>
      <c r="BD38" s="1">
        <f t="shared" si="10"/>
        <v>0</v>
      </c>
      <c r="BE38" s="1">
        <f t="shared" si="11"/>
        <v>0</v>
      </c>
      <c r="CA38" s="34">
        <v>1</v>
      </c>
      <c r="CB38" s="34">
        <v>7</v>
      </c>
      <c r="CZ38" s="1">
        <v>0.000499999999999723</v>
      </c>
    </row>
    <row r="39" spans="1:104" ht="12.75">
      <c r="A39" s="28">
        <v>27</v>
      </c>
      <c r="B39" s="29" t="s">
        <v>184</v>
      </c>
      <c r="C39" s="30" t="s">
        <v>185</v>
      </c>
      <c r="D39" s="31" t="s">
        <v>160</v>
      </c>
      <c r="E39" s="32">
        <v>1</v>
      </c>
      <c r="F39" s="32">
        <v>0</v>
      </c>
      <c r="G39" s="33">
        <f t="shared" si="6"/>
        <v>0</v>
      </c>
      <c r="O39" s="27">
        <v>2</v>
      </c>
      <c r="AA39" s="1">
        <v>1</v>
      </c>
      <c r="AB39" s="1">
        <v>7</v>
      </c>
      <c r="AC39" s="1">
        <v>7</v>
      </c>
      <c r="AZ39" s="1">
        <v>2</v>
      </c>
      <c r="BA39" s="1">
        <f t="shared" si="7"/>
        <v>0</v>
      </c>
      <c r="BB39" s="1">
        <f t="shared" si="8"/>
        <v>0</v>
      </c>
      <c r="BC39" s="1">
        <f t="shared" si="9"/>
        <v>0</v>
      </c>
      <c r="BD39" s="1">
        <f t="shared" si="10"/>
        <v>0</v>
      </c>
      <c r="BE39" s="1">
        <f t="shared" si="11"/>
        <v>0</v>
      </c>
      <c r="CA39" s="34">
        <v>1</v>
      </c>
      <c r="CB39" s="34">
        <v>7</v>
      </c>
      <c r="CZ39" s="1">
        <v>0.00122</v>
      </c>
    </row>
    <row r="40" spans="1:104" ht="12.75">
      <c r="A40" s="28">
        <v>28</v>
      </c>
      <c r="B40" s="29" t="s">
        <v>186</v>
      </c>
      <c r="C40" s="30" t="s">
        <v>187</v>
      </c>
      <c r="D40" s="31" t="s">
        <v>160</v>
      </c>
      <c r="E40" s="32">
        <v>14</v>
      </c>
      <c r="F40" s="32">
        <v>0</v>
      </c>
      <c r="G40" s="33">
        <f t="shared" si="6"/>
        <v>0</v>
      </c>
      <c r="O40" s="27">
        <v>2</v>
      </c>
      <c r="AA40" s="1">
        <v>1</v>
      </c>
      <c r="AB40" s="1">
        <v>7</v>
      </c>
      <c r="AC40" s="1">
        <v>7</v>
      </c>
      <c r="AZ40" s="1">
        <v>2</v>
      </c>
      <c r="BA40" s="1">
        <f t="shared" si="7"/>
        <v>0</v>
      </c>
      <c r="BB40" s="1">
        <f t="shared" si="8"/>
        <v>0</v>
      </c>
      <c r="BC40" s="1">
        <f t="shared" si="9"/>
        <v>0</v>
      </c>
      <c r="BD40" s="1">
        <f t="shared" si="10"/>
        <v>0</v>
      </c>
      <c r="BE40" s="1">
        <f t="shared" si="11"/>
        <v>0</v>
      </c>
      <c r="CA40" s="34">
        <v>1</v>
      </c>
      <c r="CB40" s="34">
        <v>7</v>
      </c>
      <c r="CZ40" s="1">
        <v>0.000220000000000109</v>
      </c>
    </row>
    <row r="41" spans="1:104" ht="12.75">
      <c r="A41" s="28">
        <v>29</v>
      </c>
      <c r="B41" s="29" t="s">
        <v>188</v>
      </c>
      <c r="C41" s="30" t="s">
        <v>189</v>
      </c>
      <c r="D41" s="31" t="s">
        <v>160</v>
      </c>
      <c r="E41" s="32">
        <v>10</v>
      </c>
      <c r="F41" s="32">
        <v>0</v>
      </c>
      <c r="G41" s="33">
        <f t="shared" si="6"/>
        <v>0</v>
      </c>
      <c r="O41" s="27">
        <v>2</v>
      </c>
      <c r="AA41" s="1">
        <v>1</v>
      </c>
      <c r="AB41" s="1">
        <v>7</v>
      </c>
      <c r="AC41" s="1">
        <v>7</v>
      </c>
      <c r="AZ41" s="1">
        <v>2</v>
      </c>
      <c r="BA41" s="1">
        <f t="shared" si="7"/>
        <v>0</v>
      </c>
      <c r="BB41" s="1">
        <f t="shared" si="8"/>
        <v>0</v>
      </c>
      <c r="BC41" s="1">
        <f t="shared" si="9"/>
        <v>0</v>
      </c>
      <c r="BD41" s="1">
        <f t="shared" si="10"/>
        <v>0</v>
      </c>
      <c r="BE41" s="1">
        <f t="shared" si="11"/>
        <v>0</v>
      </c>
      <c r="CA41" s="34">
        <v>1</v>
      </c>
      <c r="CB41" s="34">
        <v>7</v>
      </c>
      <c r="CZ41" s="1">
        <v>0.000370000000000203</v>
      </c>
    </row>
    <row r="42" spans="1:104" ht="12.75">
      <c r="A42" s="28">
        <v>30</v>
      </c>
      <c r="B42" s="29" t="s">
        <v>190</v>
      </c>
      <c r="C42" s="30" t="s">
        <v>191</v>
      </c>
      <c r="D42" s="31" t="s">
        <v>160</v>
      </c>
      <c r="E42" s="32">
        <v>5</v>
      </c>
      <c r="F42" s="32">
        <v>0</v>
      </c>
      <c r="G42" s="33">
        <f t="shared" si="6"/>
        <v>0</v>
      </c>
      <c r="O42" s="27">
        <v>2</v>
      </c>
      <c r="AA42" s="1">
        <v>1</v>
      </c>
      <c r="AB42" s="1">
        <v>7</v>
      </c>
      <c r="AC42" s="1">
        <v>7</v>
      </c>
      <c r="AZ42" s="1">
        <v>2</v>
      </c>
      <c r="BA42" s="1">
        <f t="shared" si="7"/>
        <v>0</v>
      </c>
      <c r="BB42" s="1">
        <f t="shared" si="8"/>
        <v>0</v>
      </c>
      <c r="BC42" s="1">
        <f t="shared" si="9"/>
        <v>0</v>
      </c>
      <c r="BD42" s="1">
        <f t="shared" si="10"/>
        <v>0</v>
      </c>
      <c r="BE42" s="1">
        <f t="shared" si="11"/>
        <v>0</v>
      </c>
      <c r="CA42" s="34">
        <v>1</v>
      </c>
      <c r="CB42" s="34">
        <v>7</v>
      </c>
      <c r="CZ42" s="1">
        <v>0.000549999999999606</v>
      </c>
    </row>
    <row r="43" spans="1:104" ht="12.75">
      <c r="A43" s="28">
        <v>31</v>
      </c>
      <c r="B43" s="29" t="s">
        <v>192</v>
      </c>
      <c r="C43" s="30" t="s">
        <v>193</v>
      </c>
      <c r="D43" s="31" t="s">
        <v>160</v>
      </c>
      <c r="E43" s="32">
        <v>1</v>
      </c>
      <c r="F43" s="32">
        <v>0</v>
      </c>
      <c r="G43" s="33">
        <f t="shared" si="6"/>
        <v>0</v>
      </c>
      <c r="O43" s="27">
        <v>2</v>
      </c>
      <c r="AA43" s="1">
        <v>1</v>
      </c>
      <c r="AB43" s="1">
        <v>7</v>
      </c>
      <c r="AC43" s="1">
        <v>7</v>
      </c>
      <c r="AZ43" s="1">
        <v>2</v>
      </c>
      <c r="BA43" s="1">
        <f t="shared" si="7"/>
        <v>0</v>
      </c>
      <c r="BB43" s="1">
        <f t="shared" si="8"/>
        <v>0</v>
      </c>
      <c r="BC43" s="1">
        <f t="shared" si="9"/>
        <v>0</v>
      </c>
      <c r="BD43" s="1">
        <f t="shared" si="10"/>
        <v>0</v>
      </c>
      <c r="BE43" s="1">
        <f t="shared" si="11"/>
        <v>0</v>
      </c>
      <c r="CA43" s="34">
        <v>1</v>
      </c>
      <c r="CB43" s="34">
        <v>7</v>
      </c>
      <c r="CZ43" s="1">
        <v>0.00079000000000029</v>
      </c>
    </row>
    <row r="44" spans="1:104" ht="12.75">
      <c r="A44" s="28">
        <v>32</v>
      </c>
      <c r="B44" s="29" t="s">
        <v>242</v>
      </c>
      <c r="C44" s="30" t="s">
        <v>243</v>
      </c>
      <c r="D44" s="31" t="s">
        <v>160</v>
      </c>
      <c r="E44" s="32">
        <v>2</v>
      </c>
      <c r="F44" s="32">
        <v>0</v>
      </c>
      <c r="G44" s="33">
        <f t="shared" si="6"/>
        <v>0</v>
      </c>
      <c r="O44" s="27">
        <v>2</v>
      </c>
      <c r="AA44" s="1">
        <v>1</v>
      </c>
      <c r="AB44" s="1">
        <v>7</v>
      </c>
      <c r="AC44" s="1">
        <v>7</v>
      </c>
      <c r="AZ44" s="1">
        <v>2</v>
      </c>
      <c r="BA44" s="1">
        <f t="shared" si="7"/>
        <v>0</v>
      </c>
      <c r="BB44" s="1">
        <f t="shared" si="8"/>
        <v>0</v>
      </c>
      <c r="BC44" s="1">
        <f t="shared" si="9"/>
        <v>0</v>
      </c>
      <c r="BD44" s="1">
        <f t="shared" si="10"/>
        <v>0</v>
      </c>
      <c r="BE44" s="1">
        <f t="shared" si="11"/>
        <v>0</v>
      </c>
      <c r="CA44" s="34">
        <v>1</v>
      </c>
      <c r="CB44" s="34">
        <v>7</v>
      </c>
      <c r="CZ44" s="1">
        <v>0.00118999999999936</v>
      </c>
    </row>
    <row r="45" spans="1:104" ht="12.75">
      <c r="A45" s="28">
        <v>33</v>
      </c>
      <c r="B45" s="29" t="s">
        <v>194</v>
      </c>
      <c r="C45" s="30" t="s">
        <v>195</v>
      </c>
      <c r="D45" s="31" t="s">
        <v>160</v>
      </c>
      <c r="E45" s="32">
        <v>4</v>
      </c>
      <c r="F45" s="32">
        <v>0</v>
      </c>
      <c r="G45" s="33">
        <f t="shared" si="6"/>
        <v>0</v>
      </c>
      <c r="O45" s="27">
        <v>2</v>
      </c>
      <c r="AA45" s="1">
        <v>1</v>
      </c>
      <c r="AB45" s="1">
        <v>7</v>
      </c>
      <c r="AC45" s="1">
        <v>7</v>
      </c>
      <c r="AZ45" s="1">
        <v>2</v>
      </c>
      <c r="BA45" s="1">
        <f t="shared" si="7"/>
        <v>0</v>
      </c>
      <c r="BB45" s="1">
        <f t="shared" si="8"/>
        <v>0</v>
      </c>
      <c r="BC45" s="1">
        <f t="shared" si="9"/>
        <v>0</v>
      </c>
      <c r="BD45" s="1">
        <f t="shared" si="10"/>
        <v>0</v>
      </c>
      <c r="BE45" s="1">
        <f t="shared" si="11"/>
        <v>0</v>
      </c>
      <c r="CA45" s="34">
        <v>1</v>
      </c>
      <c r="CB45" s="34">
        <v>7</v>
      </c>
      <c r="CZ45" s="1">
        <v>0.00186000000000064</v>
      </c>
    </row>
    <row r="46" spans="1:104" ht="12.75">
      <c r="A46" s="28">
        <v>34</v>
      </c>
      <c r="B46" s="29" t="s">
        <v>244</v>
      </c>
      <c r="C46" s="30" t="s">
        <v>245</v>
      </c>
      <c r="D46" s="31" t="s">
        <v>160</v>
      </c>
      <c r="E46" s="32">
        <v>1</v>
      </c>
      <c r="F46" s="32">
        <v>0</v>
      </c>
      <c r="G46" s="33">
        <f t="shared" si="6"/>
        <v>0</v>
      </c>
      <c r="O46" s="27">
        <v>2</v>
      </c>
      <c r="AA46" s="1">
        <v>1</v>
      </c>
      <c r="AB46" s="1">
        <v>7</v>
      </c>
      <c r="AC46" s="1">
        <v>7</v>
      </c>
      <c r="AZ46" s="1">
        <v>2</v>
      </c>
      <c r="BA46" s="1">
        <f t="shared" si="7"/>
        <v>0</v>
      </c>
      <c r="BB46" s="1">
        <f t="shared" si="8"/>
        <v>0</v>
      </c>
      <c r="BC46" s="1">
        <f t="shared" si="9"/>
        <v>0</v>
      </c>
      <c r="BD46" s="1">
        <f t="shared" si="10"/>
        <v>0</v>
      </c>
      <c r="BE46" s="1">
        <f t="shared" si="11"/>
        <v>0</v>
      </c>
      <c r="CA46" s="34">
        <v>1</v>
      </c>
      <c r="CB46" s="34">
        <v>7</v>
      </c>
      <c r="CZ46" s="1">
        <v>0.000240000000000018</v>
      </c>
    </row>
    <row r="47" spans="1:104" ht="12.75">
      <c r="A47" s="28">
        <v>35</v>
      </c>
      <c r="B47" s="29" t="s">
        <v>196</v>
      </c>
      <c r="C47" s="30" t="s">
        <v>197</v>
      </c>
      <c r="D47" s="31" t="s">
        <v>21</v>
      </c>
      <c r="E47" s="32">
        <v>383</v>
      </c>
      <c r="F47" s="32">
        <v>0</v>
      </c>
      <c r="G47" s="33">
        <f t="shared" si="6"/>
        <v>0</v>
      </c>
      <c r="O47" s="27">
        <v>2</v>
      </c>
      <c r="AA47" s="1">
        <v>1</v>
      </c>
      <c r="AB47" s="1">
        <v>7</v>
      </c>
      <c r="AC47" s="1">
        <v>7</v>
      </c>
      <c r="AZ47" s="1">
        <v>2</v>
      </c>
      <c r="BA47" s="1">
        <f t="shared" si="7"/>
        <v>0</v>
      </c>
      <c r="BB47" s="1">
        <f t="shared" si="8"/>
        <v>0</v>
      </c>
      <c r="BC47" s="1">
        <f t="shared" si="9"/>
        <v>0</v>
      </c>
      <c r="BD47" s="1">
        <f t="shared" si="10"/>
        <v>0</v>
      </c>
      <c r="BE47" s="1">
        <f t="shared" si="11"/>
        <v>0</v>
      </c>
      <c r="CA47" s="34">
        <v>1</v>
      </c>
      <c r="CB47" s="34">
        <v>7</v>
      </c>
      <c r="CZ47" s="1">
        <v>0.000340000000000007</v>
      </c>
    </row>
    <row r="48" spans="1:104" ht="12.75">
      <c r="A48" s="28">
        <v>36</v>
      </c>
      <c r="B48" s="29" t="s">
        <v>198</v>
      </c>
      <c r="C48" s="30" t="s">
        <v>199</v>
      </c>
      <c r="D48" s="31" t="s">
        <v>21</v>
      </c>
      <c r="E48" s="32">
        <v>383</v>
      </c>
      <c r="F48" s="32">
        <v>0</v>
      </c>
      <c r="G48" s="33">
        <f t="shared" si="6"/>
        <v>0</v>
      </c>
      <c r="O48" s="27">
        <v>2</v>
      </c>
      <c r="AA48" s="1">
        <v>1</v>
      </c>
      <c r="AB48" s="1">
        <v>7</v>
      </c>
      <c r="AC48" s="1">
        <v>7</v>
      </c>
      <c r="AZ48" s="1">
        <v>2</v>
      </c>
      <c r="BA48" s="1">
        <f t="shared" si="7"/>
        <v>0</v>
      </c>
      <c r="BB48" s="1">
        <f t="shared" si="8"/>
        <v>0</v>
      </c>
      <c r="BC48" s="1">
        <f t="shared" si="9"/>
        <v>0</v>
      </c>
      <c r="BD48" s="1">
        <f t="shared" si="10"/>
        <v>0</v>
      </c>
      <c r="BE48" s="1">
        <f t="shared" si="11"/>
        <v>0</v>
      </c>
      <c r="CA48" s="34">
        <v>1</v>
      </c>
      <c r="CB48" s="34">
        <v>7</v>
      </c>
      <c r="CZ48" s="1">
        <v>9.99999999999612E-06</v>
      </c>
    </row>
    <row r="49" spans="1:104" ht="22.5">
      <c r="A49" s="28">
        <v>37</v>
      </c>
      <c r="B49" s="29" t="s">
        <v>200</v>
      </c>
      <c r="C49" s="30" t="s">
        <v>201</v>
      </c>
      <c r="D49" s="31" t="s">
        <v>21</v>
      </c>
      <c r="E49" s="32">
        <v>5</v>
      </c>
      <c r="F49" s="32">
        <v>0</v>
      </c>
      <c r="G49" s="33">
        <f t="shared" si="6"/>
        <v>0</v>
      </c>
      <c r="O49" s="27">
        <v>2</v>
      </c>
      <c r="AA49" s="1">
        <v>1</v>
      </c>
      <c r="AB49" s="1">
        <v>7</v>
      </c>
      <c r="AC49" s="1">
        <v>7</v>
      </c>
      <c r="AZ49" s="1">
        <v>2</v>
      </c>
      <c r="BA49" s="1">
        <f t="shared" si="7"/>
        <v>0</v>
      </c>
      <c r="BB49" s="1">
        <f t="shared" si="8"/>
        <v>0</v>
      </c>
      <c r="BC49" s="1">
        <f t="shared" si="9"/>
        <v>0</v>
      </c>
      <c r="BD49" s="1">
        <f t="shared" si="10"/>
        <v>0</v>
      </c>
      <c r="BE49" s="1">
        <f t="shared" si="11"/>
        <v>0</v>
      </c>
      <c r="CA49" s="34">
        <v>1</v>
      </c>
      <c r="CB49" s="34">
        <v>7</v>
      </c>
      <c r="CZ49" s="1">
        <v>0</v>
      </c>
    </row>
    <row r="50" spans="1:104" ht="22.5">
      <c r="A50" s="28">
        <v>38</v>
      </c>
      <c r="B50" s="29" t="s">
        <v>202</v>
      </c>
      <c r="C50" s="30" t="s">
        <v>203</v>
      </c>
      <c r="D50" s="31" t="s">
        <v>21</v>
      </c>
      <c r="E50" s="32">
        <v>4</v>
      </c>
      <c r="F50" s="32">
        <v>0</v>
      </c>
      <c r="G50" s="33">
        <f t="shared" si="6"/>
        <v>0</v>
      </c>
      <c r="O50" s="27">
        <v>2</v>
      </c>
      <c r="AA50" s="1">
        <v>1</v>
      </c>
      <c r="AB50" s="1">
        <v>7</v>
      </c>
      <c r="AC50" s="1">
        <v>7</v>
      </c>
      <c r="AZ50" s="1">
        <v>2</v>
      </c>
      <c r="BA50" s="1">
        <f t="shared" si="7"/>
        <v>0</v>
      </c>
      <c r="BB50" s="1">
        <f t="shared" si="8"/>
        <v>0</v>
      </c>
      <c r="BC50" s="1">
        <f t="shared" si="9"/>
        <v>0</v>
      </c>
      <c r="BD50" s="1">
        <f t="shared" si="10"/>
        <v>0</v>
      </c>
      <c r="BE50" s="1">
        <f t="shared" si="11"/>
        <v>0</v>
      </c>
      <c r="CA50" s="34">
        <v>1</v>
      </c>
      <c r="CB50" s="34">
        <v>7</v>
      </c>
      <c r="CZ50" s="1">
        <v>0</v>
      </c>
    </row>
    <row r="51" spans="1:104" ht="22.5">
      <c r="A51" s="28">
        <v>39</v>
      </c>
      <c r="B51" s="29" t="s">
        <v>204</v>
      </c>
      <c r="C51" s="30" t="s">
        <v>205</v>
      </c>
      <c r="D51" s="31" t="s">
        <v>21</v>
      </c>
      <c r="E51" s="32">
        <v>2</v>
      </c>
      <c r="F51" s="32">
        <v>0</v>
      </c>
      <c r="G51" s="33">
        <f t="shared" si="6"/>
        <v>0</v>
      </c>
      <c r="O51" s="27">
        <v>2</v>
      </c>
      <c r="AA51" s="1">
        <v>1</v>
      </c>
      <c r="AB51" s="1">
        <v>7</v>
      </c>
      <c r="AC51" s="1">
        <v>7</v>
      </c>
      <c r="AZ51" s="1">
        <v>2</v>
      </c>
      <c r="BA51" s="1">
        <f t="shared" si="7"/>
        <v>0</v>
      </c>
      <c r="BB51" s="1">
        <f t="shared" si="8"/>
        <v>0</v>
      </c>
      <c r="BC51" s="1">
        <f t="shared" si="9"/>
        <v>0</v>
      </c>
      <c r="BD51" s="1">
        <f t="shared" si="10"/>
        <v>0</v>
      </c>
      <c r="BE51" s="1">
        <f t="shared" si="11"/>
        <v>0</v>
      </c>
      <c r="CA51" s="34">
        <v>1</v>
      </c>
      <c r="CB51" s="34">
        <v>7</v>
      </c>
      <c r="CZ51" s="1">
        <v>0</v>
      </c>
    </row>
    <row r="52" spans="1:104" ht="22.5">
      <c r="A52" s="28">
        <v>40</v>
      </c>
      <c r="B52" s="29" t="s">
        <v>206</v>
      </c>
      <c r="C52" s="30" t="s">
        <v>207</v>
      </c>
      <c r="D52" s="31" t="s">
        <v>21</v>
      </c>
      <c r="E52" s="32">
        <v>2</v>
      </c>
      <c r="F52" s="32">
        <v>0</v>
      </c>
      <c r="G52" s="33">
        <f t="shared" si="6"/>
        <v>0</v>
      </c>
      <c r="O52" s="27">
        <v>2</v>
      </c>
      <c r="AA52" s="1">
        <v>1</v>
      </c>
      <c r="AB52" s="1">
        <v>7</v>
      </c>
      <c r="AC52" s="1">
        <v>7</v>
      </c>
      <c r="AZ52" s="1">
        <v>2</v>
      </c>
      <c r="BA52" s="1">
        <f t="shared" si="7"/>
        <v>0</v>
      </c>
      <c r="BB52" s="1">
        <f t="shared" si="8"/>
        <v>0</v>
      </c>
      <c r="BC52" s="1">
        <f t="shared" si="9"/>
        <v>0</v>
      </c>
      <c r="BD52" s="1">
        <f t="shared" si="10"/>
        <v>0</v>
      </c>
      <c r="BE52" s="1">
        <f t="shared" si="11"/>
        <v>0</v>
      </c>
      <c r="CA52" s="34">
        <v>1</v>
      </c>
      <c r="CB52" s="34">
        <v>7</v>
      </c>
      <c r="CZ52" s="1">
        <v>0</v>
      </c>
    </row>
    <row r="53" spans="1:104" ht="12.75">
      <c r="A53" s="28">
        <v>41</v>
      </c>
      <c r="B53" s="29" t="s">
        <v>208</v>
      </c>
      <c r="C53" s="30" t="s">
        <v>258</v>
      </c>
      <c r="D53" s="31" t="s">
        <v>13</v>
      </c>
      <c r="E53" s="32">
        <v>1</v>
      </c>
      <c r="F53" s="32">
        <v>0</v>
      </c>
      <c r="G53" s="33">
        <f t="shared" si="6"/>
        <v>0</v>
      </c>
      <c r="O53" s="27">
        <v>2</v>
      </c>
      <c r="AA53" s="1">
        <v>1</v>
      </c>
      <c r="AB53" s="1">
        <v>7</v>
      </c>
      <c r="AC53" s="1">
        <v>7</v>
      </c>
      <c r="AZ53" s="1">
        <v>2</v>
      </c>
      <c r="BA53" s="1">
        <f t="shared" si="7"/>
        <v>0</v>
      </c>
      <c r="BB53" s="1">
        <f t="shared" si="8"/>
        <v>0</v>
      </c>
      <c r="BC53" s="1">
        <f t="shared" si="9"/>
        <v>0</v>
      </c>
      <c r="BD53" s="1">
        <f t="shared" si="10"/>
        <v>0</v>
      </c>
      <c r="BE53" s="1">
        <f t="shared" si="11"/>
        <v>0</v>
      </c>
      <c r="CA53" s="34">
        <v>1</v>
      </c>
      <c r="CB53" s="34">
        <v>7</v>
      </c>
      <c r="CZ53" s="1">
        <v>0</v>
      </c>
    </row>
    <row r="54" spans="1:104" ht="12.75">
      <c r="A54" s="28">
        <v>42</v>
      </c>
      <c r="B54" s="29" t="s">
        <v>259</v>
      </c>
      <c r="C54" s="30" t="s">
        <v>260</v>
      </c>
      <c r="D54" s="31" t="s">
        <v>261</v>
      </c>
      <c r="E54" s="32">
        <v>3</v>
      </c>
      <c r="F54" s="32">
        <v>0</v>
      </c>
      <c r="G54" s="33">
        <f t="shared" si="6"/>
        <v>0</v>
      </c>
      <c r="O54" s="27">
        <v>2</v>
      </c>
      <c r="AA54" s="1">
        <v>1</v>
      </c>
      <c r="AB54" s="1">
        <v>7</v>
      </c>
      <c r="AC54" s="1">
        <v>7</v>
      </c>
      <c r="AZ54" s="1">
        <v>2</v>
      </c>
      <c r="BA54" s="1">
        <f t="shared" si="7"/>
        <v>0</v>
      </c>
      <c r="BB54" s="1">
        <f t="shared" si="8"/>
        <v>0</v>
      </c>
      <c r="BC54" s="1">
        <f t="shared" si="9"/>
        <v>0</v>
      </c>
      <c r="BD54" s="1">
        <f t="shared" si="10"/>
        <v>0</v>
      </c>
      <c r="BE54" s="1">
        <f t="shared" si="11"/>
        <v>0</v>
      </c>
      <c r="CA54" s="34">
        <v>1</v>
      </c>
      <c r="CB54" s="34">
        <v>7</v>
      </c>
      <c r="CZ54" s="1">
        <v>0</v>
      </c>
    </row>
    <row r="55" spans="1:104" ht="22.5">
      <c r="A55" s="28">
        <v>43</v>
      </c>
      <c r="B55" s="29" t="s">
        <v>209</v>
      </c>
      <c r="C55" s="30" t="s">
        <v>210</v>
      </c>
      <c r="D55" s="31" t="s">
        <v>17</v>
      </c>
      <c r="E55" s="32">
        <v>6</v>
      </c>
      <c r="F55" s="32">
        <v>0</v>
      </c>
      <c r="G55" s="33">
        <f t="shared" si="6"/>
        <v>0</v>
      </c>
      <c r="O55" s="27">
        <v>2</v>
      </c>
      <c r="AA55" s="1">
        <v>12</v>
      </c>
      <c r="AB55" s="1">
        <v>-1</v>
      </c>
      <c r="AC55" s="1">
        <v>13</v>
      </c>
      <c r="AZ55" s="1">
        <v>2</v>
      </c>
      <c r="BA55" s="1">
        <f t="shared" si="7"/>
        <v>0</v>
      </c>
      <c r="BB55" s="1">
        <f t="shared" si="8"/>
        <v>0</v>
      </c>
      <c r="BC55" s="1">
        <f t="shared" si="9"/>
        <v>0</v>
      </c>
      <c r="BD55" s="1">
        <f t="shared" si="10"/>
        <v>0</v>
      </c>
      <c r="BE55" s="1">
        <f t="shared" si="11"/>
        <v>0</v>
      </c>
      <c r="CA55" s="34">
        <v>12</v>
      </c>
      <c r="CB55" s="34">
        <v>-1</v>
      </c>
      <c r="CZ55" s="1">
        <v>0.0401800000000208</v>
      </c>
    </row>
    <row r="56" spans="1:104" ht="12.75">
      <c r="A56" s="28">
        <v>44</v>
      </c>
      <c r="B56" s="29" t="s">
        <v>211</v>
      </c>
      <c r="C56" s="30" t="s">
        <v>212</v>
      </c>
      <c r="D56" s="31" t="s">
        <v>213</v>
      </c>
      <c r="E56" s="32">
        <v>60</v>
      </c>
      <c r="F56" s="32">
        <v>0</v>
      </c>
      <c r="G56" s="33">
        <f t="shared" si="6"/>
        <v>0</v>
      </c>
      <c r="O56" s="27">
        <v>2</v>
      </c>
      <c r="AA56" s="1">
        <v>12</v>
      </c>
      <c r="AB56" s="1">
        <v>0</v>
      </c>
      <c r="AC56" s="1">
        <v>14</v>
      </c>
      <c r="AZ56" s="1">
        <v>2</v>
      </c>
      <c r="BA56" s="1">
        <f t="shared" si="7"/>
        <v>0</v>
      </c>
      <c r="BB56" s="1">
        <f t="shared" si="8"/>
        <v>0</v>
      </c>
      <c r="BC56" s="1">
        <f t="shared" si="9"/>
        <v>0</v>
      </c>
      <c r="BD56" s="1">
        <f t="shared" si="10"/>
        <v>0</v>
      </c>
      <c r="BE56" s="1">
        <f t="shared" si="11"/>
        <v>0</v>
      </c>
      <c r="CA56" s="34">
        <v>12</v>
      </c>
      <c r="CB56" s="34">
        <v>0</v>
      </c>
      <c r="CZ56" s="1">
        <v>0</v>
      </c>
    </row>
    <row r="57" spans="1:104" ht="12.75">
      <c r="A57" s="28">
        <v>45</v>
      </c>
      <c r="B57" s="29" t="s">
        <v>214</v>
      </c>
      <c r="C57" s="30" t="s">
        <v>215</v>
      </c>
      <c r="D57" s="31" t="s">
        <v>17</v>
      </c>
      <c r="E57" s="32">
        <v>3</v>
      </c>
      <c r="F57" s="32">
        <v>0</v>
      </c>
      <c r="G57" s="33">
        <f t="shared" si="6"/>
        <v>0</v>
      </c>
      <c r="O57" s="27">
        <v>2</v>
      </c>
      <c r="AA57" s="1">
        <v>12</v>
      </c>
      <c r="AB57" s="1">
        <v>0</v>
      </c>
      <c r="AC57" s="1">
        <v>15</v>
      </c>
      <c r="AZ57" s="1">
        <v>2</v>
      </c>
      <c r="BA57" s="1">
        <f t="shared" si="7"/>
        <v>0</v>
      </c>
      <c r="BB57" s="1">
        <f t="shared" si="8"/>
        <v>0</v>
      </c>
      <c r="BC57" s="1">
        <f t="shared" si="9"/>
        <v>0</v>
      </c>
      <c r="BD57" s="1">
        <f t="shared" si="10"/>
        <v>0</v>
      </c>
      <c r="BE57" s="1">
        <f t="shared" si="11"/>
        <v>0</v>
      </c>
      <c r="CA57" s="34">
        <v>12</v>
      </c>
      <c r="CB57" s="34">
        <v>0</v>
      </c>
      <c r="CZ57" s="1">
        <v>0</v>
      </c>
    </row>
    <row r="58" spans="1:104" ht="22.5">
      <c r="A58" s="28">
        <v>46</v>
      </c>
      <c r="B58" s="29" t="s">
        <v>216</v>
      </c>
      <c r="C58" s="30" t="s">
        <v>217</v>
      </c>
      <c r="D58" s="31" t="s">
        <v>218</v>
      </c>
      <c r="E58" s="32">
        <v>15</v>
      </c>
      <c r="F58" s="32">
        <v>0</v>
      </c>
      <c r="G58" s="33">
        <f t="shared" si="6"/>
        <v>0</v>
      </c>
      <c r="O58" s="27">
        <v>2</v>
      </c>
      <c r="AA58" s="1">
        <v>12</v>
      </c>
      <c r="AB58" s="1">
        <v>0</v>
      </c>
      <c r="AC58" s="1">
        <v>17</v>
      </c>
      <c r="AZ58" s="1">
        <v>2</v>
      </c>
      <c r="BA58" s="1">
        <f t="shared" si="7"/>
        <v>0</v>
      </c>
      <c r="BB58" s="1">
        <f t="shared" si="8"/>
        <v>0</v>
      </c>
      <c r="BC58" s="1">
        <f t="shared" si="9"/>
        <v>0</v>
      </c>
      <c r="BD58" s="1">
        <f t="shared" si="10"/>
        <v>0</v>
      </c>
      <c r="BE58" s="1">
        <f t="shared" si="11"/>
        <v>0</v>
      </c>
      <c r="CA58" s="34">
        <v>12</v>
      </c>
      <c r="CB58" s="34">
        <v>0</v>
      </c>
      <c r="CZ58" s="1">
        <v>0</v>
      </c>
    </row>
    <row r="59" spans="1:104" ht="12.75">
      <c r="A59" s="28">
        <v>47</v>
      </c>
      <c r="B59" s="29" t="s">
        <v>219</v>
      </c>
      <c r="C59" s="30" t="s">
        <v>220</v>
      </c>
      <c r="D59" s="31" t="s">
        <v>122</v>
      </c>
      <c r="E59" s="32">
        <v>4746.49</v>
      </c>
      <c r="F59" s="32">
        <v>0</v>
      </c>
      <c r="G59" s="33">
        <f t="shared" si="6"/>
        <v>0</v>
      </c>
      <c r="O59" s="27">
        <v>2</v>
      </c>
      <c r="AA59" s="1">
        <v>7</v>
      </c>
      <c r="AB59" s="1">
        <v>1002</v>
      </c>
      <c r="AC59" s="1">
        <v>5</v>
      </c>
      <c r="AZ59" s="1">
        <v>2</v>
      </c>
      <c r="BA59" s="1">
        <f t="shared" si="7"/>
        <v>0</v>
      </c>
      <c r="BB59" s="1">
        <f t="shared" si="8"/>
        <v>0</v>
      </c>
      <c r="BC59" s="1">
        <f t="shared" si="9"/>
        <v>0</v>
      </c>
      <c r="BD59" s="1">
        <f t="shared" si="10"/>
        <v>0</v>
      </c>
      <c r="BE59" s="1">
        <f t="shared" si="11"/>
        <v>0</v>
      </c>
      <c r="CA59" s="34">
        <v>7</v>
      </c>
      <c r="CB59" s="34">
        <v>1002</v>
      </c>
      <c r="CZ59" s="1">
        <v>0</v>
      </c>
    </row>
    <row r="60" spans="1:57" ht="12.75">
      <c r="A60" s="35"/>
      <c r="B60" s="36" t="s">
        <v>14</v>
      </c>
      <c r="C60" s="37" t="str">
        <f>CONCATENATE(B26," ",C26)</f>
        <v>722 Vnitřní vodovod</v>
      </c>
      <c r="D60" s="38"/>
      <c r="E60" s="39"/>
      <c r="F60" s="40"/>
      <c r="G60" s="41">
        <f>SUM(G26:G59)</f>
        <v>0</v>
      </c>
      <c r="O60" s="27">
        <v>4</v>
      </c>
      <c r="BA60" s="42">
        <f>SUM(BA26:BA59)</f>
        <v>0</v>
      </c>
      <c r="BB60" s="42">
        <f>SUM(BB26:BB59)</f>
        <v>0</v>
      </c>
      <c r="BC60" s="42">
        <f>SUM(BC26:BC59)</f>
        <v>0</v>
      </c>
      <c r="BD60" s="42">
        <f>SUM(BD26:BD59)</f>
        <v>0</v>
      </c>
      <c r="BE60" s="42">
        <f>SUM(BE26:BE59)</f>
        <v>0</v>
      </c>
    </row>
    <row r="61" spans="1:15" ht="12.75">
      <c r="A61" s="20" t="s">
        <v>12</v>
      </c>
      <c r="B61" s="21" t="s">
        <v>221</v>
      </c>
      <c r="C61" s="22" t="s">
        <v>222</v>
      </c>
      <c r="D61" s="23"/>
      <c r="E61" s="24"/>
      <c r="F61" s="24"/>
      <c r="G61" s="25"/>
      <c r="H61" s="26"/>
      <c r="I61" s="26"/>
      <c r="O61" s="27">
        <v>1</v>
      </c>
    </row>
    <row r="62" spans="1:104" ht="12.75">
      <c r="A62" s="28">
        <v>48</v>
      </c>
      <c r="B62" s="29" t="s">
        <v>223</v>
      </c>
      <c r="C62" s="30" t="s">
        <v>224</v>
      </c>
      <c r="D62" s="31" t="s">
        <v>181</v>
      </c>
      <c r="E62" s="32">
        <v>2</v>
      </c>
      <c r="F62" s="32">
        <v>0</v>
      </c>
      <c r="G62" s="33">
        <f>E62*F62</f>
        <v>0</v>
      </c>
      <c r="O62" s="27">
        <v>2</v>
      </c>
      <c r="AA62" s="1">
        <v>1</v>
      </c>
      <c r="AB62" s="1">
        <v>7</v>
      </c>
      <c r="AC62" s="1">
        <v>7</v>
      </c>
      <c r="AZ62" s="1">
        <v>2</v>
      </c>
      <c r="BA62" s="1">
        <f>IF(AZ62=1,G62,0)</f>
        <v>0</v>
      </c>
      <c r="BB62" s="1">
        <f>IF(AZ62=2,G62,0)</f>
        <v>0</v>
      </c>
      <c r="BC62" s="1">
        <f>IF(AZ62=3,G62,0)</f>
        <v>0</v>
      </c>
      <c r="BD62" s="1">
        <f>IF(AZ62=4,G62,0)</f>
        <v>0</v>
      </c>
      <c r="BE62" s="1">
        <f>IF(AZ62=5,G62,0)</f>
        <v>0</v>
      </c>
      <c r="CA62" s="34">
        <v>1</v>
      </c>
      <c r="CB62" s="34">
        <v>7</v>
      </c>
      <c r="CZ62" s="1">
        <v>0.00125000000000064</v>
      </c>
    </row>
    <row r="63" spans="1:104" ht="12.75">
      <c r="A63" s="28">
        <v>49</v>
      </c>
      <c r="B63" s="29" t="s">
        <v>225</v>
      </c>
      <c r="C63" s="30" t="s">
        <v>226</v>
      </c>
      <c r="D63" s="31" t="s">
        <v>181</v>
      </c>
      <c r="E63" s="32">
        <v>2</v>
      </c>
      <c r="F63" s="32">
        <v>0</v>
      </c>
      <c r="G63" s="33">
        <f>E63*F63</f>
        <v>0</v>
      </c>
      <c r="O63" s="27">
        <v>2</v>
      </c>
      <c r="AA63" s="1">
        <v>1</v>
      </c>
      <c r="AB63" s="1">
        <v>7</v>
      </c>
      <c r="AC63" s="1">
        <v>7</v>
      </c>
      <c r="AZ63" s="1">
        <v>2</v>
      </c>
      <c r="BA63" s="1">
        <f>IF(AZ63=1,G63,0)</f>
        <v>0</v>
      </c>
      <c r="BB63" s="1">
        <f>IF(AZ63=2,G63,0)</f>
        <v>0</v>
      </c>
      <c r="BC63" s="1">
        <f>IF(AZ63=3,G63,0)</f>
        <v>0</v>
      </c>
      <c r="BD63" s="1">
        <f>IF(AZ63=4,G63,0)</f>
        <v>0</v>
      </c>
      <c r="BE63" s="1">
        <f>IF(AZ63=5,G63,0)</f>
        <v>0</v>
      </c>
      <c r="CA63" s="34">
        <v>1</v>
      </c>
      <c r="CB63" s="34">
        <v>7</v>
      </c>
      <c r="CZ63" s="1">
        <v>0.000910000000000188</v>
      </c>
    </row>
    <row r="64" spans="1:104" ht="12.75">
      <c r="A64" s="28">
        <v>50</v>
      </c>
      <c r="B64" s="29" t="s">
        <v>227</v>
      </c>
      <c r="C64" s="30" t="s">
        <v>262</v>
      </c>
      <c r="D64" s="31" t="s">
        <v>181</v>
      </c>
      <c r="E64" s="32">
        <v>2</v>
      </c>
      <c r="F64" s="32">
        <v>0</v>
      </c>
      <c r="G64" s="33">
        <f>E64*F64</f>
        <v>0</v>
      </c>
      <c r="O64" s="27">
        <v>2</v>
      </c>
      <c r="AA64" s="1">
        <v>1</v>
      </c>
      <c r="AB64" s="1">
        <v>7</v>
      </c>
      <c r="AC64" s="1">
        <v>7</v>
      </c>
      <c r="AZ64" s="1">
        <v>2</v>
      </c>
      <c r="BA64" s="1">
        <f>IF(AZ64=1,G64,0)</f>
        <v>0</v>
      </c>
      <c r="BB64" s="1">
        <f>IF(AZ64=2,G64,0)</f>
        <v>0</v>
      </c>
      <c r="BC64" s="1">
        <f>IF(AZ64=3,G64,0)</f>
        <v>0</v>
      </c>
      <c r="BD64" s="1">
        <f>IF(AZ64=4,G64,0)</f>
        <v>0</v>
      </c>
      <c r="BE64" s="1">
        <f>IF(AZ64=5,G64,0)</f>
        <v>0</v>
      </c>
      <c r="CA64" s="34">
        <v>1</v>
      </c>
      <c r="CB64" s="34">
        <v>7</v>
      </c>
      <c r="CZ64" s="1">
        <v>0.0306099999999958</v>
      </c>
    </row>
    <row r="65" spans="1:104" ht="12.75">
      <c r="A65" s="28">
        <v>51</v>
      </c>
      <c r="B65" s="29" t="s">
        <v>228</v>
      </c>
      <c r="C65" s="30" t="s">
        <v>229</v>
      </c>
      <c r="D65" s="31" t="s">
        <v>17</v>
      </c>
      <c r="E65" s="32">
        <v>1</v>
      </c>
      <c r="F65" s="32">
        <v>0</v>
      </c>
      <c r="G65" s="33">
        <f>E65*F65</f>
        <v>0</v>
      </c>
      <c r="O65" s="27">
        <v>2</v>
      </c>
      <c r="AA65" s="1">
        <v>12</v>
      </c>
      <c r="AB65" s="1">
        <v>0</v>
      </c>
      <c r="AC65" s="1">
        <v>21</v>
      </c>
      <c r="AZ65" s="1">
        <v>2</v>
      </c>
      <c r="BA65" s="1">
        <f>IF(AZ65=1,G65,0)</f>
        <v>0</v>
      </c>
      <c r="BB65" s="1">
        <f>IF(AZ65=2,G65,0)</f>
        <v>0</v>
      </c>
      <c r="BC65" s="1">
        <f>IF(AZ65=3,G65,0)</f>
        <v>0</v>
      </c>
      <c r="BD65" s="1">
        <f>IF(AZ65=4,G65,0)</f>
        <v>0</v>
      </c>
      <c r="BE65" s="1">
        <f>IF(AZ65=5,G65,0)</f>
        <v>0</v>
      </c>
      <c r="CA65" s="34">
        <v>12</v>
      </c>
      <c r="CB65" s="34">
        <v>0</v>
      </c>
      <c r="CZ65" s="1">
        <v>0</v>
      </c>
    </row>
    <row r="66" spans="1:104" ht="12.75">
      <c r="A66" s="28">
        <v>52</v>
      </c>
      <c r="B66" s="29" t="s">
        <v>230</v>
      </c>
      <c r="C66" s="30" t="s">
        <v>231</v>
      </c>
      <c r="D66" s="31" t="s">
        <v>122</v>
      </c>
      <c r="E66" s="32">
        <v>767.18</v>
      </c>
      <c r="F66" s="32">
        <v>0</v>
      </c>
      <c r="G66" s="33">
        <f>E66*F66</f>
        <v>0</v>
      </c>
      <c r="O66" s="27">
        <v>2</v>
      </c>
      <c r="AA66" s="1">
        <v>7</v>
      </c>
      <c r="AB66" s="1">
        <v>1002</v>
      </c>
      <c r="AC66" s="1">
        <v>5</v>
      </c>
      <c r="AZ66" s="1">
        <v>2</v>
      </c>
      <c r="BA66" s="1">
        <f>IF(AZ66=1,G66,0)</f>
        <v>0</v>
      </c>
      <c r="BB66" s="1">
        <f>IF(AZ66=2,G66,0)</f>
        <v>0</v>
      </c>
      <c r="BC66" s="1">
        <f>IF(AZ66=3,G66,0)</f>
        <v>0</v>
      </c>
      <c r="BD66" s="1">
        <f>IF(AZ66=4,G66,0)</f>
        <v>0</v>
      </c>
      <c r="BE66" s="1">
        <f>IF(AZ66=5,G66,0)</f>
        <v>0</v>
      </c>
      <c r="CA66" s="34">
        <v>7</v>
      </c>
      <c r="CB66" s="34">
        <v>1002</v>
      </c>
      <c r="CZ66" s="1">
        <v>0</v>
      </c>
    </row>
    <row r="67" spans="1:57" ht="12.75">
      <c r="A67" s="35"/>
      <c r="B67" s="36" t="s">
        <v>14</v>
      </c>
      <c r="C67" s="37" t="str">
        <f>CONCATENATE(B61," ",C61)</f>
        <v>724 Strojní vybavení</v>
      </c>
      <c r="D67" s="38"/>
      <c r="E67" s="39"/>
      <c r="F67" s="40"/>
      <c r="G67" s="41">
        <f>SUM(G61:G66)</f>
        <v>0</v>
      </c>
      <c r="O67" s="27">
        <v>4</v>
      </c>
      <c r="BA67" s="42">
        <f>SUM(BA61:BA66)</f>
        <v>0</v>
      </c>
      <c r="BB67" s="42">
        <f>SUM(BB61:BB66)</f>
        <v>0</v>
      </c>
      <c r="BC67" s="42">
        <f>SUM(BC61:BC66)</f>
        <v>0</v>
      </c>
      <c r="BD67" s="42">
        <f>SUM(BD61:BD66)</f>
        <v>0</v>
      </c>
      <c r="BE67" s="42">
        <f>SUM(BE61:BE66)</f>
        <v>0</v>
      </c>
    </row>
    <row r="68" spans="1:15" ht="12.75">
      <c r="A68" s="20" t="s">
        <v>12</v>
      </c>
      <c r="B68" s="21" t="s">
        <v>246</v>
      </c>
      <c r="C68" s="22" t="s">
        <v>247</v>
      </c>
      <c r="D68" s="23"/>
      <c r="E68" s="24"/>
      <c r="F68" s="24"/>
      <c r="G68" s="25"/>
      <c r="H68" s="26"/>
      <c r="I68" s="26"/>
      <c r="O68" s="27">
        <v>1</v>
      </c>
    </row>
    <row r="69" spans="1:104" ht="22.5">
      <c r="A69" s="28">
        <v>53</v>
      </c>
      <c r="B69" s="29" t="s">
        <v>248</v>
      </c>
      <c r="C69" s="30" t="s">
        <v>249</v>
      </c>
      <c r="D69" s="31" t="s">
        <v>17</v>
      </c>
      <c r="E69" s="32">
        <v>1</v>
      </c>
      <c r="F69" s="32">
        <v>0</v>
      </c>
      <c r="G69" s="33">
        <f>E69*F69</f>
        <v>0</v>
      </c>
      <c r="O69" s="27">
        <v>2</v>
      </c>
      <c r="AA69" s="1">
        <v>12</v>
      </c>
      <c r="AB69" s="1">
        <v>0</v>
      </c>
      <c r="AC69" s="1">
        <v>22</v>
      </c>
      <c r="AZ69" s="1">
        <v>2</v>
      </c>
      <c r="BA69" s="1">
        <f>IF(AZ69=1,G69,0)</f>
        <v>0</v>
      </c>
      <c r="BB69" s="1">
        <f>IF(AZ69=2,G69,0)</f>
        <v>0</v>
      </c>
      <c r="BC69" s="1">
        <f>IF(AZ69=3,G69,0)</f>
        <v>0</v>
      </c>
      <c r="BD69" s="1">
        <f>IF(AZ69=4,G69,0)</f>
        <v>0</v>
      </c>
      <c r="BE69" s="1">
        <f>IF(AZ69=5,G69,0)</f>
        <v>0</v>
      </c>
      <c r="CA69" s="34">
        <v>12</v>
      </c>
      <c r="CB69" s="34">
        <v>0</v>
      </c>
      <c r="CZ69" s="1">
        <v>0</v>
      </c>
    </row>
    <row r="70" spans="1:57" ht="12.75">
      <c r="A70" s="35"/>
      <c r="B70" s="36" t="s">
        <v>14</v>
      </c>
      <c r="C70" s="37" t="str">
        <f>CONCATENATE(B68," ",C68)</f>
        <v>730 Ústřední vytápění</v>
      </c>
      <c r="D70" s="38"/>
      <c r="E70" s="39"/>
      <c r="F70" s="40"/>
      <c r="G70" s="41">
        <f>SUM(G68:G69)</f>
        <v>0</v>
      </c>
      <c r="O70" s="27">
        <v>4</v>
      </c>
      <c r="BA70" s="42">
        <f>SUM(BA68:BA69)</f>
        <v>0</v>
      </c>
      <c r="BB70" s="42">
        <f>SUM(BB68:BB69)</f>
        <v>0</v>
      </c>
      <c r="BC70" s="42">
        <f>SUM(BC68:BC69)</f>
        <v>0</v>
      </c>
      <c r="BD70" s="42">
        <f>SUM(BD68:BD69)</f>
        <v>0</v>
      </c>
      <c r="BE70" s="42">
        <f>SUM(BE68:BE69)</f>
        <v>0</v>
      </c>
    </row>
    <row r="71" spans="1:15" ht="12.75">
      <c r="A71" s="20" t="s">
        <v>12</v>
      </c>
      <c r="B71" s="21" t="s">
        <v>232</v>
      </c>
      <c r="C71" s="22" t="s">
        <v>233</v>
      </c>
      <c r="D71" s="23"/>
      <c r="E71" s="24"/>
      <c r="F71" s="24"/>
      <c r="G71" s="25"/>
      <c r="H71" s="26"/>
      <c r="I71" s="26"/>
      <c r="O71" s="27">
        <v>1</v>
      </c>
    </row>
    <row r="72" spans="1:104" ht="12.75">
      <c r="A72" s="28">
        <v>54</v>
      </c>
      <c r="B72" s="29" t="s">
        <v>22</v>
      </c>
      <c r="C72" s="30" t="s">
        <v>23</v>
      </c>
      <c r="D72" s="31" t="s">
        <v>24</v>
      </c>
      <c r="E72" s="32">
        <v>0.4</v>
      </c>
      <c r="F72" s="32">
        <v>0</v>
      </c>
      <c r="G72" s="33">
        <f aca="true" t="shared" si="12" ref="G72:G78">E72*F72</f>
        <v>0</v>
      </c>
      <c r="O72" s="27">
        <v>2</v>
      </c>
      <c r="AA72" s="1">
        <v>12</v>
      </c>
      <c r="AB72" s="1">
        <v>0</v>
      </c>
      <c r="AC72" s="1">
        <v>23</v>
      </c>
      <c r="AZ72" s="1">
        <v>1</v>
      </c>
      <c r="BA72" s="1">
        <f aca="true" t="shared" si="13" ref="BA72:BA78">IF(AZ72=1,G72,0)</f>
        <v>0</v>
      </c>
      <c r="BB72" s="1">
        <f aca="true" t="shared" si="14" ref="BB72:BB78">IF(AZ72=2,G72,0)</f>
        <v>0</v>
      </c>
      <c r="BC72" s="1">
        <f aca="true" t="shared" si="15" ref="BC72:BC78">IF(AZ72=3,G72,0)</f>
        <v>0</v>
      </c>
      <c r="BD72" s="1">
        <f aca="true" t="shared" si="16" ref="BD72:BD78">IF(AZ72=4,G72,0)</f>
        <v>0</v>
      </c>
      <c r="BE72" s="1">
        <f aca="true" t="shared" si="17" ref="BE72:BE78">IF(AZ72=5,G72,0)</f>
        <v>0</v>
      </c>
      <c r="CA72" s="34">
        <v>12</v>
      </c>
      <c r="CB72" s="34">
        <v>0</v>
      </c>
      <c r="CZ72" s="1">
        <v>0</v>
      </c>
    </row>
    <row r="73" spans="1:104" ht="12.75">
      <c r="A73" s="28">
        <v>55</v>
      </c>
      <c r="B73" s="29" t="s">
        <v>25</v>
      </c>
      <c r="C73" s="30" t="s">
        <v>26</v>
      </c>
      <c r="D73" s="31" t="s">
        <v>24</v>
      </c>
      <c r="E73" s="32">
        <v>0.4</v>
      </c>
      <c r="F73" s="32">
        <v>0</v>
      </c>
      <c r="G73" s="33">
        <f t="shared" si="12"/>
        <v>0</v>
      </c>
      <c r="O73" s="27">
        <v>2</v>
      </c>
      <c r="AA73" s="1">
        <v>12</v>
      </c>
      <c r="AB73" s="1">
        <v>0</v>
      </c>
      <c r="AC73" s="1">
        <v>24</v>
      </c>
      <c r="AZ73" s="1">
        <v>1</v>
      </c>
      <c r="BA73" s="1">
        <f t="shared" si="13"/>
        <v>0</v>
      </c>
      <c r="BB73" s="1">
        <f t="shared" si="14"/>
        <v>0</v>
      </c>
      <c r="BC73" s="1">
        <f t="shared" si="15"/>
        <v>0</v>
      </c>
      <c r="BD73" s="1">
        <f t="shared" si="16"/>
        <v>0</v>
      </c>
      <c r="BE73" s="1">
        <f t="shared" si="17"/>
        <v>0</v>
      </c>
      <c r="CA73" s="34">
        <v>12</v>
      </c>
      <c r="CB73" s="34">
        <v>0</v>
      </c>
      <c r="CZ73" s="1">
        <v>0</v>
      </c>
    </row>
    <row r="74" spans="1:104" ht="12.75">
      <c r="A74" s="28">
        <v>56</v>
      </c>
      <c r="B74" s="29" t="s">
        <v>27</v>
      </c>
      <c r="C74" s="30" t="s">
        <v>28</v>
      </c>
      <c r="D74" s="31" t="s">
        <v>24</v>
      </c>
      <c r="E74" s="32">
        <v>0.4</v>
      </c>
      <c r="F74" s="32">
        <v>0</v>
      </c>
      <c r="G74" s="33">
        <f t="shared" si="12"/>
        <v>0</v>
      </c>
      <c r="O74" s="27">
        <v>2</v>
      </c>
      <c r="AA74" s="1">
        <v>12</v>
      </c>
      <c r="AB74" s="1">
        <v>0</v>
      </c>
      <c r="AC74" s="1">
        <v>25</v>
      </c>
      <c r="AZ74" s="1">
        <v>1</v>
      </c>
      <c r="BA74" s="1">
        <f t="shared" si="13"/>
        <v>0</v>
      </c>
      <c r="BB74" s="1">
        <f t="shared" si="14"/>
        <v>0</v>
      </c>
      <c r="BC74" s="1">
        <f t="shared" si="15"/>
        <v>0</v>
      </c>
      <c r="BD74" s="1">
        <f t="shared" si="16"/>
        <v>0</v>
      </c>
      <c r="BE74" s="1">
        <f t="shared" si="17"/>
        <v>0</v>
      </c>
      <c r="CA74" s="34">
        <v>12</v>
      </c>
      <c r="CB74" s="34">
        <v>0</v>
      </c>
      <c r="CZ74" s="1">
        <v>0</v>
      </c>
    </row>
    <row r="75" spans="1:104" ht="12.75">
      <c r="A75" s="28">
        <v>57</v>
      </c>
      <c r="B75" s="29" t="s">
        <v>29</v>
      </c>
      <c r="C75" s="30" t="s">
        <v>30</v>
      </c>
      <c r="D75" s="31" t="s">
        <v>24</v>
      </c>
      <c r="E75" s="32">
        <v>0.4</v>
      </c>
      <c r="F75" s="32">
        <v>0</v>
      </c>
      <c r="G75" s="33">
        <f t="shared" si="12"/>
        <v>0</v>
      </c>
      <c r="O75" s="27">
        <v>2</v>
      </c>
      <c r="AA75" s="1">
        <v>12</v>
      </c>
      <c r="AB75" s="1">
        <v>0</v>
      </c>
      <c r="AC75" s="1">
        <v>26</v>
      </c>
      <c r="AZ75" s="1">
        <v>1</v>
      </c>
      <c r="BA75" s="1">
        <f t="shared" si="13"/>
        <v>0</v>
      </c>
      <c r="BB75" s="1">
        <f t="shared" si="14"/>
        <v>0</v>
      </c>
      <c r="BC75" s="1">
        <f t="shared" si="15"/>
        <v>0</v>
      </c>
      <c r="BD75" s="1">
        <f t="shared" si="16"/>
        <v>0</v>
      </c>
      <c r="BE75" s="1">
        <f t="shared" si="17"/>
        <v>0</v>
      </c>
      <c r="CA75" s="34">
        <v>12</v>
      </c>
      <c r="CB75" s="34">
        <v>0</v>
      </c>
      <c r="CZ75" s="1">
        <v>0</v>
      </c>
    </row>
    <row r="76" spans="1:104" ht="12.75">
      <c r="A76" s="28">
        <v>58</v>
      </c>
      <c r="B76" s="29" t="s">
        <v>31</v>
      </c>
      <c r="C76" s="30" t="s">
        <v>234</v>
      </c>
      <c r="D76" s="31" t="s">
        <v>24</v>
      </c>
      <c r="E76" s="32">
        <v>0.4</v>
      </c>
      <c r="F76" s="32">
        <v>0</v>
      </c>
      <c r="G76" s="33">
        <f t="shared" si="12"/>
        <v>0</v>
      </c>
      <c r="O76" s="27">
        <v>2</v>
      </c>
      <c r="AA76" s="1">
        <v>12</v>
      </c>
      <c r="AB76" s="1">
        <v>0</v>
      </c>
      <c r="AC76" s="1">
        <v>27</v>
      </c>
      <c r="AZ76" s="1">
        <v>1</v>
      </c>
      <c r="BA76" s="1">
        <f t="shared" si="13"/>
        <v>0</v>
      </c>
      <c r="BB76" s="1">
        <f t="shared" si="14"/>
        <v>0</v>
      </c>
      <c r="BC76" s="1">
        <f t="shared" si="15"/>
        <v>0</v>
      </c>
      <c r="BD76" s="1">
        <f t="shared" si="16"/>
        <v>0</v>
      </c>
      <c r="BE76" s="1">
        <f t="shared" si="17"/>
        <v>0</v>
      </c>
      <c r="CA76" s="34">
        <v>12</v>
      </c>
      <c r="CB76" s="34">
        <v>0</v>
      </c>
      <c r="CZ76" s="1">
        <v>0</v>
      </c>
    </row>
    <row r="77" spans="1:104" ht="12.75">
      <c r="A77" s="28">
        <v>59</v>
      </c>
      <c r="B77" s="29" t="s">
        <v>32</v>
      </c>
      <c r="C77" s="30" t="s">
        <v>33</v>
      </c>
      <c r="D77" s="31" t="s">
        <v>24</v>
      </c>
      <c r="E77" s="32">
        <v>0.4</v>
      </c>
      <c r="F77" s="32">
        <v>0</v>
      </c>
      <c r="G77" s="33">
        <f t="shared" si="12"/>
        <v>0</v>
      </c>
      <c r="O77" s="27">
        <v>2</v>
      </c>
      <c r="AA77" s="1">
        <v>12</v>
      </c>
      <c r="AB77" s="1">
        <v>0</v>
      </c>
      <c r="AC77" s="1">
        <v>28</v>
      </c>
      <c r="AZ77" s="1">
        <v>1</v>
      </c>
      <c r="BA77" s="1">
        <f t="shared" si="13"/>
        <v>0</v>
      </c>
      <c r="BB77" s="1">
        <f t="shared" si="14"/>
        <v>0</v>
      </c>
      <c r="BC77" s="1">
        <f t="shared" si="15"/>
        <v>0</v>
      </c>
      <c r="BD77" s="1">
        <f t="shared" si="16"/>
        <v>0</v>
      </c>
      <c r="BE77" s="1">
        <f t="shared" si="17"/>
        <v>0</v>
      </c>
      <c r="CA77" s="34">
        <v>12</v>
      </c>
      <c r="CB77" s="34">
        <v>0</v>
      </c>
      <c r="CZ77" s="1">
        <v>0</v>
      </c>
    </row>
    <row r="78" spans="1:104" ht="12.75">
      <c r="A78" s="28">
        <v>60</v>
      </c>
      <c r="B78" s="29" t="s">
        <v>34</v>
      </c>
      <c r="C78" s="30" t="s">
        <v>35</v>
      </c>
      <c r="D78" s="31" t="s">
        <v>24</v>
      </c>
      <c r="E78" s="32">
        <v>0.4</v>
      </c>
      <c r="F78" s="32">
        <v>0</v>
      </c>
      <c r="G78" s="33">
        <f t="shared" si="12"/>
        <v>0</v>
      </c>
      <c r="O78" s="27">
        <v>2</v>
      </c>
      <c r="AA78" s="1">
        <v>12</v>
      </c>
      <c r="AB78" s="1">
        <v>0</v>
      </c>
      <c r="AC78" s="1">
        <v>29</v>
      </c>
      <c r="AZ78" s="1">
        <v>1</v>
      </c>
      <c r="BA78" s="1">
        <f t="shared" si="13"/>
        <v>0</v>
      </c>
      <c r="BB78" s="1">
        <f t="shared" si="14"/>
        <v>0</v>
      </c>
      <c r="BC78" s="1">
        <f t="shared" si="15"/>
        <v>0</v>
      </c>
      <c r="BD78" s="1">
        <f t="shared" si="16"/>
        <v>0</v>
      </c>
      <c r="BE78" s="1">
        <f t="shared" si="17"/>
        <v>0</v>
      </c>
      <c r="CA78" s="34">
        <v>12</v>
      </c>
      <c r="CB78" s="34">
        <v>0</v>
      </c>
      <c r="CZ78" s="1">
        <v>0</v>
      </c>
    </row>
    <row r="79" spans="1:57" ht="12.75">
      <c r="A79" s="35"/>
      <c r="B79" s="36" t="s">
        <v>14</v>
      </c>
      <c r="C79" s="37" t="str">
        <f>CONCATENATE(B71," ",C71)</f>
        <v>D96 Přesuny suti a vybouraných hmot</v>
      </c>
      <c r="D79" s="38"/>
      <c r="E79" s="39"/>
      <c r="F79" s="40"/>
      <c r="G79" s="41">
        <f>SUM(G71:G78)</f>
        <v>0</v>
      </c>
      <c r="O79" s="27">
        <v>4</v>
      </c>
      <c r="BA79" s="42">
        <f>SUM(BA71:BA78)</f>
        <v>0</v>
      </c>
      <c r="BB79" s="42">
        <f>SUM(BB71:BB78)</f>
        <v>0</v>
      </c>
      <c r="BC79" s="42">
        <f>SUM(BC71:BC78)</f>
        <v>0</v>
      </c>
      <c r="BD79" s="42">
        <f>SUM(BD71:BD78)</f>
        <v>0</v>
      </c>
      <c r="BE79" s="42">
        <f>SUM(BE71:BE78)</f>
        <v>0</v>
      </c>
    </row>
    <row r="80" ht="12.75">
      <c r="E80" s="1"/>
    </row>
    <row r="81" spans="5:7" ht="12.75">
      <c r="E81" s="13"/>
      <c r="G81" s="186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spans="1:2" ht="12.75">
      <c r="A138" s="43"/>
      <c r="B138" s="43"/>
    </row>
    <row r="139" spans="1:7" ht="12.75">
      <c r="A139" s="44"/>
      <c r="B139" s="44"/>
      <c r="C139" s="45"/>
      <c r="D139" s="45"/>
      <c r="E139" s="46"/>
      <c r="F139" s="45"/>
      <c r="G139" s="47"/>
    </row>
    <row r="140" spans="1:7" ht="12.75">
      <c r="A140" s="48"/>
      <c r="B140" s="48"/>
      <c r="C140" s="44"/>
      <c r="D140" s="44"/>
      <c r="E140" s="49"/>
      <c r="F140" s="44"/>
      <c r="G140" s="44"/>
    </row>
    <row r="141" spans="1:7" ht="12.75">
      <c r="A141" s="44"/>
      <c r="B141" s="44"/>
      <c r="C141" s="44"/>
      <c r="D141" s="44"/>
      <c r="E141" s="49"/>
      <c r="F141" s="44"/>
      <c r="G141" s="44"/>
    </row>
    <row r="142" spans="1:7" ht="12.75">
      <c r="A142" s="44"/>
      <c r="B142" s="44"/>
      <c r="C142" s="44"/>
      <c r="D142" s="44"/>
      <c r="E142" s="49"/>
      <c r="F142" s="44"/>
      <c r="G142" s="44"/>
    </row>
    <row r="143" spans="1:7" ht="12.75">
      <c r="A143" s="44"/>
      <c r="B143" s="44"/>
      <c r="C143" s="44"/>
      <c r="D143" s="44"/>
      <c r="E143" s="49"/>
      <c r="F143" s="44"/>
      <c r="G143" s="44"/>
    </row>
    <row r="144" spans="1:7" ht="12.75">
      <c r="A144" s="44"/>
      <c r="B144" s="44"/>
      <c r="C144" s="44"/>
      <c r="D144" s="44"/>
      <c r="E144" s="49"/>
      <c r="F144" s="44"/>
      <c r="G144" s="44"/>
    </row>
    <row r="145" spans="1:7" ht="12.75">
      <c r="A145" s="44"/>
      <c r="B145" s="44"/>
      <c r="C145" s="44"/>
      <c r="D145" s="44"/>
      <c r="E145" s="49"/>
      <c r="F145" s="44"/>
      <c r="G145" s="44"/>
    </row>
    <row r="146" spans="1:7" ht="12.75">
      <c r="A146" s="44"/>
      <c r="B146" s="44"/>
      <c r="C146" s="44"/>
      <c r="D146" s="44"/>
      <c r="E146" s="49"/>
      <c r="F146" s="44"/>
      <c r="G146" s="44"/>
    </row>
    <row r="147" spans="1:7" ht="12.75">
      <c r="A147" s="44"/>
      <c r="B147" s="44"/>
      <c r="C147" s="44"/>
      <c r="D147" s="44"/>
      <c r="E147" s="49"/>
      <c r="F147" s="44"/>
      <c r="G147" s="44"/>
    </row>
    <row r="148" spans="1:7" ht="12.75">
      <c r="A148" s="44"/>
      <c r="B148" s="44"/>
      <c r="C148" s="44"/>
      <c r="D148" s="44"/>
      <c r="E148" s="49"/>
      <c r="F148" s="44"/>
      <c r="G148" s="44"/>
    </row>
    <row r="149" spans="1:7" ht="12.75">
      <c r="A149" s="44"/>
      <c r="B149" s="44"/>
      <c r="C149" s="44"/>
      <c r="D149" s="44"/>
      <c r="E149" s="49"/>
      <c r="F149" s="44"/>
      <c r="G149" s="44"/>
    </row>
    <row r="150" spans="1:7" ht="12.75">
      <c r="A150" s="44"/>
      <c r="B150" s="44"/>
      <c r="C150" s="44"/>
      <c r="D150" s="44"/>
      <c r="E150" s="49"/>
      <c r="F150" s="44"/>
      <c r="G150" s="44"/>
    </row>
    <row r="151" spans="1:7" ht="12.75">
      <c r="A151" s="44"/>
      <c r="B151" s="44"/>
      <c r="C151" s="44"/>
      <c r="D151" s="44"/>
      <c r="E151" s="49"/>
      <c r="F151" s="44"/>
      <c r="G151" s="44"/>
    </row>
    <row r="152" spans="1:7" ht="12.75">
      <c r="A152" s="44"/>
      <c r="B152" s="44"/>
      <c r="C152" s="44"/>
      <c r="D152" s="44"/>
      <c r="E152" s="49"/>
      <c r="F152" s="44"/>
      <c r="G152" s="44"/>
    </row>
  </sheetData>
  <sheetProtection/>
  <mergeCells count="4">
    <mergeCell ref="A1:G1"/>
    <mergeCell ref="A3:B3"/>
    <mergeCell ref="A4:B4"/>
    <mergeCell ref="E4:G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marvan@rect.muni.cz</dc:creator>
  <cp:keywords/>
  <dc:description/>
  <cp:lastModifiedBy>Marvan</cp:lastModifiedBy>
  <cp:lastPrinted>2013-05-14T13:58:43Z</cp:lastPrinted>
  <dcterms:created xsi:type="dcterms:W3CDTF">2013-04-18T06:02:33Z</dcterms:created>
  <dcterms:modified xsi:type="dcterms:W3CDTF">2013-05-29T15:03:34Z</dcterms:modified>
  <cp:category/>
  <cp:version/>
  <cp:contentType/>
  <cp:contentStatus/>
</cp:coreProperties>
</file>