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<sst xmlns="http://schemas.openxmlformats.org/spreadsheetml/2006/main" count="373" uniqueCount="159">
  <si>
    <t>Kategorie: TS 004-2011 - Tiskařské služby, sběr do: 31.05.2011, dodání od: 14.07.2011, vygenerováno: 30.06.2011 09:56</t>
  </si>
  <si>
    <t>Údaje evidované k žádance</t>
  </si>
  <si>
    <t>Údaje evidované k položce žádanky</t>
  </si>
  <si>
    <t>Objednávka</t>
  </si>
  <si>
    <t>Místo dodání</t>
  </si>
  <si>
    <t>Zdroj financování</t>
  </si>
  <si>
    <t>Zdroj financování objednávky</t>
  </si>
  <si>
    <t>ID žádanky</t>
  </si>
  <si>
    <t>Stručný popis v hlavičce žádanky</t>
  </si>
  <si>
    <t>UČO zadavatele</t>
  </si>
  <si>
    <t>Zadavatel</t>
  </si>
  <si>
    <t>Admin.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</si>
  <si>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</si>
  <si>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</si>
  <si>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</si>
  <si>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</si>
  <si>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</si>
  <si>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</si>
  <si>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</si>
  <si>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</si>
  <si>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</si>
  <si>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</si>
  <si>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</si>
  <si>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</si>
  <si>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Požadované plnění od</t>
  </si>
  <si>
    <t>Požadované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</si>
  <si>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</si>
  <si>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</si>
  <si>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</si>
  <si>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</si>
  <si>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</si>
  <si>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</si>
  <si>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</si>
  <si>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</si>
  <si>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</si>
  <si>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</si>
  <si>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</si>
  <si>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</si>
  <si>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</si>
  <si>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</si>
  <si>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</si>
  <si>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</si>
  <si>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</si>
  <si>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</si>
  <si>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</si>
  <si>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</si>
  <si>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</si>
  <si>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</si>
  <si>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Admin. e-mail schvalovatele</t>
  </si>
  <si>
    <t>Tel. číslo schvalovatele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</si>
  <si>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</si>
  <si>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</si>
  <si>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</si>
  <si>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</si>
  <si>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</si>
  <si>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</si>
  <si>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79810000-5-6</t>
  </si>
  <si>
    <t>Jednoduchá brožura</t>
  </si>
  <si>
    <t>Magazín MUNI Extra s vloženou přílohou k přijím. řízením, bližší zadání v příloze.</t>
  </si>
  <si>
    <t>ks</t>
  </si>
  <si>
    <t>S</t>
  </si>
  <si>
    <t>Odbor vnějších vztahů a marketingu</t>
  </si>
  <si>
    <t>Žerotínovo nám. 617/9, 60177 Brno</t>
  </si>
  <si>
    <t>Vičar Michal Mgr.</t>
  </si>
  <si>
    <t>144596@mail.muni.cz</t>
  </si>
  <si>
    <t>POZOR: nutné dodržení termínu, zakázka je včetně  distribuce</t>
  </si>
  <si>
    <t>5018</t>
  </si>
  <si>
    <t>994200</t>
  </si>
  <si>
    <t>1521</t>
  </si>
  <si>
    <t/>
  </si>
  <si>
    <t>OBJ/9901/0410/11</t>
  </si>
  <si>
    <t>jednoduché brožury pro SŠ, česky</t>
  </si>
  <si>
    <t>nutné dodržení termínů před veletrhy vzdělávání</t>
  </si>
  <si>
    <t>jednoduché brožury pro SŠ, slovenská</t>
  </si>
  <si>
    <t>Celkem za objednávku</t>
  </si>
  <si>
    <t>Adamec Petr Mgr. DiS.</t>
  </si>
  <si>
    <t>107151@mail.muni.cz</t>
  </si>
  <si>
    <t>Termín dodání 31.8.2011
 Publikace - sborník závěrečných prací z kurzu CŽV cca 70 stran.
 Formát: složený 120 x 210 mm, obálka s klopami 110 mm, celkový rozložený formát obálky 464x210 mm
 Barevnost: obálka 2/0, vnitřní blok 1/1 (K/K)
 papír: obálka 300 g/m2 křída mat, vnitřní blok 80 g/m2 offset
 Vazba: V2 (nad 48 stránek) jinak V1
 obálka lamino mat 1/0</t>
  </si>
  <si>
    <t>Studijní odbor</t>
  </si>
  <si>
    <t>Konzultovat cenu a formát - vzhledem k barevné příloze - fotografie. Až bude konečná verze.</t>
  </si>
  <si>
    <t>1863</t>
  </si>
  <si>
    <t>991600</t>
  </si>
  <si>
    <t>1181</t>
  </si>
  <si>
    <t>OBJ/9901/0411/11</t>
  </si>
  <si>
    <t>Dodání podkladů: 14.8.2011
 Zajištění sazby: zadavatel, externí grafik
 Formát po složení 120x210 mm, publikace s vazbou V1, vnitřní kmen 36 stran, 80 g ofset, 4+4 barvn.
 Obálka - rozložený formát 360x210 (3 strany po 120mm x 210mm) se 2 ryly, 250 g KM, 4+4 b. matný lak 1+0  
 Počet stran: 40</t>
  </si>
  <si>
    <t>79810000-5-5</t>
  </si>
  <si>
    <t>Hlavičkový papír</t>
  </si>
  <si>
    <t>Dodání podkladů: 14.8.2011
 Zajištění sazby: zadavatel
 sloha A4 s chlopní a průsekem, barevn 4+0, KM 300 g, laminace mat 1+0</t>
  </si>
  <si>
    <t>učební text pro univerzitu třetího věku
 dodání: elektronicky, sazbu zajišťuje zadavatel
 Formát: A4, Obálka 1/0 P280C, Text 1/1 K/K
 uvnitř papír 80 g,  mat, obálka křída mat 300g, 50 - 60 str.
 Úprava materiálu: ofsetový tisk, obálka lamino, 1/0 mat, vazba V1</t>
  </si>
  <si>
    <t>skriptum v příloze je ilustrativní</t>
  </si>
  <si>
    <t>Termín dodání do 31.8.2011
 Publikace z přednášky dr.Jiřího Gruši. cca 70 stran.
 Formát: složený 120 x 210 mm, obálka s klopami 110 mm, celkový rozložený formát obálky 464x210 mm
 Barevnost: obálka 2/0, vnitřní blok 1/1 (K/K)
 papír: obálka 300 g/m2 křída mat, vnitřní blok 80 g/m2 offset
 Vazba: V2 (nad 48 stránek) jinak V1
 obálka lamino mat 1/0</t>
  </si>
  <si>
    <t>učební text pro univerzitu třetího věku
 kurz ve spolupráci s katedrou germanistiky
 dodání: elektronicky, sazbu zajišťuje zadavatel
 Formát: A4, Obálka 1/0 P280C, Text 1/1 K/K
 uvnitř papír 80 g,  mat, obálka křída mat 300g, cca 70 str.
 Úprava materiálu: ofsetový tisk, obálka lamino, 1/0 mat, vazba V1</t>
  </si>
  <si>
    <t>Smutná Jitka Ing.</t>
  </si>
  <si>
    <t>135370@mail.muni.cz</t>
  </si>
  <si>
    <t>Kontaktní osoba pro převzetí po tel.domluvě:
 Bc. Helena Melicharová, tel.: +420549498188, hmelichar@med.muni.cz</t>
  </si>
  <si>
    <t>Dodání podkladů:obálka a text v 1 souboru
 Zajištění sazby (dodavatel/zadavatel):zadavatel
 Formát (rozměr): 139 mm x 181 mm čistý formát po ořezu!
 Materiál (obálka, text):135g/m2, křída, mat
 Barevnost (obálka, text): plnobarevný, 4/4
 Tisková technologie:ofset
 Počet stran: 55 stran (oboustranný tisk)+ 4 strany obálka (oboustranný tisk)
 Úprava materiálu: vazba V1
 Další požadavek: Archovou montáž - elektronicky v PDF zaslat kontaktní osobě ke kontrole před tiskem
 termín dodání podkladů pro tisk - 10 pracovních dnů před termínem požadovaného plnění</t>
  </si>
  <si>
    <t>A</t>
  </si>
  <si>
    <t>Studijní oddělení</t>
  </si>
  <si>
    <t>Kamenice 753/5, 62500 Brno</t>
  </si>
  <si>
    <t>1032</t>
  </si>
  <si>
    <t>119910</t>
  </si>
  <si>
    <t>1531</t>
  </si>
  <si>
    <t>OBJ/1101/0310/11</t>
  </si>
  <si>
    <t>Dodání podkladů: 1.7.2011
 Zajištění sazby (zadavatel): IBA LF, Radim Šustr, DiS., sustr@iba.muni.cz
 Formát (rozměr): D5
 Materiál (obálka, text): 
 obálka - 4/0, lamino mat, gramáž 150g; text - křída mat, gramáž 100g, 
 Barevnost (obálka, text):
 obálka - barevná; text - černobílý
 Tisková technologie: ofset
 Počet stran: 148 (+/- 4 strany)
 Vazba: V2
 ISBN: zatím ve formátu xxxx-xxxx, bude upřesněno po zaslání nakladatelstvím MU
 Kontaktní osoba. Mgr. Martin Komenda, tel.: 549 49 4469, 
 e-mail: komenda@iba.muni.cz
 Podklady pro tisk nejsou přílohou žádanky z důvody překročení kapacity velikosti souboru.</t>
  </si>
  <si>
    <t>Inst.biostatistiky a analýz LF</t>
  </si>
  <si>
    <t>Kamenice 126/3, 62500 Brno</t>
  </si>
  <si>
    <t>Komenda Martin Mgr.</t>
  </si>
  <si>
    <t>98951@mail.muni.cz</t>
  </si>
  <si>
    <t>6003</t>
  </si>
  <si>
    <t>119612</t>
  </si>
  <si>
    <t>1195</t>
  </si>
  <si>
    <t>51</t>
  </si>
  <si>
    <t>OBJ/1107/0006/11</t>
  </si>
  <si>
    <t>Rozsah: Obálka - 4 strany, text - 40 stran
 Výsledný formát (obálky i text): A5 
 Spadávka (obálka i text): Ano
 Papír - obálka: 300 g křída mat (Hello Silk)
 Barevnost - obálka: 4/4 CMYK/CMYK
 Papír - text: 170 g křída mat (Hello Silk)
 Barevnost - text: 4/4 CMYK/CMYK
 ofsetový tisk,
 text - celoplošné lakování tiskový lak matný 1/1
 Povrchová úprava obálky - jednostranné laminování lesk,
 Vazba: kroužková vazba</t>
  </si>
  <si>
    <t>Ekonomicko-správní fakulta</t>
  </si>
  <si>
    <t>Lipová 507/41a, 60200 Brno</t>
  </si>
  <si>
    <t>Burýšková Klára Ing.</t>
  </si>
  <si>
    <t>174842@mail.muni.cz</t>
  </si>
  <si>
    <t>5090</t>
  </si>
  <si>
    <t>560000</t>
  </si>
  <si>
    <t>8100</t>
  </si>
  <si>
    <t>OBJ/5601/0140/11</t>
  </si>
  <si>
    <t>Vartecká Jana Mgr.</t>
  </si>
  <si>
    <t>9467@mail.muni.cz</t>
  </si>
  <si>
    <t>79810000-5-2</t>
  </si>
  <si>
    <t>Leták</t>
  </si>
  <si>
    <t>Česká verze
 Dodání podkladů: zadavatel
 Zajištění sazby (dodavatel/zadavatel): dodavatel
 Formát (rozměr): A6
 Materiál: propisovací papír
 Barevnost: černobílý
 Tisková technologie: ofset
 Počet stran: 1
 Úprava materiálu: musí být s propisovací úpravou
 Spadávka (ano/ne): dle posouzení dodavatele</t>
  </si>
  <si>
    <t>Správa UKB</t>
  </si>
  <si>
    <t>Dodat do Knihovny univerzitního kampusu, Kamenice 5, 625 00, budova A9, tel. 549 497 509</t>
  </si>
  <si>
    <t>1001</t>
  </si>
  <si>
    <t>824000</t>
  </si>
  <si>
    <t>1111</t>
  </si>
  <si>
    <t>OBJ/8201/0128/11</t>
  </si>
  <si>
    <t>Anglická verze
 Dodání podkladů: zadavatel
 Zajištění sazby (dodavatel/zadavatel): dodavatel
 Formát (rozměr): A6
 Materiál: propisovací papír
 Barevnost: černobílý
 Tisková technologie: ofset
 Počet stran: 1
 Úprava materiálu: musí být s propisovací úpravou
 Spadávka (ano/ne): dle posouzení dodavatele</t>
  </si>
  <si>
    <t>Dodat do Knihovny kampusu MU, budova A9, Kamenice 5, 625 00, tel. 549 49 7509</t>
  </si>
  <si>
    <t>letáky - tištěné nálepky na veletrhy</t>
  </si>
  <si>
    <t>termín vázán na konání veletrhů</t>
  </si>
  <si>
    <t>OBJ/9901/0413/11</t>
  </si>
  <si>
    <t>Rozsah: Obálka - 4 strany, text - 30 stran
 Výsledný formát (obálky i text): 19,5 cm x 19,5 cm (rozložený: 39,61 cm x 19,5 cm)
 Spadávka (obálka i text): Ano
 Papír - obálka: 300 g křída mat (Hello Silk)
 Barevnost - obálka: 4/4 CMYK/CMYK
 Papír - text: 170 g křída mat (Hello Silk)
 Barevnost - text: 4/4 CMYK/CMYK
 ofsetový tisk,
 text - celoplošné lakování tiskový lak matný 1/1
 Povrchová úprava obálky - jednostranné laminování lesk,
 Vazba: kroužková vazba
 Baleno: po 20 ks do smršťovací folie</t>
  </si>
  <si>
    <t>Čačová Zdenka PhDr.</t>
  </si>
  <si>
    <t>826@mail.muni.cz</t>
  </si>
  <si>
    <t>1003</t>
  </si>
  <si>
    <t>OBJ/5601/0141/11</t>
  </si>
  <si>
    <t>Celkem</t>
  </si>
  <si>
    <t>Pozvánka</t>
  </si>
  <si>
    <t>Plakát</t>
  </si>
  <si>
    <t>79810000-5-4</t>
  </si>
  <si>
    <t>79810000-5-3</t>
  </si>
  <si>
    <t>Pozvánka na inauguraci rektora</t>
  </si>
  <si>
    <t xml:space="preserve">Jednotková cena bez DPH v Kč </t>
  </si>
  <si>
    <t xml:space="preserve">Celková cena za položku (bez DPH) v Kč </t>
  </si>
  <si>
    <t xml:space="preserve">Celková cena za položku (včetně DPH) v Kč </t>
  </si>
  <si>
    <t>Plakát k inauguraci rektora</t>
  </si>
  <si>
    <t>Vystavit fakturu za soubor položek výše, na dokladu uvést ID žádanky</t>
  </si>
  <si>
    <t>OBJ/9901/0412/11</t>
  </si>
  <si>
    <t>Brančíková Simona Ing</t>
  </si>
  <si>
    <t>111378@mail.muni.cz</t>
  </si>
  <si>
    <t>5050</t>
  </si>
  <si>
    <t>1590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</si>
</sst>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4" borderId="1" xfId="0" applyFont="1" applyBorder="1" applyAlignment="1">
      <alignment horizontal="right" vertical="top"/>
    </xf>
    <xf numFmtId="0" fontId="0" fillId="4" borderId="1" xfId="0" applyFont="1" applyBorder="1" applyAlignment="1">
      <alignment horizontal="left" vertical="top" wrapText="1"/>
    </xf>
    <xf numFmtId="49" fontId="0" fillId="4" borderId="1" xfId="0" applyFont="1" applyBorder="1" applyAlignment="1">
      <alignment horizontal="left" vertical="top" wrapText="1"/>
    </xf>
    <xf numFmtId="4" fontId="0" fillId="4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5" borderId="3" xfId="0" applyFont="1" applyBorder="1" applyAlignment="1">
      <alignment horizontal="left" vertical="top"/>
    </xf>
    <xf numFmtId="4" fontId="1" fillId="5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2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5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  <xf numFmtId="0" fontId="3" fillId="0" borderId="0" xfId="17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378@mail.muni.cz" TargetMode="External" /><Relationship Id="rId2" Type="http://schemas.openxmlformats.org/officeDocument/2006/relationships/hyperlink" Target="mailto:111378@mail.muni.cz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workbookViewId="0" topLeftCell="A1">
      <pane ySplit="5" topLeftCell="BM6" activePane="bottomLeft" state="frozen"/>
      <selection pane="topLeft" activeCell="A1" sqref="A1"/>
      <selection pane="bottomLeft" activeCell="U14" sqref="U14"/>
    </sheetView>
  </sheetViews>
  <sheetFormatPr defaultColWidth="9.140625" defaultRowHeight="12.75"/>
  <cols>
    <col min="1" max="1" width="9.421875" style="0" customWidth="1"/>
    <col min="2" max="2" width="10.57421875" style="0" customWidth="1"/>
    <col min="3" max="3" width="13.28125" style="0" customWidth="1"/>
    <col min="4" max="4" width="21.8515625" style="0" customWidth="1"/>
    <col min="5" max="5" width="38.7109375" style="0" customWidth="1"/>
    <col min="6" max="6" width="7.7109375" style="0" customWidth="1"/>
    <col min="7" max="7" width="7.00390625" style="0" customWidth="1"/>
    <col min="8" max="8" width="10.57421875" style="0" customWidth="1"/>
    <col min="9" max="9" width="4.7109375" style="0" customWidth="1"/>
    <col min="10" max="10" width="21.28125" style="0" customWidth="1"/>
    <col min="11" max="11" width="30.00390625" style="0" customWidth="1"/>
    <col min="12" max="13" width="21.00390625" style="0" customWidth="1"/>
    <col min="14" max="14" width="11.7109375" style="0" customWidth="1"/>
    <col min="15" max="15" width="21.00390625" style="0" customWidth="1"/>
    <col min="16" max="16" width="8.140625" style="0" customWidth="1"/>
    <col min="17" max="17" width="10.57421875" style="0" customWidth="1"/>
    <col min="18" max="18" width="12.8515625" style="0" customWidth="1"/>
    <col min="19" max="19" width="8.140625" style="0" customWidth="1"/>
    <col min="20" max="20" width="17.57421875" style="0" customWidth="1"/>
    <col min="21" max="21" width="12.57421875" style="0" customWidth="1"/>
    <col min="22" max="22" width="11.7109375" style="0" customWidth="1"/>
    <col min="23" max="23" width="14.00390625" style="0" customWidth="1"/>
    <col min="24" max="24" width="15.00390625" style="0" customWidth="1"/>
    <col min="25" max="25" width="15.7109375" style="0" customWidth="1"/>
  </cols>
  <sheetData>
    <row r="1" spans="1:25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>
      <c r="A3" s="2" t="s">
        <v>1</v>
      </c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.75" customHeight="1">
      <c r="A4" s="19"/>
      <c r="B4" s="19"/>
      <c r="C4" s="19"/>
      <c r="D4" s="19"/>
      <c r="E4" s="19"/>
      <c r="F4" s="19"/>
      <c r="G4" s="19"/>
      <c r="H4" s="20" t="s">
        <v>3</v>
      </c>
      <c r="I4" s="20"/>
      <c r="J4" s="21"/>
      <c r="K4" s="21"/>
      <c r="L4" s="19"/>
      <c r="M4" s="19"/>
      <c r="N4" s="19"/>
      <c r="O4" s="19"/>
      <c r="P4" s="20" t="s">
        <v>6</v>
      </c>
      <c r="Q4" s="20"/>
      <c r="R4" s="20"/>
      <c r="S4" s="20"/>
      <c r="T4" s="20" t="s">
        <v>3</v>
      </c>
      <c r="U4" s="20"/>
      <c r="V4" s="20"/>
      <c r="W4" s="20"/>
      <c r="X4" s="19"/>
      <c r="Y4" s="19"/>
    </row>
    <row r="5" spans="1:25" ht="51" customHeight="1">
      <c r="A5" s="3" t="s">
        <v>7</v>
      </c>
      <c r="B5" s="3" t="s">
        <v>14</v>
      </c>
      <c r="C5" s="3" t="s">
        <v>16</v>
      </c>
      <c r="D5" s="3" t="s">
        <v>17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27</v>
      </c>
      <c r="K5" s="3" t="s">
        <v>29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50</v>
      </c>
      <c r="U5" s="3" t="s">
        <v>149</v>
      </c>
      <c r="V5" s="3" t="s">
        <v>52</v>
      </c>
      <c r="W5" s="3" t="s">
        <v>53</v>
      </c>
      <c r="X5" s="3" t="s">
        <v>150</v>
      </c>
      <c r="Y5" s="3" t="s">
        <v>151</v>
      </c>
    </row>
    <row r="6" spans="1:25" ht="38.25">
      <c r="A6" s="4">
        <v>10261</v>
      </c>
      <c r="B6" s="4">
        <v>27550</v>
      </c>
      <c r="C6" s="5" t="s">
        <v>56</v>
      </c>
      <c r="D6" s="5" t="s">
        <v>57</v>
      </c>
      <c r="E6" s="5" t="s">
        <v>58</v>
      </c>
      <c r="F6" s="5" t="s">
        <v>59</v>
      </c>
      <c r="G6" s="6">
        <v>40000</v>
      </c>
      <c r="H6" s="7">
        <v>40000</v>
      </c>
      <c r="I6" s="8" t="s">
        <v>60</v>
      </c>
      <c r="J6" s="5" t="s">
        <v>61</v>
      </c>
      <c r="K6" s="5" t="s">
        <v>62</v>
      </c>
      <c r="L6" s="5" t="s">
        <v>63</v>
      </c>
      <c r="M6" s="5" t="s">
        <v>64</v>
      </c>
      <c r="N6" s="5">
        <v>549496958</v>
      </c>
      <c r="O6" s="5" t="s">
        <v>65</v>
      </c>
      <c r="P6" s="9" t="s">
        <v>66</v>
      </c>
      <c r="Q6" s="9" t="s">
        <v>67</v>
      </c>
      <c r="R6" s="9" t="s">
        <v>69</v>
      </c>
      <c r="S6" s="9" t="s">
        <v>68</v>
      </c>
      <c r="T6" s="8" t="s">
        <v>70</v>
      </c>
      <c r="U6" s="10">
        <v>7.96</v>
      </c>
      <c r="V6" s="7">
        <v>20</v>
      </c>
      <c r="W6" s="10">
        <v>1.592</v>
      </c>
      <c r="X6" s="11">
        <f>ROUND(H6*U6,2)</f>
        <v>318400</v>
      </c>
      <c r="Y6" s="11">
        <f>ROUND(H6*(U6+W6),2)</f>
        <v>382080</v>
      </c>
    </row>
    <row r="7" spans="1:25" ht="25.5">
      <c r="A7" s="4">
        <v>10261</v>
      </c>
      <c r="B7" s="4">
        <v>27551</v>
      </c>
      <c r="C7" s="5" t="s">
        <v>56</v>
      </c>
      <c r="D7" s="5" t="s">
        <v>57</v>
      </c>
      <c r="E7" s="5" t="s">
        <v>71</v>
      </c>
      <c r="F7" s="5" t="s">
        <v>59</v>
      </c>
      <c r="G7" s="6">
        <v>23000</v>
      </c>
      <c r="H7" s="7">
        <v>23000</v>
      </c>
      <c r="I7" s="8" t="s">
        <v>60</v>
      </c>
      <c r="J7" s="5" t="s">
        <v>61</v>
      </c>
      <c r="K7" s="5" t="s">
        <v>62</v>
      </c>
      <c r="L7" s="5" t="s">
        <v>63</v>
      </c>
      <c r="M7" s="5" t="s">
        <v>64</v>
      </c>
      <c r="N7" s="5">
        <v>549496958</v>
      </c>
      <c r="O7" s="5" t="s">
        <v>72</v>
      </c>
      <c r="P7" s="9" t="s">
        <v>66</v>
      </c>
      <c r="Q7" s="9" t="s">
        <v>67</v>
      </c>
      <c r="R7" s="9" t="s">
        <v>69</v>
      </c>
      <c r="S7" s="9" t="s">
        <v>68</v>
      </c>
      <c r="T7" s="8" t="s">
        <v>70</v>
      </c>
      <c r="U7" s="10">
        <v>1.4</v>
      </c>
      <c r="V7" s="7">
        <v>10</v>
      </c>
      <c r="W7" s="10">
        <v>0.14</v>
      </c>
      <c r="X7" s="11">
        <f>ROUND(H7*U7,2)</f>
        <v>32200</v>
      </c>
      <c r="Y7" s="11">
        <f>ROUND(H7*(U7+W7),2)</f>
        <v>35420</v>
      </c>
    </row>
    <row r="8" spans="1:25" ht="26.25" thickBot="1">
      <c r="A8" s="4">
        <v>10261</v>
      </c>
      <c r="B8" s="4">
        <v>28442</v>
      </c>
      <c r="C8" s="5" t="s">
        <v>56</v>
      </c>
      <c r="D8" s="5" t="s">
        <v>57</v>
      </c>
      <c r="E8" s="5" t="s">
        <v>73</v>
      </c>
      <c r="F8" s="5" t="s">
        <v>59</v>
      </c>
      <c r="G8" s="6">
        <v>7000</v>
      </c>
      <c r="H8" s="7">
        <v>7000</v>
      </c>
      <c r="I8" s="8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>
        <v>549496958</v>
      </c>
      <c r="O8" s="5" t="s">
        <v>72</v>
      </c>
      <c r="P8" s="9" t="s">
        <v>66</v>
      </c>
      <c r="Q8" s="9" t="s">
        <v>67</v>
      </c>
      <c r="R8" s="9" t="s">
        <v>69</v>
      </c>
      <c r="S8" s="9" t="s">
        <v>68</v>
      </c>
      <c r="T8" s="8" t="s">
        <v>70</v>
      </c>
      <c r="U8" s="10">
        <v>1.95</v>
      </c>
      <c r="V8" s="7">
        <v>10</v>
      </c>
      <c r="W8" s="10">
        <v>0.195</v>
      </c>
      <c r="X8" s="11">
        <f>ROUND(H8*U8,2)</f>
        <v>13650</v>
      </c>
      <c r="Y8" s="11">
        <f>ROUND(H8*(U8+W8),2)</f>
        <v>15015</v>
      </c>
    </row>
    <row r="9" spans="1:25" ht="13.5" customHeight="1" thickTop="1">
      <c r="A9" s="12" t="s">
        <v>153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2" t="s">
        <v>74</v>
      </c>
      <c r="W9" s="22"/>
      <c r="X9" s="13">
        <f>SUM(X6:X8)</f>
        <v>364250</v>
      </c>
      <c r="Y9" s="13">
        <f>SUM(Y6:Y8)</f>
        <v>432515</v>
      </c>
    </row>
    <row r="10" spans="1:25" ht="25.5">
      <c r="A10" s="4">
        <v>10261</v>
      </c>
      <c r="B10" s="4">
        <v>28442</v>
      </c>
      <c r="C10" s="5" t="s">
        <v>146</v>
      </c>
      <c r="D10" s="5" t="s">
        <v>144</v>
      </c>
      <c r="E10" s="5" t="s">
        <v>148</v>
      </c>
      <c r="F10" s="5" t="s">
        <v>59</v>
      </c>
      <c r="G10" s="6">
        <v>500</v>
      </c>
      <c r="H10" s="7">
        <v>500</v>
      </c>
      <c r="I10" s="8" t="s">
        <v>60</v>
      </c>
      <c r="J10" s="5" t="s">
        <v>61</v>
      </c>
      <c r="K10" s="5" t="s">
        <v>62</v>
      </c>
      <c r="L10" s="5" t="s">
        <v>155</v>
      </c>
      <c r="M10" s="25" t="s">
        <v>156</v>
      </c>
      <c r="N10" s="5">
        <v>549495367</v>
      </c>
      <c r="O10" s="5"/>
      <c r="P10" s="9" t="s">
        <v>157</v>
      </c>
      <c r="Q10" s="9" t="s">
        <v>67</v>
      </c>
      <c r="R10" s="9" t="s">
        <v>69</v>
      </c>
      <c r="S10" s="9" t="s">
        <v>158</v>
      </c>
      <c r="T10" s="8" t="s">
        <v>154</v>
      </c>
      <c r="U10" s="10">
        <v>6.2</v>
      </c>
      <c r="V10" s="7">
        <v>20</v>
      </c>
      <c r="W10" s="10">
        <v>1.24</v>
      </c>
      <c r="X10" s="11">
        <f>ROUND(H10*U10,2)</f>
        <v>3100</v>
      </c>
      <c r="Y10" s="11">
        <f>ROUND(H10*(U10+W10),2)</f>
        <v>3720</v>
      </c>
    </row>
    <row r="11" spans="1:25" ht="26.25" thickBot="1">
      <c r="A11" s="4">
        <v>10261</v>
      </c>
      <c r="B11" s="4">
        <v>28442</v>
      </c>
      <c r="C11" s="5" t="s">
        <v>147</v>
      </c>
      <c r="D11" s="5" t="s">
        <v>145</v>
      </c>
      <c r="E11" s="5" t="s">
        <v>152</v>
      </c>
      <c r="F11" s="5" t="s">
        <v>59</v>
      </c>
      <c r="G11" s="6">
        <v>100</v>
      </c>
      <c r="H11" s="7">
        <v>100</v>
      </c>
      <c r="I11" s="8" t="s">
        <v>60</v>
      </c>
      <c r="J11" s="5" t="s">
        <v>61</v>
      </c>
      <c r="K11" s="5" t="s">
        <v>62</v>
      </c>
      <c r="L11" s="5" t="s">
        <v>155</v>
      </c>
      <c r="M11" s="25" t="s">
        <v>156</v>
      </c>
      <c r="N11" s="5">
        <v>549495367</v>
      </c>
      <c r="O11" s="5"/>
      <c r="P11" s="9" t="s">
        <v>157</v>
      </c>
      <c r="Q11" s="9" t="s">
        <v>67</v>
      </c>
      <c r="R11" s="9" t="s">
        <v>69</v>
      </c>
      <c r="S11" s="9" t="s">
        <v>158</v>
      </c>
      <c r="T11" s="8" t="s">
        <v>154</v>
      </c>
      <c r="U11" s="10">
        <v>7.4</v>
      </c>
      <c r="V11" s="7">
        <v>20</v>
      </c>
      <c r="W11" s="10">
        <v>1.48</v>
      </c>
      <c r="X11" s="11">
        <f>ROUND(H11*U11,2)</f>
        <v>740</v>
      </c>
      <c r="Y11" s="11">
        <f>ROUND(H11*(U11+W11),2)</f>
        <v>888</v>
      </c>
    </row>
    <row r="12" spans="1:25" ht="13.5" customHeight="1" thickTop="1">
      <c r="A12" s="12" t="s">
        <v>153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" t="s">
        <v>74</v>
      </c>
      <c r="W12" s="22"/>
      <c r="X12" s="13">
        <f>SUM(X10:X11)</f>
        <v>3840</v>
      </c>
      <c r="Y12" s="13">
        <f>SUM(Y10:Y11)</f>
        <v>4608</v>
      </c>
    </row>
    <row r="13" spans="1:2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7.5">
      <c r="A14" s="4">
        <v>10347</v>
      </c>
      <c r="B14" s="4">
        <v>24639</v>
      </c>
      <c r="C14" s="5" t="s">
        <v>56</v>
      </c>
      <c r="D14" s="5" t="s">
        <v>57</v>
      </c>
      <c r="E14" s="5" t="s">
        <v>77</v>
      </c>
      <c r="F14" s="5" t="s">
        <v>59</v>
      </c>
      <c r="G14" s="6">
        <v>250</v>
      </c>
      <c r="H14" s="7">
        <v>250</v>
      </c>
      <c r="I14" s="8" t="s">
        <v>60</v>
      </c>
      <c r="J14" s="5" t="s">
        <v>78</v>
      </c>
      <c r="K14" s="5" t="s">
        <v>62</v>
      </c>
      <c r="L14" s="5" t="s">
        <v>75</v>
      </c>
      <c r="M14" s="5" t="s">
        <v>76</v>
      </c>
      <c r="N14" s="5">
        <v>549494088</v>
      </c>
      <c r="O14" s="5" t="s">
        <v>79</v>
      </c>
      <c r="P14" s="9" t="s">
        <v>80</v>
      </c>
      <c r="Q14" s="9" t="s">
        <v>81</v>
      </c>
      <c r="R14" s="9" t="s">
        <v>69</v>
      </c>
      <c r="S14" s="9" t="s">
        <v>82</v>
      </c>
      <c r="T14" s="8" t="s">
        <v>83</v>
      </c>
      <c r="U14" s="10">
        <v>30.5</v>
      </c>
      <c r="V14" s="7">
        <v>10</v>
      </c>
      <c r="W14" s="10">
        <v>3.05</v>
      </c>
      <c r="X14" s="11">
        <f>ROUND(H14*U14,2)</f>
        <v>7625</v>
      </c>
      <c r="Y14" s="11">
        <f>ROUND(H14*(U14+W14),2)</f>
        <v>8387.5</v>
      </c>
    </row>
    <row r="15" spans="1:25" ht="102">
      <c r="A15" s="4">
        <v>10347</v>
      </c>
      <c r="B15" s="4">
        <v>24684</v>
      </c>
      <c r="C15" s="5" t="s">
        <v>56</v>
      </c>
      <c r="D15" s="5" t="s">
        <v>57</v>
      </c>
      <c r="E15" s="5" t="s">
        <v>84</v>
      </c>
      <c r="F15" s="5" t="s">
        <v>59</v>
      </c>
      <c r="G15" s="6">
        <v>2000</v>
      </c>
      <c r="H15" s="7">
        <v>2000</v>
      </c>
      <c r="I15" s="8" t="s">
        <v>60</v>
      </c>
      <c r="J15" s="5" t="s">
        <v>78</v>
      </c>
      <c r="K15" s="5" t="s">
        <v>62</v>
      </c>
      <c r="L15" s="5" t="s">
        <v>75</v>
      </c>
      <c r="M15" s="5" t="s">
        <v>76</v>
      </c>
      <c r="N15" s="5">
        <v>549494088</v>
      </c>
      <c r="O15" s="5"/>
      <c r="P15" s="9" t="s">
        <v>80</v>
      </c>
      <c r="Q15" s="9" t="s">
        <v>81</v>
      </c>
      <c r="R15" s="9" t="s">
        <v>69</v>
      </c>
      <c r="S15" s="9" t="s">
        <v>82</v>
      </c>
      <c r="T15" s="8" t="s">
        <v>83</v>
      </c>
      <c r="U15" s="10">
        <v>10.9</v>
      </c>
      <c r="V15" s="7">
        <v>10</v>
      </c>
      <c r="W15" s="10">
        <v>1.09</v>
      </c>
      <c r="X15" s="11">
        <f>ROUND(H15*U15,2)</f>
        <v>21800</v>
      </c>
      <c r="Y15" s="11">
        <f>ROUND(H15*(U15+W15),2)</f>
        <v>23980</v>
      </c>
    </row>
    <row r="16" spans="1:25" ht="51">
      <c r="A16" s="4">
        <v>10347</v>
      </c>
      <c r="B16" s="4">
        <v>24685</v>
      </c>
      <c r="C16" s="5" t="s">
        <v>85</v>
      </c>
      <c r="D16" s="5" t="s">
        <v>86</v>
      </c>
      <c r="E16" s="5" t="s">
        <v>87</v>
      </c>
      <c r="F16" s="5" t="s">
        <v>59</v>
      </c>
      <c r="G16" s="6">
        <v>1500</v>
      </c>
      <c r="H16" s="7">
        <v>1500</v>
      </c>
      <c r="I16" s="8" t="s">
        <v>60</v>
      </c>
      <c r="J16" s="5" t="s">
        <v>78</v>
      </c>
      <c r="K16" s="5" t="s">
        <v>62</v>
      </c>
      <c r="L16" s="5" t="s">
        <v>75</v>
      </c>
      <c r="M16" s="5" t="s">
        <v>76</v>
      </c>
      <c r="N16" s="5">
        <v>549494088</v>
      </c>
      <c r="O16" s="5"/>
      <c r="P16" s="9" t="s">
        <v>80</v>
      </c>
      <c r="Q16" s="9" t="s">
        <v>81</v>
      </c>
      <c r="R16" s="9" t="s">
        <v>69</v>
      </c>
      <c r="S16" s="9" t="s">
        <v>82</v>
      </c>
      <c r="T16" s="8" t="s">
        <v>83</v>
      </c>
      <c r="U16" s="10">
        <v>6.8</v>
      </c>
      <c r="V16" s="7">
        <v>20</v>
      </c>
      <c r="W16" s="10">
        <v>1.36</v>
      </c>
      <c r="X16" s="11">
        <f>ROUND(H16*U16,2)</f>
        <v>10200</v>
      </c>
      <c r="Y16" s="11">
        <f>ROUND(H16*(U16+W16),2)</f>
        <v>12240</v>
      </c>
    </row>
    <row r="17" spans="1:25" ht="89.25">
      <c r="A17" s="4">
        <v>10347</v>
      </c>
      <c r="B17" s="4">
        <v>24688</v>
      </c>
      <c r="C17" s="5" t="s">
        <v>56</v>
      </c>
      <c r="D17" s="5" t="s">
        <v>57</v>
      </c>
      <c r="E17" s="5" t="s">
        <v>88</v>
      </c>
      <c r="F17" s="5" t="s">
        <v>59</v>
      </c>
      <c r="G17" s="6">
        <v>250</v>
      </c>
      <c r="H17" s="7">
        <v>250</v>
      </c>
      <c r="I17" s="8" t="s">
        <v>60</v>
      </c>
      <c r="J17" s="5" t="s">
        <v>78</v>
      </c>
      <c r="K17" s="5" t="s">
        <v>62</v>
      </c>
      <c r="L17" s="5" t="s">
        <v>75</v>
      </c>
      <c r="M17" s="5" t="s">
        <v>76</v>
      </c>
      <c r="N17" s="5">
        <v>549494088</v>
      </c>
      <c r="O17" s="5" t="s">
        <v>89</v>
      </c>
      <c r="P17" s="9" t="s">
        <v>80</v>
      </c>
      <c r="Q17" s="9" t="s">
        <v>81</v>
      </c>
      <c r="R17" s="9" t="s">
        <v>69</v>
      </c>
      <c r="S17" s="9" t="s">
        <v>82</v>
      </c>
      <c r="T17" s="8" t="s">
        <v>83</v>
      </c>
      <c r="U17" s="10">
        <v>44.9</v>
      </c>
      <c r="V17" s="7">
        <v>10</v>
      </c>
      <c r="W17" s="10">
        <v>4.49</v>
      </c>
      <c r="X17" s="11">
        <f>ROUND(H17*U17,2)</f>
        <v>11225</v>
      </c>
      <c r="Y17" s="11">
        <f>ROUND(H17*(U17+W17),2)</f>
        <v>12347.5</v>
      </c>
    </row>
    <row r="18" spans="1:25" ht="114.75">
      <c r="A18" s="4">
        <v>10347</v>
      </c>
      <c r="B18" s="4">
        <v>25417</v>
      </c>
      <c r="C18" s="5" t="s">
        <v>56</v>
      </c>
      <c r="D18" s="5" t="s">
        <v>57</v>
      </c>
      <c r="E18" s="5" t="s">
        <v>90</v>
      </c>
      <c r="F18" s="5" t="s">
        <v>59</v>
      </c>
      <c r="G18" s="6">
        <v>250</v>
      </c>
      <c r="H18" s="7">
        <v>250</v>
      </c>
      <c r="I18" s="8" t="s">
        <v>60</v>
      </c>
      <c r="J18" s="5" t="s">
        <v>78</v>
      </c>
      <c r="K18" s="5" t="s">
        <v>62</v>
      </c>
      <c r="L18" s="5" t="s">
        <v>75</v>
      </c>
      <c r="M18" s="5" t="s">
        <v>76</v>
      </c>
      <c r="N18" s="5">
        <v>549494088</v>
      </c>
      <c r="O18" s="5"/>
      <c r="P18" s="9" t="s">
        <v>80</v>
      </c>
      <c r="Q18" s="9" t="s">
        <v>81</v>
      </c>
      <c r="R18" s="9" t="s">
        <v>69</v>
      </c>
      <c r="S18" s="9" t="s">
        <v>82</v>
      </c>
      <c r="T18" s="8" t="s">
        <v>83</v>
      </c>
      <c r="U18" s="10">
        <v>36.6</v>
      </c>
      <c r="V18" s="7">
        <v>10</v>
      </c>
      <c r="W18" s="10">
        <v>3.66</v>
      </c>
      <c r="X18" s="11">
        <f>ROUND(H18*U18,2)</f>
        <v>9150</v>
      </c>
      <c r="Y18" s="11">
        <f>ROUND(H18*(U18+W18),2)</f>
        <v>10065</v>
      </c>
    </row>
    <row r="19" spans="1:25" ht="102.75" thickBot="1">
      <c r="A19" s="4">
        <v>10347</v>
      </c>
      <c r="B19" s="4">
        <v>26576</v>
      </c>
      <c r="C19" s="5" t="s">
        <v>56</v>
      </c>
      <c r="D19" s="5" t="s">
        <v>57</v>
      </c>
      <c r="E19" s="5" t="s">
        <v>91</v>
      </c>
      <c r="F19" s="5" t="s">
        <v>59</v>
      </c>
      <c r="G19" s="6">
        <v>250</v>
      </c>
      <c r="H19" s="7">
        <v>250</v>
      </c>
      <c r="I19" s="8" t="s">
        <v>60</v>
      </c>
      <c r="J19" s="5" t="s">
        <v>78</v>
      </c>
      <c r="K19" s="5" t="s">
        <v>62</v>
      </c>
      <c r="L19" s="5" t="s">
        <v>75</v>
      </c>
      <c r="M19" s="5" t="s">
        <v>76</v>
      </c>
      <c r="N19" s="5">
        <v>549494088</v>
      </c>
      <c r="O19" s="5"/>
      <c r="P19" s="9" t="s">
        <v>80</v>
      </c>
      <c r="Q19" s="9" t="s">
        <v>81</v>
      </c>
      <c r="R19" s="9" t="s">
        <v>69</v>
      </c>
      <c r="S19" s="9" t="s">
        <v>82</v>
      </c>
      <c r="T19" s="8" t="s">
        <v>83</v>
      </c>
      <c r="U19" s="10">
        <v>47.75</v>
      </c>
      <c r="V19" s="7">
        <v>10</v>
      </c>
      <c r="W19" s="10">
        <v>4.775</v>
      </c>
      <c r="X19" s="11">
        <f>ROUND(H19*U19,2)</f>
        <v>11937.5</v>
      </c>
      <c r="Y19" s="11">
        <f>ROUND(H19*(U19+W19),2)</f>
        <v>13131.25</v>
      </c>
    </row>
    <row r="20" spans="1:25" ht="13.5" customHeight="1" thickTop="1">
      <c r="A20" s="12" t="s">
        <v>153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2" t="s">
        <v>74</v>
      </c>
      <c r="W20" s="22"/>
      <c r="X20" s="13">
        <f>SUM(X14:X19)</f>
        <v>71937.5</v>
      </c>
      <c r="Y20" s="13">
        <f>SUM(Y14:Y19)</f>
        <v>80151.25</v>
      </c>
    </row>
    <row r="21" spans="1:2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92" thickBot="1">
      <c r="A22" s="4">
        <v>11425</v>
      </c>
      <c r="B22" s="4">
        <v>27202</v>
      </c>
      <c r="C22" s="5" t="s">
        <v>56</v>
      </c>
      <c r="D22" s="5" t="s">
        <v>57</v>
      </c>
      <c r="E22" s="5" t="s">
        <v>95</v>
      </c>
      <c r="F22" s="5" t="s">
        <v>59</v>
      </c>
      <c r="G22" s="6">
        <v>200</v>
      </c>
      <c r="H22" s="7">
        <v>200</v>
      </c>
      <c r="I22" s="8" t="s">
        <v>96</v>
      </c>
      <c r="J22" s="5" t="s">
        <v>97</v>
      </c>
      <c r="K22" s="5" t="s">
        <v>98</v>
      </c>
      <c r="L22" s="5" t="s">
        <v>92</v>
      </c>
      <c r="M22" s="5" t="s">
        <v>93</v>
      </c>
      <c r="N22" s="5">
        <v>549494808</v>
      </c>
      <c r="O22" s="5" t="s">
        <v>94</v>
      </c>
      <c r="P22" s="9" t="s">
        <v>99</v>
      </c>
      <c r="Q22" s="9" t="s">
        <v>100</v>
      </c>
      <c r="R22" s="9" t="s">
        <v>69</v>
      </c>
      <c r="S22" s="9" t="s">
        <v>101</v>
      </c>
      <c r="T22" s="8" t="s">
        <v>102</v>
      </c>
      <c r="U22" s="10">
        <v>70</v>
      </c>
      <c r="V22" s="7">
        <v>10</v>
      </c>
      <c r="W22" s="10">
        <v>7</v>
      </c>
      <c r="X22" s="11">
        <f>ROUND(H22*U22,2)</f>
        <v>14000</v>
      </c>
      <c r="Y22" s="11">
        <f>ROUND(H22*(U22+W22),2)</f>
        <v>15400</v>
      </c>
    </row>
    <row r="23" spans="1:25" ht="13.5" customHeight="1" thickTop="1">
      <c r="A23" s="12" t="s">
        <v>153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2" t="s">
        <v>74</v>
      </c>
      <c r="W23" s="22"/>
      <c r="X23" s="13">
        <f>SUM(X22:X22)</f>
        <v>14000</v>
      </c>
      <c r="Y23" s="13">
        <f>SUM(Y22:Y22)</f>
        <v>15400</v>
      </c>
    </row>
    <row r="24" spans="1:2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204.75" thickBot="1">
      <c r="A25" s="4">
        <v>11403</v>
      </c>
      <c r="B25" s="4">
        <v>27219</v>
      </c>
      <c r="C25" s="5" t="s">
        <v>56</v>
      </c>
      <c r="D25" s="5" t="s">
        <v>57</v>
      </c>
      <c r="E25" s="5" t="s">
        <v>103</v>
      </c>
      <c r="F25" s="5" t="s">
        <v>59</v>
      </c>
      <c r="G25" s="6">
        <v>1000</v>
      </c>
      <c r="H25" s="7">
        <v>1000</v>
      </c>
      <c r="I25" s="8" t="s">
        <v>96</v>
      </c>
      <c r="J25" s="5" t="s">
        <v>104</v>
      </c>
      <c r="K25" s="5" t="s">
        <v>105</v>
      </c>
      <c r="L25" s="5" t="s">
        <v>106</v>
      </c>
      <c r="M25" s="5" t="s">
        <v>107</v>
      </c>
      <c r="N25" s="5">
        <v>549494469</v>
      </c>
      <c r="O25" s="5"/>
      <c r="P25" s="9" t="s">
        <v>108</v>
      </c>
      <c r="Q25" s="9" t="s">
        <v>109</v>
      </c>
      <c r="R25" s="9" t="s">
        <v>111</v>
      </c>
      <c r="S25" s="9" t="s">
        <v>110</v>
      </c>
      <c r="T25" s="8" t="s">
        <v>112</v>
      </c>
      <c r="U25" s="10">
        <v>23</v>
      </c>
      <c r="V25" s="7">
        <v>10</v>
      </c>
      <c r="W25" s="10">
        <v>2.3</v>
      </c>
      <c r="X25" s="11">
        <f>ROUND(H25*U25,2)</f>
        <v>23000</v>
      </c>
      <c r="Y25" s="11">
        <f>ROUND(H25*(U25+W25),2)</f>
        <v>25300</v>
      </c>
    </row>
    <row r="26" spans="1:25" ht="13.5" customHeight="1" thickTop="1">
      <c r="A26" s="12" t="s">
        <v>153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2" t="s">
        <v>74</v>
      </c>
      <c r="W26" s="22"/>
      <c r="X26" s="13">
        <f>SUM(X25:X25)</f>
        <v>23000</v>
      </c>
      <c r="Y26" s="13">
        <f>SUM(Y25:Y25)</f>
        <v>25300</v>
      </c>
    </row>
    <row r="27" spans="1:2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41" thickBot="1">
      <c r="A28" s="4">
        <v>11437</v>
      </c>
      <c r="B28" s="4">
        <v>27432</v>
      </c>
      <c r="C28" s="5" t="s">
        <v>56</v>
      </c>
      <c r="D28" s="5" t="s">
        <v>57</v>
      </c>
      <c r="E28" s="5" t="s">
        <v>113</v>
      </c>
      <c r="F28" s="5" t="s">
        <v>59</v>
      </c>
      <c r="G28" s="6">
        <v>45</v>
      </c>
      <c r="H28" s="7">
        <v>45</v>
      </c>
      <c r="I28" s="8" t="s">
        <v>60</v>
      </c>
      <c r="J28" s="5" t="s">
        <v>114</v>
      </c>
      <c r="K28" s="5" t="s">
        <v>115</v>
      </c>
      <c r="L28" s="5" t="s">
        <v>116</v>
      </c>
      <c r="M28" s="5" t="s">
        <v>117</v>
      </c>
      <c r="N28" s="5"/>
      <c r="O28" s="5"/>
      <c r="P28" s="9" t="s">
        <v>118</v>
      </c>
      <c r="Q28" s="9" t="s">
        <v>119</v>
      </c>
      <c r="R28" s="9" t="s">
        <v>69</v>
      </c>
      <c r="S28" s="9" t="s">
        <v>120</v>
      </c>
      <c r="T28" s="8" t="s">
        <v>121</v>
      </c>
      <c r="U28" s="10">
        <v>166</v>
      </c>
      <c r="V28" s="7">
        <v>10</v>
      </c>
      <c r="W28" s="10">
        <v>16.6</v>
      </c>
      <c r="X28" s="11">
        <f>ROUND(H28*U28,2)</f>
        <v>7470</v>
      </c>
      <c r="Y28" s="11">
        <f>ROUND(H28*(U28+W28),2)</f>
        <v>8217</v>
      </c>
    </row>
    <row r="29" spans="1:25" ht="13.5" customHeight="1" thickTop="1">
      <c r="A29" s="12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2" t="s">
        <v>74</v>
      </c>
      <c r="W29" s="22"/>
      <c r="X29" s="13">
        <f>SUM(X28:X28)</f>
        <v>7470</v>
      </c>
      <c r="Y29" s="13">
        <f>SUM(Y28:Y28)</f>
        <v>8217</v>
      </c>
    </row>
    <row r="30" spans="1:2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02">
      <c r="A31" s="4">
        <v>11447</v>
      </c>
      <c r="B31" s="4">
        <v>27577</v>
      </c>
      <c r="C31" s="5" t="s">
        <v>124</v>
      </c>
      <c r="D31" s="5" t="s">
        <v>125</v>
      </c>
      <c r="E31" s="5" t="s">
        <v>126</v>
      </c>
      <c r="F31" s="5" t="s">
        <v>59</v>
      </c>
      <c r="G31" s="6">
        <v>5000</v>
      </c>
      <c r="H31" s="7">
        <v>5000</v>
      </c>
      <c r="I31" s="8" t="s">
        <v>96</v>
      </c>
      <c r="J31" s="5" t="s">
        <v>127</v>
      </c>
      <c r="K31" s="5" t="s">
        <v>98</v>
      </c>
      <c r="L31" s="5" t="s">
        <v>122</v>
      </c>
      <c r="M31" s="5" t="s">
        <v>123</v>
      </c>
      <c r="N31" s="5">
        <v>549497509</v>
      </c>
      <c r="O31" s="5" t="s">
        <v>128</v>
      </c>
      <c r="P31" s="9" t="s">
        <v>129</v>
      </c>
      <c r="Q31" s="9" t="s">
        <v>130</v>
      </c>
      <c r="R31" s="9" t="s">
        <v>69</v>
      </c>
      <c r="S31" s="9" t="s">
        <v>131</v>
      </c>
      <c r="T31" s="8" t="s">
        <v>132</v>
      </c>
      <c r="U31" s="10">
        <v>0.24</v>
      </c>
      <c r="V31" s="7">
        <v>20</v>
      </c>
      <c r="W31" s="10">
        <v>0.048</v>
      </c>
      <c r="X31" s="11">
        <f>ROUND(H31*U31,2)</f>
        <v>1200</v>
      </c>
      <c r="Y31" s="11">
        <f>ROUND(H31*(U31+W31),2)</f>
        <v>1440</v>
      </c>
    </row>
    <row r="32" spans="1:25" ht="102.75" thickBot="1">
      <c r="A32" s="4">
        <v>11447</v>
      </c>
      <c r="B32" s="4">
        <v>27595</v>
      </c>
      <c r="C32" s="5" t="s">
        <v>124</v>
      </c>
      <c r="D32" s="5" t="s">
        <v>125</v>
      </c>
      <c r="E32" s="5" t="s">
        <v>133</v>
      </c>
      <c r="F32" s="5" t="s">
        <v>59</v>
      </c>
      <c r="G32" s="6">
        <v>5000</v>
      </c>
      <c r="H32" s="7">
        <v>5000</v>
      </c>
      <c r="I32" s="8" t="s">
        <v>96</v>
      </c>
      <c r="J32" s="5" t="s">
        <v>127</v>
      </c>
      <c r="K32" s="5" t="s">
        <v>98</v>
      </c>
      <c r="L32" s="5" t="s">
        <v>122</v>
      </c>
      <c r="M32" s="5" t="s">
        <v>123</v>
      </c>
      <c r="N32" s="5">
        <v>549497509</v>
      </c>
      <c r="O32" s="5" t="s">
        <v>134</v>
      </c>
      <c r="P32" s="9" t="s">
        <v>129</v>
      </c>
      <c r="Q32" s="9" t="s">
        <v>130</v>
      </c>
      <c r="R32" s="9" t="s">
        <v>69</v>
      </c>
      <c r="S32" s="9" t="s">
        <v>131</v>
      </c>
      <c r="T32" s="8" t="s">
        <v>132</v>
      </c>
      <c r="U32" s="10">
        <v>0.24</v>
      </c>
      <c r="V32" s="7">
        <v>20</v>
      </c>
      <c r="W32" s="10">
        <v>0.048</v>
      </c>
      <c r="X32" s="11">
        <f>ROUND(H32*U32,2)</f>
        <v>1200</v>
      </c>
      <c r="Y32" s="11">
        <f>ROUND(H32*(U32+W32),2)</f>
        <v>1440</v>
      </c>
    </row>
    <row r="33" spans="1:25" ht="13.5" customHeight="1" thickTop="1">
      <c r="A33" s="12" t="s">
        <v>153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2" t="s">
        <v>74</v>
      </c>
      <c r="W33" s="22"/>
      <c r="X33" s="13">
        <f>SUM(X31:X32)</f>
        <v>2400</v>
      </c>
      <c r="Y33" s="13">
        <f>SUM(Y31:Y32)</f>
        <v>2880</v>
      </c>
    </row>
    <row r="34" spans="1:2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6.25" thickBot="1">
      <c r="A35" s="4">
        <v>11452</v>
      </c>
      <c r="B35" s="4">
        <v>27628</v>
      </c>
      <c r="C35" s="5" t="s">
        <v>124</v>
      </c>
      <c r="D35" s="5" t="s">
        <v>125</v>
      </c>
      <c r="E35" s="5" t="s">
        <v>135</v>
      </c>
      <c r="F35" s="5" t="s">
        <v>59</v>
      </c>
      <c r="G35" s="6">
        <v>45000</v>
      </c>
      <c r="H35" s="7">
        <v>45000</v>
      </c>
      <c r="I35" s="8" t="s">
        <v>60</v>
      </c>
      <c r="J35" s="5" t="s">
        <v>61</v>
      </c>
      <c r="K35" s="5" t="s">
        <v>62</v>
      </c>
      <c r="L35" s="5" t="s">
        <v>63</v>
      </c>
      <c r="M35" s="5" t="s">
        <v>64</v>
      </c>
      <c r="N35" s="5">
        <v>549496958</v>
      </c>
      <c r="O35" s="5" t="s">
        <v>136</v>
      </c>
      <c r="P35" s="9" t="s">
        <v>66</v>
      </c>
      <c r="Q35" s="9" t="s">
        <v>67</v>
      </c>
      <c r="R35" s="9" t="s">
        <v>69</v>
      </c>
      <c r="S35" s="9" t="s">
        <v>68</v>
      </c>
      <c r="T35" s="8" t="s">
        <v>137</v>
      </c>
      <c r="U35" s="10">
        <v>0.12</v>
      </c>
      <c r="V35" s="7">
        <v>20</v>
      </c>
      <c r="W35" s="10">
        <v>0.024</v>
      </c>
      <c r="X35" s="11">
        <f>ROUND(H35*U35,2)</f>
        <v>5400</v>
      </c>
      <c r="Y35" s="11">
        <f>ROUND(H35*(U35+W35),2)</f>
        <v>6480</v>
      </c>
    </row>
    <row r="36" spans="1:25" ht="13.5" customHeight="1" thickTop="1">
      <c r="A36" s="12" t="s">
        <v>153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2" t="s">
        <v>74</v>
      </c>
      <c r="W36" s="22"/>
      <c r="X36" s="13">
        <f>SUM(X35:X35)</f>
        <v>5400</v>
      </c>
      <c r="Y36" s="13">
        <f>SUM(Y35:Y35)</f>
        <v>6480</v>
      </c>
    </row>
    <row r="37" spans="1:2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66.5" thickBot="1">
      <c r="A38" s="4">
        <v>11778</v>
      </c>
      <c r="B38" s="4">
        <v>28115</v>
      </c>
      <c r="C38" s="5" t="s">
        <v>56</v>
      </c>
      <c r="D38" s="5" t="s">
        <v>57</v>
      </c>
      <c r="E38" s="5" t="s">
        <v>138</v>
      </c>
      <c r="F38" s="5" t="s">
        <v>59</v>
      </c>
      <c r="G38" s="6">
        <v>500</v>
      </c>
      <c r="H38" s="7">
        <v>500</v>
      </c>
      <c r="I38" s="8" t="s">
        <v>60</v>
      </c>
      <c r="J38" s="5" t="s">
        <v>114</v>
      </c>
      <c r="K38" s="5" t="s">
        <v>115</v>
      </c>
      <c r="L38" s="5" t="s">
        <v>139</v>
      </c>
      <c r="M38" s="5" t="s">
        <v>140</v>
      </c>
      <c r="N38" s="5">
        <v>549493546</v>
      </c>
      <c r="O38" s="5"/>
      <c r="P38" s="9" t="s">
        <v>141</v>
      </c>
      <c r="Q38" s="9" t="s">
        <v>119</v>
      </c>
      <c r="R38" s="9" t="s">
        <v>69</v>
      </c>
      <c r="S38" s="9" t="s">
        <v>131</v>
      </c>
      <c r="T38" s="8" t="s">
        <v>142</v>
      </c>
      <c r="U38" s="10">
        <v>42</v>
      </c>
      <c r="V38" s="7">
        <v>10</v>
      </c>
      <c r="W38" s="10">
        <v>4.2</v>
      </c>
      <c r="X38" s="11">
        <f>ROUND(H38*U38,2)</f>
        <v>21000</v>
      </c>
      <c r="Y38" s="11">
        <f>ROUND(H38*(U38+W38),2)</f>
        <v>23100</v>
      </c>
    </row>
    <row r="39" spans="1:25" ht="13.5" customHeight="1" thickTop="1">
      <c r="A39" s="12" t="s">
        <v>153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2" t="s">
        <v>74</v>
      </c>
      <c r="W39" s="22"/>
      <c r="X39" s="13">
        <f>SUM(X38:X38)</f>
        <v>21000</v>
      </c>
      <c r="Y39" s="13">
        <f>SUM(Y38:Y38)</f>
        <v>23100</v>
      </c>
    </row>
    <row r="40" spans="1:2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 t="s">
        <v>143</v>
      </c>
      <c r="W41" s="24"/>
      <c r="X41" s="15">
        <f>(0)+SUM(X9,X12,X20,X23,X26,X29,X33,X36,X39)</f>
        <v>513297.5</v>
      </c>
      <c r="Y41" s="15">
        <f>(0)+SUM(Y9,Y12,Y20,Y23,Y26,Y29,Y33,Y36,Y39)</f>
        <v>598651.25</v>
      </c>
    </row>
    <row r="42" spans="1:2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</sheetData>
  <mergeCells count="20">
    <mergeCell ref="V12:W12"/>
    <mergeCell ref="V39:W39"/>
    <mergeCell ref="A41:U41"/>
    <mergeCell ref="V41:W41"/>
    <mergeCell ref="V33:W33"/>
    <mergeCell ref="V36:W36"/>
    <mergeCell ref="V26:W26"/>
    <mergeCell ref="V29:W29"/>
    <mergeCell ref="V20:W20"/>
    <mergeCell ref="V23:W23"/>
    <mergeCell ref="T4:W4"/>
    <mergeCell ref="X4:Y4"/>
    <mergeCell ref="V9:W9"/>
    <mergeCell ref="A1:Y1"/>
    <mergeCell ref="B3:Y3"/>
    <mergeCell ref="A4:G4"/>
    <mergeCell ref="H4:I4"/>
    <mergeCell ref="J4:K4"/>
    <mergeCell ref="L4:O4"/>
    <mergeCell ref="P4:S4"/>
  </mergeCells>
  <hyperlinks>
    <hyperlink ref="M10" r:id="rId1" display="111378@mail.muni.cz"/>
    <hyperlink ref="M11" r:id="rId2" display="111378@mail.muni.cz"/>
  </hyperlinks>
  <printOptions/>
  <pageMargins left="0.2755905511811024" right="0.2362204724409449" top="0.1968503937007874" bottom="0.2362204724409449" header="0.1968503937007874" footer="0.1968503937007874"/>
  <pageSetup fitToHeight="2" fitToWidth="1" horizontalDpi="300" verticalDpi="300" orientation="landscape" paperSize="8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"/>
  <sheetViews>
    <sheetView workbookViewId="0" topLeftCell="A1">
      <pane ySplit="5" topLeftCell="BM6" activePane="bottomLeft" state="frozen"/>
      <selection pane="topLeft" activeCell="A1" sqref="A1"/>
      <selection pane="bottomLeft" activeCell="A1" sqref="A1:BB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1.7109375" style="0" customWidth="1"/>
    <col min="4" max="4" width="24.57421875" style="0" customWidth="1"/>
    <col min="5" max="5" width="28.140625" style="0" customWidth="1"/>
    <col min="6" max="6" width="22.28125" style="0" customWidth="1"/>
    <col min="7" max="7" width="51.57421875" style="0" customWidth="1"/>
    <col min="8" max="8" width="10.57421875" style="0" customWidth="1"/>
    <col min="9" max="9" width="18.7109375" style="0" customWidth="1"/>
    <col min="10" max="10" width="23.421875" style="0" customWidth="1"/>
    <col min="11" max="11" width="38.7109375" style="0" customWidth="1"/>
    <col min="12" max="12" width="79.7109375" style="0" customWidth="1"/>
    <col min="13" max="13" width="38.7109375" style="0" customWidth="1"/>
    <col min="14" max="14" width="9.421875" style="0" customWidth="1"/>
    <col min="15" max="15" width="7.00390625" style="0" customWidth="1"/>
    <col min="16" max="16" width="10.57421875" style="0" customWidth="1"/>
    <col min="17" max="17" width="4.7109375" style="0" customWidth="1"/>
    <col min="18" max="19" width="25.7109375" style="0" customWidth="1"/>
    <col min="20" max="20" width="14.00390625" style="0" customWidth="1"/>
    <col min="21" max="21" width="27.00390625" style="0" customWidth="1"/>
    <col min="22" max="23" width="34.00390625" style="0" customWidth="1"/>
    <col min="24" max="24" width="8.140625" style="0" customWidth="1"/>
    <col min="25" max="26" width="17.57421875" style="0" customWidth="1"/>
    <col min="27" max="27" width="10.57421875" style="0" customWidth="1"/>
    <col min="28" max="28" width="23.421875" style="0" customWidth="1"/>
    <col min="29" max="29" width="29.28125" style="0" customWidth="1"/>
    <col min="30" max="30" width="24.57421875" style="0" customWidth="1"/>
    <col min="31" max="31" width="77.28125" style="0" customWidth="1"/>
    <col min="32" max="32" width="31.57421875" style="0" customWidth="1"/>
    <col min="33" max="33" width="8.140625" style="0" customWidth="1"/>
    <col min="34" max="34" width="10.57421875" style="0" customWidth="1"/>
    <col min="35" max="35" width="12.8515625" style="0" customWidth="1"/>
    <col min="36" max="36" width="8.140625" style="0" customWidth="1"/>
    <col min="37" max="37" width="14.00390625" style="0" customWidth="1"/>
    <col min="38" max="38" width="8.140625" style="0" customWidth="1"/>
    <col min="39" max="39" width="10.57421875" style="0" customWidth="1"/>
    <col min="40" max="40" width="12.8515625" style="0" customWidth="1"/>
    <col min="41" max="41" width="8.140625" style="0" customWidth="1"/>
    <col min="42" max="42" width="14.00390625" style="0" customWidth="1"/>
    <col min="43" max="43" width="28.140625" style="0" customWidth="1"/>
    <col min="44" max="44" width="15.28125" style="0" customWidth="1"/>
    <col min="45" max="45" width="14.00390625" style="0" customWidth="1"/>
    <col min="46" max="46" width="32.8515625" style="0" customWidth="1"/>
    <col min="47" max="47" width="34.00390625" style="0" customWidth="1"/>
    <col min="48" max="49" width="24.57421875" style="0" customWidth="1"/>
    <col min="50" max="50" width="21.140625" style="0" customWidth="1"/>
    <col min="51" max="51" width="11.7109375" style="0" customWidth="1"/>
    <col min="52" max="52" width="14.00390625" style="0" customWidth="1"/>
    <col min="53" max="54" width="27.00390625" style="0" customWidth="1"/>
  </cols>
  <sheetData>
    <row r="1" spans="1:5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>
      <c r="A3" s="17" t="s">
        <v>1</v>
      </c>
      <c r="B3" s="17"/>
      <c r="C3" s="17"/>
      <c r="D3" s="17"/>
      <c r="E3" s="17"/>
      <c r="F3" s="17"/>
      <c r="G3" s="17"/>
      <c r="H3" s="18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 t="s">
        <v>3</v>
      </c>
      <c r="Q4" s="20"/>
      <c r="R4" s="19"/>
      <c r="S4" s="19"/>
      <c r="T4" s="21" t="s">
        <v>4</v>
      </c>
      <c r="U4" s="21"/>
      <c r="V4" s="21"/>
      <c r="W4" s="21"/>
      <c r="X4" s="21"/>
      <c r="Y4" s="21"/>
      <c r="Z4" s="21"/>
      <c r="AA4" s="19"/>
      <c r="AB4" s="19"/>
      <c r="AC4" s="19"/>
      <c r="AD4" s="19"/>
      <c r="AE4" s="19"/>
      <c r="AF4" s="19"/>
      <c r="AG4" s="21" t="s">
        <v>5</v>
      </c>
      <c r="AH4" s="21"/>
      <c r="AI4" s="21"/>
      <c r="AJ4" s="21"/>
      <c r="AK4" s="21"/>
      <c r="AL4" s="20" t="s">
        <v>6</v>
      </c>
      <c r="AM4" s="20"/>
      <c r="AN4" s="20"/>
      <c r="AO4" s="20"/>
      <c r="AP4" s="20"/>
      <c r="AQ4" s="19"/>
      <c r="AR4" s="19"/>
      <c r="AS4" s="19"/>
      <c r="AT4" s="19"/>
      <c r="AU4" s="19"/>
      <c r="AV4" s="19"/>
      <c r="AW4" s="20" t="s">
        <v>3</v>
      </c>
      <c r="AX4" s="20"/>
      <c r="AY4" s="20"/>
      <c r="AZ4" s="20"/>
      <c r="BA4" s="19"/>
      <c r="BB4" s="19"/>
    </row>
    <row r="5" spans="1:54" ht="51" customHeight="1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34</v>
      </c>
      <c r="AC5" s="3" t="s">
        <v>35</v>
      </c>
      <c r="AD5" s="3" t="s">
        <v>36</v>
      </c>
      <c r="AE5" s="3" t="s">
        <v>37</v>
      </c>
      <c r="AF5" s="3" t="s">
        <v>38</v>
      </c>
      <c r="AG5" s="3" t="s">
        <v>39</v>
      </c>
      <c r="AH5" s="3" t="s">
        <v>40</v>
      </c>
      <c r="AI5" s="3" t="s">
        <v>41</v>
      </c>
      <c r="AJ5" s="3" t="s">
        <v>42</v>
      </c>
      <c r="AK5" s="3" t="s">
        <v>43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</row>
  </sheetData>
  <sheetProtection sheet="1"/>
  <mergeCells count="13">
    <mergeCell ref="AQ4:AV4"/>
    <mergeCell ref="AW4:AZ4"/>
    <mergeCell ref="BA4:BB4"/>
    <mergeCell ref="A1:BB1"/>
    <mergeCell ref="A3:G3"/>
    <mergeCell ref="H3:BB3"/>
    <mergeCell ref="A4:O4"/>
    <mergeCell ref="P4:Q4"/>
    <mergeCell ref="R4:S4"/>
    <mergeCell ref="T4:Z4"/>
    <mergeCell ref="AA4:AF4"/>
    <mergeCell ref="AG4:AK4"/>
    <mergeCell ref="AL4:AP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2011-06-30T08:31:10Z</cp:lastPrinted>
  <dcterms:created xsi:type="dcterms:W3CDTF">2011-06-30T08:23:50Z</dcterms:created>
  <dcterms:modified xsi:type="dcterms:W3CDTF">2011-06-30T09:43:37Z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