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0" yWindow="30" windowWidth="11970" windowHeight="12870" activeTab="5"/>
  </bookViews>
  <sheets>
    <sheet name="Krycí list" sheetId="1" r:id="rId1"/>
    <sheet name="Rek. VN" sheetId="2" r:id="rId2"/>
    <sheet name="VN" sheetId="3" r:id="rId3"/>
    <sheet name="Rekapitulace" sheetId="4" r:id="rId4"/>
    <sheet name="fas. Z - vstup" sheetId="5" r:id="rId5"/>
    <sheet name="Jihozápadní pohled na vstup" sheetId="6" r:id="rId6"/>
  </sheets>
  <definedNames>
    <definedName name="BPK1">'fas. Z - vstup'!#REF!</definedName>
    <definedName name="BPK2">'fas. Z - vstup'!#REF!</definedName>
    <definedName name="BPK3">'fas. Z - vstup'!#REF!</definedName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'Rekapitulace'!$G$11</definedName>
    <definedName name="Dodavka0">'fas. Z - vstup'!#REF!</definedName>
    <definedName name="HSV">'Rekapitulace'!$E$11</definedName>
    <definedName name="HSV0">'fas. Z - vstup'!#REF!</definedName>
    <definedName name="HZS">'Rekapitulace'!$I$11</definedName>
    <definedName name="HZS0">'fas. Z - vstup'!#REF!</definedName>
    <definedName name="JKSO">'Krycí list'!$F$4</definedName>
    <definedName name="MJ">'Krycí list'!$G$4</definedName>
    <definedName name="Mont">'Rekapitulace'!$H$11</definedName>
    <definedName name="Montaz0">'fas. Z - vstup'!#REF!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4">'fas. Z - vstup'!$1:$6</definedName>
    <definedName name="_xlnm.Print_Titles" localSheetId="3">'Rekapitulace'!$1:$6</definedName>
    <definedName name="Objednatel">'Krycí list'!$C$8</definedName>
    <definedName name="_xlnm.Print_Area" localSheetId="4">'fas. Z - vstup'!$A$1:$G$43</definedName>
    <definedName name="_xlnm.Print_Area" localSheetId="0">'Krycí list'!$A$1:$G$44</definedName>
    <definedName name="_xlnm.Print_Area" localSheetId="3">'Rekapitulace'!$A$1:$I$13</definedName>
    <definedName name="PocetMJ">'Krycí list'!$G$7</definedName>
    <definedName name="Poznamka">'Krycí list'!$B$36</definedName>
    <definedName name="Projektant">'Krycí list'!$C$7</definedName>
    <definedName name="PSV">'Rekapitulace'!$F$11</definedName>
    <definedName name="PSV0">'fas. Z - vstup'!#REF!</definedName>
    <definedName name="SloupecCC">'fas. Z - vstup'!$G$6</definedName>
    <definedName name="SloupecCisloPol">'fas. Z - vstup'!$B$6</definedName>
    <definedName name="SloupecJC">'fas. Z - vstup'!$F$6</definedName>
    <definedName name="SloupecMJ">'fas. Z - vstup'!$D$6</definedName>
    <definedName name="SloupecMnozstvi">'fas. Z - vstup'!$E$6</definedName>
    <definedName name="SloupecNazPol">'fas. Z - vstup'!$C$6</definedName>
    <definedName name="SloupecPC">'fas. Z - vstup'!$A$6</definedName>
    <definedName name="solver_lin" localSheetId="4" hidden="1">0</definedName>
    <definedName name="solver_num" localSheetId="4" hidden="1">0</definedName>
    <definedName name="solver_opt" localSheetId="4" hidden="1">'fas. Z - vstup'!#REF!</definedName>
    <definedName name="solver_typ" localSheetId="4" hidden="1">1</definedName>
    <definedName name="solver_val" localSheetId="4" hidden="1">0</definedName>
    <definedName name="Typ">'fas. Z - vstup'!#REF!</definedName>
    <definedName name="VRN">'Rekapitulace'!#REF!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list'!$F$31</definedName>
    <definedName name="Zaklad5">'Krycí list'!$F$29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<sst xmlns="http://schemas.openxmlformats.org/spreadsheetml/2006/main" count="216" uniqueCount="144">
  <si>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</si>
  <si>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</si>
  <si>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</si>
  <si>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</si>
  <si>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</si>
  <si>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</si>
  <si>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</si>
  <si>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</si>
  <si>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</si>
  <si>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</si>
  <si>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</si>
  <si>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</si>
  <si>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</si>
  <si>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</si>
  <si>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</si>
  <si>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</si>
  <si>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</si>
  <si>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</si>
  <si>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</si>
  <si>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</si>
  <si>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</si>
  <si>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</si>
  <si>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</si>
  <si>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</si>
  <si>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</si>
  <si>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</si>
  <si>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</si>
  <si>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</si>
  <si>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</si>
  <si>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</si>
  <si>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</si>
  <si>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</si>
  <si>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</si>
  <si>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</si>
  <si>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</si>
  <si>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</si>
  <si>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</si>
  <si>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</si>
  <si>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</si>
  <si>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</si>
  <si>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</si>
  <si>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</si>
  <si>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</si>
  <si>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</si>
  <si>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</si>
  <si>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</si>
  <si>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</si>
  <si>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</si>
  <si>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</si>
  <si>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</si>
  <si>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</si>
  <si>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</si>
  <si>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</si>
  <si>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</si>
  <si>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</si>
  <si>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</si>
  <si>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</si>
  <si>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</si>
  <si>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</si>
  <si>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</si>
  <si>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</si>
  <si>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m2</t>
  </si>
  <si>
    <t>3</t>
  </si>
  <si>
    <t xml:space="preserve"> m2</t>
  </si>
  <si>
    <t>4</t>
  </si>
  <si>
    <t>mb</t>
  </si>
  <si>
    <t>odvoz suti,uložení na skládku,kont 3t</t>
  </si>
  <si>
    <t>kont</t>
  </si>
  <si>
    <t>2</t>
  </si>
  <si>
    <t xml:space="preserve">manipulace </t>
  </si>
  <si>
    <t>Pomocné práce</t>
  </si>
  <si>
    <t>zakrývání stavebních výplní</t>
  </si>
  <si>
    <t>zakrývání klemp. Kcí</t>
  </si>
  <si>
    <t>Nátěr fasády slož.3 - 4</t>
  </si>
  <si>
    <t xml:space="preserve">celoplošný oplach tlakovou vodou 200bar </t>
  </si>
  <si>
    <t>Mont.+ demont. lešení  leh.řad s podlahami,š. do 1 m, H 30 m lešení SPRINT</t>
  </si>
  <si>
    <t>Příplatek za každý měsíc použití lešení k pol. lešení SPRINT - 30 dní</t>
  </si>
  <si>
    <t xml:space="preserve">Lešení </t>
  </si>
  <si>
    <t>PřF MU Kotl.</t>
  </si>
  <si>
    <t>Přírodovědná fakulta</t>
  </si>
  <si>
    <t>Rekonstrukce fasádního pláště - oprava nadpraží.</t>
  </si>
  <si>
    <t xml:space="preserve">Oprava omítek fasády složitosti 3 -4. - </t>
  </si>
  <si>
    <t>soub.</t>
  </si>
  <si>
    <t>pomocné konstrukce na ochranu oken a klemp. prvků při bourání om ítek nadpraží a nesoudržných šambrán.</t>
  </si>
  <si>
    <t>kus</t>
  </si>
  <si>
    <t>Fasáda Západ - vstup</t>
  </si>
  <si>
    <t xml:space="preserve">mechanické ruční odstranění omítek nadpraží a šambrán </t>
  </si>
  <si>
    <t>očištění obnaženého zdiva včetně spar</t>
  </si>
  <si>
    <t>penetrace obnaženého zdiva včetně napuštění trhlin a spar</t>
  </si>
  <si>
    <t>doplnění ocel. Výstuže žár Pzn</t>
  </si>
  <si>
    <t>Oprava nadpraží oken - jeden kus</t>
  </si>
  <si>
    <t>oprava oken celkem</t>
  </si>
  <si>
    <t>náklady na jedno okno</t>
  </si>
  <si>
    <t>doplnění omítek šambrán ve složení - cementový postřik, jádrové omítky , štuk - vytažení šablonou. Včetně opravy klenáku</t>
  </si>
  <si>
    <t>fasáda Západní - vstup</t>
  </si>
  <si>
    <t xml:space="preserve">Datum  </t>
  </si>
  <si>
    <t>SO 01</t>
  </si>
  <si>
    <t>Západní fasáda</t>
  </si>
  <si>
    <t>Vedlejší a ostaní náklady</t>
  </si>
  <si>
    <t>REKAPITULACE DÍLŮ</t>
  </si>
  <si>
    <t>Díl</t>
  </si>
  <si>
    <t>Typ dílu</t>
  </si>
  <si>
    <t>Celkem</t>
  </si>
  <si>
    <t>VN</t>
  </si>
  <si>
    <t>Vedlejší náklady</t>
  </si>
  <si>
    <t>S:</t>
  </si>
  <si>
    <t>009c</t>
  </si>
  <si>
    <t>O:</t>
  </si>
  <si>
    <t>001</t>
  </si>
  <si>
    <t>R:</t>
  </si>
  <si>
    <t>000</t>
  </si>
  <si>
    <t>celkem</t>
  </si>
  <si>
    <t>210</t>
  </si>
  <si>
    <t>Zařízení staveniště</t>
  </si>
  <si>
    <t>kpl</t>
  </si>
  <si>
    <t>220</t>
  </si>
  <si>
    <t>Inženýrská činnost</t>
  </si>
  <si>
    <t>230</t>
  </si>
  <si>
    <t>Ztížené výrobní podmínky</t>
  </si>
  <si>
    <t>240</t>
  </si>
  <si>
    <t>Správní a místní poplatky, zábory</t>
  </si>
  <si>
    <t>260</t>
  </si>
  <si>
    <t>Vytyčení inženýrských sítí</t>
  </si>
  <si>
    <t>270</t>
  </si>
  <si>
    <t>Geodetické vyměření, zaměření stavby včetně zaměření pro zákres do digitální mapy, geometrický plán</t>
  </si>
  <si>
    <t>290</t>
  </si>
  <si>
    <t>Technik BOZP</t>
  </si>
  <si>
    <t>PřF MU Kotl. SO 01</t>
  </si>
  <si>
    <t>Západní fasáda Rekonstrukce fasádního pláště - oprava nadpraží.</t>
  </si>
  <si>
    <t>montáž ochranných sítí</t>
  </si>
  <si>
    <t>nájemochranných sítí</t>
  </si>
  <si>
    <t>demontáž ochranných sítí</t>
  </si>
  <si>
    <t>zřízení ochranné podchozí stříšky - montáž demont., nájem</t>
  </si>
  <si>
    <t xml:space="preserve">mechanické ruční odstranění nesoudržných omítek stáv. Fas. - 40% plochy </t>
  </si>
  <si>
    <r>
      <t xml:space="preserve">lokální oprava omítek vápenocementových slož.3-4  - </t>
    </r>
    <r>
      <rPr>
        <b/>
        <sz val="8"/>
        <rFont val="Arial CE"/>
        <family val="0"/>
      </rPr>
      <t>penetrace podkladu</t>
    </r>
    <r>
      <rPr>
        <sz val="8"/>
        <rFont val="Arial CE"/>
        <family val="2"/>
      </rPr>
      <t xml:space="preserve">, </t>
    </r>
    <r>
      <rPr>
        <sz val="8"/>
        <color indexed="10"/>
        <rFont val="Arial CE"/>
        <family val="0"/>
      </rPr>
      <t xml:space="preserve"> 40</t>
    </r>
    <r>
      <rPr>
        <b/>
        <sz val="8"/>
        <color indexed="10"/>
        <rFont val="Arial CE"/>
        <family val="0"/>
      </rPr>
      <t>%</t>
    </r>
    <r>
      <rPr>
        <b/>
        <sz val="8"/>
        <color indexed="10"/>
        <rFont val="Arial CE"/>
        <family val="0"/>
      </rPr>
      <t xml:space="preserve"> plochy</t>
    </r>
  </si>
  <si>
    <r>
      <t xml:space="preserve">lokální oprava omítek vápenocementových slož.3-4 ve složení - </t>
    </r>
    <r>
      <rPr>
        <b/>
        <sz val="8"/>
        <rFont val="Arial CE"/>
        <family val="0"/>
      </rPr>
      <t xml:space="preserve"> omítka jádrová</t>
    </r>
    <r>
      <rPr>
        <sz val="8"/>
        <rFont val="Arial CE"/>
        <family val="2"/>
      </rPr>
      <t xml:space="preserve">, </t>
    </r>
    <r>
      <rPr>
        <sz val="8"/>
        <color indexed="10"/>
        <rFont val="Arial CE"/>
        <family val="0"/>
      </rPr>
      <t>4</t>
    </r>
    <r>
      <rPr>
        <b/>
        <sz val="8"/>
        <color indexed="10"/>
        <rFont val="Arial CE"/>
        <family val="0"/>
      </rPr>
      <t>0</t>
    </r>
    <r>
      <rPr>
        <b/>
        <sz val="8"/>
        <color indexed="10"/>
        <rFont val="Arial CE"/>
        <family val="0"/>
      </rPr>
      <t>% plochy</t>
    </r>
  </si>
  <si>
    <r>
      <t>lokální oprava omítek vápenocementových slož.3-4 ve složení - štuková omítka,</t>
    </r>
    <r>
      <rPr>
        <sz val="8"/>
        <color indexed="10"/>
        <rFont val="Arial CE"/>
        <family val="0"/>
      </rPr>
      <t xml:space="preserve"> 4</t>
    </r>
    <r>
      <rPr>
        <b/>
        <sz val="8"/>
        <color indexed="10"/>
        <rFont val="Arial CE"/>
        <family val="0"/>
      </rPr>
      <t xml:space="preserve">0% </t>
    </r>
    <r>
      <rPr>
        <b/>
        <sz val="8"/>
        <color indexed="10"/>
        <rFont val="Arial CE"/>
        <family val="0"/>
      </rPr>
      <t>plochy</t>
    </r>
  </si>
  <si>
    <t>vyplnění spar zdiva maltou min přídržnost 5 Mpa - doplnění cihlou pálenou</t>
  </si>
  <si>
    <t xml:space="preserve">hloubková penetrace pod silikonový fasádní nátěr  </t>
  </si>
  <si>
    <t xml:space="preserve">2x nátěr siliconový fasádní - armovací mikrovlákno  </t>
  </si>
  <si>
    <t>úklid stavby</t>
  </si>
  <si>
    <t>mytí oken</t>
  </si>
  <si>
    <t>ZRN+VN+HZS</t>
  </si>
  <si>
    <t>VN celkem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</si>
</sst>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_ ;\-#,##0.00\ "/>
    <numFmt numFmtId="170" formatCode="0.000"/>
    <numFmt numFmtId="171" formatCode="0.0000"/>
    <numFmt numFmtId="172" formatCode="#,##0.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5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color indexed="10"/>
      <name val="Arial CE"/>
      <family val="2"/>
    </font>
    <font>
      <b/>
      <sz val="8"/>
      <color indexed="10"/>
      <name val="Arial CE"/>
      <family val="0"/>
    </font>
    <font>
      <b/>
      <sz val="8"/>
      <name val="Arial CE"/>
      <family val="0"/>
    </font>
    <font>
      <b/>
      <sz val="11"/>
      <name val="Arial CE"/>
      <family val="0"/>
    </font>
    <font>
      <sz val="8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5" fillId="33" borderId="14" xfId="0" applyNumberFormat="1" applyFon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4" fillId="0" borderId="27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1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7" fontId="0" fillId="0" borderId="24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33" borderId="43" xfId="0" applyFont="1" applyFill="1" applyBorder="1" applyAlignment="1">
      <alignment/>
    </xf>
    <xf numFmtId="0" fontId="7" fillId="33" borderId="44" xfId="0" applyFont="1" applyFill="1" applyBorder="1" applyAlignment="1">
      <alignment/>
    </xf>
    <xf numFmtId="0" fontId="7" fillId="33" borderId="47" xfId="0" applyFont="1" applyFill="1" applyBorder="1" applyAlignment="1">
      <alignment/>
    </xf>
    <xf numFmtId="167" fontId="7" fillId="33" borderId="44" xfId="0" applyNumberFormat="1" applyFont="1" applyFill="1" applyBorder="1" applyAlignment="1">
      <alignment/>
    </xf>
    <xf numFmtId="0" fontId="7" fillId="33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9" xfId="48" applyFont="1" applyBorder="1">
      <alignment/>
      <protection/>
    </xf>
    <xf numFmtId="0" fontId="0" fillId="0" borderId="49" xfId="48" applyBorder="1">
      <alignment/>
      <protection/>
    </xf>
    <xf numFmtId="0" fontId="0" fillId="0" borderId="49" xfId="48" applyBorder="1" applyAlignment="1">
      <alignment horizontal="right"/>
      <protection/>
    </xf>
    <xf numFmtId="0" fontId="0" fillId="0" borderId="50" xfId="48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1" xfId="0" applyNumberFormat="1" applyBorder="1" applyAlignment="1">
      <alignment/>
    </xf>
    <xf numFmtId="0" fontId="3" fillId="0" borderId="52" xfId="48" applyFont="1" applyBorder="1">
      <alignment/>
      <protection/>
    </xf>
    <xf numFmtId="0" fontId="0" fillId="0" borderId="52" xfId="48" applyBorder="1">
      <alignment/>
      <protection/>
    </xf>
    <xf numFmtId="0" fontId="0" fillId="0" borderId="52" xfId="48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34" borderId="30" xfId="0" applyNumberFormat="1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0" fontId="1" fillId="34" borderId="53" xfId="0" applyFont="1" applyFill="1" applyBorder="1" applyAlignment="1">
      <alignment/>
    </xf>
    <xf numFmtId="0" fontId="1" fillId="34" borderId="54" xfId="0" applyFont="1" applyFill="1" applyBorder="1" applyAlignment="1">
      <alignment/>
    </xf>
    <xf numFmtId="0" fontId="1" fillId="34" borderId="55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3" fontId="1" fillId="33" borderId="32" xfId="0" applyNumberFormat="1" applyFont="1" applyFill="1" applyBorder="1" applyAlignment="1">
      <alignment/>
    </xf>
    <xf numFmtId="3" fontId="1" fillId="33" borderId="53" xfId="0" applyNumberFormat="1" applyFont="1" applyFill="1" applyBorder="1" applyAlignment="1">
      <alignment/>
    </xf>
    <xf numFmtId="3" fontId="1" fillId="33" borderId="54" xfId="0" applyNumberFormat="1" applyFont="1" applyFill="1" applyBorder="1" applyAlignment="1">
      <alignment/>
    </xf>
    <xf numFmtId="3" fontId="1" fillId="33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8">
      <alignment/>
      <protection/>
    </xf>
    <xf numFmtId="0" fontId="11" fillId="0" borderId="0" xfId="48" applyFont="1" applyAlignment="1">
      <alignment horizontal="centerContinuous"/>
      <protection/>
    </xf>
    <xf numFmtId="0" fontId="12" fillId="0" borderId="0" xfId="48" applyFont="1" applyAlignment="1">
      <alignment horizontal="centerContinuous"/>
      <protection/>
    </xf>
    <xf numFmtId="0" fontId="12" fillId="0" borderId="0" xfId="48" applyFont="1" applyAlignment="1">
      <alignment horizontal="right"/>
      <protection/>
    </xf>
    <xf numFmtId="0" fontId="9" fillId="0" borderId="50" xfId="48" applyFont="1" applyBorder="1" applyAlignment="1">
      <alignment horizontal="right"/>
      <protection/>
    </xf>
    <xf numFmtId="0" fontId="0" fillId="0" borderId="49" xfId="48" applyBorder="1" applyAlignment="1">
      <alignment horizontal="left"/>
      <protection/>
    </xf>
    <xf numFmtId="0" fontId="0" fillId="0" borderId="51" xfId="48" applyBorder="1">
      <alignment/>
      <protection/>
    </xf>
    <xf numFmtId="0" fontId="0" fillId="0" borderId="0" xfId="48" applyFont="1">
      <alignment/>
      <protection/>
    </xf>
    <xf numFmtId="0" fontId="0" fillId="0" borderId="0" xfId="48" applyAlignment="1">
      <alignment horizontal="right"/>
      <protection/>
    </xf>
    <xf numFmtId="0" fontId="0" fillId="0" borderId="0" xfId="48" applyAlignment="1">
      <alignment/>
      <protection/>
    </xf>
    <xf numFmtId="49" fontId="9" fillId="34" borderId="56" xfId="48" applyNumberFormat="1" applyFont="1" applyFill="1" applyBorder="1">
      <alignment/>
      <protection/>
    </xf>
    <xf numFmtId="0" fontId="9" fillId="34" borderId="39" xfId="48" applyFont="1" applyFill="1" applyBorder="1" applyAlignment="1">
      <alignment horizontal="center"/>
      <protection/>
    </xf>
    <xf numFmtId="0" fontId="9" fillId="34" borderId="39" xfId="48" applyNumberFormat="1" applyFont="1" applyFill="1" applyBorder="1" applyAlignment="1">
      <alignment horizontal="center"/>
      <protection/>
    </xf>
    <xf numFmtId="0" fontId="9" fillId="34" borderId="56" xfId="48" applyFont="1" applyFill="1" applyBorder="1" applyAlignment="1">
      <alignment horizontal="center"/>
      <protection/>
    </xf>
    <xf numFmtId="0" fontId="0" fillId="0" borderId="57" xfId="48" applyFont="1" applyBorder="1" applyAlignment="1">
      <alignment horizontal="center"/>
      <protection/>
    </xf>
    <xf numFmtId="49" fontId="8" fillId="0" borderId="57" xfId="48" applyNumberFormat="1" applyFont="1" applyBorder="1" applyAlignment="1">
      <alignment horizontal="center" shrinkToFit="1"/>
      <protection/>
    </xf>
    <xf numFmtId="4" fontId="8" fillId="0" borderId="57" xfId="48" applyNumberFormat="1" applyFont="1" applyBorder="1" applyAlignment="1">
      <alignment horizontal="right"/>
      <protection/>
    </xf>
    <xf numFmtId="4" fontId="8" fillId="0" borderId="57" xfId="48" applyNumberFormat="1" applyFont="1" applyBorder="1">
      <alignment/>
      <protection/>
    </xf>
    <xf numFmtId="0" fontId="0" fillId="33" borderId="58" xfId="48" applyFill="1" applyBorder="1" applyAlignment="1">
      <alignment horizontal="center"/>
      <protection/>
    </xf>
    <xf numFmtId="4" fontId="0" fillId="33" borderId="58" xfId="48" applyNumberFormat="1" applyFill="1" applyBorder="1" applyAlignment="1">
      <alignment horizontal="right"/>
      <protection/>
    </xf>
    <xf numFmtId="4" fontId="1" fillId="33" borderId="58" xfId="48" applyNumberFormat="1" applyFont="1" applyFill="1" applyBorder="1">
      <alignment/>
      <protection/>
    </xf>
    <xf numFmtId="3" fontId="0" fillId="0" borderId="0" xfId="48" applyNumberFormat="1">
      <alignment/>
      <protection/>
    </xf>
    <xf numFmtId="0" fontId="0" fillId="0" borderId="0" xfId="48" applyBorder="1">
      <alignment/>
      <protection/>
    </xf>
    <xf numFmtId="0" fontId="0" fillId="0" borderId="0" xfId="48" applyBorder="1" applyAlignment="1">
      <alignment horizontal="right"/>
      <protection/>
    </xf>
    <xf numFmtId="49" fontId="9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49" fontId="8" fillId="0" borderId="57" xfId="48" applyNumberFormat="1" applyFont="1" applyBorder="1" applyAlignment="1">
      <alignment horizontal="center" shrinkToFit="1"/>
      <protection/>
    </xf>
    <xf numFmtId="4" fontId="8" fillId="0" borderId="57" xfId="48" applyNumberFormat="1" applyFont="1" applyBorder="1" applyAlignment="1">
      <alignment horizontal="right"/>
      <protection/>
    </xf>
    <xf numFmtId="4" fontId="8" fillId="0" borderId="57" xfId="48" applyNumberFormat="1" applyFont="1" applyBorder="1">
      <alignment/>
      <protection/>
    </xf>
    <xf numFmtId="0" fontId="8" fillId="0" borderId="0" xfId="48" applyFont="1">
      <alignment/>
      <protection/>
    </xf>
    <xf numFmtId="0" fontId="12" fillId="0" borderId="0" xfId="48" applyFont="1" applyAlignment="1">
      <alignment horizontal="centerContinuous" wrapText="1"/>
      <protection/>
    </xf>
    <xf numFmtId="0" fontId="3" fillId="0" borderId="49" xfId="48" applyFont="1" applyBorder="1" applyAlignment="1">
      <alignment wrapText="1"/>
      <protection/>
    </xf>
    <xf numFmtId="0" fontId="3" fillId="0" borderId="52" xfId="48" applyFont="1" applyBorder="1" applyAlignment="1">
      <alignment wrapText="1"/>
      <protection/>
    </xf>
    <xf numFmtId="0" fontId="9" fillId="34" borderId="39" xfId="48" applyFont="1" applyFill="1" applyBorder="1" applyAlignment="1">
      <alignment horizontal="center" wrapText="1"/>
      <protection/>
    </xf>
    <xf numFmtId="0" fontId="8" fillId="0" borderId="57" xfId="48" applyFont="1" applyBorder="1" applyAlignment="1">
      <alignment wrapText="1" shrinkToFit="1"/>
      <protection/>
    </xf>
    <xf numFmtId="0" fontId="3" fillId="33" borderId="58" xfId="48" applyFont="1" applyFill="1" applyBorder="1" applyAlignment="1">
      <alignment wrapText="1"/>
      <protection/>
    </xf>
    <xf numFmtId="0" fontId="0" fillId="0" borderId="0" xfId="48" applyAlignment="1">
      <alignment wrapText="1"/>
      <protection/>
    </xf>
    <xf numFmtId="0" fontId="0" fillId="0" borderId="0" xfId="48" applyBorder="1" applyAlignment="1">
      <alignment wrapText="1"/>
      <protection/>
    </xf>
    <xf numFmtId="0" fontId="0" fillId="33" borderId="58" xfId="48" applyFont="1" applyFill="1" applyBorder="1" applyAlignment="1">
      <alignment horizontal="center"/>
      <protection/>
    </xf>
    <xf numFmtId="4" fontId="0" fillId="33" borderId="58" xfId="48" applyNumberFormat="1" applyFont="1" applyFill="1" applyBorder="1" applyAlignment="1">
      <alignment horizontal="right"/>
      <protection/>
    </xf>
    <xf numFmtId="14" fontId="0" fillId="0" borderId="0" xfId="0" applyNumberFormat="1" applyBorder="1" applyAlignment="1">
      <alignment/>
    </xf>
    <xf numFmtId="49" fontId="8" fillId="0" borderId="15" xfId="48" applyNumberFormat="1" applyFont="1" applyBorder="1" applyAlignment="1">
      <alignment horizontal="left"/>
      <protection/>
    </xf>
    <xf numFmtId="49" fontId="3" fillId="33" borderId="60" xfId="48" applyNumberFormat="1" applyFont="1" applyFill="1" applyBorder="1" applyAlignment="1">
      <alignment horizontal="left"/>
      <protection/>
    </xf>
    <xf numFmtId="0" fontId="10" fillId="0" borderId="0" xfId="48" applyFont="1" applyBorder="1" applyAlignment="1">
      <alignment horizontal="center" wrapText="1"/>
      <protection/>
    </xf>
    <xf numFmtId="0" fontId="0" fillId="0" borderId="0" xfId="48" applyBorder="1" applyAlignment="1">
      <alignment horizontal="center" shrinkToFit="1"/>
      <protection/>
    </xf>
    <xf numFmtId="0" fontId="9" fillId="0" borderId="0" xfId="48" applyFont="1" applyFill="1" applyBorder="1" applyAlignment="1">
      <alignment horizontal="center"/>
      <protection/>
    </xf>
    <xf numFmtId="4" fontId="8" fillId="0" borderId="0" xfId="48" applyNumberFormat="1" applyFont="1" applyFill="1" applyBorder="1">
      <alignment/>
      <protection/>
    </xf>
    <xf numFmtId="4" fontId="8" fillId="0" borderId="0" xfId="48" applyNumberFormat="1" applyFont="1" applyFill="1" applyBorder="1">
      <alignment/>
      <protection/>
    </xf>
    <xf numFmtId="4" fontId="1" fillId="0" borderId="0" xfId="48" applyNumberFormat="1" applyFont="1" applyFill="1" applyBorder="1">
      <alignment/>
      <protection/>
    </xf>
    <xf numFmtId="0" fontId="0" fillId="0" borderId="0" xfId="48" applyNumberFormat="1" applyFill="1" applyBorder="1">
      <alignment/>
      <protection/>
    </xf>
    <xf numFmtId="0" fontId="0" fillId="0" borderId="0" xfId="48" applyNumberFormat="1" applyFont="1" applyFill="1" applyBorder="1">
      <alignment/>
      <protection/>
    </xf>
    <xf numFmtId="3" fontId="1" fillId="0" borderId="0" xfId="48" applyNumberFormat="1" applyFont="1">
      <alignment/>
      <protection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0" fillId="0" borderId="0" xfId="48" applyFont="1">
      <alignment/>
      <protection/>
    </xf>
    <xf numFmtId="0" fontId="9" fillId="0" borderId="0" xfId="48" applyFont="1" applyBorder="1">
      <alignment/>
      <protection/>
    </xf>
    <xf numFmtId="0" fontId="0" fillId="0" borderId="0" xfId="0" applyFont="1" applyBorder="1" applyAlignment="1">
      <alignment/>
    </xf>
    <xf numFmtId="3" fontId="0" fillId="0" borderId="0" xfId="48" applyNumberFormat="1" applyFont="1">
      <alignment/>
      <protection/>
    </xf>
    <xf numFmtId="0" fontId="8" fillId="0" borderId="57" xfId="47" applyFont="1" applyBorder="1" applyAlignment="1">
      <alignment wrapText="1"/>
      <protection/>
    </xf>
    <xf numFmtId="0" fontId="8" fillId="0" borderId="57" xfId="47" applyFont="1" applyBorder="1" applyAlignment="1">
      <alignment horizontal="center"/>
      <protection/>
    </xf>
    <xf numFmtId="2" fontId="8" fillId="0" borderId="15" xfId="47" applyNumberFormat="1" applyFont="1" applyBorder="1" applyAlignment="1">
      <alignment horizontal="right"/>
      <protection/>
    </xf>
    <xf numFmtId="4" fontId="8" fillId="0" borderId="15" xfId="48" applyNumberFormat="1" applyFont="1" applyBorder="1">
      <alignment/>
      <protection/>
    </xf>
    <xf numFmtId="2" fontId="8" fillId="0" borderId="57" xfId="47" applyNumberFormat="1" applyFont="1" applyBorder="1" applyAlignment="1">
      <alignment horizontal="right"/>
      <protection/>
    </xf>
    <xf numFmtId="0" fontId="8" fillId="0" borderId="57" xfId="48" applyFont="1" applyFill="1" applyBorder="1" applyAlignment="1">
      <alignment wrapText="1" shrinkToFit="1"/>
      <protection/>
    </xf>
    <xf numFmtId="0" fontId="1" fillId="35" borderId="57" xfId="48" applyFont="1" applyFill="1" applyBorder="1" applyAlignment="1">
      <alignment horizontal="center"/>
      <protection/>
    </xf>
    <xf numFmtId="49" fontId="1" fillId="35" borderId="15" xfId="48" applyNumberFormat="1" applyFont="1" applyFill="1" applyBorder="1" applyAlignment="1">
      <alignment horizontal="left"/>
      <protection/>
    </xf>
    <xf numFmtId="0" fontId="1" fillId="35" borderId="57" xfId="48" applyFont="1" applyFill="1" applyBorder="1" applyAlignment="1">
      <alignment wrapText="1"/>
      <protection/>
    </xf>
    <xf numFmtId="0" fontId="0" fillId="35" borderId="57" xfId="48" applyFill="1" applyBorder="1" applyAlignment="1">
      <alignment horizontal="center"/>
      <protection/>
    </xf>
    <xf numFmtId="0" fontId="0" fillId="35" borderId="57" xfId="48" applyNumberFormat="1" applyFill="1" applyBorder="1" applyAlignment="1">
      <alignment horizontal="right"/>
      <protection/>
    </xf>
    <xf numFmtId="4" fontId="8" fillId="35" borderId="57" xfId="48" applyNumberFormat="1" applyFont="1" applyFill="1" applyBorder="1">
      <alignment/>
      <protection/>
    </xf>
    <xf numFmtId="0" fontId="0" fillId="35" borderId="57" xfId="48" applyFont="1" applyFill="1" applyBorder="1" applyAlignment="1">
      <alignment horizontal="center"/>
      <protection/>
    </xf>
    <xf numFmtId="0" fontId="0" fillId="35" borderId="57" xfId="48" applyNumberFormat="1" applyFont="1" applyFill="1" applyBorder="1" applyAlignment="1">
      <alignment horizontal="right"/>
      <protection/>
    </xf>
    <xf numFmtId="0" fontId="0" fillId="35" borderId="57" xfId="48" applyNumberFormat="1" applyFont="1" applyFill="1" applyBorder="1">
      <alignment/>
      <protection/>
    </xf>
    <xf numFmtId="0" fontId="0" fillId="35" borderId="57" xfId="48" applyNumberFormat="1" applyFill="1" applyBorder="1">
      <alignment/>
      <protection/>
    </xf>
    <xf numFmtId="0" fontId="15" fillId="33" borderId="0" xfId="0" applyFont="1" applyFill="1" applyBorder="1" applyAlignment="1">
      <alignment/>
    </xf>
    <xf numFmtId="4" fontId="7" fillId="0" borderId="0" xfId="48" applyNumberFormat="1" applyFont="1" applyBorder="1">
      <alignment/>
      <protection/>
    </xf>
    <xf numFmtId="0" fontId="7" fillId="36" borderId="0" xfId="48" applyFont="1" applyFill="1" applyAlignment="1">
      <alignment horizontal="center" wrapText="1"/>
      <protection/>
    </xf>
    <xf numFmtId="0" fontId="1" fillId="11" borderId="57" xfId="48" applyFont="1" applyFill="1" applyBorder="1" applyAlignment="1">
      <alignment horizontal="center" wrapText="1" shrinkToFit="1"/>
      <protection/>
    </xf>
    <xf numFmtId="0" fontId="1" fillId="9" borderId="57" xfId="48" applyFont="1" applyFill="1" applyBorder="1" applyAlignment="1">
      <alignment horizontal="center" wrapText="1" shrinkToFit="1"/>
      <protection/>
    </xf>
    <xf numFmtId="0" fontId="1" fillId="14" borderId="57" xfId="48" applyFont="1" applyFill="1" applyBorder="1" applyAlignment="1">
      <alignment wrapText="1" shrinkToFit="1"/>
      <protection/>
    </xf>
    <xf numFmtId="4" fontId="8" fillId="0" borderId="61" xfId="0" applyNumberFormat="1" applyFont="1" applyBorder="1" applyAlignment="1">
      <alignment/>
    </xf>
    <xf numFmtId="4" fontId="8" fillId="0" borderId="49" xfId="0" applyNumberFormat="1" applyFont="1" applyBorder="1" applyAlignment="1">
      <alignment/>
    </xf>
    <xf numFmtId="4" fontId="8" fillId="0" borderId="51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8" fillId="0" borderId="62" xfId="0" applyNumberFormat="1" applyFont="1" applyBorder="1" applyAlignment="1">
      <alignment/>
    </xf>
    <xf numFmtId="4" fontId="8" fillId="0" borderId="52" xfId="0" applyNumberFormat="1" applyFont="1" applyBorder="1" applyAlignment="1">
      <alignment/>
    </xf>
    <xf numFmtId="4" fontId="8" fillId="0" borderId="63" xfId="0" applyNumberFormat="1" applyFont="1" applyBorder="1" applyAlignment="1">
      <alignment/>
    </xf>
    <xf numFmtId="4" fontId="8" fillId="37" borderId="36" xfId="0" applyNumberFormat="1" applyFont="1" applyFill="1" applyBorder="1" applyAlignment="1">
      <alignment/>
    </xf>
    <xf numFmtId="4" fontId="8" fillId="37" borderId="64" xfId="0" applyNumberFormat="1" applyFont="1" applyFill="1" applyBorder="1" applyAlignment="1">
      <alignment/>
    </xf>
    <xf numFmtId="4" fontId="8" fillId="37" borderId="37" xfId="0" applyNumberFormat="1" applyFont="1" applyFill="1" applyBorder="1" applyAlignment="1">
      <alignment/>
    </xf>
    <xf numFmtId="4" fontId="8" fillId="37" borderId="38" xfId="0" applyNumberFormat="1" applyFont="1" applyFill="1" applyBorder="1" applyAlignment="1">
      <alignment horizontal="center"/>
    </xf>
    <xf numFmtId="4" fontId="8" fillId="37" borderId="65" xfId="0" applyNumberFormat="1" applyFont="1" applyFill="1" applyBorder="1" applyAlignment="1">
      <alignment horizontal="center"/>
    </xf>
    <xf numFmtId="4" fontId="8" fillId="37" borderId="66" xfId="0" applyNumberFormat="1" applyFont="1" applyFill="1" applyBorder="1" applyAlignment="1">
      <alignment horizontal="center"/>
    </xf>
    <xf numFmtId="49" fontId="8" fillId="0" borderId="23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4" fontId="8" fillId="0" borderId="39" xfId="0" applyNumberFormat="1" applyFont="1" applyBorder="1" applyAlignment="1">
      <alignment/>
    </xf>
    <xf numFmtId="4" fontId="8" fillId="0" borderId="56" xfId="0" applyNumberFormat="1" applyFont="1" applyBorder="1" applyAlignment="1">
      <alignment/>
    </xf>
    <xf numFmtId="4" fontId="8" fillId="0" borderId="67" xfId="0" applyNumberFormat="1" applyFont="1" applyBorder="1" applyAlignment="1">
      <alignment/>
    </xf>
    <xf numFmtId="49" fontId="8" fillId="37" borderId="43" xfId="0" applyNumberFormat="1" applyFont="1" applyFill="1" applyBorder="1" applyAlignment="1">
      <alignment/>
    </xf>
    <xf numFmtId="4" fontId="8" fillId="37" borderId="47" xfId="0" applyNumberFormat="1" applyFont="1" applyFill="1" applyBorder="1" applyAlignment="1">
      <alignment/>
    </xf>
    <xf numFmtId="4" fontId="8" fillId="37" borderId="44" xfId="0" applyNumberFormat="1" applyFont="1" applyFill="1" applyBorder="1" applyAlignment="1">
      <alignment/>
    </xf>
    <xf numFmtId="4" fontId="8" fillId="37" borderId="45" xfId="0" applyNumberFormat="1" applyFont="1" applyFill="1" applyBorder="1" applyAlignment="1">
      <alignment/>
    </xf>
    <xf numFmtId="4" fontId="8" fillId="37" borderId="68" xfId="0" applyNumberFormat="1" applyFont="1" applyFill="1" applyBorder="1" applyAlignment="1">
      <alignment/>
    </xf>
    <xf numFmtId="4" fontId="8" fillId="37" borderId="42" xfId="0" applyNumberFormat="1" applyFont="1" applyFill="1" applyBorder="1" applyAlignment="1">
      <alignment/>
    </xf>
    <xf numFmtId="49" fontId="8" fillId="0" borderId="0" xfId="0" applyNumberFormat="1" applyFont="1" applyAlignment="1">
      <alignment/>
    </xf>
    <xf numFmtId="0" fontId="0" fillId="0" borderId="69" xfId="0" applyBorder="1" applyAlignment="1">
      <alignment/>
    </xf>
    <xf numFmtId="49" fontId="0" fillId="0" borderId="70" xfId="0" applyNumberFormat="1" applyBorder="1" applyAlignment="1">
      <alignment/>
    </xf>
    <xf numFmtId="0" fontId="0" fillId="0" borderId="71" xfId="0" applyBorder="1" applyAlignment="1">
      <alignment/>
    </xf>
    <xf numFmtId="49" fontId="0" fillId="0" borderId="24" xfId="0" applyNumberFormat="1" applyBorder="1" applyAlignment="1">
      <alignment/>
    </xf>
    <xf numFmtId="0" fontId="0" fillId="0" borderId="72" xfId="0" applyBorder="1" applyAlignment="1">
      <alignment/>
    </xf>
    <xf numFmtId="49" fontId="0" fillId="0" borderId="73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37" borderId="74" xfId="0" applyFill="1" applyBorder="1" applyAlignment="1">
      <alignment/>
    </xf>
    <xf numFmtId="49" fontId="0" fillId="37" borderId="75" xfId="0" applyNumberFormat="1" applyFill="1" applyBorder="1" applyAlignment="1">
      <alignment/>
    </xf>
    <xf numFmtId="49" fontId="0" fillId="37" borderId="75" xfId="0" applyNumberFormat="1" applyFill="1" applyBorder="1" applyAlignment="1">
      <alignment wrapText="1"/>
    </xf>
    <xf numFmtId="0" fontId="0" fillId="37" borderId="75" xfId="0" applyFill="1" applyBorder="1" applyAlignment="1">
      <alignment horizontal="center"/>
    </xf>
    <xf numFmtId="0" fontId="0" fillId="37" borderId="75" xfId="0" applyFill="1" applyBorder="1" applyAlignment="1">
      <alignment/>
    </xf>
    <xf numFmtId="0" fontId="0" fillId="37" borderId="76" xfId="0" applyFill="1" applyBorder="1" applyAlignment="1">
      <alignment/>
    </xf>
    <xf numFmtId="0" fontId="0" fillId="37" borderId="36" xfId="0" applyFill="1" applyBorder="1" applyAlignment="1">
      <alignment/>
    </xf>
    <xf numFmtId="49" fontId="0" fillId="37" borderId="64" xfId="0" applyNumberFormat="1" applyFill="1" applyBorder="1" applyAlignment="1">
      <alignment/>
    </xf>
    <xf numFmtId="49" fontId="0" fillId="37" borderId="65" xfId="0" applyNumberFormat="1" applyFill="1" applyBorder="1" applyAlignment="1">
      <alignment wrapText="1"/>
    </xf>
    <xf numFmtId="0" fontId="0" fillId="37" borderId="38" xfId="0" applyFill="1" applyBorder="1" applyAlignment="1">
      <alignment horizontal="center"/>
    </xf>
    <xf numFmtId="172" fontId="0" fillId="37" borderId="65" xfId="0" applyNumberForma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22" xfId="0" applyNumberFormat="1" applyFont="1" applyBorder="1" applyAlignment="1">
      <alignment/>
    </xf>
    <xf numFmtId="0" fontId="8" fillId="0" borderId="57" xfId="0" applyNumberFormat="1" applyFont="1" applyBorder="1" applyAlignment="1">
      <alignment horizontal="left" wrapText="1"/>
    </xf>
    <xf numFmtId="0" fontId="8" fillId="0" borderId="15" xfId="0" applyFont="1" applyBorder="1" applyAlignment="1">
      <alignment horizontal="center" shrinkToFit="1"/>
    </xf>
    <xf numFmtId="172" fontId="8" fillId="0" borderId="57" xfId="0" applyNumberFormat="1" applyFont="1" applyBorder="1" applyAlignment="1">
      <alignment/>
    </xf>
    <xf numFmtId="4" fontId="8" fillId="0" borderId="57" xfId="0" applyNumberFormat="1" applyFont="1" applyBorder="1" applyAlignment="1">
      <alignment/>
    </xf>
    <xf numFmtId="4" fontId="8" fillId="0" borderId="59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77" xfId="0" applyFont="1" applyBorder="1" applyAlignment="1">
      <alignment/>
    </xf>
    <xf numFmtId="0" fontId="8" fillId="0" borderId="78" xfId="0" applyNumberFormat="1" applyFont="1" applyBorder="1" applyAlignment="1">
      <alignment/>
    </xf>
    <xf numFmtId="0" fontId="8" fillId="0" borderId="79" xfId="0" applyNumberFormat="1" applyFont="1" applyBorder="1" applyAlignment="1">
      <alignment horizontal="left" wrapText="1"/>
    </xf>
    <xf numFmtId="0" fontId="8" fillId="0" borderId="80" xfId="0" applyFont="1" applyBorder="1" applyAlignment="1">
      <alignment horizontal="center" shrinkToFit="1"/>
    </xf>
    <xf numFmtId="172" fontId="8" fillId="0" borderId="79" xfId="0" applyNumberFormat="1" applyFont="1" applyBorder="1" applyAlignment="1">
      <alignment/>
    </xf>
    <xf numFmtId="4" fontId="8" fillId="0" borderId="79" xfId="0" applyNumberFormat="1" applyFont="1" applyBorder="1" applyAlignment="1">
      <alignment/>
    </xf>
    <xf numFmtId="4" fontId="8" fillId="0" borderId="81" xfId="0" applyNumberFormat="1" applyFont="1" applyBorder="1" applyAlignment="1">
      <alignment/>
    </xf>
    <xf numFmtId="0" fontId="6" fillId="0" borderId="2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11" fillId="0" borderId="82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0" borderId="83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4" fontId="4" fillId="0" borderId="0" xfId="0" applyNumberFormat="1" applyFont="1" applyAlignment="1">
      <alignment horizontal="center"/>
    </xf>
    <xf numFmtId="4" fontId="8" fillId="0" borderId="61" xfId="0" applyNumberFormat="1" applyFont="1" applyBorder="1" applyAlignment="1">
      <alignment wrapText="1"/>
    </xf>
    <xf numFmtId="0" fontId="0" fillId="0" borderId="49" xfId="0" applyBorder="1" applyAlignment="1">
      <alignment wrapText="1"/>
    </xf>
    <xf numFmtId="0" fontId="0" fillId="0" borderId="51" xfId="0" applyBorder="1" applyAlignment="1">
      <alignment wrapText="1"/>
    </xf>
    <xf numFmtId="4" fontId="8" fillId="0" borderId="62" xfId="0" applyNumberFormat="1" applyFont="1" applyBorder="1" applyAlignment="1">
      <alignment wrapText="1"/>
    </xf>
    <xf numFmtId="0" fontId="0" fillId="0" borderId="52" xfId="0" applyBorder="1" applyAlignment="1">
      <alignment wrapText="1"/>
    </xf>
    <xf numFmtId="0" fontId="0" fillId="0" borderId="63" xfId="0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49" fontId="0" fillId="0" borderId="70" xfId="0" applyNumberFormat="1" applyBorder="1" applyAlignment="1">
      <alignment wrapText="1"/>
    </xf>
    <xf numFmtId="49" fontId="0" fillId="0" borderId="70" xfId="0" applyNumberFormat="1" applyBorder="1" applyAlignment="1">
      <alignment/>
    </xf>
    <xf numFmtId="49" fontId="0" fillId="0" borderId="84" xfId="0" applyNumberFormat="1" applyBorder="1" applyAlignment="1">
      <alignment/>
    </xf>
    <xf numFmtId="49" fontId="0" fillId="0" borderId="24" xfId="0" applyNumberFormat="1" applyBorder="1" applyAlignment="1">
      <alignment wrapText="1"/>
    </xf>
    <xf numFmtId="49" fontId="0" fillId="0" borderId="24" xfId="0" applyNumberFormat="1" applyBorder="1" applyAlignment="1">
      <alignment/>
    </xf>
    <xf numFmtId="49" fontId="0" fillId="0" borderId="85" xfId="0" applyNumberFormat="1" applyBorder="1" applyAlignment="1">
      <alignment/>
    </xf>
    <xf numFmtId="49" fontId="0" fillId="0" borderId="73" xfId="0" applyNumberFormat="1" applyBorder="1" applyAlignment="1">
      <alignment wrapText="1"/>
    </xf>
    <xf numFmtId="49" fontId="0" fillId="0" borderId="73" xfId="0" applyNumberFormat="1" applyBorder="1" applyAlignment="1">
      <alignment/>
    </xf>
    <xf numFmtId="49" fontId="0" fillId="0" borderId="86" xfId="0" applyNumberFormat="1" applyBorder="1" applyAlignment="1">
      <alignment/>
    </xf>
    <xf numFmtId="4" fontId="0" fillId="37" borderId="64" xfId="0" applyNumberFormat="1" applyFill="1" applyBorder="1" applyAlignment="1">
      <alignment/>
    </xf>
    <xf numFmtId="4" fontId="0" fillId="37" borderId="87" xfId="0" applyNumberFormat="1" applyFill="1" applyBorder="1" applyAlignment="1">
      <alignment/>
    </xf>
    <xf numFmtId="0" fontId="0" fillId="0" borderId="61" xfId="48" applyFont="1" applyBorder="1" applyAlignment="1">
      <alignment horizontal="center"/>
      <protection/>
    </xf>
    <xf numFmtId="0" fontId="0" fillId="0" borderId="88" xfId="48" applyFont="1" applyBorder="1" applyAlignment="1">
      <alignment horizontal="center"/>
      <protection/>
    </xf>
    <xf numFmtId="0" fontId="0" fillId="0" borderId="62" xfId="48" applyFont="1" applyBorder="1" applyAlignment="1">
      <alignment horizontal="center"/>
      <protection/>
    </xf>
    <xf numFmtId="0" fontId="0" fillId="0" borderId="89" xfId="48" applyFont="1" applyBorder="1" applyAlignment="1">
      <alignment horizontal="center"/>
      <protection/>
    </xf>
    <xf numFmtId="0" fontId="0" fillId="0" borderId="90" xfId="48" applyFont="1" applyBorder="1" applyAlignment="1">
      <alignment horizontal="left"/>
      <protection/>
    </xf>
    <xf numFmtId="0" fontId="0" fillId="0" borderId="52" xfId="48" applyFont="1" applyBorder="1" applyAlignment="1">
      <alignment horizontal="left"/>
      <protection/>
    </xf>
    <xf numFmtId="0" fontId="0" fillId="0" borderId="63" xfId="48" applyFont="1" applyBorder="1" applyAlignment="1">
      <alignment horizontal="left"/>
      <protection/>
    </xf>
    <xf numFmtId="0" fontId="18" fillId="36" borderId="30" xfId="0" applyFont="1" applyFill="1" applyBorder="1" applyAlignment="1">
      <alignment wrapText="1"/>
    </xf>
    <xf numFmtId="0" fontId="18" fillId="36" borderId="31" xfId="0" applyFont="1" applyFill="1" applyBorder="1" applyAlignment="1">
      <alignment wrapText="1"/>
    </xf>
    <xf numFmtId="0" fontId="18" fillId="36" borderId="32" xfId="0" applyFont="1" applyFill="1" applyBorder="1" applyAlignment="1">
      <alignment wrapText="1"/>
    </xf>
    <xf numFmtId="0" fontId="10" fillId="0" borderId="60" xfId="48" applyFont="1" applyBorder="1" applyAlignment="1">
      <alignment horizontal="center" wrapText="1"/>
      <protection/>
    </xf>
    <xf numFmtId="0" fontId="10" fillId="0" borderId="34" xfId="48" applyFont="1" applyBorder="1" applyAlignment="1">
      <alignment horizontal="center" wrapText="1"/>
      <protection/>
    </xf>
    <xf numFmtId="0" fontId="0" fillId="0" borderId="69" xfId="48" applyFont="1" applyBorder="1" applyAlignment="1">
      <alignment horizontal="center"/>
      <protection/>
    </xf>
    <xf numFmtId="0" fontId="0" fillId="0" borderId="91" xfId="48" applyFont="1" applyBorder="1" applyAlignment="1">
      <alignment horizontal="center"/>
      <protection/>
    </xf>
    <xf numFmtId="49" fontId="0" fillId="0" borderId="92" xfId="48" applyNumberFormat="1" applyFont="1" applyBorder="1" applyAlignment="1">
      <alignment horizontal="center"/>
      <protection/>
    </xf>
    <xf numFmtId="0" fontId="0" fillId="0" borderId="60" xfId="48" applyFont="1" applyBorder="1" applyAlignment="1">
      <alignment horizontal="center"/>
      <protection/>
    </xf>
    <xf numFmtId="0" fontId="0" fillId="0" borderId="90" xfId="48" applyBorder="1" applyAlignment="1">
      <alignment horizontal="center" shrinkToFit="1"/>
      <protection/>
    </xf>
    <xf numFmtId="0" fontId="0" fillId="0" borderId="52" xfId="48" applyBorder="1" applyAlignment="1">
      <alignment horizontal="center" shrinkToFit="1"/>
      <protection/>
    </xf>
    <xf numFmtId="0" fontId="0" fillId="0" borderId="63" xfId="48" applyBorder="1" applyAlignment="1">
      <alignment horizontal="center" shrinkToFi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POL.XLS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200025</xdr:colOff>
      <xdr:row>93</xdr:row>
      <xdr:rowOff>28575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72825" cy="15087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"/>
  <sheetViews>
    <sheetView zoomScalePageLayoutView="0" workbookViewId="0" topLeftCell="A13">
      <selection activeCell="K27" sqref="K27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 t="s">
        <v>78</v>
      </c>
      <c r="B4" s="8"/>
      <c r="C4" s="9" t="s">
        <v>96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 t="s">
        <v>97</v>
      </c>
      <c r="B6" s="8"/>
      <c r="C6" s="174" t="s">
        <v>80</v>
      </c>
      <c r="D6" s="10"/>
      <c r="E6" s="10"/>
      <c r="F6" s="18"/>
      <c r="G6" s="12"/>
    </row>
    <row r="7" spans="1:9" ht="12.75">
      <c r="A7" s="13" t="s">
        <v>8</v>
      </c>
      <c r="B7" s="15"/>
      <c r="C7" s="241"/>
      <c r="D7" s="242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241" t="s">
        <v>79</v>
      </c>
      <c r="D8" s="242"/>
      <c r="E8" s="16" t="s">
        <v>11</v>
      </c>
      <c r="F8" s="15"/>
      <c r="G8" s="23">
        <f>IF(PocetMJ=0,,ROUND((F29+F31)/PocetMJ,1))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52"/>
      <c r="G10" s="153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243"/>
      <c r="F11" s="244"/>
      <c r="G11" s="245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7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7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7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28</v>
      </c>
      <c r="B21" s="11"/>
      <c r="C21" s="42">
        <f>C18+C20</f>
        <v>0</v>
      </c>
      <c r="D21" s="24"/>
      <c r="E21" s="46"/>
      <c r="F21" s="47"/>
      <c r="G21" s="42"/>
    </row>
    <row r="22" spans="1:7" ht="15.75" customHeight="1" thickBot="1">
      <c r="A22" s="24" t="s">
        <v>142</v>
      </c>
      <c r="B22" s="25"/>
      <c r="C22" s="51">
        <f>C21+G22</f>
        <v>0</v>
      </c>
      <c r="D22" s="52" t="s">
        <v>143</v>
      </c>
      <c r="E22" s="53"/>
      <c r="F22" s="54"/>
      <c r="G22" s="42">
        <f>'Rek. VN'!I8</f>
        <v>0</v>
      </c>
    </row>
    <row r="23" spans="1:7" ht="12.75">
      <c r="A23" s="3" t="s">
        <v>29</v>
      </c>
      <c r="B23" s="5"/>
      <c r="C23" s="55" t="s">
        <v>30</v>
      </c>
      <c r="D23" s="5"/>
      <c r="E23" s="55" t="s">
        <v>31</v>
      </c>
      <c r="F23" s="5"/>
      <c r="G23" s="6"/>
    </row>
    <row r="24" spans="1:7" ht="12.75">
      <c r="A24" s="13"/>
      <c r="B24" s="15"/>
      <c r="C24" s="16" t="s">
        <v>32</v>
      </c>
      <c r="D24" s="15"/>
      <c r="E24" s="16" t="s">
        <v>32</v>
      </c>
      <c r="F24" s="15"/>
      <c r="G24" s="17"/>
    </row>
    <row r="25" spans="1:7" ht="12.75">
      <c r="A25" s="28" t="s">
        <v>95</v>
      </c>
      <c r="B25" s="56"/>
      <c r="C25" s="29" t="s">
        <v>33</v>
      </c>
      <c r="D25" s="140"/>
      <c r="E25" s="29" t="s">
        <v>33</v>
      </c>
      <c r="F25" s="140"/>
      <c r="G25" s="12"/>
    </row>
    <row r="26" spans="1:7" ht="12.75">
      <c r="A26" s="28"/>
      <c r="B26" s="57"/>
      <c r="C26" s="29" t="s">
        <v>34</v>
      </c>
      <c r="D26" s="11"/>
      <c r="E26" s="29" t="s">
        <v>35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36</v>
      </c>
      <c r="B29" s="15"/>
      <c r="C29" s="58">
        <v>21</v>
      </c>
      <c r="D29" s="15" t="s">
        <v>37</v>
      </c>
      <c r="E29" s="16"/>
      <c r="F29" s="59">
        <f>ROUND(C22-F31,0)</f>
        <v>0</v>
      </c>
      <c r="G29" s="17"/>
    </row>
    <row r="30" spans="1:7" ht="12.75">
      <c r="A30" s="13" t="s">
        <v>38</v>
      </c>
      <c r="B30" s="15"/>
      <c r="C30" s="58">
        <v>21</v>
      </c>
      <c r="D30" s="15" t="s">
        <v>37</v>
      </c>
      <c r="E30" s="16"/>
      <c r="F30" s="60">
        <f>ROUND(PRODUCT(F29,C30/100),1)</f>
        <v>0</v>
      </c>
      <c r="G30" s="27"/>
    </row>
    <row r="31" spans="1:7" ht="12.75">
      <c r="A31" s="13" t="s">
        <v>36</v>
      </c>
      <c r="B31" s="15"/>
      <c r="C31" s="58">
        <v>15</v>
      </c>
      <c r="D31" s="15" t="s">
        <v>37</v>
      </c>
      <c r="E31" s="16"/>
      <c r="F31" s="59">
        <v>0</v>
      </c>
      <c r="G31" s="17"/>
    </row>
    <row r="32" spans="1:7" ht="12.75">
      <c r="A32" s="13" t="s">
        <v>38</v>
      </c>
      <c r="B32" s="15"/>
      <c r="C32" s="58">
        <v>15</v>
      </c>
      <c r="D32" s="15" t="s">
        <v>37</v>
      </c>
      <c r="E32" s="16"/>
      <c r="F32" s="60">
        <f>ROUND(PRODUCT(F31,C32/100),1)</f>
        <v>0</v>
      </c>
      <c r="G32" s="27"/>
    </row>
    <row r="33" spans="1:7" s="66" customFormat="1" ht="19.5" customHeight="1" thickBot="1">
      <c r="A33" s="61" t="s">
        <v>39</v>
      </c>
      <c r="B33" s="62"/>
      <c r="C33" s="62"/>
      <c r="D33" s="62"/>
      <c r="E33" s="63"/>
      <c r="F33" s="64">
        <f>CEILING(SUM(F29:F32),1)</f>
        <v>0</v>
      </c>
      <c r="G33" s="65"/>
    </row>
    <row r="35" spans="1:8" ht="12.75">
      <c r="A35" s="67" t="s">
        <v>40</v>
      </c>
      <c r="B35" s="67"/>
      <c r="C35" s="67"/>
      <c r="D35" s="67"/>
      <c r="E35" s="67"/>
      <c r="F35" s="67"/>
      <c r="G35" s="67"/>
      <c r="H35" t="s">
        <v>4</v>
      </c>
    </row>
    <row r="36" spans="1:8" ht="14.25" customHeight="1">
      <c r="A36" s="67"/>
      <c r="B36" s="247"/>
      <c r="C36" s="247"/>
      <c r="D36" s="247"/>
      <c r="E36" s="247"/>
      <c r="F36" s="247"/>
      <c r="G36" s="247"/>
      <c r="H36" t="s">
        <v>4</v>
      </c>
    </row>
    <row r="37" spans="1:8" ht="12.75" customHeight="1">
      <c r="A37" s="68"/>
      <c r="B37" s="247"/>
      <c r="C37" s="247"/>
      <c r="D37" s="247"/>
      <c r="E37" s="247"/>
      <c r="F37" s="247"/>
      <c r="G37" s="247"/>
      <c r="H37" t="s">
        <v>4</v>
      </c>
    </row>
    <row r="38" spans="1:8" ht="12.75">
      <c r="A38" s="68"/>
      <c r="B38" s="247"/>
      <c r="C38" s="247"/>
      <c r="D38" s="247"/>
      <c r="E38" s="247"/>
      <c r="F38" s="247"/>
      <c r="G38" s="247"/>
      <c r="H38" t="s">
        <v>4</v>
      </c>
    </row>
    <row r="39" spans="1:8" ht="12.75">
      <c r="A39" s="68"/>
      <c r="B39" s="247"/>
      <c r="C39" s="247"/>
      <c r="D39" s="247"/>
      <c r="E39" s="247"/>
      <c r="F39" s="247"/>
      <c r="G39" s="247"/>
      <c r="H39" t="s">
        <v>4</v>
      </c>
    </row>
    <row r="40" spans="1:8" ht="12.75">
      <c r="A40" s="68"/>
      <c r="B40" s="247"/>
      <c r="C40" s="247"/>
      <c r="D40" s="247"/>
      <c r="E40" s="247"/>
      <c r="F40" s="247"/>
      <c r="G40" s="247"/>
      <c r="H40" t="s">
        <v>4</v>
      </c>
    </row>
    <row r="41" spans="1:8" ht="12.75">
      <c r="A41" s="68"/>
      <c r="B41" s="247"/>
      <c r="C41" s="247"/>
      <c r="D41" s="247"/>
      <c r="E41" s="247"/>
      <c r="F41" s="247"/>
      <c r="G41" s="247"/>
      <c r="H41" t="s">
        <v>4</v>
      </c>
    </row>
    <row r="42" spans="1:8" ht="12.75">
      <c r="A42" s="68"/>
      <c r="B42" s="247"/>
      <c r="C42" s="247"/>
      <c r="D42" s="247"/>
      <c r="E42" s="247"/>
      <c r="F42" s="247"/>
      <c r="G42" s="247"/>
      <c r="H42" t="s">
        <v>4</v>
      </c>
    </row>
    <row r="43" spans="1:8" ht="12.75">
      <c r="A43" s="68"/>
      <c r="B43" s="247"/>
      <c r="C43" s="247"/>
      <c r="D43" s="247"/>
      <c r="E43" s="247"/>
      <c r="F43" s="247"/>
      <c r="G43" s="247"/>
      <c r="H43" t="s">
        <v>4</v>
      </c>
    </row>
    <row r="44" spans="1:8" ht="12.75">
      <c r="A44" s="68"/>
      <c r="B44" s="247"/>
      <c r="C44" s="247"/>
      <c r="D44" s="247"/>
      <c r="E44" s="247"/>
      <c r="F44" s="247"/>
      <c r="G44" s="247"/>
      <c r="H44" t="s">
        <v>4</v>
      </c>
    </row>
    <row r="45" spans="2:7" ht="12.75">
      <c r="B45" s="246"/>
      <c r="C45" s="246"/>
      <c r="D45" s="246"/>
      <c r="E45" s="246"/>
      <c r="F45" s="246"/>
      <c r="G45" s="246"/>
    </row>
    <row r="46" spans="2:7" ht="12.75">
      <c r="B46" s="246"/>
      <c r="C46" s="246"/>
      <c r="D46" s="246"/>
      <c r="E46" s="246"/>
      <c r="F46" s="246"/>
      <c r="G46" s="246"/>
    </row>
    <row r="47" spans="2:7" ht="12.75">
      <c r="B47" s="246"/>
      <c r="C47" s="246"/>
      <c r="D47" s="246"/>
      <c r="E47" s="246"/>
      <c r="F47" s="246"/>
      <c r="G47" s="246"/>
    </row>
    <row r="48" spans="2:7" ht="12.75">
      <c r="B48" s="246"/>
      <c r="C48" s="246"/>
      <c r="D48" s="246"/>
      <c r="E48" s="246"/>
      <c r="F48" s="246"/>
      <c r="G48" s="246"/>
    </row>
    <row r="49" spans="2:7" ht="12.75">
      <c r="B49" s="246"/>
      <c r="C49" s="246"/>
      <c r="D49" s="246"/>
      <c r="E49" s="246"/>
      <c r="F49" s="246"/>
      <c r="G49" s="246"/>
    </row>
    <row r="50" spans="2:7" ht="12.75">
      <c r="B50" s="246"/>
      <c r="C50" s="246"/>
      <c r="D50" s="246"/>
      <c r="E50" s="246"/>
      <c r="F50" s="246"/>
      <c r="G50" s="246"/>
    </row>
    <row r="51" spans="2:7" ht="12.75">
      <c r="B51" s="246"/>
      <c r="C51" s="246"/>
      <c r="D51" s="246"/>
      <c r="E51" s="246"/>
      <c r="F51" s="246"/>
      <c r="G51" s="246"/>
    </row>
    <row r="52" spans="2:7" ht="12.75">
      <c r="B52" s="246"/>
      <c r="C52" s="246"/>
      <c r="D52" s="246"/>
      <c r="E52" s="246"/>
      <c r="F52" s="246"/>
      <c r="G52" s="246"/>
    </row>
    <row r="53" spans="2:7" ht="12.75">
      <c r="B53" s="246"/>
      <c r="C53" s="246"/>
      <c r="D53" s="246"/>
      <c r="E53" s="246"/>
      <c r="F53" s="246"/>
      <c r="G53" s="246"/>
    </row>
    <row r="54" spans="2:7" ht="12.75">
      <c r="B54" s="246"/>
      <c r="C54" s="246"/>
      <c r="D54" s="246"/>
      <c r="E54" s="246"/>
      <c r="F54" s="246"/>
      <c r="G54" s="246"/>
    </row>
  </sheetData>
  <sheetProtection/>
  <mergeCells count="14">
    <mergeCell ref="B52:G52"/>
    <mergeCell ref="B53:G53"/>
    <mergeCell ref="B54:G54"/>
    <mergeCell ref="B48:G48"/>
    <mergeCell ref="B49:G49"/>
    <mergeCell ref="B50:G50"/>
    <mergeCell ref="B51:G51"/>
    <mergeCell ref="C7:D7"/>
    <mergeCell ref="C8:D8"/>
    <mergeCell ref="E11:G11"/>
    <mergeCell ref="B45:G45"/>
    <mergeCell ref="B46:G46"/>
    <mergeCell ref="B47:G47"/>
    <mergeCell ref="B36:G44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I8" sqref="I8"/>
    </sheetView>
  </sheetViews>
  <sheetFormatPr defaultColWidth="9.00390625" defaultRowHeight="12.75"/>
  <sheetData>
    <row r="1" spans="1:9" s="183" customFormat="1" ht="24.75" customHeight="1" thickTop="1">
      <c r="A1" s="180" t="s">
        <v>5</v>
      </c>
      <c r="B1" s="181"/>
      <c r="C1" s="249" t="s">
        <v>128</v>
      </c>
      <c r="D1" s="250"/>
      <c r="E1" s="250"/>
      <c r="F1" s="251"/>
      <c r="G1" s="180" t="s">
        <v>41</v>
      </c>
      <c r="H1" s="181">
        <v>0</v>
      </c>
      <c r="I1" s="182"/>
    </row>
    <row r="2" spans="1:9" s="183" customFormat="1" ht="13.5" thickBot="1">
      <c r="A2" s="184" t="s">
        <v>1</v>
      </c>
      <c r="B2" s="185"/>
      <c r="C2" s="252" t="s">
        <v>127</v>
      </c>
      <c r="D2" s="253"/>
      <c r="E2" s="253"/>
      <c r="F2" s="254"/>
      <c r="G2" s="184" t="s">
        <v>98</v>
      </c>
      <c r="H2" s="185"/>
      <c r="I2" s="186"/>
    </row>
    <row r="3" s="183" customFormat="1" ht="12" thickTop="1"/>
    <row r="4" spans="1:9" s="183" customFormat="1" ht="18">
      <c r="A4" s="248" t="s">
        <v>99</v>
      </c>
      <c r="B4" s="248"/>
      <c r="C4" s="248"/>
      <c r="D4" s="248"/>
      <c r="E4" s="248"/>
      <c r="F4" s="248"/>
      <c r="G4" s="248"/>
      <c r="H4" s="248"/>
      <c r="I4" s="248"/>
    </row>
    <row r="5" s="183" customFormat="1" ht="12" thickBot="1"/>
    <row r="6" spans="1:9" s="183" customFormat="1" ht="11.25">
      <c r="A6" s="187" t="s">
        <v>100</v>
      </c>
      <c r="B6" s="188"/>
      <c r="C6" s="189"/>
      <c r="D6" s="189"/>
      <c r="E6" s="190"/>
      <c r="F6" s="191" t="s">
        <v>101</v>
      </c>
      <c r="G6" s="191"/>
      <c r="H6" s="191"/>
      <c r="I6" s="192" t="s">
        <v>102</v>
      </c>
    </row>
    <row r="7" spans="1:9" s="183" customFormat="1" ht="11.25">
      <c r="A7" s="193" t="s">
        <v>103</v>
      </c>
      <c r="B7" s="194" t="s">
        <v>104</v>
      </c>
      <c r="C7" s="195"/>
      <c r="D7" s="195"/>
      <c r="E7" s="196"/>
      <c r="F7" s="197" t="s">
        <v>103</v>
      </c>
      <c r="G7" s="197"/>
      <c r="H7" s="197"/>
      <c r="I7" s="198">
        <f>VN!U14</f>
        <v>0</v>
      </c>
    </row>
    <row r="8" spans="1:9" s="183" customFormat="1" ht="12" thickBot="1">
      <c r="A8" s="199"/>
      <c r="B8" s="200" t="s">
        <v>48</v>
      </c>
      <c r="C8" s="201"/>
      <c r="D8" s="201"/>
      <c r="E8" s="202"/>
      <c r="F8" s="203"/>
      <c r="G8" s="203"/>
      <c r="H8" s="203"/>
      <c r="I8" s="204">
        <f>I7</f>
        <v>0</v>
      </c>
    </row>
    <row r="9" s="183" customFormat="1" ht="11.25">
      <c r="A9" s="205"/>
    </row>
    <row r="10" s="183" customFormat="1" ht="11.25"/>
    <row r="11" s="183" customFormat="1" ht="11.25"/>
    <row r="12" s="183" customFormat="1" ht="11.25"/>
  </sheetData>
  <sheetProtection/>
  <mergeCells count="3">
    <mergeCell ref="A4:I4"/>
    <mergeCell ref="C1:F1"/>
    <mergeCell ref="C2:F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20"/>
  <sheetViews>
    <sheetView zoomScalePageLayoutView="0" workbookViewId="0" topLeftCell="A1">
      <selection activeCell="F8" sqref="F8"/>
    </sheetView>
  </sheetViews>
  <sheetFormatPr defaultColWidth="9.00390625" defaultRowHeight="12.75" outlineLevelRow="1"/>
  <cols>
    <col min="3" max="3" width="42.125" style="0" customWidth="1"/>
  </cols>
  <sheetData>
    <row r="1" spans="1:7" ht="25.5" customHeight="1" thickBot="1">
      <c r="A1" s="255" t="s">
        <v>49</v>
      </c>
      <c r="B1" s="255"/>
      <c r="C1" s="256"/>
      <c r="D1" s="255"/>
      <c r="E1" s="255"/>
      <c r="F1" s="255"/>
      <c r="G1" s="255"/>
    </row>
    <row r="2" spans="1:7" ht="13.5" thickTop="1">
      <c r="A2" s="206" t="s">
        <v>105</v>
      </c>
      <c r="B2" s="207" t="s">
        <v>106</v>
      </c>
      <c r="C2" s="257" t="s">
        <v>128</v>
      </c>
      <c r="D2" s="258"/>
      <c r="E2" s="258"/>
      <c r="F2" s="258"/>
      <c r="G2" s="259"/>
    </row>
    <row r="3" spans="1:7" ht="12.75">
      <c r="A3" s="208" t="s">
        <v>107</v>
      </c>
      <c r="B3" s="209" t="s">
        <v>108</v>
      </c>
      <c r="C3" s="260" t="s">
        <v>127</v>
      </c>
      <c r="D3" s="261"/>
      <c r="E3" s="261"/>
      <c r="F3" s="261"/>
      <c r="G3" s="262"/>
    </row>
    <row r="4" spans="1:7" ht="13.5" thickBot="1">
      <c r="A4" s="210" t="s">
        <v>109</v>
      </c>
      <c r="B4" s="211" t="s">
        <v>110</v>
      </c>
      <c r="C4" s="263" t="s">
        <v>98</v>
      </c>
      <c r="D4" s="264"/>
      <c r="E4" s="264"/>
      <c r="F4" s="264"/>
      <c r="G4" s="265"/>
    </row>
    <row r="5" spans="2:4" ht="14.25" thickBot="1" thickTop="1">
      <c r="B5" s="212"/>
      <c r="C5" s="213"/>
      <c r="D5" s="214"/>
    </row>
    <row r="6" spans="1:7" ht="14.25" thickBot="1" thickTop="1">
      <c r="A6" s="215" t="s">
        <v>51</v>
      </c>
      <c r="B6" s="216" t="s">
        <v>52</v>
      </c>
      <c r="C6" s="217" t="s">
        <v>53</v>
      </c>
      <c r="D6" s="218" t="s">
        <v>54</v>
      </c>
      <c r="E6" s="219" t="s">
        <v>55</v>
      </c>
      <c r="F6" s="219" t="s">
        <v>56</v>
      </c>
      <c r="G6" s="220" t="s">
        <v>111</v>
      </c>
    </row>
    <row r="7" spans="1:7" ht="12.75">
      <c r="A7" s="221" t="s">
        <v>58</v>
      </c>
      <c r="B7" s="222" t="s">
        <v>103</v>
      </c>
      <c r="C7" s="223" t="s">
        <v>104</v>
      </c>
      <c r="D7" s="224"/>
      <c r="E7" s="225"/>
      <c r="F7" s="266">
        <f>SUM(G8:G14)</f>
        <v>0</v>
      </c>
      <c r="G7" s="267"/>
    </row>
    <row r="8" spans="1:60" ht="14.25" customHeight="1" outlineLevel="1">
      <c r="A8" s="226">
        <v>1</v>
      </c>
      <c r="B8" s="227" t="s">
        <v>112</v>
      </c>
      <c r="C8" s="228" t="s">
        <v>113</v>
      </c>
      <c r="D8" s="229" t="s">
        <v>114</v>
      </c>
      <c r="E8" s="230">
        <v>1</v>
      </c>
      <c r="F8" s="231"/>
      <c r="G8" s="232">
        <f aca="true" t="shared" si="0" ref="G8:G14">E8*F8</f>
        <v>0</v>
      </c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</row>
    <row r="9" spans="1:60" ht="13.5" customHeight="1" outlineLevel="1">
      <c r="A9" s="226">
        <v>2</v>
      </c>
      <c r="B9" s="227" t="s">
        <v>115</v>
      </c>
      <c r="C9" s="228" t="s">
        <v>116</v>
      </c>
      <c r="D9" s="229" t="s">
        <v>114</v>
      </c>
      <c r="E9" s="230">
        <v>1</v>
      </c>
      <c r="F9" s="231"/>
      <c r="G9" s="232">
        <f t="shared" si="0"/>
        <v>0</v>
      </c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</row>
    <row r="10" spans="1:60" ht="15" customHeight="1" outlineLevel="1">
      <c r="A10" s="226">
        <v>3</v>
      </c>
      <c r="B10" s="227" t="s">
        <v>117</v>
      </c>
      <c r="C10" s="228" t="s">
        <v>118</v>
      </c>
      <c r="D10" s="229" t="s">
        <v>114</v>
      </c>
      <c r="E10" s="230">
        <v>1</v>
      </c>
      <c r="F10" s="231"/>
      <c r="G10" s="232">
        <f t="shared" si="0"/>
        <v>0</v>
      </c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</row>
    <row r="11" spans="1:60" ht="16.5" customHeight="1" outlineLevel="1">
      <c r="A11" s="226">
        <v>4</v>
      </c>
      <c r="B11" s="227" t="s">
        <v>119</v>
      </c>
      <c r="C11" s="228" t="s">
        <v>120</v>
      </c>
      <c r="D11" s="229" t="s">
        <v>114</v>
      </c>
      <c r="E11" s="230">
        <v>1</v>
      </c>
      <c r="F11" s="231"/>
      <c r="G11" s="232">
        <f t="shared" si="0"/>
        <v>0</v>
      </c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</row>
    <row r="12" spans="1:60" ht="15.75" customHeight="1" outlineLevel="1">
      <c r="A12" s="226">
        <v>5</v>
      </c>
      <c r="B12" s="227" t="s">
        <v>121</v>
      </c>
      <c r="C12" s="228" t="s">
        <v>122</v>
      </c>
      <c r="D12" s="229" t="s">
        <v>114</v>
      </c>
      <c r="E12" s="230">
        <v>1</v>
      </c>
      <c r="F12" s="231"/>
      <c r="G12" s="232">
        <f t="shared" si="0"/>
        <v>0</v>
      </c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</row>
    <row r="13" spans="1:60" ht="28.5" customHeight="1" outlineLevel="1">
      <c r="A13" s="226">
        <v>6</v>
      </c>
      <c r="B13" s="227" t="s">
        <v>123</v>
      </c>
      <c r="C13" s="228" t="s">
        <v>124</v>
      </c>
      <c r="D13" s="229" t="s">
        <v>114</v>
      </c>
      <c r="E13" s="230">
        <v>1</v>
      </c>
      <c r="F13" s="231"/>
      <c r="G13" s="232">
        <f t="shared" si="0"/>
        <v>0</v>
      </c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</row>
    <row r="14" spans="1:60" ht="14.25" customHeight="1" outlineLevel="1" thickBot="1">
      <c r="A14" s="234">
        <v>7</v>
      </c>
      <c r="B14" s="235" t="s">
        <v>125</v>
      </c>
      <c r="C14" s="236" t="s">
        <v>126</v>
      </c>
      <c r="D14" s="237" t="s">
        <v>114</v>
      </c>
      <c r="E14" s="238">
        <v>1</v>
      </c>
      <c r="F14" s="239"/>
      <c r="G14" s="240">
        <f t="shared" si="0"/>
        <v>0</v>
      </c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183">
        <f>G8+G9+G10+G11+G12+G13+G14</f>
        <v>0</v>
      </c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</row>
    <row r="15" spans="2:38" ht="12.75">
      <c r="B15" s="212"/>
      <c r="C15" s="212"/>
      <c r="D15" s="214"/>
      <c r="AK15">
        <f>SUM(AK1:AK14)</f>
        <v>0</v>
      </c>
      <c r="AL15">
        <f>SUM(AL1:AL14)</f>
        <v>0</v>
      </c>
    </row>
    <row r="16" spans="2:4" ht="12.75">
      <c r="B16" s="212"/>
      <c r="C16" s="212"/>
      <c r="D16" s="214"/>
    </row>
    <row r="17" spans="2:4" ht="12.75">
      <c r="B17" s="212"/>
      <c r="C17" s="212"/>
      <c r="D17" s="214"/>
    </row>
    <row r="18" spans="2:4" ht="12.75">
      <c r="B18" s="212"/>
      <c r="C18" s="212"/>
      <c r="D18" s="214"/>
    </row>
    <row r="19" spans="2:4" ht="12.75">
      <c r="B19" s="212"/>
      <c r="C19" s="212"/>
      <c r="D19" s="214"/>
    </row>
    <row r="20" spans="2:4" ht="12.75">
      <c r="B20" s="212"/>
      <c r="C20" s="212"/>
      <c r="D20" s="214"/>
    </row>
  </sheetData>
  <sheetProtection/>
  <mergeCells count="5">
    <mergeCell ref="A1:G1"/>
    <mergeCell ref="C2:G2"/>
    <mergeCell ref="C3:G3"/>
    <mergeCell ref="C4:G4"/>
    <mergeCell ref="F7:G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E34" sqref="E33:E3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68" t="s">
        <v>5</v>
      </c>
      <c r="B1" s="269"/>
      <c r="C1" s="69" t="str">
        <f>CONCATENATE(cislostavby," ",nazevstavby)</f>
        <v>Západní fasáda Rekonstrukce fasádního pláště - oprava nadpraží.</v>
      </c>
      <c r="D1" s="70"/>
      <c r="E1" s="71"/>
      <c r="F1" s="70"/>
      <c r="G1" s="72" t="s">
        <v>41</v>
      </c>
      <c r="H1" s="73"/>
      <c r="I1" s="74"/>
    </row>
    <row r="2" spans="1:9" ht="13.5" thickBot="1">
      <c r="A2" s="270" t="s">
        <v>1</v>
      </c>
      <c r="B2" s="271"/>
      <c r="C2" s="75" t="str">
        <f>CONCATENATE(cisloobjektu," ",nazevobjektu)</f>
        <v>PřF MU Kotl. SO 01</v>
      </c>
      <c r="D2" s="76"/>
      <c r="E2" s="77"/>
      <c r="F2" s="76"/>
      <c r="G2" s="272"/>
      <c r="H2" s="273"/>
      <c r="I2" s="274"/>
    </row>
    <row r="3" ht="13.5" thickTop="1">
      <c r="F3" s="11"/>
    </row>
    <row r="4" spans="1:9" ht="19.5" customHeight="1" thickBot="1">
      <c r="A4" s="78" t="s">
        <v>42</v>
      </c>
      <c r="B4" s="1"/>
      <c r="C4" s="1"/>
      <c r="D4" s="1"/>
      <c r="E4" s="79"/>
      <c r="F4" s="1"/>
      <c r="G4" s="1"/>
      <c r="H4" s="1"/>
      <c r="I4" s="1"/>
    </row>
    <row r="5" spans="1:4" ht="15.75" thickBot="1">
      <c r="A5" s="275" t="s">
        <v>94</v>
      </c>
      <c r="B5" s="276"/>
      <c r="C5" s="276"/>
      <c r="D5" s="277"/>
    </row>
    <row r="6" spans="1:9" s="11" customFormat="1" ht="13.5" thickBot="1">
      <c r="A6" s="80"/>
      <c r="B6" s="81" t="s">
        <v>43</v>
      </c>
      <c r="C6" s="81"/>
      <c r="D6" s="82"/>
      <c r="E6" s="83" t="s">
        <v>44</v>
      </c>
      <c r="F6" s="84" t="s">
        <v>45</v>
      </c>
      <c r="G6" s="84" t="s">
        <v>46</v>
      </c>
      <c r="H6" s="84" t="s">
        <v>47</v>
      </c>
      <c r="I6" s="85" t="s">
        <v>27</v>
      </c>
    </row>
    <row r="7" spans="1:9" s="11" customFormat="1" ht="12.75">
      <c r="A7" s="122" t="str">
        <f>'fas. Z - vstup'!B7</f>
        <v>1</v>
      </c>
      <c r="B7" s="86" t="str">
        <f>'fas. Z - vstup'!C7</f>
        <v>Lešení </v>
      </c>
      <c r="D7" s="87"/>
      <c r="E7" s="123">
        <f>'fas. Z - vstup'!K15</f>
        <v>0</v>
      </c>
      <c r="F7" s="124">
        <f>'fas. Z - vstup'!L15</f>
        <v>0</v>
      </c>
      <c r="G7" s="124">
        <f>'fas. Z - vstup'!M15</f>
        <v>0</v>
      </c>
      <c r="H7" s="124">
        <f>'fas. Z - vstup'!N15</f>
        <v>0</v>
      </c>
      <c r="I7" s="125">
        <f>'fas. Z - vstup'!O15</f>
        <v>0</v>
      </c>
    </row>
    <row r="8" spans="1:9" s="11" customFormat="1" ht="12.75">
      <c r="A8" s="122" t="str">
        <f>'fas. Z - vstup'!B16</f>
        <v>2</v>
      </c>
      <c r="B8" s="86" t="str">
        <f>'fas. Z - vstup'!C16</f>
        <v>Oprava omítek fasády složitosti 3 -4. - </v>
      </c>
      <c r="C8" s="156"/>
      <c r="D8" s="87"/>
      <c r="E8" s="123">
        <f>'fas. Z - vstup'!G32</f>
        <v>0</v>
      </c>
      <c r="F8" s="124">
        <f>'fas. Z - vstup'!L32</f>
        <v>0</v>
      </c>
      <c r="G8" s="124">
        <f>'fas. Z - vstup'!M32</f>
        <v>0</v>
      </c>
      <c r="H8" s="124">
        <f>'fas. Z - vstup'!N32</f>
        <v>0</v>
      </c>
      <c r="I8" s="125">
        <f>'fas. Z - vstup'!O32</f>
        <v>0</v>
      </c>
    </row>
    <row r="9" spans="1:9" s="11" customFormat="1" ht="12.75">
      <c r="A9" s="122" t="str">
        <f>'fas. Z - vstup'!B33</f>
        <v>3</v>
      </c>
      <c r="B9" s="86" t="str">
        <f>'fas. Z - vstup'!C33</f>
        <v>Nátěr fasády slož.3 - 4</v>
      </c>
      <c r="D9" s="87"/>
      <c r="E9" s="123">
        <f>'fas. Z - vstup'!K36</f>
        <v>0</v>
      </c>
      <c r="F9" s="124">
        <f>'fas. Z - vstup'!L36</f>
        <v>0</v>
      </c>
      <c r="G9" s="124">
        <f>'fas. Z - vstup'!M36</f>
        <v>0</v>
      </c>
      <c r="H9" s="124">
        <f>'fas. Z - vstup'!N36</f>
        <v>0</v>
      </c>
      <c r="I9" s="125">
        <f>'fas. Z - vstup'!O36</f>
        <v>0</v>
      </c>
    </row>
    <row r="10" spans="1:9" s="11" customFormat="1" ht="13.5" thickBot="1">
      <c r="A10" s="122" t="str">
        <f>'fas. Z - vstup'!B37</f>
        <v>4</v>
      </c>
      <c r="B10" s="86" t="str">
        <f>'fas. Z - vstup'!C37</f>
        <v>Pomocné práce</v>
      </c>
      <c r="D10" s="87"/>
      <c r="E10" s="123">
        <f>'fas. Z - vstup'!K43</f>
        <v>0</v>
      </c>
      <c r="F10" s="124">
        <f>'fas. Z - vstup'!L43</f>
        <v>0</v>
      </c>
      <c r="G10" s="124">
        <f>'fas. Z - vstup'!M43</f>
        <v>0</v>
      </c>
      <c r="H10" s="124">
        <f>'fas. Z - vstup'!N43</f>
        <v>0</v>
      </c>
      <c r="I10" s="125">
        <f>'fas. Z - vstup'!O43</f>
        <v>0</v>
      </c>
    </row>
    <row r="11" spans="1:9" s="94" customFormat="1" ht="13.5" thickBot="1">
      <c r="A11" s="88"/>
      <c r="B11" s="89" t="s">
        <v>48</v>
      </c>
      <c r="C11" s="89"/>
      <c r="D11" s="90"/>
      <c r="E11" s="91">
        <f>SUM(E7:E10)</f>
        <v>0</v>
      </c>
      <c r="F11" s="92">
        <f>SUM(F7:F10)</f>
        <v>0</v>
      </c>
      <c r="G11" s="92">
        <f>SUM(G7:G10)</f>
        <v>0</v>
      </c>
      <c r="H11" s="92">
        <f>SUM(H7:H10)</f>
        <v>0</v>
      </c>
      <c r="I11" s="93">
        <f>SUM(I7:I10)</f>
        <v>0</v>
      </c>
    </row>
    <row r="12" spans="1:9" ht="12.75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12.75">
      <c r="A13" s="11"/>
      <c r="B13" s="11"/>
      <c r="C13" s="11"/>
      <c r="D13" s="11"/>
      <c r="E13" s="11"/>
      <c r="F13" s="11"/>
      <c r="G13" s="11"/>
      <c r="H13" s="11"/>
      <c r="I13" s="11"/>
    </row>
    <row r="14" spans="6:9" ht="12.75">
      <c r="F14" s="95"/>
      <c r="G14" s="96"/>
      <c r="H14" s="96"/>
      <c r="I14" s="97"/>
    </row>
    <row r="15" spans="6:9" ht="12.75">
      <c r="F15" s="95"/>
      <c r="G15" s="96"/>
      <c r="H15" s="96"/>
      <c r="I15" s="97"/>
    </row>
    <row r="16" spans="6:9" ht="12.75">
      <c r="F16" s="95"/>
      <c r="G16" s="96"/>
      <c r="H16" s="96"/>
      <c r="I16" s="97"/>
    </row>
    <row r="17" spans="6:9" ht="12.75">
      <c r="F17" s="95"/>
      <c r="G17" s="96"/>
      <c r="H17" s="96"/>
      <c r="I17" s="97"/>
    </row>
    <row r="18" spans="6:9" ht="12.75">
      <c r="F18" s="95"/>
      <c r="G18" s="96"/>
      <c r="H18" s="96"/>
      <c r="I18" s="97"/>
    </row>
    <row r="19" spans="5:8" ht="12.75">
      <c r="E19" s="95"/>
      <c r="F19" s="96"/>
      <c r="G19" s="96"/>
      <c r="H19" s="97"/>
    </row>
    <row r="20" spans="6:9" ht="12.75">
      <c r="F20" s="95"/>
      <c r="G20" s="96"/>
      <c r="H20" s="96"/>
      <c r="I20" s="97"/>
    </row>
    <row r="21" spans="6:9" ht="12.75">
      <c r="F21" s="95"/>
      <c r="G21" s="96"/>
      <c r="H21" s="96"/>
      <c r="I21" s="97"/>
    </row>
    <row r="22" spans="6:9" ht="12.75">
      <c r="F22" s="95"/>
      <c r="G22" s="96"/>
      <c r="H22" s="96"/>
      <c r="I22" s="97"/>
    </row>
    <row r="23" spans="6:9" ht="12.75">
      <c r="F23" s="95"/>
      <c r="G23" s="96"/>
      <c r="H23" s="96"/>
      <c r="I23" s="97"/>
    </row>
    <row r="24" spans="6:9" ht="12.75">
      <c r="F24" s="95"/>
      <c r="G24" s="96"/>
      <c r="H24" s="96"/>
      <c r="I24" s="97"/>
    </row>
    <row r="25" spans="6:9" ht="12.75">
      <c r="F25" s="95"/>
      <c r="G25" s="96"/>
      <c r="H25" s="96"/>
      <c r="I25" s="97"/>
    </row>
    <row r="26" spans="6:9" ht="12.75">
      <c r="F26" s="95"/>
      <c r="G26" s="96"/>
      <c r="H26" s="96"/>
      <c r="I26" s="97"/>
    </row>
    <row r="27" spans="6:9" ht="12.75">
      <c r="F27" s="95"/>
      <c r="G27" s="96"/>
      <c r="H27" s="96"/>
      <c r="I27" s="97"/>
    </row>
    <row r="28" spans="6:9" ht="12.75">
      <c r="F28" s="95"/>
      <c r="G28" s="96"/>
      <c r="H28" s="96"/>
      <c r="I28" s="97"/>
    </row>
    <row r="29" spans="6:9" ht="12.75">
      <c r="F29" s="95"/>
      <c r="G29" s="96"/>
      <c r="H29" s="96"/>
      <c r="I29" s="97"/>
    </row>
    <row r="30" spans="6:9" ht="12.75">
      <c r="F30" s="95"/>
      <c r="G30" s="96"/>
      <c r="H30" s="96"/>
      <c r="I30" s="97"/>
    </row>
    <row r="31" spans="6:9" ht="12.75">
      <c r="F31" s="95"/>
      <c r="G31" s="96"/>
      <c r="H31" s="96"/>
      <c r="I31" s="97"/>
    </row>
    <row r="32" spans="6:9" ht="12.75">
      <c r="F32" s="95"/>
      <c r="G32" s="96"/>
      <c r="H32" s="96"/>
      <c r="I32" s="97"/>
    </row>
    <row r="33" spans="6:9" ht="12.75">
      <c r="F33" s="95"/>
      <c r="G33" s="96"/>
      <c r="H33" s="96"/>
      <c r="I33" s="97"/>
    </row>
    <row r="34" spans="6:9" ht="12.75">
      <c r="F34" s="95"/>
      <c r="G34" s="96"/>
      <c r="H34" s="96"/>
      <c r="I34" s="97"/>
    </row>
    <row r="35" spans="6:9" ht="12.75">
      <c r="F35" s="95"/>
      <c r="G35" s="96"/>
      <c r="H35" s="96"/>
      <c r="I35" s="97"/>
    </row>
    <row r="36" spans="6:9" ht="12.75">
      <c r="F36" s="95"/>
      <c r="G36" s="96"/>
      <c r="H36" s="96"/>
      <c r="I36" s="97"/>
    </row>
    <row r="37" spans="6:9" ht="12.75">
      <c r="F37" s="95"/>
      <c r="G37" s="96"/>
      <c r="H37" s="96"/>
      <c r="I37" s="97"/>
    </row>
    <row r="38" spans="6:9" ht="12.75">
      <c r="F38" s="95"/>
      <c r="G38" s="96"/>
      <c r="H38" s="96"/>
      <c r="I38" s="97"/>
    </row>
    <row r="39" spans="6:9" ht="12.75">
      <c r="F39" s="95"/>
      <c r="G39" s="96"/>
      <c r="H39" s="96"/>
      <c r="I39" s="97"/>
    </row>
    <row r="40" spans="6:9" ht="12.75">
      <c r="F40" s="95"/>
      <c r="G40" s="96"/>
      <c r="H40" s="96"/>
      <c r="I40" s="97"/>
    </row>
    <row r="41" spans="6:9" ht="12.75">
      <c r="F41" s="95"/>
      <c r="G41" s="96"/>
      <c r="H41" s="96"/>
      <c r="I41" s="97"/>
    </row>
    <row r="42" spans="6:9" ht="12.75">
      <c r="F42" s="95"/>
      <c r="G42" s="96"/>
      <c r="H42" s="96"/>
      <c r="I42" s="97"/>
    </row>
    <row r="43" spans="6:9" ht="12.75">
      <c r="F43" s="95"/>
      <c r="G43" s="96"/>
      <c r="H43" s="96"/>
      <c r="I43" s="97"/>
    </row>
    <row r="44" spans="6:9" ht="12.75">
      <c r="F44" s="95"/>
      <c r="G44" s="96"/>
      <c r="H44" s="96"/>
      <c r="I44" s="97"/>
    </row>
    <row r="45" spans="6:9" ht="12.75">
      <c r="F45" s="95"/>
      <c r="G45" s="96"/>
      <c r="H45" s="96"/>
      <c r="I45" s="97"/>
    </row>
    <row r="46" spans="6:9" ht="12.75">
      <c r="F46" s="95"/>
      <c r="G46" s="96"/>
      <c r="H46" s="96"/>
      <c r="I46" s="97"/>
    </row>
    <row r="47" spans="6:9" ht="12.75">
      <c r="F47" s="95"/>
      <c r="G47" s="96"/>
      <c r="H47" s="96"/>
      <c r="I47" s="97"/>
    </row>
    <row r="48" spans="6:9" ht="12.75">
      <c r="F48" s="95"/>
      <c r="G48" s="96"/>
      <c r="H48" s="96"/>
      <c r="I48" s="97"/>
    </row>
    <row r="49" spans="6:9" ht="12.75">
      <c r="F49" s="95"/>
      <c r="G49" s="96"/>
      <c r="H49" s="96"/>
      <c r="I49" s="97"/>
    </row>
    <row r="50" spans="6:9" ht="12.75">
      <c r="F50" s="95"/>
      <c r="G50" s="96"/>
      <c r="H50" s="96"/>
      <c r="I50" s="97"/>
    </row>
    <row r="51" spans="6:9" ht="12.75">
      <c r="F51" s="95"/>
      <c r="G51" s="96"/>
      <c r="H51" s="96"/>
      <c r="I51" s="97"/>
    </row>
    <row r="52" spans="6:9" ht="12.75">
      <c r="F52" s="95"/>
      <c r="G52" s="96"/>
      <c r="H52" s="96"/>
      <c r="I52" s="97"/>
    </row>
    <row r="53" spans="6:9" ht="12.75">
      <c r="F53" s="95"/>
      <c r="G53" s="96"/>
      <c r="H53" s="96"/>
      <c r="I53" s="97"/>
    </row>
    <row r="54" spans="6:9" ht="12.75">
      <c r="F54" s="95"/>
      <c r="G54" s="96"/>
      <c r="H54" s="96"/>
      <c r="I54" s="97"/>
    </row>
    <row r="55" spans="6:9" ht="12.75">
      <c r="F55" s="95"/>
      <c r="G55" s="96"/>
      <c r="H55" s="96"/>
      <c r="I55" s="97"/>
    </row>
    <row r="56" spans="6:9" ht="12.75">
      <c r="F56" s="95"/>
      <c r="G56" s="96"/>
      <c r="H56" s="96"/>
      <c r="I56" s="97"/>
    </row>
    <row r="57" spans="6:9" ht="12.75">
      <c r="F57" s="95"/>
      <c r="G57" s="96"/>
      <c r="H57" s="96"/>
      <c r="I57" s="97"/>
    </row>
    <row r="58" spans="6:9" ht="12.75">
      <c r="F58" s="95"/>
      <c r="G58" s="96"/>
      <c r="H58" s="96"/>
      <c r="I58" s="97"/>
    </row>
    <row r="59" spans="6:9" ht="12.75">
      <c r="F59" s="95"/>
      <c r="G59" s="96"/>
      <c r="H59" s="96"/>
      <c r="I59" s="97"/>
    </row>
    <row r="60" spans="6:9" ht="12.75">
      <c r="F60" s="95"/>
      <c r="G60" s="96"/>
      <c r="H60" s="96"/>
      <c r="I60" s="97"/>
    </row>
    <row r="61" spans="6:9" ht="12.75">
      <c r="F61" s="95"/>
      <c r="G61" s="96"/>
      <c r="H61" s="96"/>
      <c r="I61" s="97"/>
    </row>
  </sheetData>
  <sheetProtection/>
  <mergeCells count="4">
    <mergeCell ref="A1:B1"/>
    <mergeCell ref="A2:B2"/>
    <mergeCell ref="G2:I2"/>
    <mergeCell ref="A5:D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48"/>
  <sheetViews>
    <sheetView showGridLines="0" showZeros="0" zoomScalePageLayoutView="0" workbookViewId="0" topLeftCell="A1">
      <pane ySplit="6" topLeftCell="A7" activePane="bottomLeft" state="frozen"/>
      <selection pane="topLeft" activeCell="A1" sqref="A1"/>
      <selection pane="bottomLeft" activeCell="F8" sqref="F8"/>
    </sheetView>
  </sheetViews>
  <sheetFormatPr defaultColWidth="9.00390625" defaultRowHeight="12.75"/>
  <cols>
    <col min="1" max="1" width="4.375" style="120" customWidth="1"/>
    <col min="2" max="2" width="10.875" style="98" customWidth="1"/>
    <col min="3" max="3" width="41.875" style="136" customWidth="1"/>
    <col min="4" max="4" width="5.625" style="98" customWidth="1"/>
    <col min="5" max="5" width="8.625" style="106" customWidth="1"/>
    <col min="6" max="6" width="9.875" style="98" customWidth="1"/>
    <col min="7" max="7" width="15.25390625" style="98" customWidth="1"/>
    <col min="8" max="8" width="11.75390625" style="98" customWidth="1"/>
    <col min="9" max="9" width="10.75390625" style="98" customWidth="1"/>
    <col min="10" max="10" width="6.25390625" style="98" customWidth="1"/>
    <col min="11" max="16384" width="9.125" style="98" customWidth="1"/>
  </cols>
  <sheetData>
    <row r="1" spans="1:8" ht="15.75">
      <c r="A1" s="278" t="s">
        <v>49</v>
      </c>
      <c r="B1" s="279"/>
      <c r="C1" s="279"/>
      <c r="D1" s="279"/>
      <c r="E1" s="279"/>
      <c r="F1" s="279"/>
      <c r="G1" s="278"/>
      <c r="H1" s="143"/>
    </row>
    <row r="2" spans="2:8" ht="13.5" thickBot="1">
      <c r="B2" s="99"/>
      <c r="C2" s="130"/>
      <c r="D2" s="100"/>
      <c r="E2" s="101"/>
      <c r="F2" s="100"/>
      <c r="G2" s="100"/>
      <c r="H2" s="100"/>
    </row>
    <row r="3" spans="1:8" ht="26.25" thickTop="1">
      <c r="A3" s="280" t="s">
        <v>5</v>
      </c>
      <c r="B3" s="281"/>
      <c r="C3" s="131" t="str">
        <f>CONCATENATE(cislostavby," ",nazevstavby)</f>
        <v>Západní fasáda Rekonstrukce fasádního pláště - oprava nadpraží.</v>
      </c>
      <c r="D3" s="70"/>
      <c r="E3" s="102" t="s">
        <v>50</v>
      </c>
      <c r="F3" s="103">
        <f>Rekapitulace!H1</f>
        <v>0</v>
      </c>
      <c r="G3" s="104"/>
      <c r="H3" s="120"/>
    </row>
    <row r="4" spans="1:8" ht="13.5" thickBot="1">
      <c r="A4" s="282" t="s">
        <v>1</v>
      </c>
      <c r="B4" s="283"/>
      <c r="C4" s="132" t="str">
        <f>CONCATENATE(cisloobjektu," ",nazevobjektu)</f>
        <v>PřF MU Kotl. SO 01</v>
      </c>
      <c r="D4" s="76"/>
      <c r="E4" s="284">
        <f>Rekapitulace!G2</f>
        <v>0</v>
      </c>
      <c r="F4" s="285"/>
      <c r="G4" s="286"/>
      <c r="H4" s="144"/>
    </row>
    <row r="5" spans="1:8" ht="16.5" thickTop="1">
      <c r="A5" s="155"/>
      <c r="B5" s="105"/>
      <c r="C5" s="176" t="s">
        <v>85</v>
      </c>
      <c r="G5" s="107"/>
      <c r="H5" s="107"/>
    </row>
    <row r="6" spans="1:8" ht="11.25" customHeight="1">
      <c r="A6" s="108" t="s">
        <v>51</v>
      </c>
      <c r="B6" s="109" t="s">
        <v>52</v>
      </c>
      <c r="C6" s="133" t="s">
        <v>53</v>
      </c>
      <c r="D6" s="109" t="s">
        <v>54</v>
      </c>
      <c r="E6" s="110" t="s">
        <v>55</v>
      </c>
      <c r="F6" s="109" t="s">
        <v>56</v>
      </c>
      <c r="G6" s="111" t="s">
        <v>57</v>
      </c>
      <c r="H6" s="145"/>
    </row>
    <row r="7" spans="1:8" ht="14.25" customHeight="1">
      <c r="A7" s="164" t="s">
        <v>58</v>
      </c>
      <c r="B7" s="165" t="s">
        <v>59</v>
      </c>
      <c r="C7" s="166" t="s">
        <v>77</v>
      </c>
      <c r="D7" s="167"/>
      <c r="E7" s="168"/>
      <c r="F7" s="168"/>
      <c r="G7" s="169">
        <f>E7*F7</f>
        <v>0</v>
      </c>
      <c r="H7" s="146"/>
    </row>
    <row r="8" spans="1:11" s="129" customFormat="1" ht="24" customHeight="1">
      <c r="A8" s="112">
        <v>1</v>
      </c>
      <c r="B8" s="141"/>
      <c r="C8" s="134" t="s">
        <v>75</v>
      </c>
      <c r="D8" s="126" t="s">
        <v>61</v>
      </c>
      <c r="E8" s="127">
        <v>526</v>
      </c>
      <c r="F8" s="127"/>
      <c r="G8" s="115">
        <f>E8*F8</f>
        <v>0</v>
      </c>
      <c r="H8" s="147"/>
      <c r="J8" s="98">
        <v>1</v>
      </c>
      <c r="K8" s="98">
        <f>IF(J8=1,G8,0)</f>
        <v>0</v>
      </c>
    </row>
    <row r="9" spans="1:11" s="129" customFormat="1" ht="15" customHeight="1">
      <c r="A9" s="112"/>
      <c r="B9" s="141"/>
      <c r="C9" s="134" t="s">
        <v>132</v>
      </c>
      <c r="D9" s="126" t="s">
        <v>82</v>
      </c>
      <c r="E9" s="127"/>
      <c r="F9" s="127"/>
      <c r="G9" s="115"/>
      <c r="H9" s="147"/>
      <c r="J9" s="98"/>
      <c r="K9" s="98"/>
    </row>
    <row r="10" spans="1:11" s="129" customFormat="1" ht="13.5" customHeight="1">
      <c r="A10" s="112"/>
      <c r="B10" s="141"/>
      <c r="C10" s="134" t="s">
        <v>129</v>
      </c>
      <c r="D10" s="126" t="s">
        <v>61</v>
      </c>
      <c r="E10" s="127">
        <v>540</v>
      </c>
      <c r="F10" s="127"/>
      <c r="G10" s="115"/>
      <c r="H10" s="147"/>
      <c r="J10" s="98"/>
      <c r="K10" s="98"/>
    </row>
    <row r="11" spans="1:11" s="129" customFormat="1" ht="13.5" customHeight="1">
      <c r="A11" s="112"/>
      <c r="B11" s="141"/>
      <c r="C11" s="134" t="s">
        <v>130</v>
      </c>
      <c r="D11" s="126" t="s">
        <v>61</v>
      </c>
      <c r="E11" s="127">
        <v>540</v>
      </c>
      <c r="F11" s="127"/>
      <c r="G11" s="115"/>
      <c r="H11" s="147"/>
      <c r="J11" s="98"/>
      <c r="K11" s="98"/>
    </row>
    <row r="12" spans="1:11" s="129" customFormat="1" ht="14.25" customHeight="1">
      <c r="A12" s="112"/>
      <c r="B12" s="141"/>
      <c r="C12" s="134" t="s">
        <v>131</v>
      </c>
      <c r="D12" s="126" t="s">
        <v>61</v>
      </c>
      <c r="E12" s="127">
        <v>540</v>
      </c>
      <c r="F12" s="127"/>
      <c r="G12" s="115"/>
      <c r="H12" s="147"/>
      <c r="J12" s="98"/>
      <c r="K12" s="98"/>
    </row>
    <row r="13" spans="1:62" ht="24" customHeight="1">
      <c r="A13" s="112">
        <v>2</v>
      </c>
      <c r="B13" s="141"/>
      <c r="C13" s="163" t="s">
        <v>76</v>
      </c>
      <c r="D13" s="126" t="s">
        <v>61</v>
      </c>
      <c r="E13" s="127">
        <v>526</v>
      </c>
      <c r="F13" s="127"/>
      <c r="G13" s="115">
        <f>E13*F13</f>
        <v>0</v>
      </c>
      <c r="H13" s="146"/>
      <c r="J13" s="98">
        <v>1</v>
      </c>
      <c r="K13" s="98">
        <f>IF(J13=1,G13,0)</f>
        <v>0</v>
      </c>
      <c r="L13" s="98">
        <f>IF(J13=2,G13,0)</f>
        <v>0</v>
      </c>
      <c r="M13" s="98">
        <f>IF(J13=3,G13,0)</f>
        <v>0</v>
      </c>
      <c r="N13" s="98">
        <f>IF(J13=4,G13,0)</f>
        <v>0</v>
      </c>
      <c r="O13" s="98">
        <f>IF(J13=5,G13,0)</f>
        <v>0</v>
      </c>
      <c r="BJ13" s="98">
        <v>0</v>
      </c>
    </row>
    <row r="14" spans="1:11" ht="11.25" customHeight="1">
      <c r="A14" s="112">
        <v>3</v>
      </c>
      <c r="B14" s="141"/>
      <c r="C14" s="163" t="s">
        <v>69</v>
      </c>
      <c r="D14" s="126" t="s">
        <v>61</v>
      </c>
      <c r="E14" s="127">
        <v>526</v>
      </c>
      <c r="F14" s="127"/>
      <c r="G14" s="115">
        <f>E14*F14</f>
        <v>0</v>
      </c>
      <c r="H14" s="146"/>
      <c r="J14" s="98">
        <v>1</v>
      </c>
      <c r="K14" s="98">
        <f>IF(J14=1,G14,0)</f>
        <v>0</v>
      </c>
    </row>
    <row r="15" spans="1:15" ht="11.25" customHeight="1">
      <c r="A15" s="116"/>
      <c r="B15" s="142"/>
      <c r="C15" s="135" t="str">
        <f>CONCATENATE(B7," ",C7)</f>
        <v>1 Lešení </v>
      </c>
      <c r="D15" s="116"/>
      <c r="E15" s="117"/>
      <c r="F15" s="117"/>
      <c r="G15" s="118">
        <f>SUM(G7:G14)</f>
        <v>0</v>
      </c>
      <c r="H15" s="148"/>
      <c r="J15" s="98">
        <f>IF(A15&gt;0,1,0)</f>
        <v>0</v>
      </c>
      <c r="K15" s="151">
        <f>SUM(K7:K14)</f>
        <v>0</v>
      </c>
      <c r="L15" s="119">
        <f>SUM(L7:L14)</f>
        <v>0</v>
      </c>
      <c r="M15" s="119">
        <f>SUM(M7:M14)</f>
        <v>0</v>
      </c>
      <c r="N15" s="119">
        <f>SUM(N7:N14)</f>
        <v>0</v>
      </c>
      <c r="O15" s="119">
        <f>SUM(O7:O14)</f>
        <v>0</v>
      </c>
    </row>
    <row r="16" spans="1:8" s="154" customFormat="1" ht="14.25" customHeight="1">
      <c r="A16" s="164" t="s">
        <v>58</v>
      </c>
      <c r="B16" s="165" t="s">
        <v>68</v>
      </c>
      <c r="C16" s="166" t="s">
        <v>81</v>
      </c>
      <c r="D16" s="170"/>
      <c r="E16" s="171"/>
      <c r="F16" s="171"/>
      <c r="G16" s="172"/>
      <c r="H16" s="150"/>
    </row>
    <row r="17" spans="1:62" s="154" customFormat="1" ht="21.75" customHeight="1">
      <c r="A17" s="112">
        <v>7</v>
      </c>
      <c r="B17" s="141"/>
      <c r="C17" s="134" t="s">
        <v>133</v>
      </c>
      <c r="D17" s="126" t="s">
        <v>61</v>
      </c>
      <c r="E17" s="127">
        <v>155.2</v>
      </c>
      <c r="F17" s="127"/>
      <c r="G17" s="128">
        <f aca="true" t="shared" si="0" ref="G17:G31">E17*F17</f>
        <v>0</v>
      </c>
      <c r="H17" s="147"/>
      <c r="J17" s="154">
        <v>1</v>
      </c>
      <c r="K17" s="154">
        <f aca="true" t="shared" si="1" ref="K17:K22">IF(J17=1,G17,0)</f>
        <v>0</v>
      </c>
      <c r="L17" s="154">
        <f>IF(J17=2,G17,0)</f>
        <v>0</v>
      </c>
      <c r="M17" s="154">
        <f>IF(J17=3,G17,0)</f>
        <v>0</v>
      </c>
      <c r="N17" s="154">
        <f>IF(J17=4,G17,0)</f>
        <v>0</v>
      </c>
      <c r="O17" s="154">
        <f>IF(J17=5,G17,0)</f>
        <v>0</v>
      </c>
      <c r="BJ17" s="154">
        <v>0.001</v>
      </c>
    </row>
    <row r="18" spans="1:11" s="154" customFormat="1" ht="15.75" customHeight="1">
      <c r="A18" s="112">
        <v>8</v>
      </c>
      <c r="B18" s="141"/>
      <c r="C18" s="134" t="s">
        <v>74</v>
      </c>
      <c r="D18" s="126" t="s">
        <v>61</v>
      </c>
      <c r="E18" s="127">
        <v>388.6</v>
      </c>
      <c r="F18" s="127"/>
      <c r="G18" s="128">
        <f t="shared" si="0"/>
        <v>0</v>
      </c>
      <c r="H18" s="147"/>
      <c r="J18" s="154">
        <v>1</v>
      </c>
      <c r="K18" s="154">
        <f t="shared" si="1"/>
        <v>0</v>
      </c>
    </row>
    <row r="19" spans="1:11" s="154" customFormat="1" ht="21.75" customHeight="1">
      <c r="A19" s="112">
        <v>10</v>
      </c>
      <c r="B19" s="141"/>
      <c r="C19" s="134" t="s">
        <v>134</v>
      </c>
      <c r="D19" s="126" t="s">
        <v>61</v>
      </c>
      <c r="E19" s="127">
        <v>155.2</v>
      </c>
      <c r="F19" s="127"/>
      <c r="G19" s="128">
        <f t="shared" si="0"/>
        <v>0</v>
      </c>
      <c r="H19" s="147"/>
      <c r="J19" s="154">
        <v>1</v>
      </c>
      <c r="K19" s="154">
        <f t="shared" si="1"/>
        <v>0</v>
      </c>
    </row>
    <row r="20" spans="1:11" s="154" customFormat="1" ht="24" customHeight="1">
      <c r="A20" s="112"/>
      <c r="B20" s="141"/>
      <c r="C20" s="134" t="s">
        <v>135</v>
      </c>
      <c r="D20" s="126" t="s">
        <v>61</v>
      </c>
      <c r="E20" s="127">
        <v>155.2</v>
      </c>
      <c r="F20" s="127"/>
      <c r="G20" s="128">
        <f t="shared" si="0"/>
        <v>0</v>
      </c>
      <c r="H20" s="147"/>
      <c r="J20" s="154">
        <v>1</v>
      </c>
      <c r="K20" s="154">
        <f t="shared" si="1"/>
        <v>0</v>
      </c>
    </row>
    <row r="21" spans="1:11" s="154" customFormat="1" ht="24" customHeight="1">
      <c r="A21" s="112"/>
      <c r="B21" s="141"/>
      <c r="C21" s="134" t="s">
        <v>136</v>
      </c>
      <c r="D21" s="126" t="s">
        <v>61</v>
      </c>
      <c r="E21" s="127">
        <v>155.2</v>
      </c>
      <c r="F21" s="127"/>
      <c r="G21" s="128">
        <f t="shared" si="0"/>
        <v>0</v>
      </c>
      <c r="H21" s="147"/>
      <c r="J21" s="154">
        <v>1</v>
      </c>
      <c r="K21" s="154">
        <f t="shared" si="1"/>
        <v>0</v>
      </c>
    </row>
    <row r="22" spans="1:11" s="154" customFormat="1" ht="14.25" customHeight="1">
      <c r="A22" s="112">
        <v>14</v>
      </c>
      <c r="B22" s="141"/>
      <c r="C22" s="134" t="s">
        <v>66</v>
      </c>
      <c r="D22" s="126" t="s">
        <v>67</v>
      </c>
      <c r="E22" s="127">
        <v>2</v>
      </c>
      <c r="F22" s="127"/>
      <c r="G22" s="128">
        <f t="shared" si="0"/>
        <v>0</v>
      </c>
      <c r="H22" s="147"/>
      <c r="J22" s="154">
        <v>1</v>
      </c>
      <c r="K22" s="154">
        <f t="shared" si="1"/>
        <v>0</v>
      </c>
    </row>
    <row r="23" spans="1:8" s="154" customFormat="1" ht="14.25" customHeight="1">
      <c r="A23" s="112"/>
      <c r="B23" s="141"/>
      <c r="C23" s="177" t="s">
        <v>90</v>
      </c>
      <c r="D23" s="126"/>
      <c r="E23" s="127"/>
      <c r="F23" s="127"/>
      <c r="G23" s="128"/>
      <c r="H23" s="147"/>
    </row>
    <row r="24" spans="1:11" s="154" customFormat="1" ht="16.5" customHeight="1">
      <c r="A24" s="112"/>
      <c r="B24" s="141"/>
      <c r="C24" s="134" t="s">
        <v>86</v>
      </c>
      <c r="D24" s="126" t="s">
        <v>65</v>
      </c>
      <c r="E24" s="127">
        <v>6.31</v>
      </c>
      <c r="F24" s="127"/>
      <c r="G24" s="128">
        <f t="shared" si="0"/>
        <v>0</v>
      </c>
      <c r="H24" s="147"/>
      <c r="J24" s="154">
        <v>1</v>
      </c>
      <c r="K24" s="154">
        <f>IF(J24=1,G24,0)</f>
        <v>0</v>
      </c>
    </row>
    <row r="25" spans="1:8" s="154" customFormat="1" ht="14.25" customHeight="1">
      <c r="A25" s="112"/>
      <c r="B25" s="141"/>
      <c r="C25" s="134" t="s">
        <v>87</v>
      </c>
      <c r="D25" s="126" t="s">
        <v>65</v>
      </c>
      <c r="E25" s="127">
        <v>6.31</v>
      </c>
      <c r="F25" s="127"/>
      <c r="G25" s="128">
        <f t="shared" si="0"/>
        <v>0</v>
      </c>
      <c r="H25" s="147"/>
    </row>
    <row r="26" spans="1:8" s="154" customFormat="1" ht="14.25" customHeight="1">
      <c r="A26" s="112"/>
      <c r="B26" s="141"/>
      <c r="C26" s="134" t="s">
        <v>88</v>
      </c>
      <c r="D26" s="126" t="s">
        <v>65</v>
      </c>
      <c r="E26" s="127">
        <v>6.31</v>
      </c>
      <c r="F26" s="127"/>
      <c r="G26" s="128">
        <f t="shared" si="0"/>
        <v>0</v>
      </c>
      <c r="H26" s="147"/>
    </row>
    <row r="27" spans="1:8" s="154" customFormat="1" ht="23.25" customHeight="1">
      <c r="A27" s="112"/>
      <c r="B27" s="141"/>
      <c r="C27" s="134" t="s">
        <v>137</v>
      </c>
      <c r="D27" s="126" t="s">
        <v>65</v>
      </c>
      <c r="E27" s="127">
        <v>6.31</v>
      </c>
      <c r="F27" s="127"/>
      <c r="G27" s="128">
        <f t="shared" si="0"/>
        <v>0</v>
      </c>
      <c r="H27" s="147"/>
    </row>
    <row r="28" spans="1:8" s="154" customFormat="1" ht="14.25" customHeight="1">
      <c r="A28" s="112"/>
      <c r="B28" s="141"/>
      <c r="C28" s="134" t="s">
        <v>89</v>
      </c>
      <c r="D28" s="126" t="s">
        <v>84</v>
      </c>
      <c r="E28" s="127">
        <v>1</v>
      </c>
      <c r="F28" s="127"/>
      <c r="G28" s="128">
        <f t="shared" si="0"/>
        <v>0</v>
      </c>
      <c r="H28" s="147"/>
    </row>
    <row r="29" spans="1:8" s="154" customFormat="1" ht="35.25" customHeight="1">
      <c r="A29" s="112"/>
      <c r="B29" s="141"/>
      <c r="C29" s="134" t="s">
        <v>93</v>
      </c>
      <c r="D29" s="126" t="s">
        <v>65</v>
      </c>
      <c r="E29" s="127">
        <v>6.31</v>
      </c>
      <c r="F29" s="127"/>
      <c r="G29" s="128">
        <f t="shared" si="0"/>
        <v>0</v>
      </c>
      <c r="H29" s="147"/>
    </row>
    <row r="30" spans="1:8" s="154" customFormat="1" ht="19.5" customHeight="1">
      <c r="A30" s="112"/>
      <c r="B30" s="141"/>
      <c r="C30" s="178" t="s">
        <v>92</v>
      </c>
      <c r="D30" s="126" t="s">
        <v>84</v>
      </c>
      <c r="E30" s="127">
        <v>1</v>
      </c>
      <c r="F30" s="127"/>
      <c r="G30" s="128">
        <f t="shared" si="0"/>
        <v>0</v>
      </c>
      <c r="H30" s="147"/>
    </row>
    <row r="31" spans="1:8" s="154" customFormat="1" ht="14.25" customHeight="1">
      <c r="A31" s="112"/>
      <c r="B31" s="141"/>
      <c r="C31" s="179" t="s">
        <v>91</v>
      </c>
      <c r="D31" s="126" t="s">
        <v>84</v>
      </c>
      <c r="E31" s="127">
        <v>20</v>
      </c>
      <c r="F31" s="127"/>
      <c r="G31" s="128">
        <f t="shared" si="0"/>
        <v>0</v>
      </c>
      <c r="H31" s="147"/>
    </row>
    <row r="32" spans="1:15" s="154" customFormat="1" ht="11.25" customHeight="1">
      <c r="A32" s="138"/>
      <c r="B32" s="142" t="s">
        <v>60</v>
      </c>
      <c r="C32" s="135" t="str">
        <f>CONCATENATE(B16," ",C16)</f>
        <v>2 Oprava omítek fasády složitosti 3 -4. - </v>
      </c>
      <c r="D32" s="138"/>
      <c r="E32" s="139"/>
      <c r="F32" s="139"/>
      <c r="G32" s="118">
        <f>G17+G18+G19+G20+G21+G22+G31</f>
        <v>0</v>
      </c>
      <c r="H32" s="148"/>
      <c r="J32" s="154">
        <f>IF(A32&gt;0,1,0)</f>
        <v>0</v>
      </c>
      <c r="K32" s="151">
        <f>SUM(K17:K24)</f>
        <v>0</v>
      </c>
      <c r="L32" s="157">
        <f>SUM(L16:L17)</f>
        <v>0</v>
      </c>
      <c r="M32" s="157">
        <f>SUM(M16:M17)</f>
        <v>0</v>
      </c>
      <c r="N32" s="157">
        <f>SUM(N16:N17)</f>
        <v>0</v>
      </c>
      <c r="O32" s="157">
        <f>SUM(O16:O17)</f>
        <v>0</v>
      </c>
    </row>
    <row r="33" spans="1:8" ht="16.5" customHeight="1">
      <c r="A33" s="164" t="s">
        <v>58</v>
      </c>
      <c r="B33" s="165" t="s">
        <v>62</v>
      </c>
      <c r="C33" s="166" t="s">
        <v>73</v>
      </c>
      <c r="D33" s="167"/>
      <c r="E33" s="168"/>
      <c r="F33" s="168"/>
      <c r="G33" s="173"/>
      <c r="H33" s="149"/>
    </row>
    <row r="34" spans="1:62" ht="11.25" customHeight="1">
      <c r="A34" s="112">
        <v>15</v>
      </c>
      <c r="B34" s="141"/>
      <c r="C34" s="134" t="s">
        <v>138</v>
      </c>
      <c r="D34" s="113" t="s">
        <v>63</v>
      </c>
      <c r="E34" s="127">
        <v>388.6</v>
      </c>
      <c r="F34" s="114"/>
      <c r="G34" s="115">
        <f>E34*F34</f>
        <v>0</v>
      </c>
      <c r="H34" s="146"/>
      <c r="J34" s="98">
        <v>1</v>
      </c>
      <c r="K34" s="98">
        <f>IF(J34=1,G34,0)</f>
        <v>0</v>
      </c>
      <c r="L34" s="98">
        <f>IF(J34=2,G34,0)</f>
        <v>0</v>
      </c>
      <c r="M34" s="98">
        <f>IF(J34=3,G34,0)</f>
        <v>0</v>
      </c>
      <c r="N34" s="98">
        <f>IF(J34=4,G34,0)</f>
        <v>0</v>
      </c>
      <c r="O34" s="98">
        <f>IF(J34=5,G34,0)</f>
        <v>0</v>
      </c>
      <c r="BJ34" s="98">
        <v>0.21372</v>
      </c>
    </row>
    <row r="35" spans="1:62" ht="15" customHeight="1">
      <c r="A35" s="112">
        <v>16</v>
      </c>
      <c r="B35" s="141"/>
      <c r="C35" s="134" t="s">
        <v>139</v>
      </c>
      <c r="D35" s="113" t="s">
        <v>61</v>
      </c>
      <c r="E35" s="127">
        <v>388.6</v>
      </c>
      <c r="F35" s="114"/>
      <c r="G35" s="115">
        <f>E35*F35</f>
        <v>0</v>
      </c>
      <c r="H35" s="146"/>
      <c r="J35" s="98">
        <v>1</v>
      </c>
      <c r="K35" s="98">
        <f>IF(J35=1,G35,0)</f>
        <v>0</v>
      </c>
      <c r="L35" s="98">
        <f>IF(J35=2,G35,0)</f>
        <v>0</v>
      </c>
      <c r="M35" s="98">
        <f>IF(J35=3,G35,0)</f>
        <v>0</v>
      </c>
      <c r="N35" s="98">
        <f>IF(J35=4,G35,0)</f>
        <v>0</v>
      </c>
      <c r="O35" s="98">
        <f>IF(J35=5,G35,0)</f>
        <v>0</v>
      </c>
      <c r="BJ35" s="98">
        <v>0.17113</v>
      </c>
    </row>
    <row r="36" spans="1:15" ht="11.25" customHeight="1">
      <c r="A36" s="116"/>
      <c r="B36" s="142" t="s">
        <v>60</v>
      </c>
      <c r="C36" s="135" t="str">
        <f>CONCATENATE(B33," ",C33)</f>
        <v>3 Nátěr fasády slož.3 - 4</v>
      </c>
      <c r="D36" s="138"/>
      <c r="E36" s="139"/>
      <c r="F36" s="139"/>
      <c r="G36" s="118">
        <f>SUM(G33:G35)</f>
        <v>0</v>
      </c>
      <c r="H36" s="148"/>
      <c r="J36" s="98">
        <f>IF(A36&gt;0,1,0)</f>
        <v>0</v>
      </c>
      <c r="K36" s="151">
        <f>SUM(K33:K35)</f>
        <v>0</v>
      </c>
      <c r="L36" s="119">
        <f>SUM(L33:L35)</f>
        <v>0</v>
      </c>
      <c r="M36" s="119">
        <f>SUM(M33:M35)</f>
        <v>0</v>
      </c>
      <c r="N36" s="119">
        <f>SUM(N33:N35)</f>
        <v>0</v>
      </c>
      <c r="O36" s="119">
        <f>SUM(O33:O35)</f>
        <v>0</v>
      </c>
    </row>
    <row r="37" spans="1:8" ht="15" customHeight="1">
      <c r="A37" s="164" t="s">
        <v>58</v>
      </c>
      <c r="B37" s="165" t="s">
        <v>64</v>
      </c>
      <c r="C37" s="166" t="s">
        <v>70</v>
      </c>
      <c r="D37" s="170"/>
      <c r="E37" s="171"/>
      <c r="F37" s="171"/>
      <c r="G37" s="172"/>
      <c r="H37" s="150"/>
    </row>
    <row r="38" spans="1:62" ht="13.5" customHeight="1">
      <c r="A38" s="112">
        <v>17</v>
      </c>
      <c r="B38" s="141"/>
      <c r="C38" s="158" t="s">
        <v>71</v>
      </c>
      <c r="D38" s="159" t="s">
        <v>61</v>
      </c>
      <c r="E38" s="160">
        <v>64.4</v>
      </c>
      <c r="F38" s="162"/>
      <c r="G38" s="161">
        <f>E38*F38</f>
        <v>0</v>
      </c>
      <c r="H38" s="147"/>
      <c r="J38" s="98">
        <v>1</v>
      </c>
      <c r="K38" s="98">
        <f>IF(J38=1,G38,0)</f>
        <v>0</v>
      </c>
      <c r="L38" s="98">
        <f>IF(J38=2,G38,0)</f>
        <v>0</v>
      </c>
      <c r="M38" s="98">
        <f>IF(J38=3,G38,0)</f>
        <v>0</v>
      </c>
      <c r="N38" s="98">
        <f>IF(J38=4,G38,0)</f>
        <v>0</v>
      </c>
      <c r="O38" s="98">
        <f>IF(J38=5,G38,0)</f>
        <v>0</v>
      </c>
      <c r="BJ38" s="98">
        <v>2.3735</v>
      </c>
    </row>
    <row r="39" spans="1:11" ht="15" customHeight="1">
      <c r="A39" s="112">
        <v>18</v>
      </c>
      <c r="B39" s="141"/>
      <c r="C39" s="158" t="s">
        <v>72</v>
      </c>
      <c r="D39" s="159" t="s">
        <v>82</v>
      </c>
      <c r="E39" s="160">
        <v>1</v>
      </c>
      <c r="F39" s="162"/>
      <c r="G39" s="161">
        <f>E39*F39</f>
        <v>0</v>
      </c>
      <c r="H39" s="147"/>
      <c r="J39" s="98">
        <v>1</v>
      </c>
      <c r="K39" s="98">
        <f>IF(J39=1,G39,0)</f>
        <v>0</v>
      </c>
    </row>
    <row r="40" spans="1:8" ht="15" customHeight="1">
      <c r="A40" s="112"/>
      <c r="B40" s="141"/>
      <c r="C40" s="158" t="s">
        <v>140</v>
      </c>
      <c r="D40" s="159" t="s">
        <v>82</v>
      </c>
      <c r="E40" s="160"/>
      <c r="F40" s="162"/>
      <c r="G40" s="161"/>
      <c r="H40" s="147"/>
    </row>
    <row r="41" spans="1:8" ht="15" customHeight="1">
      <c r="A41" s="112"/>
      <c r="B41" s="141"/>
      <c r="C41" s="158" t="s">
        <v>141</v>
      </c>
      <c r="D41" s="159" t="s">
        <v>61</v>
      </c>
      <c r="E41" s="160">
        <v>64.4</v>
      </c>
      <c r="F41" s="162"/>
      <c r="G41" s="161"/>
      <c r="H41" s="147"/>
    </row>
    <row r="42" spans="1:11" ht="24" customHeight="1">
      <c r="A42" s="112"/>
      <c r="B42" s="141"/>
      <c r="C42" s="158" t="s">
        <v>83</v>
      </c>
      <c r="D42" s="159" t="s">
        <v>84</v>
      </c>
      <c r="E42" s="160">
        <v>20</v>
      </c>
      <c r="F42" s="162"/>
      <c r="G42" s="161">
        <f>E42*F42</f>
        <v>0</v>
      </c>
      <c r="H42" s="147"/>
      <c r="J42" s="98">
        <v>1</v>
      </c>
      <c r="K42" s="98">
        <f>IF(J42=1,G42,0)</f>
        <v>0</v>
      </c>
    </row>
    <row r="43" spans="1:15" ht="11.25" customHeight="1">
      <c r="A43" s="116"/>
      <c r="B43" s="142" t="s">
        <v>60</v>
      </c>
      <c r="C43" s="135" t="str">
        <f>CONCATENATE(B37," ",C37)</f>
        <v>4 Pomocné práce</v>
      </c>
      <c r="D43" s="138"/>
      <c r="E43" s="139"/>
      <c r="F43" s="139"/>
      <c r="G43" s="118">
        <f>SUM(G38:G42)</f>
        <v>0</v>
      </c>
      <c r="H43" s="148"/>
      <c r="J43" s="98">
        <f>IF(A43&gt;0,1,0)</f>
        <v>0</v>
      </c>
      <c r="K43" s="151">
        <f>SUM(K38:K42)</f>
        <v>0</v>
      </c>
      <c r="L43" s="119">
        <f>SUM(L37:L39)</f>
        <v>0</v>
      </c>
      <c r="M43" s="119">
        <f>SUM(M37:M39)</f>
        <v>0</v>
      </c>
      <c r="N43" s="119">
        <f>SUM(N37:N39)</f>
        <v>0</v>
      </c>
      <c r="O43" s="119">
        <f>SUM(O37:O39)</f>
        <v>0</v>
      </c>
    </row>
    <row r="44" spans="2:8" ht="19.5" customHeight="1">
      <c r="B44" s="120"/>
      <c r="C44" s="137"/>
      <c r="D44" s="120"/>
      <c r="E44" s="121"/>
      <c r="F44" s="120"/>
      <c r="G44" s="175">
        <f>SUM(G43,G36,G32,G15)</f>
        <v>0</v>
      </c>
      <c r="H44" s="120"/>
    </row>
    <row r="45" spans="2:8" ht="12.75">
      <c r="B45" s="120"/>
      <c r="C45" s="137"/>
      <c r="D45" s="120"/>
      <c r="E45" s="121"/>
      <c r="F45" s="120"/>
      <c r="G45" s="120"/>
      <c r="H45" s="120"/>
    </row>
    <row r="46" spans="2:8" ht="12.75">
      <c r="B46" s="120"/>
      <c r="C46" s="137"/>
      <c r="D46" s="120"/>
      <c r="E46" s="121"/>
      <c r="F46" s="120"/>
      <c r="G46" s="120"/>
      <c r="H46" s="120"/>
    </row>
    <row r="47" spans="2:8" ht="12.75">
      <c r="B47" s="120"/>
      <c r="C47" s="137"/>
      <c r="D47" s="120"/>
      <c r="E47" s="121"/>
      <c r="F47" s="120"/>
      <c r="G47" s="120"/>
      <c r="H47" s="120"/>
    </row>
    <row r="48" spans="2:8" ht="12.75">
      <c r="B48" s="120"/>
      <c r="C48" s="137"/>
      <c r="D48" s="120"/>
      <c r="E48" s="121"/>
      <c r="F48" s="120"/>
      <c r="G48" s="120"/>
      <c r="H48" s="120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9">
      <selection activeCell="S52" sqref="S52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BUILDING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Michálek</dc:creator>
  <cp:keywords/>
  <dc:description/>
  <cp:lastModifiedBy>Voracova</cp:lastModifiedBy>
  <cp:lastPrinted>2004-05-31T11:06:01Z</cp:lastPrinted>
  <dcterms:created xsi:type="dcterms:W3CDTF">2001-08-24T08:17:29Z</dcterms:created>
  <dcterms:modified xsi:type="dcterms:W3CDTF">2014-09-08T08:56:11Z</dcterms:modified>
  <cp:category/>
  <cp:version/>
  <cp:contentType/>
  <cp:contentStatus/>
</cp:coreProperties>
</file>