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765" windowHeight="1234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'Položky'!$1:$4</definedName>
    <definedName name="Objednatel">#REF!</definedName>
    <definedName name="_xlnm.Print_Area" localSheetId="0">'Položky'!$A$1:$H$40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'Položky'!$H$4</definedName>
    <definedName name="SloupecCisloPol">'Položky'!$B$4</definedName>
    <definedName name="SloupecJC">'Položky'!$G$4</definedName>
    <definedName name="SloupecMJ">'Položky'!$E$4</definedName>
    <definedName name="SloupecMnozstvi">'Položky'!$F$4</definedName>
    <definedName name="SloupecNazPol">'Položky'!$C$4</definedName>
    <definedName name="SloupecPC">'Položky'!$A$4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<sst xmlns="http://schemas.openxmlformats.org/spreadsheetml/2006/main" count="102" uniqueCount="66">
  <si>
    <t>P.č.</t>
  </si>
  <si>
    <t>Číslo položky</t>
  </si>
  <si>
    <t>Název položky</t>
  </si>
  <si>
    <t>MJ</t>
  </si>
  <si>
    <t>množství</t>
  </si>
  <si>
    <t>Díl:</t>
  </si>
  <si>
    <t>Celkem za</t>
  </si>
  <si>
    <t>79-C</t>
  </si>
  <si>
    <t>Skříně</t>
  </si>
  <si>
    <t>C1</t>
  </si>
  <si>
    <t xml:space="preserve">Věšákový box mobilní </t>
  </si>
  <si>
    <t>kus</t>
  </si>
  <si>
    <t>C2</t>
  </si>
  <si>
    <t>C3</t>
  </si>
  <si>
    <t xml:space="preserve">Skříň kancelářská policová 4OH s dvířky </t>
  </si>
  <si>
    <t>C4</t>
  </si>
  <si>
    <t xml:space="preserve">Sestava šatních skříněk s lavičkou </t>
  </si>
  <si>
    <t>C5</t>
  </si>
  <si>
    <t>79-K</t>
  </si>
  <si>
    <t>Kontejnery</t>
  </si>
  <si>
    <t>K1</t>
  </si>
  <si>
    <t xml:space="preserve">Kontejner zásuvkový </t>
  </si>
  <si>
    <t>79-P</t>
  </si>
  <si>
    <t>Pracovní pult</t>
  </si>
  <si>
    <t>P1</t>
  </si>
  <si>
    <t xml:space="preserve">Pracovní pult učitele - katedra </t>
  </si>
  <si>
    <t>79-V</t>
  </si>
  <si>
    <t>Věšák</t>
  </si>
  <si>
    <t>V1</t>
  </si>
  <si>
    <t xml:space="preserve">Věšák stojanový </t>
  </si>
  <si>
    <t>79-Z</t>
  </si>
  <si>
    <t>Sedací nábytek</t>
  </si>
  <si>
    <t>Z1</t>
  </si>
  <si>
    <t xml:space="preserve">Židle konferenční stohovatelná </t>
  </si>
  <si>
    <t>Z2</t>
  </si>
  <si>
    <t xml:space="preserve">Židle konferenční stohovatelná celočalouněná </t>
  </si>
  <si>
    <t>Z3</t>
  </si>
  <si>
    <t xml:space="preserve">Židle kancelářská otočná </t>
  </si>
  <si>
    <t>Z4</t>
  </si>
  <si>
    <t xml:space="preserve">Sofa dvoumístné </t>
  </si>
  <si>
    <t>Z5</t>
  </si>
  <si>
    <t xml:space="preserve">Pohovka rozkládací trojmístná </t>
  </si>
  <si>
    <t>79-S</t>
  </si>
  <si>
    <t>Stoly</t>
  </si>
  <si>
    <t>S4</t>
  </si>
  <si>
    <t xml:space="preserve">Konferenční stolek 1000/500 </t>
  </si>
  <si>
    <t xml:space="preserve">Skříňka na hračky </t>
  </si>
  <si>
    <t>C6</t>
  </si>
  <si>
    <t>Věšáková stěna</t>
  </si>
  <si>
    <t>S4a</t>
  </si>
  <si>
    <t>8/T</t>
  </si>
  <si>
    <t>Konferenční stolek 1000/500, m.č. P01.040a</t>
  </si>
  <si>
    <t>Police, m.č. P01.040a</t>
  </si>
  <si>
    <t>Skříň pro vestavěnou chladničku</t>
  </si>
  <si>
    <t xml:space="preserve">Příloha č. 1 - Položkový rozpočet </t>
  </si>
  <si>
    <t>Identifikace nabízené věci</t>
  </si>
  <si>
    <t>cena / MJ bez DPH</t>
  </si>
  <si>
    <t>celkem (Kč bez DPH)</t>
  </si>
  <si>
    <t>Cena celkem:</t>
  </si>
  <si>
    <t>vyrobeno atypicky dle požadavku zadavatele - viz.příloha č.2 ZD</t>
  </si>
  <si>
    <t>Alva Colection - Techo</t>
  </si>
  <si>
    <t>LD Seating - Twist 246-N2</t>
  </si>
  <si>
    <t>LD Seating - Lyra SYS + podr. BR-550-N6 + kříž F80-N6 + BO</t>
  </si>
  <si>
    <t>LD Seating - Kubik/2</t>
  </si>
  <si>
    <t>Ikea - Karlstad</t>
  </si>
  <si>
    <t>Ton - Lina 311 571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</si>
</sst>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 CE"/>
      <family val="0"/>
    </font>
    <font>
      <b/>
      <sz val="11"/>
      <name val="Arial"/>
      <family val="2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7" fillId="0" borderId="0" xfId="46" applyFont="1" applyAlignment="1">
      <alignment horizontal="centerContinuous"/>
      <protection/>
    </xf>
    <xf numFmtId="0" fontId="8" fillId="0" borderId="0" xfId="46" applyFont="1" applyAlignment="1">
      <alignment horizontal="centerContinuous"/>
      <protection/>
    </xf>
    <xf numFmtId="0" fontId="8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0" fontId="3" fillId="0" borderId="10" xfId="46" applyFont="1" applyBorder="1" applyAlignment="1">
      <alignment horizontal="center"/>
      <protection/>
    </xf>
    <xf numFmtId="49" fontId="3" fillId="0" borderId="10" xfId="46" applyNumberFormat="1" applyFont="1" applyBorder="1" applyAlignment="1">
      <alignment horizontal="left"/>
      <protection/>
    </xf>
    <xf numFmtId="0" fontId="0" fillId="0" borderId="0" xfId="46" applyNumberFormat="1">
      <alignment/>
      <protection/>
    </xf>
    <xf numFmtId="0" fontId="9" fillId="0" borderId="0" xfId="46" applyFont="1">
      <alignment/>
      <protection/>
    </xf>
    <xf numFmtId="0" fontId="9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2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right"/>
      <protection/>
    </xf>
    <xf numFmtId="4" fontId="12" fillId="0" borderId="0" xfId="46" applyNumberFormat="1" applyFont="1" applyBorder="1">
      <alignment/>
      <protection/>
    </xf>
    <xf numFmtId="0" fontId="1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0" fillId="0" borderId="0" xfId="46" applyFill="1">
      <alignment/>
      <protection/>
    </xf>
    <xf numFmtId="0" fontId="9" fillId="0" borderId="0" xfId="46" applyFont="1" applyFill="1">
      <alignment/>
      <protection/>
    </xf>
    <xf numFmtId="0" fontId="9" fillId="0" borderId="0" xfId="46" applyFont="1" applyFill="1">
      <alignment/>
      <protection/>
    </xf>
    <xf numFmtId="0" fontId="2" fillId="0" borderId="11" xfId="46" applyFont="1" applyFill="1" applyBorder="1" applyAlignment="1">
      <alignment horizontal="center"/>
      <protection/>
    </xf>
    <xf numFmtId="49" fontId="10" fillId="0" borderId="11" xfId="46" applyNumberFormat="1" applyFont="1" applyFill="1" applyBorder="1" applyAlignment="1">
      <alignment horizontal="left"/>
      <protection/>
    </xf>
    <xf numFmtId="0" fontId="10" fillId="0" borderId="11" xfId="46" applyFont="1" applyFill="1" applyBorder="1">
      <alignment/>
      <protection/>
    </xf>
    <xf numFmtId="4" fontId="2" fillId="0" borderId="11" xfId="46" applyNumberFormat="1" applyFont="1" applyFill="1" applyBorder="1" applyAlignment="1">
      <alignment horizontal="right"/>
      <protection/>
    </xf>
    <xf numFmtId="3" fontId="0" fillId="0" borderId="0" xfId="46" applyNumberFormat="1" applyFill="1">
      <alignment/>
      <protection/>
    </xf>
    <xf numFmtId="0" fontId="2" fillId="0" borderId="12" xfId="46" applyFont="1" applyBorder="1" applyAlignment="1">
      <alignment horizontal="center" vertical="top"/>
      <protection/>
    </xf>
    <xf numFmtId="49" fontId="2" fillId="0" borderId="12" xfId="46" applyNumberFormat="1" applyFont="1" applyBorder="1" applyAlignment="1">
      <alignment horizontal="left" vertical="top"/>
      <protection/>
    </xf>
    <xf numFmtId="0" fontId="2" fillId="0" borderId="12" xfId="46" applyFont="1" applyBorder="1" applyAlignment="1">
      <alignment vertical="top" wrapText="1"/>
      <protection/>
    </xf>
    <xf numFmtId="49" fontId="2" fillId="0" borderId="12" xfId="46" applyNumberFormat="1" applyFont="1" applyBorder="1" applyAlignment="1">
      <alignment horizontal="center" shrinkToFit="1"/>
      <protection/>
    </xf>
    <xf numFmtId="4" fontId="2" fillId="0" borderId="12" xfId="46" applyNumberFormat="1" applyFont="1" applyBorder="1" applyAlignment="1">
      <alignment horizontal="right"/>
      <protection/>
    </xf>
    <xf numFmtId="0" fontId="2" fillId="0" borderId="12" xfId="46" applyFont="1" applyFill="1" applyBorder="1" applyAlignment="1">
      <alignment horizontal="center" vertical="top"/>
      <protection/>
    </xf>
    <xf numFmtId="49" fontId="2" fillId="0" borderId="12" xfId="46" applyNumberFormat="1" applyFont="1" applyFill="1" applyBorder="1" applyAlignment="1">
      <alignment horizontal="left" vertical="top"/>
      <protection/>
    </xf>
    <xf numFmtId="0" fontId="2" fillId="0" borderId="12" xfId="46" applyFont="1" applyFill="1" applyBorder="1" applyAlignment="1">
      <alignment vertical="top" wrapText="1"/>
      <protection/>
    </xf>
    <xf numFmtId="49" fontId="2" fillId="0" borderId="12" xfId="46" applyNumberFormat="1" applyFont="1" applyFill="1" applyBorder="1" applyAlignment="1">
      <alignment horizontal="center" shrinkToFit="1"/>
      <protection/>
    </xf>
    <xf numFmtId="4" fontId="2" fillId="0" borderId="12" xfId="46" applyNumberFormat="1" applyFont="1" applyFill="1" applyBorder="1" applyAlignment="1">
      <alignment horizontal="right"/>
      <protection/>
    </xf>
    <xf numFmtId="0" fontId="2" fillId="0" borderId="0" xfId="46" applyFont="1" applyFill="1" applyBorder="1" applyAlignment="1">
      <alignment horizontal="center"/>
      <protection/>
    </xf>
    <xf numFmtId="49" fontId="10" fillId="0" borderId="0" xfId="46" applyNumberFormat="1" applyFont="1" applyFill="1" applyBorder="1" applyAlignment="1">
      <alignment horizontal="left"/>
      <protection/>
    </xf>
    <xf numFmtId="0" fontId="10" fillId="0" borderId="0" xfId="46" applyFont="1" applyFill="1" applyBorder="1">
      <alignment/>
      <protection/>
    </xf>
    <xf numFmtId="4" fontId="2" fillId="0" borderId="0" xfId="46" applyNumberFormat="1" applyFont="1" applyFill="1" applyBorder="1" applyAlignment="1">
      <alignment horizontal="right"/>
      <protection/>
    </xf>
    <xf numFmtId="4" fontId="3" fillId="0" borderId="0" xfId="46" applyNumberFormat="1" applyFont="1" applyFill="1" applyBorder="1">
      <alignment/>
      <protection/>
    </xf>
    <xf numFmtId="0" fontId="0" fillId="0" borderId="0" xfId="46" applyFill="1" applyBorder="1">
      <alignment/>
      <protection/>
    </xf>
    <xf numFmtId="0" fontId="9" fillId="0" borderId="0" xfId="46" applyFont="1" applyFill="1" applyBorder="1">
      <alignment/>
      <protection/>
    </xf>
    <xf numFmtId="3" fontId="0" fillId="0" borderId="0" xfId="46" applyNumberFormat="1" applyFill="1" applyBorder="1">
      <alignment/>
      <protection/>
    </xf>
    <xf numFmtId="167" fontId="2" fillId="32" borderId="12" xfId="46" applyNumberFormat="1" applyFont="1" applyFill="1" applyBorder="1" applyAlignment="1">
      <alignment horizontal="right"/>
      <protection/>
    </xf>
    <xf numFmtId="167" fontId="2" fillId="0" borderId="12" xfId="46" applyNumberFormat="1" applyFont="1" applyBorder="1">
      <alignment/>
      <protection/>
    </xf>
    <xf numFmtId="167" fontId="2" fillId="0" borderId="12" xfId="46" applyNumberFormat="1" applyFont="1" applyFill="1" applyBorder="1">
      <alignment/>
      <protection/>
    </xf>
    <xf numFmtId="0" fontId="3" fillId="0" borderId="13" xfId="46" applyFont="1" applyBorder="1" applyAlignment="1">
      <alignment horizontal="center"/>
      <protection/>
    </xf>
    <xf numFmtId="49" fontId="3" fillId="0" borderId="13" xfId="46" applyNumberFormat="1" applyFont="1" applyBorder="1" applyAlignment="1">
      <alignment horizontal="left"/>
      <protection/>
    </xf>
    <xf numFmtId="167" fontId="3" fillId="0" borderId="0" xfId="46" applyNumberFormat="1" applyFont="1" applyFill="1" applyBorder="1">
      <alignment/>
      <protection/>
    </xf>
    <xf numFmtId="0" fontId="15" fillId="0" borderId="0" xfId="46" applyFont="1">
      <alignment/>
      <protection/>
    </xf>
    <xf numFmtId="4" fontId="3" fillId="0" borderId="14" xfId="46" applyNumberFormat="1" applyFont="1" applyFill="1" applyBorder="1">
      <alignment/>
      <protection/>
    </xf>
    <xf numFmtId="0" fontId="2" fillId="32" borderId="12" xfId="46" applyFont="1" applyFill="1" applyBorder="1" applyAlignment="1">
      <alignment vertical="top" wrapText="1"/>
      <protection/>
    </xf>
    <xf numFmtId="49" fontId="3" fillId="33" borderId="13" xfId="46" applyNumberFormat="1" applyFont="1" applyFill="1" applyBorder="1" applyAlignment="1">
      <alignment horizontal="center" vertical="center" wrapText="1"/>
      <protection/>
    </xf>
    <xf numFmtId="0" fontId="3" fillId="33" borderId="15" xfId="46" applyFont="1" applyFill="1" applyBorder="1" applyAlignment="1">
      <alignment horizontal="center" vertical="center" wrapText="1"/>
      <protection/>
    </xf>
    <xf numFmtId="0" fontId="3" fillId="33" borderId="15" xfId="46" applyNumberFormat="1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167" fontId="5" fillId="33" borderId="15" xfId="46" applyNumberFormat="1" applyFont="1" applyFill="1" applyBorder="1" applyAlignment="1">
      <alignment vertical="center"/>
      <protection/>
    </xf>
    <xf numFmtId="167" fontId="14" fillId="34" borderId="15" xfId="46" applyNumberFormat="1" applyFont="1" applyFill="1" applyBorder="1">
      <alignment/>
      <protection/>
    </xf>
    <xf numFmtId="0" fontId="0" fillId="0" borderId="0" xfId="46" applyNumberFormat="1" applyFill="1">
      <alignment/>
      <protection/>
    </xf>
    <xf numFmtId="4" fontId="2" fillId="0" borderId="12" xfId="46" applyNumberFormat="1" applyFont="1" applyBorder="1" applyAlignment="1">
      <alignment horizontal="right" vertical="center"/>
      <protection/>
    </xf>
    <xf numFmtId="4" fontId="2" fillId="0" borderId="12" xfId="46" applyNumberFormat="1" applyFont="1" applyFill="1" applyBorder="1" applyAlignment="1">
      <alignment horizontal="right" vertical="center"/>
      <protection/>
    </xf>
    <xf numFmtId="49" fontId="10" fillId="34" borderId="16" xfId="46" applyNumberFormat="1" applyFont="1" applyFill="1" applyBorder="1" applyAlignment="1">
      <alignment horizontal="right"/>
      <protection/>
    </xf>
    <xf numFmtId="49" fontId="10" fillId="34" borderId="11" xfId="46" applyNumberFormat="1" applyFont="1" applyFill="1" applyBorder="1" applyAlignment="1">
      <alignment horizontal="right"/>
      <protection/>
    </xf>
    <xf numFmtId="0" fontId="5" fillId="33" borderId="11" xfId="46" applyFont="1" applyFill="1" applyBorder="1" applyAlignment="1">
      <alignment horizontal="right" vertical="center"/>
      <protection/>
    </xf>
    <xf numFmtId="0" fontId="10" fillId="34" borderId="11" xfId="46" applyFont="1" applyFill="1" applyBorder="1" applyAlignment="1">
      <alignment horizontal="left"/>
      <protection/>
    </xf>
    <xf numFmtId="0" fontId="3" fillId="0" borderId="16" xfId="46" applyFont="1" applyBorder="1" applyAlignment="1">
      <alignment horizontal="left"/>
      <protection/>
    </xf>
    <xf numFmtId="0" fontId="3" fillId="0" borderId="11" xfId="46" applyFont="1" applyBorder="1" applyAlignment="1">
      <alignment horizontal="left"/>
      <protection/>
    </xf>
    <xf numFmtId="0" fontId="3" fillId="0" borderId="15" xfId="46" applyFont="1" applyBorder="1" applyAlignment="1">
      <alignment horizontal="left"/>
      <protection/>
    </xf>
    <xf numFmtId="0" fontId="6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2"/>
  <sheetViews>
    <sheetView showGridLines="0" showZeros="0" tabSelected="1" zoomScalePageLayoutView="0" workbookViewId="0" topLeftCell="A1">
      <selection activeCell="C16" sqref="C16:G16"/>
    </sheetView>
  </sheetViews>
  <sheetFormatPr defaultColWidth="9.00390625" defaultRowHeight="12.75"/>
  <cols>
    <col min="1" max="1" width="4.375" style="1" customWidth="1"/>
    <col min="2" max="2" width="10.375" style="1" customWidth="1"/>
    <col min="3" max="3" width="39.125" style="1" bestFit="1" customWidth="1"/>
    <col min="4" max="4" width="54.875" style="1" customWidth="1"/>
    <col min="5" max="5" width="4.00390625" style="1" bestFit="1" customWidth="1"/>
    <col min="6" max="6" width="9.00390625" style="17" bestFit="1" customWidth="1"/>
    <col min="7" max="7" width="18.25390625" style="1" bestFit="1" customWidth="1"/>
    <col min="8" max="8" width="20.125" style="1" bestFit="1" customWidth="1"/>
    <col min="9" max="12" width="9.125" style="1" customWidth="1"/>
    <col min="13" max="13" width="75.375" style="1" customWidth="1"/>
    <col min="14" max="14" width="45.25390625" style="1" customWidth="1"/>
    <col min="15" max="16384" width="9.125" style="1" customWidth="1"/>
  </cols>
  <sheetData>
    <row r="1" spans="1:8" ht="15.75">
      <c r="A1" s="74" t="s">
        <v>54</v>
      </c>
      <c r="B1" s="74"/>
      <c r="C1" s="74"/>
      <c r="D1" s="74"/>
      <c r="E1" s="74"/>
      <c r="F1" s="74"/>
      <c r="G1" s="74"/>
      <c r="H1" s="74"/>
    </row>
    <row r="2" spans="1:8" ht="14.25" customHeight="1">
      <c r="A2" s="2"/>
      <c r="B2" s="3"/>
      <c r="C2" s="4"/>
      <c r="D2" s="4"/>
      <c r="E2" s="4"/>
      <c r="F2" s="5"/>
      <c r="G2" s="4"/>
      <c r="H2" s="4"/>
    </row>
    <row r="3" spans="1:8" ht="12.75">
      <c r="A3" s="6"/>
      <c r="B3" s="2"/>
      <c r="C3" s="2"/>
      <c r="D3" s="2"/>
      <c r="E3" s="2"/>
      <c r="F3" s="7"/>
      <c r="G3" s="2"/>
      <c r="H3" s="8"/>
    </row>
    <row r="4" spans="1:8" ht="41.25" customHeight="1">
      <c r="A4" s="58" t="s">
        <v>0</v>
      </c>
      <c r="B4" s="59" t="s">
        <v>1</v>
      </c>
      <c r="C4" s="59" t="s">
        <v>2</v>
      </c>
      <c r="D4" s="59" t="s">
        <v>55</v>
      </c>
      <c r="E4" s="59" t="s">
        <v>3</v>
      </c>
      <c r="F4" s="60" t="s">
        <v>4</v>
      </c>
      <c r="G4" s="59" t="s">
        <v>56</v>
      </c>
      <c r="H4" s="61" t="s">
        <v>57</v>
      </c>
    </row>
    <row r="5" spans="1:16" ht="12.75">
      <c r="A5" s="9" t="s">
        <v>5</v>
      </c>
      <c r="B5" s="10" t="s">
        <v>7</v>
      </c>
      <c r="C5" s="71" t="s">
        <v>8</v>
      </c>
      <c r="D5" s="72"/>
      <c r="E5" s="72"/>
      <c r="F5" s="72"/>
      <c r="G5" s="72"/>
      <c r="H5" s="73"/>
      <c r="I5" s="11"/>
      <c r="J5" s="64"/>
      <c r="K5" s="23"/>
      <c r="L5" s="23"/>
      <c r="P5" s="12">
        <v>1</v>
      </c>
    </row>
    <row r="6" spans="1:105" ht="15.75" customHeight="1">
      <c r="A6" s="31">
        <v>1</v>
      </c>
      <c r="B6" s="32" t="s">
        <v>9</v>
      </c>
      <c r="C6" s="33" t="s">
        <v>10</v>
      </c>
      <c r="D6" s="57" t="s">
        <v>59</v>
      </c>
      <c r="E6" s="34" t="s">
        <v>11</v>
      </c>
      <c r="F6" s="65">
        <v>3</v>
      </c>
      <c r="G6" s="49">
        <v>4813</v>
      </c>
      <c r="H6" s="50">
        <f aca="true" t="shared" si="0" ref="H6:H11">F6*G6</f>
        <v>14439</v>
      </c>
      <c r="J6" s="23"/>
      <c r="K6" s="23"/>
      <c r="L6" s="23"/>
      <c r="P6" s="12">
        <v>2</v>
      </c>
      <c r="BC6" s="1">
        <f>IF(BA6=2,H6,0)</f>
        <v>0</v>
      </c>
      <c r="BD6" s="1">
        <f>IF(BA6=3,H6,0)</f>
        <v>0</v>
      </c>
      <c r="BE6" s="1">
        <f>IF(BA6=4,H6,0)</f>
        <v>0</v>
      </c>
      <c r="BF6" s="1">
        <f>IF(BA6=5,H6,0)</f>
        <v>0</v>
      </c>
      <c r="CB6" s="13">
        <v>12</v>
      </c>
      <c r="CC6" s="13">
        <v>1</v>
      </c>
      <c r="DA6" s="1">
        <v>0</v>
      </c>
    </row>
    <row r="7" spans="1:105" s="23" customFormat="1" ht="12.75">
      <c r="A7" s="36">
        <v>2</v>
      </c>
      <c r="B7" s="37" t="s">
        <v>12</v>
      </c>
      <c r="C7" s="38" t="s">
        <v>53</v>
      </c>
      <c r="D7" s="57" t="s">
        <v>59</v>
      </c>
      <c r="E7" s="39" t="s">
        <v>11</v>
      </c>
      <c r="F7" s="66">
        <v>1</v>
      </c>
      <c r="G7" s="49">
        <v>6431</v>
      </c>
      <c r="H7" s="51">
        <f t="shared" si="0"/>
        <v>6431</v>
      </c>
      <c r="P7" s="24">
        <v>2</v>
      </c>
      <c r="BC7" s="23">
        <f>IF(BA7=2,H7,0)</f>
        <v>0</v>
      </c>
      <c r="BD7" s="23">
        <f>IF(BA7=3,H7,0)</f>
        <v>0</v>
      </c>
      <c r="BE7" s="23">
        <f>IF(BA7=4,H7,0)</f>
        <v>0</v>
      </c>
      <c r="BF7" s="23">
        <f>IF(BA7=5,H7,0)</f>
        <v>0</v>
      </c>
      <c r="CB7" s="25">
        <v>12</v>
      </c>
      <c r="CC7" s="25">
        <v>1</v>
      </c>
      <c r="DA7" s="23">
        <v>0</v>
      </c>
    </row>
    <row r="8" spans="1:105" ht="12.75">
      <c r="A8" s="31">
        <v>3</v>
      </c>
      <c r="B8" s="32" t="s">
        <v>13</v>
      </c>
      <c r="C8" s="33" t="s">
        <v>14</v>
      </c>
      <c r="D8" s="57" t="s">
        <v>59</v>
      </c>
      <c r="E8" s="34" t="s">
        <v>11</v>
      </c>
      <c r="F8" s="65">
        <v>3</v>
      </c>
      <c r="G8" s="49">
        <v>4731</v>
      </c>
      <c r="H8" s="50">
        <f t="shared" si="0"/>
        <v>14193</v>
      </c>
      <c r="J8" s="23"/>
      <c r="K8" s="23"/>
      <c r="L8" s="23"/>
      <c r="P8" s="12">
        <v>2</v>
      </c>
      <c r="BC8" s="1">
        <f>IF(BA8=2,H8,0)</f>
        <v>0</v>
      </c>
      <c r="BD8" s="1">
        <f>IF(BA8=3,H8,0)</f>
        <v>0</v>
      </c>
      <c r="BE8" s="1">
        <f>IF(BA8=4,H8,0)</f>
        <v>0</v>
      </c>
      <c r="BF8" s="1">
        <f>IF(BA8=5,H8,0)</f>
        <v>0</v>
      </c>
      <c r="CB8" s="13">
        <v>12</v>
      </c>
      <c r="CC8" s="13">
        <v>1</v>
      </c>
      <c r="DA8" s="1">
        <v>0</v>
      </c>
    </row>
    <row r="9" spans="1:105" ht="12.75">
      <c r="A9" s="31">
        <v>4</v>
      </c>
      <c r="B9" s="32" t="s">
        <v>15</v>
      </c>
      <c r="C9" s="33" t="s">
        <v>16</v>
      </c>
      <c r="D9" s="57" t="s">
        <v>59</v>
      </c>
      <c r="E9" s="34" t="s">
        <v>11</v>
      </c>
      <c r="F9" s="65">
        <v>1</v>
      </c>
      <c r="G9" s="49">
        <v>9999</v>
      </c>
      <c r="H9" s="50">
        <f t="shared" si="0"/>
        <v>9999</v>
      </c>
      <c r="J9" s="23"/>
      <c r="K9" s="23"/>
      <c r="L9" s="23"/>
      <c r="P9" s="12">
        <v>2</v>
      </c>
      <c r="BC9" s="1">
        <f>IF(BA9=2,H9,0)</f>
        <v>0</v>
      </c>
      <c r="BD9" s="1">
        <f>IF(BA9=3,H9,0)</f>
        <v>0</v>
      </c>
      <c r="BE9" s="1">
        <f>IF(BA9=4,H9,0)</f>
        <v>0</v>
      </c>
      <c r="BF9" s="1">
        <f>IF(BA9=5,H9,0)</f>
        <v>0</v>
      </c>
      <c r="CB9" s="13">
        <v>12</v>
      </c>
      <c r="CC9" s="13">
        <v>1</v>
      </c>
      <c r="DA9" s="1">
        <v>0</v>
      </c>
    </row>
    <row r="10" spans="1:81" ht="12.75">
      <c r="A10" s="31">
        <v>5</v>
      </c>
      <c r="B10" s="32" t="s">
        <v>17</v>
      </c>
      <c r="C10" s="33" t="s">
        <v>46</v>
      </c>
      <c r="D10" s="57" t="s">
        <v>59</v>
      </c>
      <c r="E10" s="34" t="s">
        <v>11</v>
      </c>
      <c r="F10" s="65">
        <v>1</v>
      </c>
      <c r="G10" s="49">
        <v>5105</v>
      </c>
      <c r="H10" s="50">
        <f t="shared" si="0"/>
        <v>5105</v>
      </c>
      <c r="J10" s="23"/>
      <c r="K10" s="23"/>
      <c r="L10" s="23"/>
      <c r="P10" s="12"/>
      <c r="CB10" s="13"/>
      <c r="CC10" s="13"/>
    </row>
    <row r="11" spans="1:105" ht="12.75">
      <c r="A11" s="31">
        <v>6</v>
      </c>
      <c r="B11" s="32" t="s">
        <v>47</v>
      </c>
      <c r="C11" s="33" t="s">
        <v>52</v>
      </c>
      <c r="D11" s="57" t="s">
        <v>59</v>
      </c>
      <c r="E11" s="34" t="s">
        <v>11</v>
      </c>
      <c r="F11" s="65">
        <v>1</v>
      </c>
      <c r="G11" s="49">
        <v>832</v>
      </c>
      <c r="H11" s="50">
        <f t="shared" si="0"/>
        <v>832</v>
      </c>
      <c r="J11" s="23"/>
      <c r="K11" s="23"/>
      <c r="L11" s="23"/>
      <c r="P11" s="12">
        <v>2</v>
      </c>
      <c r="BC11" s="1">
        <f>IF(BA11=2,H11,0)</f>
        <v>0</v>
      </c>
      <c r="BD11" s="1">
        <f>IF(BA11=3,H11,0)</f>
        <v>0</v>
      </c>
      <c r="BE11" s="1">
        <f>IF(BA11=4,H11,0)</f>
        <v>0</v>
      </c>
      <c r="BF11" s="1">
        <f>IF(BA11=5,H11,0)</f>
        <v>0</v>
      </c>
      <c r="CB11" s="13">
        <v>12</v>
      </c>
      <c r="CC11" s="13">
        <v>1</v>
      </c>
      <c r="DA11" s="1">
        <v>0</v>
      </c>
    </row>
    <row r="12" spans="1:58" ht="15">
      <c r="A12" s="67" t="s">
        <v>6</v>
      </c>
      <c r="B12" s="68"/>
      <c r="C12" s="70" t="str">
        <f>CONCATENATE(B5," ",C5)</f>
        <v>79-C Skříně</v>
      </c>
      <c r="D12" s="70"/>
      <c r="E12" s="70"/>
      <c r="F12" s="70"/>
      <c r="G12" s="70"/>
      <c r="H12" s="63">
        <f>SUM(H6:H11)</f>
        <v>50999</v>
      </c>
      <c r="J12" s="23"/>
      <c r="K12" s="23"/>
      <c r="L12" s="23"/>
      <c r="P12" s="12">
        <v>4</v>
      </c>
      <c r="BB12" s="14"/>
      <c r="BC12" s="14">
        <f>SUM(BC5:BC11)</f>
        <v>0</v>
      </c>
      <c r="BD12" s="14">
        <f>SUM(BD5:BD11)</f>
        <v>0</v>
      </c>
      <c r="BE12" s="14">
        <f>SUM(BE5:BE11)</f>
        <v>0</v>
      </c>
      <c r="BF12" s="14">
        <f>SUM(BF5:BF11)</f>
        <v>0</v>
      </c>
    </row>
    <row r="13" spans="1:58" s="46" customFormat="1" ht="12.75">
      <c r="A13" s="41"/>
      <c r="B13" s="42"/>
      <c r="C13" s="43"/>
      <c r="D13" s="43"/>
      <c r="E13" s="41"/>
      <c r="F13" s="44"/>
      <c r="G13" s="44"/>
      <c r="H13" s="45"/>
      <c r="P13" s="47"/>
      <c r="BB13" s="48"/>
      <c r="BC13" s="48"/>
      <c r="BD13" s="48"/>
      <c r="BE13" s="48"/>
      <c r="BF13" s="48"/>
    </row>
    <row r="14" spans="1:16" ht="12.75">
      <c r="A14" s="52" t="s">
        <v>5</v>
      </c>
      <c r="B14" s="53" t="s">
        <v>18</v>
      </c>
      <c r="C14" s="71" t="s">
        <v>19</v>
      </c>
      <c r="D14" s="72"/>
      <c r="E14" s="72"/>
      <c r="F14" s="72"/>
      <c r="G14" s="72"/>
      <c r="H14" s="73"/>
      <c r="I14" s="11"/>
      <c r="J14" s="64"/>
      <c r="K14" s="23"/>
      <c r="L14" s="23"/>
      <c r="P14" s="12">
        <v>1</v>
      </c>
    </row>
    <row r="15" spans="1:105" ht="12.75">
      <c r="A15" s="31">
        <v>7</v>
      </c>
      <c r="B15" s="32" t="s">
        <v>20</v>
      </c>
      <c r="C15" s="33" t="s">
        <v>21</v>
      </c>
      <c r="D15" s="57" t="s">
        <v>59</v>
      </c>
      <c r="E15" s="34" t="s">
        <v>11</v>
      </c>
      <c r="F15" s="35">
        <v>1</v>
      </c>
      <c r="G15" s="49">
        <v>3584</v>
      </c>
      <c r="H15" s="50">
        <f>F15*G15</f>
        <v>3584</v>
      </c>
      <c r="J15" s="23"/>
      <c r="K15" s="23"/>
      <c r="L15" s="23"/>
      <c r="P15" s="12">
        <v>2</v>
      </c>
      <c r="BC15" s="1">
        <f>IF(BA15=2,H15,0)</f>
        <v>0</v>
      </c>
      <c r="BD15" s="1">
        <f>IF(BA15=3,H15,0)</f>
        <v>0</v>
      </c>
      <c r="BE15" s="1">
        <f>IF(BA15=4,H15,0)</f>
        <v>0</v>
      </c>
      <c r="BF15" s="1">
        <f>IF(BA15=5,H15,0)</f>
        <v>0</v>
      </c>
      <c r="CB15" s="13">
        <v>12</v>
      </c>
      <c r="CC15" s="13">
        <v>1</v>
      </c>
      <c r="DA15" s="1">
        <v>0</v>
      </c>
    </row>
    <row r="16" spans="1:58" ht="15">
      <c r="A16" s="67" t="s">
        <v>6</v>
      </c>
      <c r="B16" s="68"/>
      <c r="C16" s="70" t="str">
        <f>CONCATENATE(B14," ",C14)</f>
        <v>79-K Kontejnery</v>
      </c>
      <c r="D16" s="70"/>
      <c r="E16" s="70"/>
      <c r="F16" s="70"/>
      <c r="G16" s="70"/>
      <c r="H16" s="63">
        <f>SUM(H15)</f>
        <v>3584</v>
      </c>
      <c r="J16" s="23"/>
      <c r="K16" s="23"/>
      <c r="L16" s="23"/>
      <c r="P16" s="12">
        <v>4</v>
      </c>
      <c r="BB16" s="14"/>
      <c r="BC16" s="14">
        <f>SUM(BC14:BC15)</f>
        <v>0</v>
      </c>
      <c r="BD16" s="14">
        <f>SUM(BD14:BD15)</f>
        <v>0</v>
      </c>
      <c r="BE16" s="14">
        <f>SUM(BE14:BE15)</f>
        <v>0</v>
      </c>
      <c r="BF16" s="14">
        <f>SUM(BF14:BF15)</f>
        <v>0</v>
      </c>
    </row>
    <row r="17" spans="1:58" ht="12.75">
      <c r="A17" s="41"/>
      <c r="B17" s="42"/>
      <c r="C17" s="43"/>
      <c r="D17" s="43"/>
      <c r="E17" s="41"/>
      <c r="F17" s="44"/>
      <c r="G17" s="44"/>
      <c r="H17" s="54"/>
      <c r="J17" s="23"/>
      <c r="K17" s="23"/>
      <c r="L17" s="23"/>
      <c r="P17" s="12"/>
      <c r="BB17" s="14"/>
      <c r="BC17" s="14"/>
      <c r="BD17" s="14"/>
      <c r="BE17" s="14"/>
      <c r="BF17" s="14"/>
    </row>
    <row r="18" spans="1:16" ht="12.75">
      <c r="A18" s="52" t="s">
        <v>5</v>
      </c>
      <c r="B18" s="53" t="s">
        <v>22</v>
      </c>
      <c r="C18" s="71" t="s">
        <v>23</v>
      </c>
      <c r="D18" s="72"/>
      <c r="E18" s="72"/>
      <c r="F18" s="72"/>
      <c r="G18" s="72"/>
      <c r="H18" s="73"/>
      <c r="I18" s="11"/>
      <c r="J18" s="11"/>
      <c r="P18" s="12">
        <v>1</v>
      </c>
    </row>
    <row r="19" spans="1:105" s="23" customFormat="1" ht="12.75">
      <c r="A19" s="36">
        <v>8</v>
      </c>
      <c r="B19" s="37" t="s">
        <v>24</v>
      </c>
      <c r="C19" s="38" t="s">
        <v>25</v>
      </c>
      <c r="D19" s="57" t="s">
        <v>59</v>
      </c>
      <c r="E19" s="39" t="s">
        <v>11</v>
      </c>
      <c r="F19" s="40">
        <v>2</v>
      </c>
      <c r="G19" s="49">
        <v>5417</v>
      </c>
      <c r="H19" s="51">
        <f>F19*G19</f>
        <v>10834</v>
      </c>
      <c r="P19" s="24">
        <v>2</v>
      </c>
      <c r="BC19" s="23">
        <f>IF(BA19=2,H19,0)</f>
        <v>0</v>
      </c>
      <c r="BD19" s="23">
        <f>IF(BA19=3,H19,0)</f>
        <v>0</v>
      </c>
      <c r="BE19" s="23">
        <f>IF(BA19=4,H19,0)</f>
        <v>0</v>
      </c>
      <c r="BF19" s="23">
        <f>IF(BA19=5,H19,0)</f>
        <v>0</v>
      </c>
      <c r="CB19" s="25">
        <v>12</v>
      </c>
      <c r="CC19" s="25">
        <v>1</v>
      </c>
      <c r="DA19" s="23">
        <v>0</v>
      </c>
    </row>
    <row r="20" spans="1:58" ht="15">
      <c r="A20" s="67" t="s">
        <v>6</v>
      </c>
      <c r="B20" s="68"/>
      <c r="C20" s="70" t="str">
        <f>CONCATENATE(B18," ",C18)</f>
        <v>79-P Pracovní pult</v>
      </c>
      <c r="D20" s="70"/>
      <c r="E20" s="70"/>
      <c r="F20" s="70"/>
      <c r="G20" s="70"/>
      <c r="H20" s="63">
        <f>SUM(H19)</f>
        <v>10834</v>
      </c>
      <c r="P20" s="12">
        <v>4</v>
      </c>
      <c r="BB20" s="14"/>
      <c r="BC20" s="14">
        <f>SUM(BC18:BC19)</f>
        <v>0</v>
      </c>
      <c r="BD20" s="14">
        <f>SUM(BD18:BD19)</f>
        <v>0</v>
      </c>
      <c r="BE20" s="14">
        <f>SUM(BE18:BE19)</f>
        <v>0</v>
      </c>
      <c r="BF20" s="14">
        <f>SUM(BF18:BF19)</f>
        <v>0</v>
      </c>
    </row>
    <row r="21" spans="1:58" ht="12.75">
      <c r="A21" s="41"/>
      <c r="B21" s="42"/>
      <c r="C21" s="43"/>
      <c r="D21" s="43"/>
      <c r="E21" s="41"/>
      <c r="F21" s="44"/>
      <c r="G21" s="44"/>
      <c r="H21" s="54"/>
      <c r="P21" s="12"/>
      <c r="BB21" s="14"/>
      <c r="BC21" s="14"/>
      <c r="BD21" s="14"/>
      <c r="BE21" s="14"/>
      <c r="BF21" s="14"/>
    </row>
    <row r="22" spans="1:16" ht="12.75">
      <c r="A22" s="52" t="s">
        <v>5</v>
      </c>
      <c r="B22" s="53" t="s">
        <v>26</v>
      </c>
      <c r="C22" s="71" t="s">
        <v>27</v>
      </c>
      <c r="D22" s="72"/>
      <c r="E22" s="72"/>
      <c r="F22" s="72"/>
      <c r="G22" s="72"/>
      <c r="H22" s="73"/>
      <c r="I22" s="11"/>
      <c r="J22" s="11"/>
      <c r="P22" s="12">
        <v>1</v>
      </c>
    </row>
    <row r="23" spans="1:105" ht="12.75">
      <c r="A23" s="31">
        <v>9</v>
      </c>
      <c r="B23" s="32" t="s">
        <v>28</v>
      </c>
      <c r="C23" s="33" t="s">
        <v>29</v>
      </c>
      <c r="D23" s="57" t="s">
        <v>60</v>
      </c>
      <c r="E23" s="34" t="s">
        <v>11</v>
      </c>
      <c r="F23" s="35">
        <v>5</v>
      </c>
      <c r="G23" s="49">
        <v>1728</v>
      </c>
      <c r="H23" s="50">
        <f>F23*G23</f>
        <v>8640</v>
      </c>
      <c r="P23" s="12">
        <v>2</v>
      </c>
      <c r="BC23" s="1">
        <f>IF(BA23=2,H23,0)</f>
        <v>0</v>
      </c>
      <c r="BD23" s="1">
        <f>IF(BA23=3,H23,0)</f>
        <v>0</v>
      </c>
      <c r="BE23" s="1">
        <f>IF(BA23=4,H23,0)</f>
        <v>0</v>
      </c>
      <c r="BF23" s="1">
        <f>IF(BA23=5,H23,0)</f>
        <v>0</v>
      </c>
      <c r="CB23" s="13">
        <v>12</v>
      </c>
      <c r="CC23" s="13">
        <v>1</v>
      </c>
      <c r="DA23" s="1">
        <v>0</v>
      </c>
    </row>
    <row r="24" spans="1:81" ht="12.75">
      <c r="A24" s="31">
        <v>10</v>
      </c>
      <c r="B24" s="32" t="s">
        <v>50</v>
      </c>
      <c r="C24" s="33" t="s">
        <v>48</v>
      </c>
      <c r="D24" s="57" t="s">
        <v>59</v>
      </c>
      <c r="E24" s="34" t="s">
        <v>11</v>
      </c>
      <c r="F24" s="35">
        <v>3</v>
      </c>
      <c r="G24" s="49">
        <v>3174</v>
      </c>
      <c r="H24" s="50">
        <f>F24*G24</f>
        <v>9522</v>
      </c>
      <c r="P24" s="12"/>
      <c r="CB24" s="13"/>
      <c r="CC24" s="13"/>
    </row>
    <row r="25" spans="1:58" ht="15">
      <c r="A25" s="67" t="s">
        <v>6</v>
      </c>
      <c r="B25" s="68"/>
      <c r="C25" s="70" t="str">
        <f>CONCATENATE(B22," ",C22)</f>
        <v>79-V Věšák</v>
      </c>
      <c r="D25" s="70"/>
      <c r="E25" s="70"/>
      <c r="F25" s="70"/>
      <c r="G25" s="70"/>
      <c r="H25" s="63">
        <f>SUM(H23:H24)</f>
        <v>18162</v>
      </c>
      <c r="P25" s="12">
        <v>4</v>
      </c>
      <c r="BB25" s="14"/>
      <c r="BC25" s="14">
        <f>SUM(BC22:BC23)</f>
        <v>0</v>
      </c>
      <c r="BD25" s="14">
        <f>SUM(BD22:BD23)</f>
        <v>0</v>
      </c>
      <c r="BE25" s="14">
        <f>SUM(BE22:BE23)</f>
        <v>0</v>
      </c>
      <c r="BF25" s="14">
        <f>SUM(BF22:BF23)</f>
        <v>0</v>
      </c>
    </row>
    <row r="26" spans="1:58" ht="12.75">
      <c r="A26" s="41"/>
      <c r="B26" s="42"/>
      <c r="C26" s="43"/>
      <c r="D26" s="43"/>
      <c r="E26" s="41"/>
      <c r="F26" s="44"/>
      <c r="G26" s="44"/>
      <c r="H26" s="54"/>
      <c r="P26" s="12"/>
      <c r="BB26" s="14"/>
      <c r="BC26" s="14"/>
      <c r="BD26" s="14"/>
      <c r="BE26" s="14"/>
      <c r="BF26" s="14"/>
    </row>
    <row r="27" spans="1:16" ht="12.75">
      <c r="A27" s="52" t="s">
        <v>5</v>
      </c>
      <c r="B27" s="53" t="s">
        <v>30</v>
      </c>
      <c r="C27" s="71" t="s">
        <v>31</v>
      </c>
      <c r="D27" s="72"/>
      <c r="E27" s="72"/>
      <c r="F27" s="72"/>
      <c r="G27" s="72"/>
      <c r="H27" s="73"/>
      <c r="I27" s="11"/>
      <c r="J27" s="11"/>
      <c r="P27" s="12">
        <v>1</v>
      </c>
    </row>
    <row r="28" spans="1:105" s="23" customFormat="1" ht="12.75">
      <c r="A28" s="36">
        <v>11</v>
      </c>
      <c r="B28" s="37" t="s">
        <v>32</v>
      </c>
      <c r="C28" s="38" t="s">
        <v>33</v>
      </c>
      <c r="D28" s="57" t="s">
        <v>65</v>
      </c>
      <c r="E28" s="39" t="s">
        <v>11</v>
      </c>
      <c r="F28" s="40">
        <v>90</v>
      </c>
      <c r="G28" s="49">
        <v>1536</v>
      </c>
      <c r="H28" s="51">
        <f>F28*G28</f>
        <v>138240</v>
      </c>
      <c r="P28" s="24">
        <v>2</v>
      </c>
      <c r="BC28" s="23">
        <f>IF(BA28=2,H28,0)</f>
        <v>0</v>
      </c>
      <c r="BD28" s="23">
        <f>IF(BA28=3,H28,0)</f>
        <v>0</v>
      </c>
      <c r="BE28" s="23">
        <f>IF(BA28=4,H28,0)</f>
        <v>0</v>
      </c>
      <c r="BF28" s="23">
        <f>IF(BA28=5,H28,0)</f>
        <v>0</v>
      </c>
      <c r="CB28" s="25">
        <v>12</v>
      </c>
      <c r="CC28" s="25">
        <v>1</v>
      </c>
      <c r="DA28" s="23">
        <v>0</v>
      </c>
    </row>
    <row r="29" spans="1:105" s="23" customFormat="1" ht="12.75">
      <c r="A29" s="36">
        <v>12</v>
      </c>
      <c r="B29" s="37" t="s">
        <v>34</v>
      </c>
      <c r="C29" s="38" t="s">
        <v>35</v>
      </c>
      <c r="D29" s="57" t="s">
        <v>61</v>
      </c>
      <c r="E29" s="39" t="s">
        <v>11</v>
      </c>
      <c r="F29" s="40">
        <v>10</v>
      </c>
      <c r="G29" s="49">
        <v>2858</v>
      </c>
      <c r="H29" s="51">
        <f>F29*G29</f>
        <v>28580</v>
      </c>
      <c r="P29" s="24">
        <v>2</v>
      </c>
      <c r="BC29" s="23">
        <f>IF(BA29=2,H29,0)</f>
        <v>0</v>
      </c>
      <c r="BD29" s="23">
        <f>IF(BA29=3,H29,0)</f>
        <v>0</v>
      </c>
      <c r="BE29" s="23">
        <f>IF(BA29=4,H29,0)</f>
        <v>0</v>
      </c>
      <c r="BF29" s="23">
        <f>IF(BA29=5,H29,0)</f>
        <v>0</v>
      </c>
      <c r="CB29" s="25">
        <v>12</v>
      </c>
      <c r="CC29" s="25">
        <v>1</v>
      </c>
      <c r="DA29" s="23">
        <v>0</v>
      </c>
    </row>
    <row r="30" spans="1:105" s="23" customFormat="1" ht="12.75">
      <c r="A30" s="36">
        <v>13</v>
      </c>
      <c r="B30" s="37" t="s">
        <v>36</v>
      </c>
      <c r="C30" s="38" t="s">
        <v>37</v>
      </c>
      <c r="D30" s="57" t="s">
        <v>62</v>
      </c>
      <c r="E30" s="39" t="s">
        <v>11</v>
      </c>
      <c r="F30" s="40">
        <v>1</v>
      </c>
      <c r="G30" s="49">
        <v>9381</v>
      </c>
      <c r="H30" s="51">
        <f>F30*G30</f>
        <v>9381</v>
      </c>
      <c r="P30" s="24">
        <v>2</v>
      </c>
      <c r="BC30" s="23">
        <f>IF(BA30=2,H30,0)</f>
        <v>0</v>
      </c>
      <c r="BD30" s="23">
        <f>IF(BA30=3,H30,0)</f>
        <v>0</v>
      </c>
      <c r="BE30" s="23">
        <f>IF(BA30=4,H30,0)</f>
        <v>0</v>
      </c>
      <c r="BF30" s="23">
        <f>IF(BA30=5,H30,0)</f>
        <v>0</v>
      </c>
      <c r="CB30" s="25">
        <v>12</v>
      </c>
      <c r="CC30" s="25">
        <v>1</v>
      </c>
      <c r="DA30" s="23">
        <v>0</v>
      </c>
    </row>
    <row r="31" spans="1:105" ht="12.75">
      <c r="A31" s="31">
        <v>14</v>
      </c>
      <c r="B31" s="32" t="s">
        <v>38</v>
      </c>
      <c r="C31" s="33" t="s">
        <v>39</v>
      </c>
      <c r="D31" s="57" t="s">
        <v>63</v>
      </c>
      <c r="E31" s="34" t="s">
        <v>11</v>
      </c>
      <c r="F31" s="35">
        <v>7</v>
      </c>
      <c r="G31" s="49">
        <v>15617</v>
      </c>
      <c r="H31" s="50">
        <f>F31*G31</f>
        <v>109319</v>
      </c>
      <c r="P31" s="12">
        <v>2</v>
      </c>
      <c r="BC31" s="1">
        <f>IF(BA31=2,H31,0)</f>
        <v>0</v>
      </c>
      <c r="BD31" s="1">
        <f>IF(BA31=3,H31,0)</f>
        <v>0</v>
      </c>
      <c r="BE31" s="1">
        <f>IF(BA31=4,H31,0)</f>
        <v>0</v>
      </c>
      <c r="BF31" s="1">
        <f>IF(BA31=5,H31,0)</f>
        <v>0</v>
      </c>
      <c r="CB31" s="13">
        <v>12</v>
      </c>
      <c r="CC31" s="13">
        <v>1</v>
      </c>
      <c r="DA31" s="1">
        <v>0</v>
      </c>
    </row>
    <row r="32" spans="1:105" ht="12.75">
      <c r="A32" s="31">
        <v>16</v>
      </c>
      <c r="B32" s="32" t="s">
        <v>40</v>
      </c>
      <c r="C32" s="33" t="s">
        <v>41</v>
      </c>
      <c r="D32" s="57" t="s">
        <v>64</v>
      </c>
      <c r="E32" s="34" t="s">
        <v>11</v>
      </c>
      <c r="F32" s="35">
        <v>1</v>
      </c>
      <c r="G32" s="49">
        <v>19031</v>
      </c>
      <c r="H32" s="50">
        <f>F32*G32</f>
        <v>19031</v>
      </c>
      <c r="P32" s="12">
        <v>2</v>
      </c>
      <c r="BC32" s="1">
        <f>IF(BA32=2,H32,0)</f>
        <v>0</v>
      </c>
      <c r="BD32" s="1">
        <f>IF(BA32=3,H32,0)</f>
        <v>0</v>
      </c>
      <c r="BE32" s="1">
        <f>IF(BA32=4,H32,0)</f>
        <v>0</v>
      </c>
      <c r="BF32" s="1">
        <f>IF(BA32=5,H32,0)</f>
        <v>0</v>
      </c>
      <c r="CB32" s="13">
        <v>12</v>
      </c>
      <c r="CC32" s="13">
        <v>1</v>
      </c>
      <c r="DA32" s="1">
        <v>0</v>
      </c>
    </row>
    <row r="33" spans="1:58" ht="15">
      <c r="A33" s="67" t="s">
        <v>6</v>
      </c>
      <c r="B33" s="68"/>
      <c r="C33" s="70" t="str">
        <f>CONCATENATE(B27," ",C27)</f>
        <v>79-Z Sedací nábytek</v>
      </c>
      <c r="D33" s="70"/>
      <c r="E33" s="70"/>
      <c r="F33" s="70"/>
      <c r="G33" s="70"/>
      <c r="H33" s="63">
        <f>SUM(H28:H32)</f>
        <v>304551</v>
      </c>
      <c r="P33" s="12">
        <v>4</v>
      </c>
      <c r="BB33" s="14"/>
      <c r="BC33" s="14">
        <f>SUM(BC27:BC32)</f>
        <v>0</v>
      </c>
      <c r="BD33" s="14">
        <f>SUM(BD27:BD32)</f>
        <v>0</v>
      </c>
      <c r="BE33" s="14">
        <f>SUM(BE27:BE32)</f>
        <v>0</v>
      </c>
      <c r="BF33" s="14">
        <f>SUM(BF27:BF32)</f>
        <v>0</v>
      </c>
    </row>
    <row r="34" spans="1:58" ht="12.75">
      <c r="A34" s="41"/>
      <c r="B34" s="42"/>
      <c r="C34" s="43"/>
      <c r="D34" s="43"/>
      <c r="E34" s="41"/>
      <c r="F34" s="44"/>
      <c r="G34" s="44"/>
      <c r="H34" s="54"/>
      <c r="P34" s="12"/>
      <c r="BB34" s="14"/>
      <c r="BC34" s="14"/>
      <c r="BD34" s="14"/>
      <c r="BE34" s="14"/>
      <c r="BF34" s="14"/>
    </row>
    <row r="35" spans="1:16" ht="12.75">
      <c r="A35" s="52" t="s">
        <v>5</v>
      </c>
      <c r="B35" s="53" t="s">
        <v>42</v>
      </c>
      <c r="C35" s="71" t="s">
        <v>43</v>
      </c>
      <c r="D35" s="72"/>
      <c r="E35" s="72"/>
      <c r="F35" s="72"/>
      <c r="G35" s="72"/>
      <c r="H35" s="73"/>
      <c r="I35" s="11"/>
      <c r="J35" s="11"/>
      <c r="P35" s="12">
        <v>1</v>
      </c>
    </row>
    <row r="36" spans="1:105" s="23" customFormat="1" ht="12.75">
      <c r="A36" s="36">
        <v>23</v>
      </c>
      <c r="B36" s="37" t="s">
        <v>44</v>
      </c>
      <c r="C36" s="38" t="s">
        <v>45</v>
      </c>
      <c r="D36" s="57" t="s">
        <v>59</v>
      </c>
      <c r="E36" s="39" t="s">
        <v>11</v>
      </c>
      <c r="F36" s="40">
        <v>3</v>
      </c>
      <c r="G36" s="49">
        <v>2048</v>
      </c>
      <c r="H36" s="51">
        <f>F36*G36</f>
        <v>6144</v>
      </c>
      <c r="P36" s="24">
        <v>2</v>
      </c>
      <c r="BC36" s="23">
        <f>IF(BA36=2,H36,0)</f>
        <v>0</v>
      </c>
      <c r="BD36" s="23">
        <f>IF(BA36=3,H36,0)</f>
        <v>0</v>
      </c>
      <c r="BE36" s="23">
        <f>IF(BA36=4,H36,0)</f>
        <v>0</v>
      </c>
      <c r="BF36" s="23">
        <f>IF(BA36=5,H36,0)</f>
        <v>0</v>
      </c>
      <c r="CB36" s="25">
        <v>12</v>
      </c>
      <c r="CC36" s="25">
        <v>1</v>
      </c>
      <c r="DA36" s="23">
        <v>0</v>
      </c>
    </row>
    <row r="37" spans="1:81" s="23" customFormat="1" ht="12.75">
      <c r="A37" s="36">
        <v>24</v>
      </c>
      <c r="B37" s="37" t="s">
        <v>49</v>
      </c>
      <c r="C37" s="38" t="s">
        <v>51</v>
      </c>
      <c r="D37" s="57" t="s">
        <v>59</v>
      </c>
      <c r="E37" s="39" t="s">
        <v>11</v>
      </c>
      <c r="F37" s="40">
        <v>1</v>
      </c>
      <c r="G37" s="49">
        <v>2048</v>
      </c>
      <c r="H37" s="51">
        <f>F37*G37</f>
        <v>2048</v>
      </c>
      <c r="P37" s="24"/>
      <c r="CB37" s="25"/>
      <c r="CC37" s="25"/>
    </row>
    <row r="38" spans="1:58" ht="15">
      <c r="A38" s="67" t="s">
        <v>6</v>
      </c>
      <c r="B38" s="68"/>
      <c r="C38" s="70" t="str">
        <f>CONCATENATE(B35," ",C35)</f>
        <v>79-S Stoly</v>
      </c>
      <c r="D38" s="70"/>
      <c r="E38" s="70"/>
      <c r="F38" s="70"/>
      <c r="G38" s="70"/>
      <c r="H38" s="63">
        <f>SUM(H36:H37)</f>
        <v>8192</v>
      </c>
      <c r="P38" s="12">
        <v>4</v>
      </c>
      <c r="BB38" s="14">
        <f>SUM(BB35:BB37)</f>
        <v>0</v>
      </c>
      <c r="BC38" s="14">
        <f>SUM(BC35:BC37)</f>
        <v>0</v>
      </c>
      <c r="BD38" s="14">
        <f>SUM(BD35:BD37)</f>
        <v>0</v>
      </c>
      <c r="BE38" s="14">
        <f>SUM(BE35:BE37)</f>
        <v>0</v>
      </c>
      <c r="BF38" s="14">
        <f>SUM(BF35:BF37)</f>
        <v>0</v>
      </c>
    </row>
    <row r="39" spans="1:58" s="23" customFormat="1" ht="12.75">
      <c r="A39" s="26"/>
      <c r="B39" s="27"/>
      <c r="C39" s="28"/>
      <c r="D39" s="28"/>
      <c r="E39" s="26"/>
      <c r="F39" s="29"/>
      <c r="G39" s="29"/>
      <c r="H39" s="56"/>
      <c r="P39" s="24"/>
      <c r="BB39" s="30"/>
      <c r="BC39" s="30"/>
      <c r="BD39" s="30"/>
      <c r="BE39" s="30"/>
      <c r="BF39" s="30"/>
    </row>
    <row r="40" spans="1:8" s="55" customFormat="1" ht="35.25" customHeight="1">
      <c r="A40" s="69" t="s">
        <v>58</v>
      </c>
      <c r="B40" s="69"/>
      <c r="C40" s="69"/>
      <c r="D40" s="69"/>
      <c r="E40" s="69"/>
      <c r="F40" s="69"/>
      <c r="G40" s="69"/>
      <c r="H40" s="62">
        <f>SUM(H38,H33,H25,H20,H16,H12)</f>
        <v>396322</v>
      </c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spans="1:8" ht="12.75">
      <c r="A63" s="15"/>
      <c r="B63" s="15"/>
      <c r="C63" s="15"/>
      <c r="D63" s="15"/>
      <c r="E63" s="15"/>
      <c r="F63" s="15"/>
      <c r="G63" s="15"/>
      <c r="H63" s="15"/>
    </row>
    <row r="64" spans="1:8" ht="12.75">
      <c r="A64" s="15"/>
      <c r="B64" s="15"/>
      <c r="C64" s="15"/>
      <c r="D64" s="15"/>
      <c r="E64" s="15"/>
      <c r="F64" s="15"/>
      <c r="G64" s="15"/>
      <c r="H64" s="15"/>
    </row>
    <row r="65" spans="1:8" ht="12.75">
      <c r="A65" s="15"/>
      <c r="B65" s="15"/>
      <c r="C65" s="15"/>
      <c r="D65" s="15"/>
      <c r="E65" s="15"/>
      <c r="F65" s="15"/>
      <c r="G65" s="15"/>
      <c r="H65" s="15"/>
    </row>
    <row r="66" spans="1:8" ht="12.75">
      <c r="A66" s="15"/>
      <c r="B66" s="15"/>
      <c r="C66" s="15"/>
      <c r="D66" s="15"/>
      <c r="E66" s="15"/>
      <c r="F66" s="15"/>
      <c r="G66" s="15"/>
      <c r="H66" s="15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spans="1:2" ht="12.75">
      <c r="A98" s="16"/>
      <c r="B98" s="16"/>
    </row>
    <row r="99" spans="1:8" ht="12.75">
      <c r="A99" s="15"/>
      <c r="B99" s="15"/>
      <c r="C99" s="18"/>
      <c r="D99" s="18"/>
      <c r="E99" s="18"/>
      <c r="F99" s="19"/>
      <c r="G99" s="18"/>
      <c r="H99" s="20"/>
    </row>
    <row r="100" spans="1:8" ht="12.75">
      <c r="A100" s="21"/>
      <c r="B100" s="21"/>
      <c r="C100" s="15"/>
      <c r="D100" s="15"/>
      <c r="E100" s="15"/>
      <c r="F100" s="22"/>
      <c r="G100" s="15"/>
      <c r="H100" s="15"/>
    </row>
    <row r="101" spans="1:8" ht="12.75">
      <c r="A101" s="15"/>
      <c r="B101" s="15"/>
      <c r="C101" s="15"/>
      <c r="D101" s="15"/>
      <c r="E101" s="15"/>
      <c r="F101" s="22"/>
      <c r="G101" s="15"/>
      <c r="H101" s="15"/>
    </row>
    <row r="102" spans="1:8" ht="12.75">
      <c r="A102" s="15"/>
      <c r="B102" s="15"/>
      <c r="C102" s="15"/>
      <c r="D102" s="15"/>
      <c r="E102" s="15"/>
      <c r="F102" s="22"/>
      <c r="G102" s="15"/>
      <c r="H102" s="15"/>
    </row>
    <row r="103" spans="1:8" ht="12.75">
      <c r="A103" s="15"/>
      <c r="B103" s="15"/>
      <c r="C103" s="15"/>
      <c r="D103" s="15"/>
      <c r="E103" s="15"/>
      <c r="F103" s="22"/>
      <c r="G103" s="15"/>
      <c r="H103" s="15"/>
    </row>
    <row r="104" spans="1:8" ht="12.75">
      <c r="A104" s="15"/>
      <c r="B104" s="15"/>
      <c r="C104" s="15"/>
      <c r="D104" s="15"/>
      <c r="E104" s="15"/>
      <c r="F104" s="22"/>
      <c r="G104" s="15"/>
      <c r="H104" s="15"/>
    </row>
    <row r="105" spans="1:8" ht="12.75">
      <c r="A105" s="15"/>
      <c r="B105" s="15"/>
      <c r="C105" s="15"/>
      <c r="D105" s="15"/>
      <c r="E105" s="15"/>
      <c r="F105" s="22"/>
      <c r="G105" s="15"/>
      <c r="H105" s="15"/>
    </row>
    <row r="106" spans="1:8" ht="12.75">
      <c r="A106" s="15"/>
      <c r="B106" s="15"/>
      <c r="C106" s="15"/>
      <c r="D106" s="15"/>
      <c r="E106" s="15"/>
      <c r="F106" s="22"/>
      <c r="G106" s="15"/>
      <c r="H106" s="15"/>
    </row>
    <row r="107" spans="1:8" ht="12.75">
      <c r="A107" s="15"/>
      <c r="B107" s="15"/>
      <c r="C107" s="15"/>
      <c r="D107" s="15"/>
      <c r="E107" s="15"/>
      <c r="F107" s="22"/>
      <c r="G107" s="15"/>
      <c r="H107" s="15"/>
    </row>
    <row r="108" spans="1:8" ht="12.75">
      <c r="A108" s="15"/>
      <c r="B108" s="15"/>
      <c r="C108" s="15"/>
      <c r="D108" s="15"/>
      <c r="E108" s="15"/>
      <c r="F108" s="22"/>
      <c r="G108" s="15"/>
      <c r="H108" s="15"/>
    </row>
    <row r="109" spans="1:8" ht="12.75">
      <c r="A109" s="15"/>
      <c r="B109" s="15"/>
      <c r="C109" s="15"/>
      <c r="D109" s="15"/>
      <c r="E109" s="15"/>
      <c r="F109" s="22"/>
      <c r="G109" s="15"/>
      <c r="H109" s="15"/>
    </row>
    <row r="110" spans="1:8" ht="12.75">
      <c r="A110" s="15"/>
      <c r="B110" s="15"/>
      <c r="C110" s="15"/>
      <c r="D110" s="15"/>
      <c r="E110" s="15"/>
      <c r="F110" s="22"/>
      <c r="G110" s="15"/>
      <c r="H110" s="15"/>
    </row>
    <row r="111" spans="1:8" ht="12.75">
      <c r="A111" s="15"/>
      <c r="B111" s="15"/>
      <c r="C111" s="15"/>
      <c r="D111" s="15"/>
      <c r="E111" s="15"/>
      <c r="F111" s="22"/>
      <c r="G111" s="15"/>
      <c r="H111" s="15"/>
    </row>
    <row r="112" spans="1:8" ht="12.75">
      <c r="A112" s="15"/>
      <c r="B112" s="15"/>
      <c r="C112" s="15"/>
      <c r="D112" s="15"/>
      <c r="E112" s="15"/>
      <c r="F112" s="22"/>
      <c r="G112" s="15"/>
      <c r="H112" s="15"/>
    </row>
  </sheetData>
  <sheetProtection/>
  <mergeCells count="20">
    <mergeCell ref="C16:G16"/>
    <mergeCell ref="C18:H18"/>
    <mergeCell ref="C22:H22"/>
    <mergeCell ref="C27:H27"/>
    <mergeCell ref="C35:H35"/>
    <mergeCell ref="A1:H1"/>
    <mergeCell ref="C14:H14"/>
    <mergeCell ref="C5:H5"/>
    <mergeCell ref="C12:G12"/>
    <mergeCell ref="A12:B12"/>
    <mergeCell ref="A16:B16"/>
    <mergeCell ref="A20:B20"/>
    <mergeCell ref="A25:B25"/>
    <mergeCell ref="A33:B33"/>
    <mergeCell ref="A38:B38"/>
    <mergeCell ref="A40:G40"/>
    <mergeCell ref="C20:G20"/>
    <mergeCell ref="C25:G25"/>
    <mergeCell ref="C33:G33"/>
    <mergeCell ref="C38:G38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landscape" paperSize="9" scale="74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hlavacl</dc:creator>
  <cp:keywords/>
  <dc:description/>
  <cp:lastModifiedBy>Stohanzlova</cp:lastModifiedBy>
  <cp:lastPrinted>2014-12-18T12:22:43Z</cp:lastPrinted>
  <dcterms:created xsi:type="dcterms:W3CDTF">2014-06-13T08:12:56Z</dcterms:created>
  <dcterms:modified xsi:type="dcterms:W3CDTF">2014-12-18T12:23:22Z</dcterms:modified>
  <cp:category/>
  <cp:version/>
  <cp:contentType/>
  <cp:contentStatus/>
</cp:coreProperties>
</file>