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585" windowWidth="14835" windowHeight="84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9" i="3"/>
  <c r="BD19" i="3"/>
  <c r="BB19" i="3"/>
  <c r="BA19" i="3"/>
  <c r="G19" i="3"/>
  <c r="BC19" i="3" s="1"/>
  <c r="BE17" i="3"/>
  <c r="BD17" i="3"/>
  <c r="BB17" i="3"/>
  <c r="BA17" i="3"/>
  <c r="G17" i="3"/>
  <c r="BC17" i="3" s="1"/>
  <c r="BE15" i="3"/>
  <c r="BD15" i="3"/>
  <c r="BB15" i="3"/>
  <c r="BA15" i="3"/>
  <c r="G15" i="3"/>
  <c r="BC15" i="3" s="1"/>
  <c r="BE13" i="3"/>
  <c r="BD13" i="3"/>
  <c r="BB13" i="3"/>
  <c r="BA13" i="3"/>
  <c r="G13" i="3"/>
  <c r="BC13" i="3" s="1"/>
  <c r="BE11" i="3"/>
  <c r="BD11" i="3"/>
  <c r="BB11" i="3"/>
  <c r="BA11" i="3"/>
  <c r="G11" i="3"/>
  <c r="BC11" i="3" s="1"/>
  <c r="BE10" i="3"/>
  <c r="BC10" i="3"/>
  <c r="BB10" i="3"/>
  <c r="BA10" i="3"/>
  <c r="G10" i="3"/>
  <c r="BD10" i="3" s="1"/>
  <c r="BE9" i="3"/>
  <c r="BC9" i="3"/>
  <c r="BB9" i="3"/>
  <c r="BA9" i="3"/>
  <c r="G9" i="3"/>
  <c r="BD9" i="3" s="1"/>
  <c r="BE8" i="3"/>
  <c r="BE21" i="3" s="1"/>
  <c r="I7" i="2" s="1"/>
  <c r="I8" i="2" s="1"/>
  <c r="C21" i="1" s="1"/>
  <c r="BC8" i="3"/>
  <c r="BB8" i="3"/>
  <c r="BA8" i="3"/>
  <c r="G8" i="3"/>
  <c r="BD8" i="3" s="1"/>
  <c r="B7" i="2"/>
  <c r="A7" i="2"/>
  <c r="C2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21" i="3" l="1"/>
  <c r="E7" i="2" s="1"/>
  <c r="E8" i="2" s="1"/>
  <c r="C15" i="1" s="1"/>
  <c r="BB21" i="3"/>
  <c r="F7" i="2" s="1"/>
  <c r="F8" i="2" s="1"/>
  <c r="C16" i="1" s="1"/>
  <c r="G21" i="3"/>
  <c r="BC21" i="3"/>
  <c r="G7" i="2" s="1"/>
  <c r="G8" i="2" s="1"/>
  <c r="C18" i="1" s="1"/>
  <c r="BD21" i="3"/>
  <c r="H7" i="2" s="1"/>
  <c r="H8" i="2" s="1"/>
  <c r="C17" i="1" s="1"/>
  <c r="G15" i="2"/>
  <c r="I15" i="2" s="1"/>
  <c r="G17" i="1" s="1"/>
  <c r="G13" i="2" l="1"/>
  <c r="I13" i="2" s="1"/>
  <c r="G14" i="2"/>
  <c r="I14" i="2" s="1"/>
  <c r="G16" i="1" s="1"/>
  <c r="G20" i="2"/>
  <c r="I20" i="2" s="1"/>
  <c r="G16" i="2"/>
  <c r="I16" i="2" s="1"/>
  <c r="G18" i="1" s="1"/>
  <c r="G18" i="2"/>
  <c r="I18" i="2" s="1"/>
  <c r="G20" i="1" s="1"/>
  <c r="G17" i="2"/>
  <c r="I17" i="2" s="1"/>
  <c r="G19" i="1" s="1"/>
  <c r="G19" i="2"/>
  <c r="I19" i="2" s="1"/>
  <c r="G21" i="1" s="1"/>
  <c r="C19" i="1"/>
  <c r="C22" i="1" s="1"/>
  <c r="G15" i="1"/>
  <c r="H21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<sst xmlns="http://schemas.openxmlformats.org/spreadsheetml/2006/main" count="147" uniqueCount="112">
  <si>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</si>
  <si>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</si>
  <si>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</si>
  <si>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</si>
  <si>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</si>
  <si>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</si>
  <si>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</si>
  <si>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</si>
  <si>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</si>
  <si>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</si>
  <si>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</si>
  <si>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</si>
  <si>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</si>
  <si>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</si>
  <si>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</si>
  <si>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</si>
  <si>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</si>
  <si>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</si>
  <si>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</si>
  <si>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</si>
  <si>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</si>
  <si>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</si>
  <si>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</si>
  <si>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</si>
  <si>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</si>
  <si>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</si>
  <si>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</si>
  <si>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</si>
  <si>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</si>
  <si>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</si>
  <si>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</si>
  <si>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</si>
  <si>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</si>
  <si>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</si>
  <si>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</si>
  <si>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</si>
  <si>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</si>
  <si>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</si>
  <si>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</si>
  <si>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</si>
  <si>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</si>
  <si>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</si>
  <si>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</si>
  <si>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</si>
  <si>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</si>
  <si>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</si>
  <si>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</si>
  <si>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</si>
  <si>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</si>
  <si>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</si>
  <si>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</si>
  <si>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</si>
  <si>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</si>
  <si>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</si>
  <si>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</si>
  <si>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</si>
  <si>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</si>
  <si>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</si>
  <si>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</si>
  <si>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</si>
  <si>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</si>
  <si>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</si>
  <si>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</si>
  <si>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</si>
  <si>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</si>
  <si>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</si>
  <si>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</si>
  <si>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</si>
  <si>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</si>
  <si>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</si>
  <si>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</si>
  <si>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</si>
  <si>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</si>
  <si>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</si>
  <si>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</si>
  <si>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</si>
  <si>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001</t>
  </si>
  <si>
    <t>Projekt 1980</t>
  </si>
  <si>
    <t>FF MU Brno</t>
  </si>
  <si>
    <t>Rekonstrukce podlahy G01</t>
  </si>
  <si>
    <t>M24</t>
  </si>
  <si>
    <t>Montáže vzduchotechnických zařízení</t>
  </si>
  <si>
    <t>240010211R00</t>
  </si>
  <si>
    <t xml:space="preserve">Ventilátor axiální do potrubí - montáž </t>
  </si>
  <si>
    <t>kus</t>
  </si>
  <si>
    <t>240070954R00</t>
  </si>
  <si>
    <t xml:space="preserve">Mřížka krycí na čelní str. potrubí vel. 200x 200 </t>
  </si>
  <si>
    <t>240080319R00</t>
  </si>
  <si>
    <t xml:space="preserve">Potrubí Spiro PA 120305  do  d 100 </t>
  </si>
  <si>
    <t>m</t>
  </si>
  <si>
    <t>M26-201</t>
  </si>
  <si>
    <t xml:space="preserve">Ventilátor potrubní </t>
  </si>
  <si>
    <t>Spec. viz str 4 TZ:1</t>
  </si>
  <si>
    <t>M26-202</t>
  </si>
  <si>
    <t xml:space="preserve">Zpětná klapka </t>
  </si>
  <si>
    <t>D100:1</t>
  </si>
  <si>
    <t>M26-203</t>
  </si>
  <si>
    <t xml:space="preserve">Nasávací venkovní žaluzie </t>
  </si>
  <si>
    <t>min. 200x200 mm:1</t>
  </si>
  <si>
    <t>M26-204</t>
  </si>
  <si>
    <t xml:space="preserve">Výfuková venkovní žaluzie </t>
  </si>
  <si>
    <t>M26-206</t>
  </si>
  <si>
    <t xml:space="preserve">Potrubí kruhové </t>
  </si>
  <si>
    <t>D100, pozink:7,5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</si>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</sst>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9" formatCode="#,##0.00000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8" fillId="0" borderId="13" xfId="0" applyNumberFormat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169" fontId="16" fillId="0" borderId="59" xfId="1" applyNumberFormat="1" applyFont="1" applyBorder="1" applyAlignment="1">
      <alignment horizontal="right"/>
    </xf>
    <xf numFmtId="169" fontId="16" fillId="0" borderId="59" xfId="1" applyNumberFormat="1" applyFont="1" applyBorder="1" applyAlignment="1" applyProtection="1">
      <alignment horizontal="right"/>
      <protection locked="0"/>
    </xf>
    <xf numFmtId="169" fontId="18" fillId="3" borderId="62" xfId="1" applyNumberFormat="1" applyFont="1" applyFill="1" applyBorder="1" applyAlignment="1">
      <alignment horizontal="right" wrapText="1"/>
    </xf>
    <xf numFmtId="169" fontId="18" fillId="3" borderId="34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6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Rekonstrukce podlahy G01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76</v>
      </c>
      <c r="B5" s="16"/>
      <c r="C5" s="17" t="s">
        <v>78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198"/>
      <c r="D8" s="198"/>
      <c r="E8" s="199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198">
        <f>Projektant</f>
        <v>0</v>
      </c>
      <c r="D9" s="198"/>
      <c r="E9" s="199"/>
      <c r="F9" s="11"/>
      <c r="G9" s="33"/>
      <c r="H9" s="34"/>
    </row>
    <row r="10" spans="1:57" x14ac:dyDescent="0.2">
      <c r="A10" s="28" t="s">
        <v>14</v>
      </c>
      <c r="B10" s="11"/>
      <c r="C10" s="198"/>
      <c r="D10" s="198"/>
      <c r="E10" s="198"/>
      <c r="F10" s="35"/>
      <c r="G10" s="36"/>
      <c r="H10" s="37"/>
    </row>
    <row r="11" spans="1:57" ht="13.5" customHeight="1" x14ac:dyDescent="0.2">
      <c r="A11" s="28" t="s">
        <v>15</v>
      </c>
      <c r="B11" s="11"/>
      <c r="C11" s="198"/>
      <c r="D11" s="198"/>
      <c r="E11" s="198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0"/>
      <c r="D12" s="200"/>
      <c r="E12" s="200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Rekapitulace!A13</f>
        <v>Ztížené výrobní podmínky</v>
      </c>
      <c r="E15" s="57"/>
      <c r="F15" s="58"/>
      <c r="G15" s="55">
        <f>Rekapitulace!I13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 t="str">
        <f>Rekapitulace!A14</f>
        <v>Oborová přirážka</v>
      </c>
      <c r="E16" s="59"/>
      <c r="F16" s="60"/>
      <c r="G16" s="55">
        <f>Rekapitulace!I14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 t="str">
        <f>Rekapitulace!A15</f>
        <v>Přesun stavebních kapacit</v>
      </c>
      <c r="E17" s="59"/>
      <c r="F17" s="60"/>
      <c r="G17" s="55">
        <f>Rekapitulace!I15</f>
        <v>0</v>
      </c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 t="str">
        <f>Rekapitulace!A16</f>
        <v>Mimostaveništní doprava</v>
      </c>
      <c r="E18" s="59"/>
      <c r="F18" s="60"/>
      <c r="G18" s="55">
        <f>Rekapitulace!I16</f>
        <v>0</v>
      </c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 t="str">
        <f>Rekapitulace!A17</f>
        <v>Zařízení staveniště</v>
      </c>
      <c r="E19" s="59"/>
      <c r="F19" s="60"/>
      <c r="G19" s="55">
        <f>Rekapitulace!I17</f>
        <v>0</v>
      </c>
    </row>
    <row r="20" spans="1:7" ht="15.95" customHeight="1" x14ac:dyDescent="0.2">
      <c r="A20" s="63"/>
      <c r="B20" s="54"/>
      <c r="C20" s="55"/>
      <c r="D20" s="8" t="str">
        <f>Rekapitulace!A18</f>
        <v>Provoz investora</v>
      </c>
      <c r="E20" s="59"/>
      <c r="F20" s="60"/>
      <c r="G20" s="55">
        <f>Rekapitulace!I18</f>
        <v>0</v>
      </c>
    </row>
    <row r="21" spans="1:7" ht="15.95" customHeight="1" x14ac:dyDescent="0.2">
      <c r="A21" s="63" t="s">
        <v>30</v>
      </c>
      <c r="B21" s="54"/>
      <c r="C21" s="55">
        <f>HZS</f>
        <v>0</v>
      </c>
      <c r="D21" s="8" t="str">
        <f>Rekapitulace!A19</f>
        <v>Kompletační činnost (IČD)</v>
      </c>
      <c r="E21" s="59"/>
      <c r="F21" s="60"/>
      <c r="G21" s="55">
        <f>Rekapitulace!I19</f>
        <v>0</v>
      </c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01" t="s">
        <v>33</v>
      </c>
      <c r="B23" s="202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203">
        <f>ROUND(C23-F32,0)</f>
        <v>0</v>
      </c>
      <c r="G30" s="204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203">
        <f>ROUND(PRODUCT(F30,C31/100),1)</f>
        <v>0</v>
      </c>
      <c r="G31" s="204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3">
        <v>0</v>
      </c>
      <c r="G32" s="204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203">
        <f>ROUND(PRODUCT(F32,C33/100),1)</f>
        <v>0</v>
      </c>
      <c r="G33" s="204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5">
        <f>CEILING(SUM(F30:F33),IF(SUM(F30:F33)&gt;=0,1,-1))</f>
        <v>0</v>
      </c>
      <c r="G34" s="206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197"/>
      <c r="C37" s="197"/>
      <c r="D37" s="197"/>
      <c r="E37" s="197"/>
      <c r="F37" s="197"/>
      <c r="G37" s="197"/>
      <c r="H37" t="s">
        <v>5</v>
      </c>
    </row>
    <row r="38" spans="1:8" ht="12.75" customHeight="1" x14ac:dyDescent="0.2">
      <c r="A38" s="95"/>
      <c r="B38" s="197"/>
      <c r="C38" s="197"/>
      <c r="D38" s="197"/>
      <c r="E38" s="197"/>
      <c r="F38" s="197"/>
      <c r="G38" s="197"/>
      <c r="H38" t="s">
        <v>5</v>
      </c>
    </row>
    <row r="39" spans="1:8" x14ac:dyDescent="0.2">
      <c r="A39" s="95"/>
      <c r="B39" s="197"/>
      <c r="C39" s="197"/>
      <c r="D39" s="197"/>
      <c r="E39" s="197"/>
      <c r="F39" s="197"/>
      <c r="G39" s="197"/>
      <c r="H39" t="s">
        <v>5</v>
      </c>
    </row>
    <row r="40" spans="1:8" x14ac:dyDescent="0.2">
      <c r="A40" s="95"/>
      <c r="B40" s="197"/>
      <c r="C40" s="197"/>
      <c r="D40" s="197"/>
      <c r="E40" s="197"/>
      <c r="F40" s="197"/>
      <c r="G40" s="197"/>
      <c r="H40" t="s">
        <v>5</v>
      </c>
    </row>
    <row r="41" spans="1:8" x14ac:dyDescent="0.2">
      <c r="A41" s="95"/>
      <c r="B41" s="197"/>
      <c r="C41" s="197"/>
      <c r="D41" s="197"/>
      <c r="E41" s="197"/>
      <c r="F41" s="197"/>
      <c r="G41" s="197"/>
      <c r="H41" t="s">
        <v>5</v>
      </c>
    </row>
    <row r="42" spans="1:8" x14ac:dyDescent="0.2">
      <c r="A42" s="95"/>
      <c r="B42" s="197"/>
      <c r="C42" s="197"/>
      <c r="D42" s="197"/>
      <c r="E42" s="197"/>
      <c r="F42" s="197"/>
      <c r="G42" s="197"/>
      <c r="H42" t="s">
        <v>5</v>
      </c>
    </row>
    <row r="43" spans="1:8" x14ac:dyDescent="0.2">
      <c r="A43" s="95"/>
      <c r="B43" s="197"/>
      <c r="C43" s="197"/>
      <c r="D43" s="197"/>
      <c r="E43" s="197"/>
      <c r="F43" s="197"/>
      <c r="G43" s="197"/>
      <c r="H43" t="s">
        <v>5</v>
      </c>
    </row>
    <row r="44" spans="1:8" x14ac:dyDescent="0.2">
      <c r="A44" s="95"/>
      <c r="B44" s="197"/>
      <c r="C44" s="197"/>
      <c r="D44" s="197"/>
      <c r="E44" s="197"/>
      <c r="F44" s="197"/>
      <c r="G44" s="197"/>
      <c r="H44" t="s">
        <v>5</v>
      </c>
    </row>
    <row r="45" spans="1:8" ht="0.75" customHeight="1" x14ac:dyDescent="0.2">
      <c r="A45" s="95"/>
      <c r="B45" s="197"/>
      <c r="C45" s="197"/>
      <c r="D45" s="197"/>
      <c r="E45" s="197"/>
      <c r="F45" s="197"/>
      <c r="G45" s="197"/>
      <c r="H45" t="s">
        <v>5</v>
      </c>
    </row>
    <row r="46" spans="1:8" x14ac:dyDescent="0.2">
      <c r="B46" s="207"/>
      <c r="C46" s="207"/>
      <c r="D46" s="207"/>
      <c r="E46" s="207"/>
      <c r="F46" s="207"/>
      <c r="G46" s="207"/>
    </row>
    <row r="47" spans="1:8" x14ac:dyDescent="0.2">
      <c r="B47" s="207"/>
      <c r="C47" s="207"/>
      <c r="D47" s="207"/>
      <c r="E47" s="207"/>
      <c r="F47" s="207"/>
      <c r="G47" s="207"/>
    </row>
    <row r="48" spans="1:8" x14ac:dyDescent="0.2">
      <c r="B48" s="207"/>
      <c r="C48" s="207"/>
      <c r="D48" s="207"/>
      <c r="E48" s="207"/>
      <c r="F48" s="207"/>
      <c r="G48" s="207"/>
    </row>
    <row r="49" spans="2:7" x14ac:dyDescent="0.2">
      <c r="B49" s="207"/>
      <c r="C49" s="207"/>
      <c r="D49" s="207"/>
      <c r="E49" s="207"/>
      <c r="F49" s="207"/>
      <c r="G49" s="207"/>
    </row>
    <row r="50" spans="2:7" x14ac:dyDescent="0.2">
      <c r="B50" s="207"/>
      <c r="C50" s="207"/>
      <c r="D50" s="207"/>
      <c r="E50" s="207"/>
      <c r="F50" s="207"/>
      <c r="G50" s="207"/>
    </row>
    <row r="51" spans="2:7" x14ac:dyDescent="0.2">
      <c r="B51" s="207"/>
      <c r="C51" s="207"/>
      <c r="D51" s="207"/>
      <c r="E51" s="207"/>
      <c r="F51" s="207"/>
      <c r="G51" s="207"/>
    </row>
    <row r="52" spans="2:7" x14ac:dyDescent="0.2">
      <c r="B52" s="207"/>
      <c r="C52" s="207"/>
      <c r="D52" s="207"/>
      <c r="E52" s="207"/>
      <c r="F52" s="207"/>
      <c r="G52" s="207"/>
    </row>
    <row r="53" spans="2:7" x14ac:dyDescent="0.2">
      <c r="B53" s="207"/>
      <c r="C53" s="207"/>
      <c r="D53" s="207"/>
      <c r="E53" s="207"/>
      <c r="F53" s="207"/>
      <c r="G53" s="207"/>
    </row>
    <row r="54" spans="2:7" x14ac:dyDescent="0.2">
      <c r="B54" s="207"/>
      <c r="C54" s="207"/>
      <c r="D54" s="207"/>
      <c r="E54" s="207"/>
      <c r="F54" s="207"/>
      <c r="G54" s="207"/>
    </row>
    <row r="55" spans="2:7" x14ac:dyDescent="0.2">
      <c r="B55" s="207"/>
      <c r="C55" s="207"/>
      <c r="D55" s="207"/>
      <c r="E55" s="207"/>
      <c r="F55" s="207"/>
      <c r="G55" s="2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48</v>
      </c>
      <c r="B1" s="209"/>
      <c r="C1" s="96" t="str">
        <f>CONCATENATE(cislostavby," ",nazevstavby)</f>
        <v>001 Projekt 1980</v>
      </c>
      <c r="D1" s="97"/>
      <c r="E1" s="98"/>
      <c r="F1" s="97"/>
      <c r="G1" s="99" t="s">
        <v>49</v>
      </c>
      <c r="H1" s="100">
        <v>1</v>
      </c>
      <c r="I1" s="101"/>
    </row>
    <row r="2" spans="1:57" ht="13.5" thickBot="1" x14ac:dyDescent="0.25">
      <c r="A2" s="210" t="s">
        <v>50</v>
      </c>
      <c r="B2" s="211"/>
      <c r="C2" s="102" t="str">
        <f>CONCATENATE(cisloobjektu," ",nazevobjektu)</f>
        <v>001 FF MU Brno</v>
      </c>
      <c r="D2" s="103"/>
      <c r="E2" s="104"/>
      <c r="F2" s="103"/>
      <c r="G2" s="212" t="s">
        <v>79</v>
      </c>
      <c r="H2" s="213"/>
      <c r="I2" s="214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 ht="13.5" thickBot="1" x14ac:dyDescent="0.25">
      <c r="A7" s="192" t="str">
        <f>Položky!B7</f>
        <v>M24</v>
      </c>
      <c r="B7" s="114" t="str">
        <f>Položky!C7</f>
        <v>Montáže vzduchotechnických zařízení</v>
      </c>
      <c r="C7" s="65"/>
      <c r="D7" s="115"/>
      <c r="E7" s="193">
        <f>Položky!BA21</f>
        <v>0</v>
      </c>
      <c r="F7" s="194">
        <f>Položky!BB21</f>
        <v>0</v>
      </c>
      <c r="G7" s="194">
        <f>Položky!BC21</f>
        <v>0</v>
      </c>
      <c r="H7" s="194">
        <f>Položky!BD21</f>
        <v>0</v>
      </c>
      <c r="I7" s="195">
        <f>Položky!BE21</f>
        <v>0</v>
      </c>
    </row>
    <row r="8" spans="1:57" s="122" customFormat="1" ht="13.5" thickBot="1" x14ac:dyDescent="0.25">
      <c r="A8" s="116"/>
      <c r="B8" s="117" t="s">
        <v>57</v>
      </c>
      <c r="C8" s="117"/>
      <c r="D8" s="118"/>
      <c r="E8" s="119">
        <f>SUM(E7:E7)</f>
        <v>0</v>
      </c>
      <c r="F8" s="120">
        <f>SUM(F7:F7)</f>
        <v>0</v>
      </c>
      <c r="G8" s="120">
        <f>SUM(G7:G7)</f>
        <v>0</v>
      </c>
      <c r="H8" s="120">
        <f>SUM(H7:H7)</f>
        <v>0</v>
      </c>
      <c r="I8" s="121">
        <f>SUM(I7:I7)</f>
        <v>0</v>
      </c>
    </row>
    <row r="9" spans="1:57" x14ac:dyDescent="0.2">
      <c r="A9" s="65"/>
      <c r="B9" s="65"/>
      <c r="C9" s="65"/>
      <c r="D9" s="65"/>
      <c r="E9" s="65"/>
      <c r="F9" s="65"/>
      <c r="G9" s="65"/>
      <c r="H9" s="65"/>
      <c r="I9" s="65"/>
    </row>
    <row r="10" spans="1:57" ht="19.5" customHeight="1" x14ac:dyDescent="0.25">
      <c r="A10" s="106" t="s">
        <v>58</v>
      </c>
      <c r="B10" s="106"/>
      <c r="C10" s="106"/>
      <c r="D10" s="106"/>
      <c r="E10" s="106"/>
      <c r="F10" s="106"/>
      <c r="G10" s="123"/>
      <c r="H10" s="106"/>
      <c r="I10" s="106"/>
      <c r="BA10" s="40"/>
      <c r="BB10" s="40"/>
      <c r="BC10" s="40"/>
      <c r="BD10" s="40"/>
      <c r="BE10" s="40"/>
    </row>
    <row r="11" spans="1:57" ht="13.5" thickBot="1" x14ac:dyDescent="0.25">
      <c r="A11" s="76"/>
      <c r="B11" s="76"/>
      <c r="C11" s="76"/>
      <c r="D11" s="76"/>
      <c r="E11" s="76"/>
      <c r="F11" s="76"/>
      <c r="G11" s="76"/>
      <c r="H11" s="76"/>
      <c r="I11" s="76"/>
    </row>
    <row r="12" spans="1:57" x14ac:dyDescent="0.2">
      <c r="A12" s="70" t="s">
        <v>59</v>
      </c>
      <c r="B12" s="71"/>
      <c r="C12" s="71"/>
      <c r="D12" s="124"/>
      <c r="E12" s="125" t="s">
        <v>60</v>
      </c>
      <c r="F12" s="126" t="s">
        <v>61</v>
      </c>
      <c r="G12" s="127" t="s">
        <v>62</v>
      </c>
      <c r="H12" s="128"/>
      <c r="I12" s="129" t="s">
        <v>60</v>
      </c>
    </row>
    <row r="13" spans="1:57" x14ac:dyDescent="0.2">
      <c r="A13" s="63" t="s">
        <v>104</v>
      </c>
      <c r="B13" s="54"/>
      <c r="C13" s="54"/>
      <c r="D13" s="130"/>
      <c r="E13" s="131"/>
      <c r="F13" s="132"/>
      <c r="G13" s="133">
        <f t="shared" ref="G13:G20" si="0">CHOOSE(BA13+1,HSV+PSV,HSV+PSV+Mont,HSV+PSV+Dodavka+Mont,HSV,PSV,Mont,Dodavka,Mont+Dodavka,0)</f>
        <v>0</v>
      </c>
      <c r="H13" s="134"/>
      <c r="I13" s="135">
        <f t="shared" ref="I13:I20" si="1">E13+F13*G13/100</f>
        <v>0</v>
      </c>
      <c r="BA13">
        <v>0</v>
      </c>
    </row>
    <row r="14" spans="1:57" x14ac:dyDescent="0.2">
      <c r="A14" s="63" t="s">
        <v>105</v>
      </c>
      <c r="B14" s="54"/>
      <c r="C14" s="54"/>
      <c r="D14" s="130"/>
      <c r="E14" s="131"/>
      <c r="F14" s="132"/>
      <c r="G14" s="133">
        <f t="shared" si="0"/>
        <v>0</v>
      </c>
      <c r="H14" s="134"/>
      <c r="I14" s="135">
        <f t="shared" si="1"/>
        <v>0</v>
      </c>
      <c r="BA14">
        <v>0</v>
      </c>
    </row>
    <row r="15" spans="1:57" x14ac:dyDescent="0.2">
      <c r="A15" s="63" t="s">
        <v>106</v>
      </c>
      <c r="B15" s="54"/>
      <c r="C15" s="54"/>
      <c r="D15" s="130"/>
      <c r="E15" s="131"/>
      <c r="F15" s="132"/>
      <c r="G15" s="133">
        <f t="shared" si="0"/>
        <v>0</v>
      </c>
      <c r="H15" s="134"/>
      <c r="I15" s="135">
        <f t="shared" si="1"/>
        <v>0</v>
      </c>
      <c r="BA15">
        <v>0</v>
      </c>
    </row>
    <row r="16" spans="1:57" x14ac:dyDescent="0.2">
      <c r="A16" s="63" t="s">
        <v>107</v>
      </c>
      <c r="B16" s="54"/>
      <c r="C16" s="54"/>
      <c r="D16" s="130"/>
      <c r="E16" s="131"/>
      <c r="F16" s="132"/>
      <c r="G16" s="133">
        <f t="shared" si="0"/>
        <v>0</v>
      </c>
      <c r="H16" s="134"/>
      <c r="I16" s="135">
        <f t="shared" si="1"/>
        <v>0</v>
      </c>
      <c r="BA16">
        <v>2</v>
      </c>
    </row>
    <row r="17" spans="1:53" x14ac:dyDescent="0.2">
      <c r="A17" s="63" t="s">
        <v>108</v>
      </c>
      <c r="B17" s="54"/>
      <c r="C17" s="54"/>
      <c r="D17" s="130"/>
      <c r="E17" s="131"/>
      <c r="F17" s="132"/>
      <c r="G17" s="133">
        <f t="shared" si="0"/>
        <v>0</v>
      </c>
      <c r="H17" s="134"/>
      <c r="I17" s="135">
        <f t="shared" si="1"/>
        <v>0</v>
      </c>
      <c r="BA17">
        <v>1</v>
      </c>
    </row>
    <row r="18" spans="1:53" x14ac:dyDescent="0.2">
      <c r="A18" s="63" t="s">
        <v>109</v>
      </c>
      <c r="B18" s="54"/>
      <c r="C18" s="54"/>
      <c r="D18" s="130"/>
      <c r="E18" s="131"/>
      <c r="F18" s="132"/>
      <c r="G18" s="133">
        <f t="shared" si="0"/>
        <v>0</v>
      </c>
      <c r="H18" s="134"/>
      <c r="I18" s="135">
        <f t="shared" si="1"/>
        <v>0</v>
      </c>
      <c r="BA18">
        <v>1</v>
      </c>
    </row>
    <row r="19" spans="1:53" x14ac:dyDescent="0.2">
      <c r="A19" s="63" t="s">
        <v>110</v>
      </c>
      <c r="B19" s="54"/>
      <c r="C19" s="54"/>
      <c r="D19" s="130"/>
      <c r="E19" s="131"/>
      <c r="F19" s="132"/>
      <c r="G19" s="133">
        <f t="shared" si="0"/>
        <v>0</v>
      </c>
      <c r="H19" s="134"/>
      <c r="I19" s="135">
        <f t="shared" si="1"/>
        <v>0</v>
      </c>
      <c r="BA19">
        <v>2</v>
      </c>
    </row>
    <row r="20" spans="1:53" x14ac:dyDescent="0.2">
      <c r="A20" s="63" t="s">
        <v>111</v>
      </c>
      <c r="B20" s="54"/>
      <c r="C20" s="54"/>
      <c r="D20" s="130"/>
      <c r="E20" s="131"/>
      <c r="F20" s="132"/>
      <c r="G20" s="133">
        <f t="shared" si="0"/>
        <v>0</v>
      </c>
      <c r="H20" s="134"/>
      <c r="I20" s="135">
        <f t="shared" si="1"/>
        <v>0</v>
      </c>
      <c r="BA20">
        <v>2</v>
      </c>
    </row>
    <row r="21" spans="1:53" ht="13.5" thickBot="1" x14ac:dyDescent="0.25">
      <c r="A21" s="136"/>
      <c r="B21" s="137" t="s">
        <v>63</v>
      </c>
      <c r="C21" s="138"/>
      <c r="D21" s="139"/>
      <c r="E21" s="140"/>
      <c r="F21" s="141"/>
      <c r="G21" s="141"/>
      <c r="H21" s="215">
        <f>SUM(I13:I20)</f>
        <v>0</v>
      </c>
      <c r="I21" s="216"/>
    </row>
    <row r="23" spans="1:53" x14ac:dyDescent="0.2">
      <c r="B23" s="122"/>
      <c r="F23" s="142"/>
      <c r="G23" s="143"/>
      <c r="H23" s="143"/>
      <c r="I23" s="144"/>
    </row>
    <row r="24" spans="1:53" x14ac:dyDescent="0.2">
      <c r="F24" s="142"/>
      <c r="G24" s="143"/>
      <c r="H24" s="143"/>
      <c r="I24" s="144"/>
    </row>
    <row r="25" spans="1:53" x14ac:dyDescent="0.2">
      <c r="F25" s="142"/>
      <c r="G25" s="143"/>
      <c r="H25" s="143"/>
      <c r="I25" s="144"/>
    </row>
    <row r="26" spans="1:53" x14ac:dyDescent="0.2"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4"/>
  <sheetViews>
    <sheetView showGridLines="0" showZeros="0" tabSelected="1" zoomScaleNormal="100" workbookViewId="0">
      <selection activeCell="C16" sqref="C16:D16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6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19" t="s">
        <v>75</v>
      </c>
      <c r="B1" s="219"/>
      <c r="C1" s="219"/>
      <c r="D1" s="219"/>
      <c r="E1" s="219"/>
      <c r="F1" s="219"/>
      <c r="G1" s="219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08" t="s">
        <v>48</v>
      </c>
      <c r="B3" s="209"/>
      <c r="C3" s="96" t="str">
        <f>CONCATENATE(cislostavby," ",nazevstavby)</f>
        <v>001 Projekt 1980</v>
      </c>
      <c r="D3" s="97"/>
      <c r="E3" s="150" t="s">
        <v>64</v>
      </c>
      <c r="F3" s="151">
        <f>Rekapitulace!H1</f>
        <v>1</v>
      </c>
      <c r="G3" s="152"/>
    </row>
    <row r="4" spans="1:104" ht="13.5" thickBot="1" x14ac:dyDescent="0.25">
      <c r="A4" s="220" t="s">
        <v>50</v>
      </c>
      <c r="B4" s="211"/>
      <c r="C4" s="102" t="str">
        <f>CONCATENATE(cisloobjektu," ",nazevobjektu)</f>
        <v>001 FF MU Brno</v>
      </c>
      <c r="D4" s="103"/>
      <c r="E4" s="221" t="str">
        <f>Rekapitulace!G2</f>
        <v>Rekonstrukce podlahy G01</v>
      </c>
      <c r="F4" s="222"/>
      <c r="G4" s="223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82</v>
      </c>
      <c r="C8" s="170" t="s">
        <v>83</v>
      </c>
      <c r="D8" s="171" t="s">
        <v>84</v>
      </c>
      <c r="E8" s="224">
        <v>1</v>
      </c>
      <c r="F8" s="225"/>
      <c r="G8" s="172">
        <f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67">
        <v>1</v>
      </c>
      <c r="CB8" s="167">
        <v>9</v>
      </c>
      <c r="CZ8" s="145">
        <v>0</v>
      </c>
    </row>
    <row r="9" spans="1:104" x14ac:dyDescent="0.2">
      <c r="A9" s="168">
        <v>2</v>
      </c>
      <c r="B9" s="169" t="s">
        <v>85</v>
      </c>
      <c r="C9" s="170" t="s">
        <v>86</v>
      </c>
      <c r="D9" s="171" t="s">
        <v>84</v>
      </c>
      <c r="E9" s="224">
        <v>2</v>
      </c>
      <c r="F9" s="225"/>
      <c r="G9" s="172">
        <f>E9*F9</f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67">
        <v>1</v>
      </c>
      <c r="CB9" s="167">
        <v>9</v>
      </c>
      <c r="CZ9" s="145">
        <v>0</v>
      </c>
    </row>
    <row r="10" spans="1:104" x14ac:dyDescent="0.2">
      <c r="A10" s="168">
        <v>3</v>
      </c>
      <c r="B10" s="169" t="s">
        <v>87</v>
      </c>
      <c r="C10" s="170" t="s">
        <v>88</v>
      </c>
      <c r="D10" s="171" t="s">
        <v>89</v>
      </c>
      <c r="E10" s="224">
        <v>7.5</v>
      </c>
      <c r="F10" s="225"/>
      <c r="G10" s="172">
        <f>E10*F10</f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67">
        <v>1</v>
      </c>
      <c r="CB10" s="167">
        <v>9</v>
      </c>
      <c r="CZ10" s="145">
        <v>0</v>
      </c>
    </row>
    <row r="11" spans="1:104" x14ac:dyDescent="0.2">
      <c r="A11" s="168">
        <v>4</v>
      </c>
      <c r="B11" s="169" t="s">
        <v>90</v>
      </c>
      <c r="C11" s="170" t="s">
        <v>91</v>
      </c>
      <c r="D11" s="171" t="s">
        <v>84</v>
      </c>
      <c r="E11" s="224">
        <v>1</v>
      </c>
      <c r="F11" s="225"/>
      <c r="G11" s="172">
        <f>E11*F11</f>
        <v>0</v>
      </c>
      <c r="O11" s="167">
        <v>2</v>
      </c>
      <c r="AA11" s="145">
        <v>12</v>
      </c>
      <c r="AB11" s="145">
        <v>1</v>
      </c>
      <c r="AC11" s="145">
        <v>28</v>
      </c>
      <c r="AZ11" s="145">
        <v>3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67">
        <v>12</v>
      </c>
      <c r="CB11" s="167">
        <v>1</v>
      </c>
      <c r="CZ11" s="145">
        <v>0</v>
      </c>
    </row>
    <row r="12" spans="1:104" x14ac:dyDescent="0.2">
      <c r="A12" s="173"/>
      <c r="B12" s="175"/>
      <c r="C12" s="217" t="s">
        <v>92</v>
      </c>
      <c r="D12" s="218"/>
      <c r="E12" s="226">
        <v>1</v>
      </c>
      <c r="F12" s="227"/>
      <c r="G12" s="196"/>
      <c r="M12" s="174" t="s">
        <v>92</v>
      </c>
      <c r="O12" s="167"/>
    </row>
    <row r="13" spans="1:104" x14ac:dyDescent="0.2">
      <c r="A13" s="168">
        <v>5</v>
      </c>
      <c r="B13" s="169" t="s">
        <v>93</v>
      </c>
      <c r="C13" s="170" t="s">
        <v>94</v>
      </c>
      <c r="D13" s="171" t="s">
        <v>84</v>
      </c>
      <c r="E13" s="224">
        <v>1</v>
      </c>
      <c r="F13" s="225"/>
      <c r="G13" s="172">
        <f>E13*F13</f>
        <v>0</v>
      </c>
      <c r="O13" s="167">
        <v>2</v>
      </c>
      <c r="AA13" s="145">
        <v>12</v>
      </c>
      <c r="AB13" s="145">
        <v>1</v>
      </c>
      <c r="AC13" s="145">
        <v>29</v>
      </c>
      <c r="AZ13" s="145">
        <v>3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67">
        <v>12</v>
      </c>
      <c r="CB13" s="167">
        <v>1</v>
      </c>
      <c r="CZ13" s="145">
        <v>0</v>
      </c>
    </row>
    <row r="14" spans="1:104" x14ac:dyDescent="0.2">
      <c r="A14" s="173"/>
      <c r="B14" s="175"/>
      <c r="C14" s="217" t="s">
        <v>95</v>
      </c>
      <c r="D14" s="218"/>
      <c r="E14" s="226">
        <v>1</v>
      </c>
      <c r="F14" s="227"/>
      <c r="G14" s="196"/>
      <c r="M14" s="174" t="s">
        <v>95</v>
      </c>
      <c r="O14" s="167"/>
    </row>
    <row r="15" spans="1:104" x14ac:dyDescent="0.2">
      <c r="A15" s="168">
        <v>6</v>
      </c>
      <c r="B15" s="169" t="s">
        <v>96</v>
      </c>
      <c r="C15" s="170" t="s">
        <v>97</v>
      </c>
      <c r="D15" s="171" t="s">
        <v>84</v>
      </c>
      <c r="E15" s="224">
        <v>1</v>
      </c>
      <c r="F15" s="225"/>
      <c r="G15" s="172">
        <f>E15*F15</f>
        <v>0</v>
      </c>
      <c r="O15" s="167">
        <v>2</v>
      </c>
      <c r="AA15" s="145">
        <v>12</v>
      </c>
      <c r="AB15" s="145">
        <v>1</v>
      </c>
      <c r="AC15" s="145">
        <v>30</v>
      </c>
      <c r="AZ15" s="145">
        <v>3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67">
        <v>12</v>
      </c>
      <c r="CB15" s="167">
        <v>1</v>
      </c>
      <c r="CZ15" s="145">
        <v>0</v>
      </c>
    </row>
    <row r="16" spans="1:104" x14ac:dyDescent="0.2">
      <c r="A16" s="173"/>
      <c r="B16" s="175"/>
      <c r="C16" s="217" t="s">
        <v>98</v>
      </c>
      <c r="D16" s="218"/>
      <c r="E16" s="226">
        <v>1</v>
      </c>
      <c r="F16" s="227"/>
      <c r="G16" s="196"/>
      <c r="M16" s="174" t="s">
        <v>98</v>
      </c>
      <c r="O16" s="167"/>
    </row>
    <row r="17" spans="1:104" x14ac:dyDescent="0.2">
      <c r="A17" s="168">
        <v>7</v>
      </c>
      <c r="B17" s="169" t="s">
        <v>99</v>
      </c>
      <c r="C17" s="170" t="s">
        <v>100</v>
      </c>
      <c r="D17" s="171" t="s">
        <v>84</v>
      </c>
      <c r="E17" s="224">
        <v>1</v>
      </c>
      <c r="F17" s="225"/>
      <c r="G17" s="172">
        <f>E17*F17</f>
        <v>0</v>
      </c>
      <c r="O17" s="167">
        <v>2</v>
      </c>
      <c r="AA17" s="145">
        <v>12</v>
      </c>
      <c r="AB17" s="145">
        <v>1</v>
      </c>
      <c r="AC17" s="145">
        <v>31</v>
      </c>
      <c r="AZ17" s="145">
        <v>3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67">
        <v>12</v>
      </c>
      <c r="CB17" s="167">
        <v>1</v>
      </c>
      <c r="CZ17" s="145">
        <v>0</v>
      </c>
    </row>
    <row r="18" spans="1:104" x14ac:dyDescent="0.2">
      <c r="A18" s="173"/>
      <c r="B18" s="175"/>
      <c r="C18" s="217" t="s">
        <v>98</v>
      </c>
      <c r="D18" s="218"/>
      <c r="E18" s="226">
        <v>1</v>
      </c>
      <c r="F18" s="227"/>
      <c r="G18" s="196"/>
      <c r="M18" s="174" t="s">
        <v>98</v>
      </c>
      <c r="O18" s="167"/>
    </row>
    <row r="19" spans="1:104" x14ac:dyDescent="0.2">
      <c r="A19" s="168">
        <v>8</v>
      </c>
      <c r="B19" s="169" t="s">
        <v>101</v>
      </c>
      <c r="C19" s="170" t="s">
        <v>102</v>
      </c>
      <c r="D19" s="171" t="s">
        <v>89</v>
      </c>
      <c r="E19" s="224">
        <v>7.5</v>
      </c>
      <c r="F19" s="225"/>
      <c r="G19" s="172">
        <f>E19*F19</f>
        <v>0</v>
      </c>
      <c r="O19" s="167">
        <v>2</v>
      </c>
      <c r="AA19" s="145">
        <v>12</v>
      </c>
      <c r="AB19" s="145">
        <v>1</v>
      </c>
      <c r="AC19" s="145">
        <v>32</v>
      </c>
      <c r="AZ19" s="145">
        <v>3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67">
        <v>12</v>
      </c>
      <c r="CB19" s="167">
        <v>1</v>
      </c>
      <c r="CZ19" s="145">
        <v>0</v>
      </c>
    </row>
    <row r="20" spans="1:104" x14ac:dyDescent="0.2">
      <c r="A20" s="173"/>
      <c r="B20" s="175"/>
      <c r="C20" s="217" t="s">
        <v>103</v>
      </c>
      <c r="D20" s="218"/>
      <c r="E20" s="226">
        <v>7.5</v>
      </c>
      <c r="F20" s="227"/>
      <c r="G20" s="196"/>
      <c r="M20" s="174" t="s">
        <v>103</v>
      </c>
      <c r="O20" s="167"/>
    </row>
    <row r="21" spans="1:104" x14ac:dyDescent="0.2">
      <c r="A21" s="176"/>
      <c r="B21" s="177" t="s">
        <v>73</v>
      </c>
      <c r="C21" s="178" t="str">
        <f>CONCATENATE(B7," ",C7)</f>
        <v>M24 Montáže vzduchotechnických zařízení</v>
      </c>
      <c r="D21" s="179"/>
      <c r="E21" s="180"/>
      <c r="F21" s="181"/>
      <c r="G21" s="182">
        <f>SUM(G7:G20)</f>
        <v>0</v>
      </c>
      <c r="O21" s="167">
        <v>4</v>
      </c>
      <c r="BA21" s="183">
        <f>SUM(BA7:BA20)</f>
        <v>0</v>
      </c>
      <c r="BB21" s="183">
        <f>SUM(BB7:BB20)</f>
        <v>0</v>
      </c>
      <c r="BC21" s="183">
        <f>SUM(BC7:BC20)</f>
        <v>0</v>
      </c>
      <c r="BD21" s="183">
        <f>SUM(BD7:BD20)</f>
        <v>0</v>
      </c>
      <c r="BE21" s="183">
        <f>SUM(BE7:BE20)</f>
        <v>0</v>
      </c>
    </row>
    <row r="22" spans="1:104" x14ac:dyDescent="0.2">
      <c r="E22" s="145"/>
    </row>
    <row r="23" spans="1:104" x14ac:dyDescent="0.2">
      <c r="E23" s="145"/>
    </row>
    <row r="24" spans="1:104" x14ac:dyDescent="0.2">
      <c r="E24" s="145"/>
    </row>
    <row r="25" spans="1:104" x14ac:dyDescent="0.2">
      <c r="E25" s="145"/>
    </row>
    <row r="26" spans="1:104" x14ac:dyDescent="0.2">
      <c r="E26" s="145"/>
    </row>
    <row r="27" spans="1:104" x14ac:dyDescent="0.2">
      <c r="E27" s="145"/>
    </row>
    <row r="28" spans="1:104" x14ac:dyDescent="0.2">
      <c r="E28" s="145"/>
    </row>
    <row r="29" spans="1:104" x14ac:dyDescent="0.2">
      <c r="E29" s="145"/>
    </row>
    <row r="30" spans="1:104" x14ac:dyDescent="0.2">
      <c r="E30" s="145"/>
    </row>
    <row r="31" spans="1:104" x14ac:dyDescent="0.2">
      <c r="E31" s="145"/>
    </row>
    <row r="32" spans="1:104" x14ac:dyDescent="0.2">
      <c r="E32" s="145"/>
    </row>
    <row r="33" spans="1:7" x14ac:dyDescent="0.2">
      <c r="E33" s="145"/>
    </row>
    <row r="34" spans="1:7" x14ac:dyDescent="0.2">
      <c r="E34" s="145"/>
    </row>
    <row r="35" spans="1:7" x14ac:dyDescent="0.2">
      <c r="E35" s="145"/>
    </row>
    <row r="36" spans="1:7" x14ac:dyDescent="0.2">
      <c r="E36" s="145"/>
    </row>
    <row r="37" spans="1:7" x14ac:dyDescent="0.2">
      <c r="E37" s="145"/>
    </row>
    <row r="38" spans="1:7" x14ac:dyDescent="0.2">
      <c r="E38" s="145"/>
    </row>
    <row r="39" spans="1:7" x14ac:dyDescent="0.2">
      <c r="E39" s="145"/>
    </row>
    <row r="40" spans="1:7" x14ac:dyDescent="0.2">
      <c r="E40" s="145"/>
    </row>
    <row r="41" spans="1:7" x14ac:dyDescent="0.2">
      <c r="E41" s="145"/>
    </row>
    <row r="42" spans="1:7" x14ac:dyDescent="0.2">
      <c r="E42" s="145"/>
    </row>
    <row r="43" spans="1:7" x14ac:dyDescent="0.2">
      <c r="E43" s="145"/>
    </row>
    <row r="44" spans="1:7" x14ac:dyDescent="0.2">
      <c r="E44" s="145"/>
    </row>
    <row r="45" spans="1:7" x14ac:dyDescent="0.2">
      <c r="A45" s="184"/>
      <c r="B45" s="184"/>
      <c r="C45" s="184"/>
      <c r="D45" s="184"/>
      <c r="E45" s="184"/>
      <c r="F45" s="184"/>
      <c r="G45" s="184"/>
    </row>
    <row r="46" spans="1:7" x14ac:dyDescent="0.2">
      <c r="A46" s="184"/>
      <c r="B46" s="184"/>
      <c r="C46" s="184"/>
      <c r="D46" s="184"/>
      <c r="E46" s="184"/>
      <c r="F46" s="184"/>
      <c r="G46" s="184"/>
    </row>
    <row r="47" spans="1:7" x14ac:dyDescent="0.2">
      <c r="A47" s="184"/>
      <c r="B47" s="184"/>
      <c r="C47" s="184"/>
      <c r="D47" s="184"/>
      <c r="E47" s="184"/>
      <c r="F47" s="184"/>
      <c r="G47" s="184"/>
    </row>
    <row r="48" spans="1:7" x14ac:dyDescent="0.2">
      <c r="A48" s="184"/>
      <c r="B48" s="184"/>
      <c r="C48" s="184"/>
      <c r="D48" s="184"/>
      <c r="E48" s="184"/>
      <c r="F48" s="184"/>
      <c r="G48" s="184"/>
    </row>
    <row r="49" spans="5:5" x14ac:dyDescent="0.2">
      <c r="E49" s="145"/>
    </row>
    <row r="50" spans="5:5" x14ac:dyDescent="0.2">
      <c r="E50" s="145"/>
    </row>
    <row r="51" spans="5:5" x14ac:dyDescent="0.2">
      <c r="E51" s="145"/>
    </row>
    <row r="52" spans="5:5" x14ac:dyDescent="0.2">
      <c r="E52" s="145"/>
    </row>
    <row r="53" spans="5:5" x14ac:dyDescent="0.2">
      <c r="E53" s="145"/>
    </row>
    <row r="54" spans="5:5" x14ac:dyDescent="0.2">
      <c r="E54" s="145"/>
    </row>
    <row r="55" spans="5:5" x14ac:dyDescent="0.2">
      <c r="E55" s="145"/>
    </row>
    <row r="56" spans="5:5" x14ac:dyDescent="0.2">
      <c r="E56" s="145"/>
    </row>
    <row r="57" spans="5:5" x14ac:dyDescent="0.2">
      <c r="E57" s="145"/>
    </row>
    <row r="58" spans="5:5" x14ac:dyDescent="0.2">
      <c r="E58" s="145"/>
    </row>
    <row r="59" spans="5:5" x14ac:dyDescent="0.2">
      <c r="E59" s="145"/>
    </row>
    <row r="60" spans="5:5" x14ac:dyDescent="0.2">
      <c r="E60" s="145"/>
    </row>
    <row r="61" spans="5:5" x14ac:dyDescent="0.2">
      <c r="E61" s="145"/>
    </row>
    <row r="62" spans="5:5" x14ac:dyDescent="0.2">
      <c r="E62" s="145"/>
    </row>
    <row r="63" spans="5:5" x14ac:dyDescent="0.2">
      <c r="E63" s="145"/>
    </row>
    <row r="64" spans="5:5" x14ac:dyDescent="0.2">
      <c r="E64" s="145"/>
    </row>
    <row r="65" spans="1:5" x14ac:dyDescent="0.2">
      <c r="E65" s="145"/>
    </row>
    <row r="66" spans="1:5" x14ac:dyDescent="0.2">
      <c r="E66" s="145"/>
    </row>
    <row r="67" spans="1:5" x14ac:dyDescent="0.2">
      <c r="E67" s="145"/>
    </row>
    <row r="68" spans="1:5" x14ac:dyDescent="0.2">
      <c r="E68" s="145"/>
    </row>
    <row r="69" spans="1:5" x14ac:dyDescent="0.2">
      <c r="E69" s="145"/>
    </row>
    <row r="70" spans="1:5" x14ac:dyDescent="0.2">
      <c r="E70" s="145"/>
    </row>
    <row r="71" spans="1:5" x14ac:dyDescent="0.2">
      <c r="E71" s="145"/>
    </row>
    <row r="72" spans="1:5" x14ac:dyDescent="0.2">
      <c r="E72" s="145"/>
    </row>
    <row r="73" spans="1:5" x14ac:dyDescent="0.2">
      <c r="E73" s="145"/>
    </row>
    <row r="74" spans="1:5" x14ac:dyDescent="0.2">
      <c r="E74" s="145"/>
    </row>
    <row r="75" spans="1:5" x14ac:dyDescent="0.2">
      <c r="E75" s="145"/>
    </row>
    <row r="76" spans="1:5" x14ac:dyDescent="0.2">
      <c r="E76" s="145"/>
    </row>
    <row r="77" spans="1:5" x14ac:dyDescent="0.2">
      <c r="E77" s="145"/>
    </row>
    <row r="78" spans="1:5" x14ac:dyDescent="0.2">
      <c r="E78" s="145"/>
    </row>
    <row r="79" spans="1:5" x14ac:dyDescent="0.2">
      <c r="E79" s="145"/>
    </row>
    <row r="80" spans="1:5" x14ac:dyDescent="0.2">
      <c r="A80" s="185"/>
      <c r="B80" s="185"/>
    </row>
    <row r="81" spans="1:7" x14ac:dyDescent="0.2">
      <c r="A81" s="184"/>
      <c r="B81" s="184"/>
      <c r="C81" s="187"/>
      <c r="D81" s="187"/>
      <c r="E81" s="188"/>
      <c r="F81" s="187"/>
      <c r="G81" s="189"/>
    </row>
    <row r="82" spans="1:7" x14ac:dyDescent="0.2">
      <c r="A82" s="190"/>
      <c r="B82" s="190"/>
      <c r="C82" s="184"/>
      <c r="D82" s="184"/>
      <c r="E82" s="191"/>
      <c r="F82" s="184"/>
      <c r="G82" s="184"/>
    </row>
    <row r="83" spans="1:7" x14ac:dyDescent="0.2">
      <c r="A83" s="184"/>
      <c r="B83" s="184"/>
      <c r="C83" s="184"/>
      <c r="D83" s="184"/>
      <c r="E83" s="191"/>
      <c r="F83" s="184"/>
      <c r="G83" s="184"/>
    </row>
    <row r="84" spans="1:7" x14ac:dyDescent="0.2">
      <c r="A84" s="184"/>
      <c r="B84" s="184"/>
      <c r="C84" s="184"/>
      <c r="D84" s="184"/>
      <c r="E84" s="191"/>
      <c r="F84" s="184"/>
      <c r="G84" s="184"/>
    </row>
    <row r="85" spans="1:7" x14ac:dyDescent="0.2">
      <c r="A85" s="184"/>
      <c r="B85" s="184"/>
      <c r="C85" s="184"/>
      <c r="D85" s="184"/>
      <c r="E85" s="191"/>
      <c r="F85" s="184"/>
      <c r="G85" s="184"/>
    </row>
    <row r="86" spans="1:7" x14ac:dyDescent="0.2">
      <c r="A86" s="184"/>
      <c r="B86" s="184"/>
      <c r="C86" s="184"/>
      <c r="D86" s="184"/>
      <c r="E86" s="191"/>
      <c r="F86" s="184"/>
      <c r="G86" s="184"/>
    </row>
    <row r="87" spans="1:7" x14ac:dyDescent="0.2">
      <c r="A87" s="184"/>
      <c r="B87" s="184"/>
      <c r="C87" s="184"/>
      <c r="D87" s="184"/>
      <c r="E87" s="191"/>
      <c r="F87" s="184"/>
      <c r="G87" s="184"/>
    </row>
    <row r="88" spans="1:7" x14ac:dyDescent="0.2">
      <c r="A88" s="184"/>
      <c r="B88" s="184"/>
      <c r="C88" s="184"/>
      <c r="D88" s="184"/>
      <c r="E88" s="191"/>
      <c r="F88" s="184"/>
      <c r="G88" s="184"/>
    </row>
    <row r="89" spans="1:7" x14ac:dyDescent="0.2">
      <c r="A89" s="184"/>
      <c r="B89" s="184"/>
      <c r="C89" s="184"/>
      <c r="D89" s="184"/>
      <c r="E89" s="191"/>
      <c r="F89" s="184"/>
      <c r="G89" s="184"/>
    </row>
    <row r="90" spans="1:7" x14ac:dyDescent="0.2">
      <c r="A90" s="184"/>
      <c r="B90" s="184"/>
      <c r="C90" s="184"/>
      <c r="D90" s="184"/>
      <c r="E90" s="191"/>
      <c r="F90" s="184"/>
      <c r="G90" s="184"/>
    </row>
    <row r="91" spans="1:7" x14ac:dyDescent="0.2">
      <c r="A91" s="184"/>
      <c r="B91" s="184"/>
      <c r="C91" s="184"/>
      <c r="D91" s="184"/>
      <c r="E91" s="191"/>
      <c r="F91" s="184"/>
      <c r="G91" s="184"/>
    </row>
    <row r="92" spans="1:7" x14ac:dyDescent="0.2">
      <c r="A92" s="184"/>
      <c r="B92" s="184"/>
      <c r="C92" s="184"/>
      <c r="D92" s="184"/>
      <c r="E92" s="191"/>
      <c r="F92" s="184"/>
      <c r="G92" s="184"/>
    </row>
    <row r="93" spans="1:7" x14ac:dyDescent="0.2">
      <c r="A93" s="184"/>
      <c r="B93" s="184"/>
      <c r="C93" s="184"/>
      <c r="D93" s="184"/>
      <c r="E93" s="191"/>
      <c r="F93" s="184"/>
      <c r="G93" s="184"/>
    </row>
    <row r="94" spans="1:7" x14ac:dyDescent="0.2">
      <c r="A94" s="184"/>
      <c r="B94" s="184"/>
      <c r="C94" s="184"/>
      <c r="D94" s="184"/>
      <c r="E94" s="191"/>
      <c r="F94" s="184"/>
      <c r="G94" s="184"/>
    </row>
  </sheetData>
  <sheetProtection password="DD4F" sheet="1" objects="1" scenarios="1"/>
  <mergeCells count="9">
    <mergeCell ref="C20:D20"/>
    <mergeCell ref="A1:G1"/>
    <mergeCell ref="A3:B3"/>
    <mergeCell ref="A4:B4"/>
    <mergeCell ref="E4:G4"/>
    <mergeCell ref="C12:D12"/>
    <mergeCell ref="C14:D14"/>
    <mergeCell ref="C16:D16"/>
    <mergeCell ref="C18:D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Topič</dc:creator>
  <cp:lastModifiedBy>Skarek</cp:lastModifiedBy>
  <dcterms:created xsi:type="dcterms:W3CDTF">2015-05-25T07:04:10Z</dcterms:created>
  <dcterms:modified xsi:type="dcterms:W3CDTF">2015-06-11T12:00:04Z</dcterms:modified>
</cp:coreProperties>
</file>