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5" yWindow="2775" windowWidth="19440" windowHeight="93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<sst xmlns="http://schemas.openxmlformats.org/spreadsheetml/2006/main" count="100" uniqueCount="76">
  <si>
    <t>Pizzerie Pizza Nostra</t>
  </si>
  <si>
    <t>AR Netroufalky 14-16</t>
  </si>
  <si>
    <t>UNI hotel Žer. nám. 9</t>
  </si>
  <si>
    <t>Penzion Cikháj</t>
  </si>
  <si>
    <t xml:space="preserve">menza, aula </t>
  </si>
  <si>
    <t>E,F</t>
  </si>
  <si>
    <t>kolej</t>
  </si>
  <si>
    <t>Vinařská 5</t>
  </si>
  <si>
    <t>Kounicova 50</t>
  </si>
  <si>
    <t xml:space="preserve">Akademická menza </t>
  </si>
  <si>
    <t>Veveří 70</t>
  </si>
  <si>
    <t>menza</t>
  </si>
  <si>
    <t>Netroufalky 5/7</t>
  </si>
  <si>
    <t>Academic Canteen</t>
  </si>
  <si>
    <t>Academic Restaurant</t>
  </si>
  <si>
    <t>Kamenice 5</t>
  </si>
  <si>
    <t>kavárna Na Lávce</t>
  </si>
  <si>
    <t>bufet U Knihovny</t>
  </si>
  <si>
    <t>bufet Morfo</t>
  </si>
  <si>
    <t>Kotlářská 2</t>
  </si>
  <si>
    <t>Lipová 41a</t>
  </si>
  <si>
    <t xml:space="preserve">bufet PřF </t>
  </si>
  <si>
    <t>bufet ESF</t>
  </si>
  <si>
    <t>Bufet LF</t>
  </si>
  <si>
    <t>Veveří 29</t>
  </si>
  <si>
    <t>Klácelova 2</t>
  </si>
  <si>
    <t>bří. Žůrků 5</t>
  </si>
  <si>
    <t>Sladkého 13</t>
  </si>
  <si>
    <t>Lomená 48</t>
  </si>
  <si>
    <t>Tvrdého 5/7</t>
  </si>
  <si>
    <t>nám. Míru 4</t>
  </si>
  <si>
    <t>Mánesova 12c</t>
  </si>
  <si>
    <t>kolej, admin. budova, kotelna, trafostanice</t>
  </si>
  <si>
    <t>Šlapanice</t>
  </si>
  <si>
    <t>Nádražní 58</t>
  </si>
  <si>
    <t>Univerzitní centrum</t>
  </si>
  <si>
    <t>Cikháj</t>
  </si>
  <si>
    <t>Cikháj 45</t>
  </si>
  <si>
    <t>Žerotínovo nám. 9</t>
  </si>
  <si>
    <t>Grohova 11</t>
  </si>
  <si>
    <t>Čejkova 21</t>
  </si>
  <si>
    <t>BRNO</t>
  </si>
  <si>
    <t>2 x 630 kVA</t>
  </si>
  <si>
    <t>1 x 400 kVA</t>
  </si>
  <si>
    <t>Adresa objektu</t>
  </si>
  <si>
    <t>Typ</t>
  </si>
  <si>
    <t>Značení dle passportu</t>
  </si>
  <si>
    <t>Elektroinstalace</t>
  </si>
  <si>
    <t>Světla</t>
  </si>
  <si>
    <t>Jistící prvky</t>
  </si>
  <si>
    <t>celkový počet r. 2015</t>
  </si>
  <si>
    <t>cena za revizi 1 ks</t>
  </si>
  <si>
    <t>cena za revizi celkem</t>
  </si>
  <si>
    <t>Elektrospotřebiče</t>
  </si>
  <si>
    <t>Pevně připojené elektrospotřebiče</t>
  </si>
  <si>
    <t>Ostatní elektrospotřebiče</t>
  </si>
  <si>
    <t>Trafostanice</t>
  </si>
  <si>
    <t>Hromosvody</t>
  </si>
  <si>
    <t>Počet svodů r. 2015</t>
  </si>
  <si>
    <t>cena za revizi 1 ks svodu</t>
  </si>
  <si>
    <t>Zásuvky</t>
  </si>
  <si>
    <t>Celkem</t>
  </si>
  <si>
    <t>Hodnotící tabulka</t>
  </si>
  <si>
    <t>Počty jednotlivých prvků elektro jsou uvedeny dle stavu v roce 2015</t>
  </si>
  <si>
    <t>U kotelen a výměníkových stanic je předmětem revize pouze hlavní přívod el. energie do těchto zařízení.</t>
  </si>
  <si>
    <t>Moravské nám. 5</t>
  </si>
  <si>
    <t>Komenského nám. 2</t>
  </si>
  <si>
    <t>UNI hotel Grohova 11</t>
  </si>
  <si>
    <t>UNI hotel Čejkova 21</t>
  </si>
  <si>
    <t>A1</t>
  </si>
  <si>
    <t>A2</t>
  </si>
  <si>
    <t>A3</t>
  </si>
  <si>
    <t>B</t>
  </si>
  <si>
    <t>C1, C2, C3</t>
  </si>
  <si>
    <t>Uchazeč do žlutě vyznačených polí přenese jednotkové ceny z přílohy č. 1 - Položkový rozpočet</t>
  </si>
  <si>
    <t>Nabídková cena pro účely hodnocení v Kč bez DPH (modelové náklady za 4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</si>
</sst>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6"/>
      <color theme="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/>
    <xf numFmtId="0" fontId="4" fillId="0" borderId="4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5" xfId="0" applyFont="1" applyFill="1" applyBorder="1"/>
    <xf numFmtId="0" fontId="4" fillId="2" borderId="3" xfId="0" applyFont="1" applyFill="1" applyBorder="1"/>
    <xf numFmtId="0" fontId="0" fillId="0" borderId="0" xfId="0" applyAlignment="1">
      <alignment horizontal="left"/>
    </xf>
    <xf numFmtId="0" fontId="3" fillId="0" borderId="2" xfId="0" applyFont="1" applyBorder="1"/>
    <xf numFmtId="0" fontId="3" fillId="0" borderId="6" xfId="0" applyFont="1" applyBorder="1"/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3" fontId="4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6" fillId="4" borderId="2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/>
    </xf>
    <xf numFmtId="0" fontId="4" fillId="3" borderId="12" xfId="0" applyFont="1" applyFill="1" applyBorder="1" applyAlignment="1" applyProtection="1">
      <alignment horizontal="right" vertical="center" wrapText="1"/>
      <protection locked="0"/>
    </xf>
    <xf numFmtId="0" fontId="4" fillId="3" borderId="5" xfId="0" applyFont="1" applyFill="1" applyBorder="1" applyAlignment="1" applyProtection="1">
      <alignment horizontal="right" vertical="center" wrapText="1"/>
      <protection locked="0"/>
    </xf>
    <xf numFmtId="0" fontId="4" fillId="3" borderId="7" xfId="0" applyFont="1" applyFill="1" applyBorder="1" applyAlignment="1" applyProtection="1">
      <alignment horizontal="right" vertical="center" wrapText="1"/>
      <protection locked="0"/>
    </xf>
    <xf numFmtId="0" fontId="4" fillId="3" borderId="5" xfId="0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workbookViewId="0" topLeftCell="F16">
      <selection activeCell="U13" sqref="U13"/>
    </sheetView>
  </sheetViews>
  <sheetFormatPr defaultColWidth="9.140625" defaultRowHeight="15"/>
  <cols>
    <col min="2" max="2" width="17.8515625" style="0" customWidth="1"/>
    <col min="3" max="3" width="18.140625" style="0" customWidth="1"/>
    <col min="4" max="4" width="10.00390625" style="0" customWidth="1"/>
    <col min="5" max="5" width="9.7109375" style="1" customWidth="1"/>
    <col min="6" max="6" width="7.421875" style="1" customWidth="1"/>
    <col min="7" max="7" width="7.57421875" style="1" customWidth="1"/>
    <col min="8" max="8" width="9.7109375" style="1" customWidth="1"/>
    <col min="9" max="9" width="7.421875" style="1" customWidth="1"/>
    <col min="10" max="10" width="7.57421875" style="1" customWidth="1"/>
    <col min="11" max="11" width="9.7109375" style="1" customWidth="1"/>
    <col min="12" max="12" width="7.421875" style="1" customWidth="1"/>
    <col min="13" max="13" width="7.57421875" style="1" customWidth="1"/>
    <col min="14" max="14" width="9.7109375" style="0" customWidth="1"/>
    <col min="15" max="15" width="7.421875" style="0" customWidth="1"/>
    <col min="16" max="16" width="7.57421875" style="0" customWidth="1"/>
    <col min="17" max="17" width="9.7109375" style="0" customWidth="1"/>
    <col min="18" max="18" width="7.421875" style="0" customWidth="1"/>
    <col min="19" max="19" width="7.57421875" style="0" customWidth="1"/>
    <col min="20" max="20" width="9.7109375" style="0" customWidth="1"/>
    <col min="21" max="21" width="7.421875" style="0" customWidth="1"/>
    <col min="22" max="22" width="7.57421875" style="0" customWidth="1"/>
    <col min="23" max="23" width="9.7109375" style="0" customWidth="1"/>
    <col min="24" max="24" width="7.421875" style="0" customWidth="1"/>
    <col min="25" max="25" width="7.57421875" style="0" customWidth="1"/>
  </cols>
  <sheetData>
    <row r="1" spans="1:16" ht="15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2"/>
      <c r="P1" s="2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90" t="s">
        <v>63</v>
      </c>
      <c r="B3" s="90"/>
      <c r="C3" s="90"/>
      <c r="D3" s="90"/>
      <c r="E3" s="90"/>
      <c r="F3" s="90"/>
      <c r="G3" s="90"/>
      <c r="H3" s="90"/>
      <c r="I3" s="90"/>
      <c r="J3" s="90"/>
      <c r="K3" s="2"/>
      <c r="L3" s="2"/>
      <c r="M3" s="2"/>
      <c r="N3" s="2"/>
      <c r="O3" s="2"/>
      <c r="P3" s="2"/>
    </row>
    <row r="4" spans="1:16" ht="15">
      <c r="A4" s="90" t="s">
        <v>64</v>
      </c>
      <c r="B4" s="90"/>
      <c r="C4" s="90"/>
      <c r="D4" s="90"/>
      <c r="E4" s="90"/>
      <c r="F4" s="90"/>
      <c r="G4" s="90"/>
      <c r="H4" s="90"/>
      <c r="I4" s="90"/>
      <c r="J4" s="90"/>
      <c r="K4" s="2"/>
      <c r="L4" s="2"/>
      <c r="M4" s="2"/>
      <c r="N4" s="2"/>
      <c r="O4" s="2"/>
      <c r="P4" s="2"/>
    </row>
    <row r="5" spans="1:16" ht="15">
      <c r="A5" s="72" t="s">
        <v>74</v>
      </c>
      <c r="B5" s="72"/>
      <c r="C5" s="72"/>
      <c r="D5" s="72"/>
      <c r="E5" s="72"/>
      <c r="F5" s="72"/>
      <c r="G5" s="72"/>
      <c r="H5" s="72"/>
      <c r="I5" s="72"/>
      <c r="J5" s="72"/>
      <c r="K5" s="2"/>
      <c r="L5" s="2"/>
      <c r="M5" s="2"/>
      <c r="N5" s="2"/>
      <c r="O5" s="2"/>
      <c r="P5" s="2"/>
    </row>
    <row r="6" ht="15.75" thickBot="1"/>
    <row r="7" spans="1:25" ht="16.5">
      <c r="A7" s="73" t="s">
        <v>44</v>
      </c>
      <c r="B7" s="74"/>
      <c r="C7" s="77" t="s">
        <v>45</v>
      </c>
      <c r="D7" s="79" t="s">
        <v>46</v>
      </c>
      <c r="E7" s="81" t="s">
        <v>47</v>
      </c>
      <c r="F7" s="82"/>
      <c r="G7" s="82"/>
      <c r="H7" s="82"/>
      <c r="I7" s="82"/>
      <c r="J7" s="82"/>
      <c r="K7" s="82"/>
      <c r="L7" s="82"/>
      <c r="M7" s="83"/>
      <c r="N7" s="64" t="s">
        <v>53</v>
      </c>
      <c r="O7" s="65"/>
      <c r="P7" s="65"/>
      <c r="Q7" s="65"/>
      <c r="R7" s="65"/>
      <c r="S7" s="66"/>
      <c r="T7" s="64" t="s">
        <v>56</v>
      </c>
      <c r="U7" s="65"/>
      <c r="V7" s="66"/>
      <c r="W7" s="70" t="s">
        <v>57</v>
      </c>
      <c r="X7" s="65"/>
      <c r="Y7" s="66"/>
    </row>
    <row r="8" spans="1:25" ht="32.25" customHeight="1">
      <c r="A8" s="75"/>
      <c r="B8" s="76"/>
      <c r="C8" s="78"/>
      <c r="D8" s="80"/>
      <c r="E8" s="84" t="s">
        <v>60</v>
      </c>
      <c r="F8" s="85"/>
      <c r="G8" s="86"/>
      <c r="H8" s="84" t="s">
        <v>48</v>
      </c>
      <c r="I8" s="85"/>
      <c r="J8" s="86"/>
      <c r="K8" s="84" t="s">
        <v>49</v>
      </c>
      <c r="L8" s="85"/>
      <c r="M8" s="86"/>
      <c r="N8" s="87" t="s">
        <v>54</v>
      </c>
      <c r="O8" s="88"/>
      <c r="P8" s="89"/>
      <c r="Q8" s="71" t="s">
        <v>55</v>
      </c>
      <c r="R8" s="68"/>
      <c r="S8" s="69"/>
      <c r="T8" s="67"/>
      <c r="U8" s="68"/>
      <c r="V8" s="69"/>
      <c r="W8" s="71"/>
      <c r="X8" s="68"/>
      <c r="Y8" s="69"/>
    </row>
    <row r="9" spans="1:25" ht="69" customHeight="1" thickBot="1">
      <c r="A9" s="75"/>
      <c r="B9" s="76"/>
      <c r="C9" s="78"/>
      <c r="D9" s="80"/>
      <c r="E9" s="20" t="s">
        <v>50</v>
      </c>
      <c r="F9" s="21" t="s">
        <v>51</v>
      </c>
      <c r="G9" s="22" t="s">
        <v>52</v>
      </c>
      <c r="H9" s="20" t="s">
        <v>50</v>
      </c>
      <c r="I9" s="21" t="s">
        <v>51</v>
      </c>
      <c r="J9" s="22" t="s">
        <v>52</v>
      </c>
      <c r="K9" s="20" t="s">
        <v>50</v>
      </c>
      <c r="L9" s="21" t="s">
        <v>51</v>
      </c>
      <c r="M9" s="22" t="s">
        <v>52</v>
      </c>
      <c r="N9" s="20" t="s">
        <v>50</v>
      </c>
      <c r="O9" s="21" t="s">
        <v>51</v>
      </c>
      <c r="P9" s="22" t="s">
        <v>52</v>
      </c>
      <c r="Q9" s="23" t="s">
        <v>50</v>
      </c>
      <c r="R9" s="21" t="s">
        <v>51</v>
      </c>
      <c r="S9" s="22" t="s">
        <v>52</v>
      </c>
      <c r="T9" s="24" t="s">
        <v>50</v>
      </c>
      <c r="U9" s="25" t="s">
        <v>51</v>
      </c>
      <c r="V9" s="26" t="s">
        <v>52</v>
      </c>
      <c r="W9" s="27" t="s">
        <v>58</v>
      </c>
      <c r="X9" s="25" t="s">
        <v>59</v>
      </c>
      <c r="Y9" s="26" t="s">
        <v>52</v>
      </c>
    </row>
    <row r="10" spans="1:25" ht="16.5" customHeight="1">
      <c r="A10" s="92" t="s">
        <v>41</v>
      </c>
      <c r="B10" s="91" t="s">
        <v>7</v>
      </c>
      <c r="C10" s="95" t="s">
        <v>32</v>
      </c>
      <c r="D10" s="29" t="s">
        <v>69</v>
      </c>
      <c r="E10" s="30">
        <v>1517</v>
      </c>
      <c r="F10" s="60"/>
      <c r="G10" s="31">
        <f>E10*(4/3*F10)</f>
        <v>0</v>
      </c>
      <c r="H10" s="30">
        <v>1753</v>
      </c>
      <c r="I10" s="60"/>
      <c r="J10" s="31">
        <f>H10*(4/3*I10)</f>
        <v>0</v>
      </c>
      <c r="K10" s="30">
        <v>2222</v>
      </c>
      <c r="L10" s="60"/>
      <c r="M10" s="31">
        <f>K10*(4/3*L10)</f>
        <v>0</v>
      </c>
      <c r="N10" s="32">
        <v>159</v>
      </c>
      <c r="O10" s="60"/>
      <c r="P10" s="33">
        <f>4*N10*O10</f>
        <v>0</v>
      </c>
      <c r="Q10" s="34">
        <v>334</v>
      </c>
      <c r="R10" s="111"/>
      <c r="S10" s="35">
        <f>4*Q10*R10</f>
        <v>0</v>
      </c>
      <c r="T10" s="8"/>
      <c r="U10" s="9"/>
      <c r="V10" s="10"/>
      <c r="W10" s="3">
        <v>9</v>
      </c>
      <c r="X10" s="115"/>
      <c r="Y10" s="6">
        <f>W10*(4/5*X10)</f>
        <v>0</v>
      </c>
    </row>
    <row r="11" spans="1:25" ht="16.5" customHeight="1">
      <c r="A11" s="92"/>
      <c r="B11" s="91"/>
      <c r="C11" s="96"/>
      <c r="D11" s="29" t="s">
        <v>70</v>
      </c>
      <c r="E11" s="30">
        <v>1517</v>
      </c>
      <c r="F11" s="60"/>
      <c r="G11" s="31">
        <f aca="true" t="shared" si="0" ref="G11:G12">E11*(4/3*F11)</f>
        <v>0</v>
      </c>
      <c r="H11" s="30">
        <v>1753</v>
      </c>
      <c r="I11" s="60"/>
      <c r="J11" s="31">
        <f aca="true" t="shared" si="1" ref="J11:J12">H11*(4/3*I11)</f>
        <v>0</v>
      </c>
      <c r="K11" s="30">
        <v>2222</v>
      </c>
      <c r="L11" s="60"/>
      <c r="M11" s="31">
        <f>K11*(4/3*L11)</f>
        <v>0</v>
      </c>
      <c r="N11" s="32">
        <v>158</v>
      </c>
      <c r="O11" s="60"/>
      <c r="P11" s="33">
        <f>4*N11*O11</f>
        <v>0</v>
      </c>
      <c r="Q11" s="34">
        <v>337</v>
      </c>
      <c r="R11" s="111"/>
      <c r="S11" s="35">
        <f aca="true" t="shared" si="2" ref="S11:S12">4*Q11*R11</f>
        <v>0</v>
      </c>
      <c r="T11" s="8"/>
      <c r="U11" s="9"/>
      <c r="V11" s="10"/>
      <c r="W11" s="3">
        <v>9</v>
      </c>
      <c r="X11" s="115"/>
      <c r="Y11" s="6">
        <f>W11*(4/5*X11)</f>
        <v>0</v>
      </c>
    </row>
    <row r="12" spans="1:25" ht="16.5" customHeight="1">
      <c r="A12" s="92"/>
      <c r="B12" s="91"/>
      <c r="C12" s="96"/>
      <c r="D12" s="29" t="s">
        <v>71</v>
      </c>
      <c r="E12" s="30">
        <v>1517</v>
      </c>
      <c r="F12" s="60"/>
      <c r="G12" s="31">
        <f t="shared" si="0"/>
        <v>0</v>
      </c>
      <c r="H12" s="30">
        <v>1753</v>
      </c>
      <c r="I12" s="60"/>
      <c r="J12" s="31">
        <f t="shared" si="1"/>
        <v>0</v>
      </c>
      <c r="K12" s="30">
        <v>2222</v>
      </c>
      <c r="L12" s="60"/>
      <c r="M12" s="31">
        <f>K12*(4/3*L12)</f>
        <v>0</v>
      </c>
      <c r="N12" s="32">
        <v>158</v>
      </c>
      <c r="O12" s="60"/>
      <c r="P12" s="33">
        <f>4*N12*O12</f>
        <v>0</v>
      </c>
      <c r="Q12" s="34">
        <v>415</v>
      </c>
      <c r="R12" s="111"/>
      <c r="S12" s="35">
        <f t="shared" si="2"/>
        <v>0</v>
      </c>
      <c r="T12" s="8"/>
      <c r="U12" s="9"/>
      <c r="V12" s="10"/>
      <c r="W12" s="3">
        <v>9</v>
      </c>
      <c r="X12" s="115"/>
      <c r="Y12" s="6">
        <f>W12*(4/5*X12)</f>
        <v>0</v>
      </c>
    </row>
    <row r="13" spans="1:25" ht="16.5" customHeight="1">
      <c r="A13" s="92"/>
      <c r="B13" s="91"/>
      <c r="C13" s="96"/>
      <c r="D13" s="29" t="s">
        <v>72</v>
      </c>
      <c r="E13" s="54"/>
      <c r="F13" s="55"/>
      <c r="G13" s="56"/>
      <c r="H13" s="54"/>
      <c r="I13" s="55"/>
      <c r="J13" s="56"/>
      <c r="K13" s="54"/>
      <c r="L13" s="55"/>
      <c r="M13" s="56"/>
      <c r="N13" s="54"/>
      <c r="O13" s="55"/>
      <c r="P13" s="56"/>
      <c r="Q13" s="57"/>
      <c r="R13" s="58"/>
      <c r="S13" s="59"/>
      <c r="T13" s="4" t="s">
        <v>42</v>
      </c>
      <c r="U13" s="114"/>
      <c r="V13" s="5">
        <f>2*(4/5*U13)</f>
        <v>0</v>
      </c>
      <c r="W13" s="14"/>
      <c r="X13" s="15"/>
      <c r="Y13" s="16"/>
    </row>
    <row r="14" spans="1:25" ht="16.5" customHeight="1">
      <c r="A14" s="92"/>
      <c r="B14" s="91"/>
      <c r="C14" s="97"/>
      <c r="D14" s="29" t="s">
        <v>73</v>
      </c>
      <c r="E14" s="30">
        <v>199</v>
      </c>
      <c r="F14" s="60"/>
      <c r="G14" s="31">
        <f>E14*(4/3*F14)</f>
        <v>0</v>
      </c>
      <c r="H14" s="30">
        <v>51</v>
      </c>
      <c r="I14" s="60"/>
      <c r="J14" s="31">
        <f>H14*(4/3*I14)</f>
        <v>0</v>
      </c>
      <c r="K14" s="30">
        <v>0</v>
      </c>
      <c r="L14" s="60"/>
      <c r="M14" s="31">
        <f>K14*(4/3*L14)</f>
        <v>0</v>
      </c>
      <c r="N14" s="54"/>
      <c r="O14" s="55"/>
      <c r="P14" s="56"/>
      <c r="Q14" s="34">
        <v>366</v>
      </c>
      <c r="R14" s="111"/>
      <c r="S14" s="35">
        <f>4*Q14*R14</f>
        <v>0</v>
      </c>
      <c r="T14" s="8"/>
      <c r="U14" s="9"/>
      <c r="V14" s="10"/>
      <c r="W14" s="3">
        <v>16</v>
      </c>
      <c r="X14" s="115"/>
      <c r="Y14" s="6">
        <f>W14*(4/5*X14)</f>
        <v>0</v>
      </c>
    </row>
    <row r="15" spans="1:25" ht="16.5">
      <c r="A15" s="92"/>
      <c r="B15" s="91"/>
      <c r="C15" s="28" t="s">
        <v>4</v>
      </c>
      <c r="D15" s="29" t="s">
        <v>5</v>
      </c>
      <c r="E15" s="36">
        <v>476</v>
      </c>
      <c r="F15" s="61"/>
      <c r="G15" s="37">
        <f>4*E15*F15</f>
        <v>0</v>
      </c>
      <c r="H15" s="36">
        <v>1180</v>
      </c>
      <c r="I15" s="61"/>
      <c r="J15" s="37">
        <f>4*H15*I15</f>
        <v>0</v>
      </c>
      <c r="K15" s="36">
        <v>866</v>
      </c>
      <c r="L15" s="61"/>
      <c r="M15" s="37">
        <f>4*K15*L15</f>
        <v>0</v>
      </c>
      <c r="N15" s="38">
        <v>136</v>
      </c>
      <c r="O15" s="61"/>
      <c r="P15" s="39">
        <f>4*N15*O15</f>
        <v>0</v>
      </c>
      <c r="Q15" s="40">
        <v>161</v>
      </c>
      <c r="R15" s="112"/>
      <c r="S15" s="35">
        <f aca="true" t="shared" si="3" ref="S15:S40">4*Q15*R15</f>
        <v>0</v>
      </c>
      <c r="T15" s="8"/>
      <c r="U15" s="9"/>
      <c r="V15" s="10"/>
      <c r="W15" s="3">
        <v>10</v>
      </c>
      <c r="X15" s="115"/>
      <c r="Y15" s="6">
        <f>W15*(4/5*X15)</f>
        <v>0</v>
      </c>
    </row>
    <row r="16" spans="1:25" ht="16.5">
      <c r="A16" s="92"/>
      <c r="B16" s="91" t="s">
        <v>8</v>
      </c>
      <c r="C16" s="28" t="s">
        <v>6</v>
      </c>
      <c r="D16" s="29"/>
      <c r="E16" s="36">
        <v>1370</v>
      </c>
      <c r="F16" s="61"/>
      <c r="G16" s="37">
        <f>E16*(4/3*F16)</f>
        <v>0</v>
      </c>
      <c r="H16" s="36">
        <v>2022</v>
      </c>
      <c r="I16" s="61"/>
      <c r="J16" s="37">
        <f>H16*(4/3*I16)</f>
        <v>0</v>
      </c>
      <c r="K16" s="36">
        <v>609</v>
      </c>
      <c r="L16" s="61"/>
      <c r="M16" s="37">
        <f>K16*(4/3*L16)</f>
        <v>0</v>
      </c>
      <c r="N16" s="38">
        <v>18</v>
      </c>
      <c r="O16" s="61"/>
      <c r="P16" s="39">
        <f>4*N16*O16</f>
        <v>0</v>
      </c>
      <c r="Q16" s="40">
        <v>334</v>
      </c>
      <c r="R16" s="112"/>
      <c r="S16" s="35">
        <f t="shared" si="3"/>
        <v>0</v>
      </c>
      <c r="T16" s="8"/>
      <c r="U16" s="9"/>
      <c r="V16" s="10"/>
      <c r="W16" s="3">
        <v>4</v>
      </c>
      <c r="X16" s="115"/>
      <c r="Y16" s="6">
        <f>W16*(4/5*X16)</f>
        <v>0</v>
      </c>
    </row>
    <row r="17" spans="1:25" ht="16.5">
      <c r="A17" s="92"/>
      <c r="B17" s="91"/>
      <c r="C17" s="28" t="s">
        <v>0</v>
      </c>
      <c r="D17" s="29"/>
      <c r="E17" s="41"/>
      <c r="F17" s="42"/>
      <c r="G17" s="43"/>
      <c r="H17" s="41"/>
      <c r="I17" s="42"/>
      <c r="J17" s="43"/>
      <c r="K17" s="41"/>
      <c r="L17" s="42"/>
      <c r="M17" s="43"/>
      <c r="N17" s="8"/>
      <c r="O17" s="9"/>
      <c r="P17" s="10"/>
      <c r="Q17" s="40">
        <v>46</v>
      </c>
      <c r="R17" s="112"/>
      <c r="S17" s="35">
        <f t="shared" si="3"/>
        <v>0</v>
      </c>
      <c r="T17" s="8"/>
      <c r="U17" s="9"/>
      <c r="V17" s="10"/>
      <c r="W17" s="14"/>
      <c r="X17" s="15"/>
      <c r="Y17" s="16"/>
    </row>
    <row r="18" spans="1:25" ht="16.5" customHeight="1">
      <c r="A18" s="92"/>
      <c r="B18" s="50" t="s">
        <v>65</v>
      </c>
      <c r="C18" s="28" t="s">
        <v>9</v>
      </c>
      <c r="D18" s="29"/>
      <c r="E18" s="36">
        <v>237</v>
      </c>
      <c r="F18" s="61"/>
      <c r="G18" s="37">
        <f>4*E18*F18</f>
        <v>0</v>
      </c>
      <c r="H18" s="36">
        <v>380</v>
      </c>
      <c r="I18" s="61"/>
      <c r="J18" s="37">
        <f>4*H18*I18</f>
        <v>0</v>
      </c>
      <c r="K18" s="36">
        <v>400</v>
      </c>
      <c r="L18" s="61"/>
      <c r="M18" s="37">
        <f>4*K18*L18</f>
        <v>0</v>
      </c>
      <c r="N18" s="38">
        <v>12</v>
      </c>
      <c r="O18" s="61"/>
      <c r="P18" s="39">
        <f>4*N18*O18</f>
        <v>0</v>
      </c>
      <c r="Q18" s="40">
        <v>152</v>
      </c>
      <c r="R18" s="112"/>
      <c r="S18" s="35">
        <f t="shared" si="3"/>
        <v>0</v>
      </c>
      <c r="T18" s="8"/>
      <c r="U18" s="9"/>
      <c r="V18" s="10"/>
      <c r="W18" s="14"/>
      <c r="X18" s="15"/>
      <c r="Y18" s="16"/>
    </row>
    <row r="19" spans="1:25" ht="16.5">
      <c r="A19" s="92"/>
      <c r="B19" s="50" t="s">
        <v>10</v>
      </c>
      <c r="C19" s="28" t="s">
        <v>11</v>
      </c>
      <c r="D19" s="29"/>
      <c r="E19" s="36">
        <v>163</v>
      </c>
      <c r="F19" s="61"/>
      <c r="G19" s="37">
        <f>4*E19*F19</f>
        <v>0</v>
      </c>
      <c r="H19" s="36">
        <v>236</v>
      </c>
      <c r="I19" s="61"/>
      <c r="J19" s="37">
        <f>4*H19*I19</f>
        <v>0</v>
      </c>
      <c r="K19" s="36">
        <v>218</v>
      </c>
      <c r="L19" s="61"/>
      <c r="M19" s="37">
        <f>4*K19*L19</f>
        <v>0</v>
      </c>
      <c r="N19" s="38">
        <v>11</v>
      </c>
      <c r="O19" s="61"/>
      <c r="P19" s="39">
        <f>4*N19*O19</f>
        <v>0</v>
      </c>
      <c r="Q19" s="40">
        <v>150</v>
      </c>
      <c r="R19" s="112"/>
      <c r="S19" s="35">
        <f t="shared" si="3"/>
        <v>0</v>
      </c>
      <c r="T19" s="8"/>
      <c r="U19" s="9"/>
      <c r="V19" s="10"/>
      <c r="W19" s="14"/>
      <c r="X19" s="15"/>
      <c r="Y19" s="16"/>
    </row>
    <row r="20" spans="1:25" ht="16.5">
      <c r="A20" s="92"/>
      <c r="B20" s="51" t="s">
        <v>12</v>
      </c>
      <c r="C20" s="28" t="s">
        <v>13</v>
      </c>
      <c r="D20" s="29"/>
      <c r="E20" s="41"/>
      <c r="F20" s="42"/>
      <c r="G20" s="43"/>
      <c r="H20" s="41"/>
      <c r="I20" s="42"/>
      <c r="J20" s="43"/>
      <c r="K20" s="41"/>
      <c r="L20" s="42"/>
      <c r="M20" s="43"/>
      <c r="N20" s="8"/>
      <c r="O20" s="9"/>
      <c r="P20" s="10"/>
      <c r="Q20" s="40">
        <v>75</v>
      </c>
      <c r="R20" s="112"/>
      <c r="S20" s="35">
        <f t="shared" si="3"/>
        <v>0</v>
      </c>
      <c r="T20" s="8"/>
      <c r="U20" s="9"/>
      <c r="V20" s="10"/>
      <c r="W20" s="14"/>
      <c r="X20" s="15"/>
      <c r="Y20" s="16"/>
    </row>
    <row r="21" spans="1:25" ht="33">
      <c r="A21" s="92"/>
      <c r="B21" s="51" t="s">
        <v>1</v>
      </c>
      <c r="C21" s="28" t="s">
        <v>14</v>
      </c>
      <c r="D21" s="29"/>
      <c r="E21" s="41"/>
      <c r="F21" s="42"/>
      <c r="G21" s="43"/>
      <c r="H21" s="41"/>
      <c r="I21" s="42"/>
      <c r="J21" s="43"/>
      <c r="K21" s="41"/>
      <c r="L21" s="42"/>
      <c r="M21" s="43"/>
      <c r="N21" s="8"/>
      <c r="O21" s="9"/>
      <c r="P21" s="10"/>
      <c r="Q21" s="40">
        <v>131</v>
      </c>
      <c r="R21" s="112"/>
      <c r="S21" s="35">
        <f t="shared" si="3"/>
        <v>0</v>
      </c>
      <c r="T21" s="8"/>
      <c r="U21" s="9"/>
      <c r="V21" s="10"/>
      <c r="W21" s="14"/>
      <c r="X21" s="15"/>
      <c r="Y21" s="16"/>
    </row>
    <row r="22" spans="1:25" ht="16.5">
      <c r="A22" s="92"/>
      <c r="B22" s="91" t="s">
        <v>15</v>
      </c>
      <c r="C22" s="28" t="s">
        <v>16</v>
      </c>
      <c r="D22" s="29"/>
      <c r="E22" s="41"/>
      <c r="F22" s="42"/>
      <c r="G22" s="43"/>
      <c r="H22" s="41"/>
      <c r="I22" s="42"/>
      <c r="J22" s="43"/>
      <c r="K22" s="41"/>
      <c r="L22" s="42"/>
      <c r="M22" s="43"/>
      <c r="N22" s="8"/>
      <c r="O22" s="9"/>
      <c r="P22" s="10"/>
      <c r="Q22" s="40">
        <v>46</v>
      </c>
      <c r="R22" s="112"/>
      <c r="S22" s="35">
        <f t="shared" si="3"/>
        <v>0</v>
      </c>
      <c r="T22" s="8"/>
      <c r="U22" s="9"/>
      <c r="V22" s="10"/>
      <c r="W22" s="14"/>
      <c r="X22" s="15"/>
      <c r="Y22" s="16"/>
    </row>
    <row r="23" spans="1:25" ht="16.5">
      <c r="A23" s="92"/>
      <c r="B23" s="91"/>
      <c r="C23" s="28" t="s">
        <v>17</v>
      </c>
      <c r="D23" s="29"/>
      <c r="E23" s="41"/>
      <c r="F23" s="42"/>
      <c r="G23" s="43"/>
      <c r="H23" s="41"/>
      <c r="I23" s="42"/>
      <c r="J23" s="43"/>
      <c r="K23" s="41"/>
      <c r="L23" s="42"/>
      <c r="M23" s="43"/>
      <c r="N23" s="8"/>
      <c r="O23" s="9"/>
      <c r="P23" s="10"/>
      <c r="Q23" s="40">
        <v>41</v>
      </c>
      <c r="R23" s="112"/>
      <c r="S23" s="35">
        <f t="shared" si="3"/>
        <v>0</v>
      </c>
      <c r="T23" s="8"/>
      <c r="U23" s="9"/>
      <c r="V23" s="10"/>
      <c r="W23" s="14"/>
      <c r="X23" s="15"/>
      <c r="Y23" s="16"/>
    </row>
    <row r="24" spans="1:25" ht="16.5">
      <c r="A24" s="92"/>
      <c r="B24" s="91"/>
      <c r="C24" s="28" t="s">
        <v>18</v>
      </c>
      <c r="D24" s="29"/>
      <c r="E24" s="41"/>
      <c r="F24" s="42"/>
      <c r="G24" s="43"/>
      <c r="H24" s="41"/>
      <c r="I24" s="42"/>
      <c r="J24" s="43"/>
      <c r="K24" s="41"/>
      <c r="L24" s="42"/>
      <c r="M24" s="43"/>
      <c r="N24" s="8"/>
      <c r="O24" s="9"/>
      <c r="P24" s="10"/>
      <c r="Q24" s="40">
        <v>30</v>
      </c>
      <c r="R24" s="112"/>
      <c r="S24" s="35">
        <f t="shared" si="3"/>
        <v>0</v>
      </c>
      <c r="T24" s="8"/>
      <c r="U24" s="9"/>
      <c r="V24" s="10"/>
      <c r="W24" s="14"/>
      <c r="X24" s="15"/>
      <c r="Y24" s="16"/>
    </row>
    <row r="25" spans="1:25" ht="16.5">
      <c r="A25" s="92"/>
      <c r="B25" s="51" t="s">
        <v>19</v>
      </c>
      <c r="C25" s="28" t="s">
        <v>21</v>
      </c>
      <c r="D25" s="29"/>
      <c r="E25" s="41"/>
      <c r="F25" s="42"/>
      <c r="G25" s="43"/>
      <c r="H25" s="41"/>
      <c r="I25" s="42"/>
      <c r="J25" s="43"/>
      <c r="K25" s="41"/>
      <c r="L25" s="42"/>
      <c r="M25" s="43"/>
      <c r="N25" s="8"/>
      <c r="O25" s="9"/>
      <c r="P25" s="10"/>
      <c r="Q25" s="40">
        <v>50</v>
      </c>
      <c r="R25" s="112"/>
      <c r="S25" s="35">
        <f t="shared" si="3"/>
        <v>0</v>
      </c>
      <c r="T25" s="8"/>
      <c r="U25" s="9"/>
      <c r="V25" s="10"/>
      <c r="W25" s="14"/>
      <c r="X25" s="15"/>
      <c r="Y25" s="16"/>
    </row>
    <row r="26" spans="1:25" ht="16.5">
      <c r="A26" s="92"/>
      <c r="B26" s="51" t="s">
        <v>20</v>
      </c>
      <c r="C26" s="28" t="s">
        <v>22</v>
      </c>
      <c r="D26" s="29"/>
      <c r="E26" s="41"/>
      <c r="F26" s="42"/>
      <c r="G26" s="43"/>
      <c r="H26" s="41"/>
      <c r="I26" s="42"/>
      <c r="J26" s="43"/>
      <c r="K26" s="41"/>
      <c r="L26" s="42"/>
      <c r="M26" s="43"/>
      <c r="N26" s="8"/>
      <c r="O26" s="9"/>
      <c r="P26" s="10"/>
      <c r="Q26" s="40">
        <v>33</v>
      </c>
      <c r="R26" s="112"/>
      <c r="S26" s="35">
        <f t="shared" si="3"/>
        <v>0</v>
      </c>
      <c r="T26" s="8"/>
      <c r="U26" s="9"/>
      <c r="V26" s="10"/>
      <c r="W26" s="14"/>
      <c r="X26" s="15"/>
      <c r="Y26" s="16"/>
    </row>
    <row r="27" spans="1:25" ht="33">
      <c r="A27" s="92"/>
      <c r="B27" s="52" t="s">
        <v>66</v>
      </c>
      <c r="C27" s="28" t="s">
        <v>23</v>
      </c>
      <c r="D27" s="29"/>
      <c r="E27" s="41"/>
      <c r="F27" s="42"/>
      <c r="G27" s="43"/>
      <c r="H27" s="41"/>
      <c r="I27" s="42"/>
      <c r="J27" s="43"/>
      <c r="K27" s="41"/>
      <c r="L27" s="42"/>
      <c r="M27" s="43"/>
      <c r="N27" s="8"/>
      <c r="O27" s="9"/>
      <c r="P27" s="10"/>
      <c r="Q27" s="40">
        <v>32</v>
      </c>
      <c r="R27" s="112"/>
      <c r="S27" s="35">
        <f t="shared" si="3"/>
        <v>0</v>
      </c>
      <c r="T27" s="8"/>
      <c r="U27" s="9"/>
      <c r="V27" s="10"/>
      <c r="W27" s="14"/>
      <c r="X27" s="15"/>
      <c r="Y27" s="16"/>
    </row>
    <row r="28" spans="1:25" ht="16.5">
      <c r="A28" s="92"/>
      <c r="B28" s="52" t="s">
        <v>24</v>
      </c>
      <c r="C28" s="28" t="s">
        <v>6</v>
      </c>
      <c r="D28" s="29"/>
      <c r="E28" s="36">
        <v>127</v>
      </c>
      <c r="F28" s="62"/>
      <c r="G28" s="37">
        <f>E28*(4/3*F28)</f>
        <v>0</v>
      </c>
      <c r="H28" s="36">
        <v>225</v>
      </c>
      <c r="I28" s="61"/>
      <c r="J28" s="37">
        <f>H28*(4/3*I28)</f>
        <v>0</v>
      </c>
      <c r="K28" s="36">
        <v>112</v>
      </c>
      <c r="L28" s="61"/>
      <c r="M28" s="37">
        <f>K28*(4/3*L28)</f>
        <v>0</v>
      </c>
      <c r="N28" s="38">
        <v>2</v>
      </c>
      <c r="O28" s="61"/>
      <c r="P28" s="39">
        <f>4*N28*O28</f>
        <v>0</v>
      </c>
      <c r="Q28" s="40">
        <v>39</v>
      </c>
      <c r="R28" s="112"/>
      <c r="S28" s="35">
        <f t="shared" si="3"/>
        <v>0</v>
      </c>
      <c r="T28" s="8"/>
      <c r="U28" s="9"/>
      <c r="V28" s="10"/>
      <c r="W28" s="3">
        <v>2</v>
      </c>
      <c r="X28" s="115"/>
      <c r="Y28" s="6">
        <f>W28*(4/5*X28)</f>
        <v>0</v>
      </c>
    </row>
    <row r="29" spans="1:25" ht="16.5">
      <c r="A29" s="92"/>
      <c r="B29" s="51" t="s">
        <v>26</v>
      </c>
      <c r="C29" s="28" t="s">
        <v>6</v>
      </c>
      <c r="D29" s="29"/>
      <c r="E29" s="36">
        <v>1232</v>
      </c>
      <c r="F29" s="62"/>
      <c r="G29" s="37">
        <f aca="true" t="shared" si="4" ref="G29:G35">E29*(4/3*F29)</f>
        <v>0</v>
      </c>
      <c r="H29" s="36">
        <v>1432</v>
      </c>
      <c r="I29" s="61"/>
      <c r="J29" s="37">
        <f aca="true" t="shared" si="5" ref="J29:J35">H29*(4/3*I29)</f>
        <v>0</v>
      </c>
      <c r="K29" s="36">
        <v>1224</v>
      </c>
      <c r="L29" s="61"/>
      <c r="M29" s="37">
        <f aca="true" t="shared" si="6" ref="M29:M35">K29*(4/3*L29)</f>
        <v>0</v>
      </c>
      <c r="N29" s="38">
        <v>21</v>
      </c>
      <c r="O29" s="61"/>
      <c r="P29" s="39">
        <f aca="true" t="shared" si="7" ref="P29:P35">4*N29*O29</f>
        <v>0</v>
      </c>
      <c r="Q29" s="40">
        <v>258</v>
      </c>
      <c r="R29" s="112"/>
      <c r="S29" s="35">
        <f t="shared" si="3"/>
        <v>0</v>
      </c>
      <c r="T29" s="4" t="s">
        <v>43</v>
      </c>
      <c r="U29" s="114"/>
      <c r="V29" s="5">
        <f>4/5*U29</f>
        <v>0</v>
      </c>
      <c r="W29" s="3">
        <v>10</v>
      </c>
      <c r="X29" s="115"/>
      <c r="Y29" s="6">
        <f>W29*(4/5*X29)</f>
        <v>0</v>
      </c>
    </row>
    <row r="30" spans="1:25" ht="16.5">
      <c r="A30" s="92"/>
      <c r="B30" s="51" t="s">
        <v>27</v>
      </c>
      <c r="C30" s="28" t="s">
        <v>6</v>
      </c>
      <c r="D30" s="29"/>
      <c r="E30" s="36">
        <v>1247</v>
      </c>
      <c r="F30" s="62"/>
      <c r="G30" s="37">
        <f t="shared" si="4"/>
        <v>0</v>
      </c>
      <c r="H30" s="36">
        <v>941</v>
      </c>
      <c r="I30" s="61"/>
      <c r="J30" s="37">
        <f t="shared" si="5"/>
        <v>0</v>
      </c>
      <c r="K30" s="36">
        <v>176</v>
      </c>
      <c r="L30" s="61"/>
      <c r="M30" s="37">
        <f t="shared" si="6"/>
        <v>0</v>
      </c>
      <c r="N30" s="38">
        <v>6</v>
      </c>
      <c r="O30" s="61"/>
      <c r="P30" s="39">
        <f t="shared" si="7"/>
        <v>0</v>
      </c>
      <c r="Q30" s="40">
        <v>331</v>
      </c>
      <c r="R30" s="112"/>
      <c r="S30" s="35">
        <f t="shared" si="3"/>
        <v>0</v>
      </c>
      <c r="T30" s="8"/>
      <c r="U30" s="9"/>
      <c r="V30" s="10"/>
      <c r="W30" s="3">
        <v>18</v>
      </c>
      <c r="X30" s="115"/>
      <c r="Y30" s="6">
        <f aca="true" t="shared" si="8" ref="Y30:Y35">W30*(4/5*X30)</f>
        <v>0</v>
      </c>
    </row>
    <row r="31" spans="1:25" ht="16.5">
      <c r="A31" s="92"/>
      <c r="B31" s="51" t="s">
        <v>28</v>
      </c>
      <c r="C31" s="28" t="s">
        <v>6</v>
      </c>
      <c r="D31" s="29"/>
      <c r="E31" s="36">
        <v>485</v>
      </c>
      <c r="F31" s="62"/>
      <c r="G31" s="37">
        <f t="shared" si="4"/>
        <v>0</v>
      </c>
      <c r="H31" s="36">
        <v>492</v>
      </c>
      <c r="I31" s="61"/>
      <c r="J31" s="37">
        <f t="shared" si="5"/>
        <v>0</v>
      </c>
      <c r="K31" s="36">
        <v>240</v>
      </c>
      <c r="L31" s="61"/>
      <c r="M31" s="37">
        <f t="shared" si="6"/>
        <v>0</v>
      </c>
      <c r="N31" s="38">
        <v>0</v>
      </c>
      <c r="O31" s="61"/>
      <c r="P31" s="39">
        <f t="shared" si="7"/>
        <v>0</v>
      </c>
      <c r="Q31" s="40">
        <v>106</v>
      </c>
      <c r="R31" s="112"/>
      <c r="S31" s="35">
        <f t="shared" si="3"/>
        <v>0</v>
      </c>
      <c r="T31" s="8"/>
      <c r="U31" s="9"/>
      <c r="V31" s="10"/>
      <c r="W31" s="3">
        <v>4</v>
      </c>
      <c r="X31" s="115"/>
      <c r="Y31" s="6">
        <f t="shared" si="8"/>
        <v>0</v>
      </c>
    </row>
    <row r="32" spans="1:25" ht="16.5">
      <c r="A32" s="92"/>
      <c r="B32" s="51" t="s">
        <v>25</v>
      </c>
      <c r="C32" s="28" t="s">
        <v>6</v>
      </c>
      <c r="D32" s="29"/>
      <c r="E32" s="36">
        <v>894</v>
      </c>
      <c r="F32" s="62"/>
      <c r="G32" s="37">
        <f t="shared" si="4"/>
        <v>0</v>
      </c>
      <c r="H32" s="36">
        <v>330</v>
      </c>
      <c r="I32" s="61"/>
      <c r="J32" s="37">
        <f t="shared" si="5"/>
        <v>0</v>
      </c>
      <c r="K32" s="36">
        <v>301</v>
      </c>
      <c r="L32" s="61"/>
      <c r="M32" s="37">
        <f t="shared" si="6"/>
        <v>0</v>
      </c>
      <c r="N32" s="38">
        <v>4</v>
      </c>
      <c r="O32" s="61"/>
      <c r="P32" s="39">
        <f t="shared" si="7"/>
        <v>0</v>
      </c>
      <c r="Q32" s="40">
        <v>95</v>
      </c>
      <c r="R32" s="112"/>
      <c r="S32" s="35">
        <f t="shared" si="3"/>
        <v>0</v>
      </c>
      <c r="T32" s="8"/>
      <c r="U32" s="9"/>
      <c r="V32" s="10"/>
      <c r="W32" s="3">
        <v>6</v>
      </c>
      <c r="X32" s="115"/>
      <c r="Y32" s="6">
        <f t="shared" si="8"/>
        <v>0</v>
      </c>
    </row>
    <row r="33" spans="1:25" ht="16.5">
      <c r="A33" s="92"/>
      <c r="B33" s="51" t="s">
        <v>29</v>
      </c>
      <c r="C33" s="28" t="s">
        <v>6</v>
      </c>
      <c r="D33" s="29"/>
      <c r="E33" s="36">
        <v>597</v>
      </c>
      <c r="F33" s="62"/>
      <c r="G33" s="37">
        <f t="shared" si="4"/>
        <v>0</v>
      </c>
      <c r="H33" s="36">
        <v>442</v>
      </c>
      <c r="I33" s="61"/>
      <c r="J33" s="37">
        <f t="shared" si="5"/>
        <v>0</v>
      </c>
      <c r="K33" s="36">
        <v>335</v>
      </c>
      <c r="L33" s="61"/>
      <c r="M33" s="37">
        <f t="shared" si="6"/>
        <v>0</v>
      </c>
      <c r="N33" s="38">
        <v>16</v>
      </c>
      <c r="O33" s="61"/>
      <c r="P33" s="39">
        <f t="shared" si="7"/>
        <v>0</v>
      </c>
      <c r="Q33" s="40">
        <v>175</v>
      </c>
      <c r="R33" s="112"/>
      <c r="S33" s="35">
        <f t="shared" si="3"/>
        <v>0</v>
      </c>
      <c r="T33" s="8"/>
      <c r="U33" s="9"/>
      <c r="V33" s="10"/>
      <c r="W33" s="3">
        <v>5</v>
      </c>
      <c r="X33" s="115"/>
      <c r="Y33" s="6">
        <f t="shared" si="8"/>
        <v>0</v>
      </c>
    </row>
    <row r="34" spans="1:25" ht="16.5">
      <c r="A34" s="92"/>
      <c r="B34" s="51" t="s">
        <v>30</v>
      </c>
      <c r="C34" s="28" t="s">
        <v>6</v>
      </c>
      <c r="D34" s="29"/>
      <c r="E34" s="36">
        <v>313</v>
      </c>
      <c r="F34" s="62"/>
      <c r="G34" s="37">
        <f t="shared" si="4"/>
        <v>0</v>
      </c>
      <c r="H34" s="36">
        <v>206</v>
      </c>
      <c r="I34" s="61"/>
      <c r="J34" s="37">
        <f t="shared" si="5"/>
        <v>0</v>
      </c>
      <c r="K34" s="36">
        <v>163</v>
      </c>
      <c r="L34" s="61"/>
      <c r="M34" s="37">
        <f t="shared" si="6"/>
        <v>0</v>
      </c>
      <c r="N34" s="38">
        <v>13</v>
      </c>
      <c r="O34" s="61"/>
      <c r="P34" s="39">
        <f t="shared" si="7"/>
        <v>0</v>
      </c>
      <c r="Q34" s="40">
        <v>95</v>
      </c>
      <c r="R34" s="112"/>
      <c r="S34" s="35">
        <f t="shared" si="3"/>
        <v>0</v>
      </c>
      <c r="T34" s="8"/>
      <c r="U34" s="9"/>
      <c r="V34" s="10"/>
      <c r="W34" s="3">
        <v>5</v>
      </c>
      <c r="X34" s="115"/>
      <c r="Y34" s="6">
        <f t="shared" si="8"/>
        <v>0</v>
      </c>
    </row>
    <row r="35" spans="1:25" ht="16.5">
      <c r="A35" s="92"/>
      <c r="B35" s="51" t="s">
        <v>31</v>
      </c>
      <c r="C35" s="28" t="s">
        <v>6</v>
      </c>
      <c r="D35" s="29"/>
      <c r="E35" s="36">
        <v>785</v>
      </c>
      <c r="F35" s="62"/>
      <c r="G35" s="37">
        <f t="shared" si="4"/>
        <v>0</v>
      </c>
      <c r="H35" s="36">
        <v>718</v>
      </c>
      <c r="I35" s="61"/>
      <c r="J35" s="37">
        <f t="shared" si="5"/>
        <v>0</v>
      </c>
      <c r="K35" s="36">
        <v>609</v>
      </c>
      <c r="L35" s="61"/>
      <c r="M35" s="37">
        <f t="shared" si="6"/>
        <v>0</v>
      </c>
      <c r="N35" s="38">
        <v>5</v>
      </c>
      <c r="O35" s="61"/>
      <c r="P35" s="39">
        <f t="shared" si="7"/>
        <v>0</v>
      </c>
      <c r="Q35" s="40">
        <v>228</v>
      </c>
      <c r="R35" s="112"/>
      <c r="S35" s="35">
        <f t="shared" si="3"/>
        <v>0</v>
      </c>
      <c r="T35" s="8"/>
      <c r="U35" s="9"/>
      <c r="V35" s="10"/>
      <c r="W35" s="3">
        <v>5</v>
      </c>
      <c r="X35" s="115"/>
      <c r="Y35" s="6">
        <f t="shared" si="8"/>
        <v>0</v>
      </c>
    </row>
    <row r="36" spans="1:25" ht="16.5">
      <c r="A36" s="92"/>
      <c r="B36" s="51" t="s">
        <v>38</v>
      </c>
      <c r="C36" s="28" t="s">
        <v>2</v>
      </c>
      <c r="D36" s="29"/>
      <c r="E36" s="41"/>
      <c r="F36" s="42"/>
      <c r="G36" s="43"/>
      <c r="H36" s="41"/>
      <c r="I36" s="42"/>
      <c r="J36" s="43"/>
      <c r="K36" s="41"/>
      <c r="L36" s="42"/>
      <c r="M36" s="43"/>
      <c r="N36" s="8"/>
      <c r="O36" s="9"/>
      <c r="P36" s="10"/>
      <c r="Q36" s="40">
        <v>96</v>
      </c>
      <c r="R36" s="112"/>
      <c r="S36" s="35">
        <f t="shared" si="3"/>
        <v>0</v>
      </c>
      <c r="T36" s="8"/>
      <c r="U36" s="9"/>
      <c r="V36" s="10"/>
      <c r="W36" s="14"/>
      <c r="X36" s="15"/>
      <c r="Y36" s="16"/>
    </row>
    <row r="37" spans="1:25" ht="16.5">
      <c r="A37" s="92"/>
      <c r="B37" s="51" t="s">
        <v>39</v>
      </c>
      <c r="C37" s="28" t="s">
        <v>67</v>
      </c>
      <c r="D37" s="29"/>
      <c r="E37" s="36">
        <v>204</v>
      </c>
      <c r="F37" s="61"/>
      <c r="G37" s="37">
        <f>E37*(4/3*F37)</f>
        <v>0</v>
      </c>
      <c r="H37" s="36">
        <v>142</v>
      </c>
      <c r="I37" s="61"/>
      <c r="J37" s="37">
        <f>H37*(4/3*I37)</f>
        <v>0</v>
      </c>
      <c r="K37" s="36">
        <v>133</v>
      </c>
      <c r="L37" s="61"/>
      <c r="M37" s="37">
        <f>K37*(4/3*L37)</f>
        <v>0</v>
      </c>
      <c r="N37" s="38">
        <v>0</v>
      </c>
      <c r="O37" s="61"/>
      <c r="P37" s="39">
        <f>4*N37*O37</f>
        <v>0</v>
      </c>
      <c r="Q37" s="40">
        <v>71</v>
      </c>
      <c r="R37" s="112"/>
      <c r="S37" s="35">
        <f t="shared" si="3"/>
        <v>0</v>
      </c>
      <c r="T37" s="8"/>
      <c r="U37" s="9"/>
      <c r="V37" s="10"/>
      <c r="W37" s="3">
        <v>2</v>
      </c>
      <c r="X37" s="115"/>
      <c r="Y37" s="6">
        <f>W37*(4/5*X37)</f>
        <v>0</v>
      </c>
    </row>
    <row r="38" spans="1:25" ht="16.5">
      <c r="A38" s="92"/>
      <c r="B38" s="51" t="s">
        <v>40</v>
      </c>
      <c r="C38" s="28" t="s">
        <v>68</v>
      </c>
      <c r="D38" s="29"/>
      <c r="E38" s="36">
        <v>225</v>
      </c>
      <c r="F38" s="61"/>
      <c r="G38" s="37">
        <f aca="true" t="shared" si="9" ref="G38:G40">E38*(4/3*F38)</f>
        <v>0</v>
      </c>
      <c r="H38" s="36">
        <v>140</v>
      </c>
      <c r="I38" s="61"/>
      <c r="J38" s="37">
        <f aca="true" t="shared" si="10" ref="J38:J40">H38*(4/3*I38)</f>
        <v>0</v>
      </c>
      <c r="K38" s="36">
        <v>100</v>
      </c>
      <c r="L38" s="61"/>
      <c r="M38" s="37">
        <f aca="true" t="shared" si="11" ref="M38:M40">K38*(4/3*L38)</f>
        <v>0</v>
      </c>
      <c r="N38" s="38">
        <v>3</v>
      </c>
      <c r="O38" s="61"/>
      <c r="P38" s="39">
        <f>4*N38*O38</f>
        <v>0</v>
      </c>
      <c r="Q38" s="40">
        <v>53</v>
      </c>
      <c r="R38" s="112"/>
      <c r="S38" s="35">
        <f t="shared" si="3"/>
        <v>0</v>
      </c>
      <c r="T38" s="8"/>
      <c r="U38" s="9"/>
      <c r="V38" s="10"/>
      <c r="W38" s="3">
        <v>3</v>
      </c>
      <c r="X38" s="115"/>
      <c r="Y38" s="6">
        <f aca="true" t="shared" si="12" ref="Y38:Y40">W38*(4/5*X38)</f>
        <v>0</v>
      </c>
    </row>
    <row r="39" spans="1:25" ht="16.5">
      <c r="A39" s="18" t="s">
        <v>33</v>
      </c>
      <c r="B39" s="52" t="s">
        <v>34</v>
      </c>
      <c r="C39" s="28" t="s">
        <v>35</v>
      </c>
      <c r="D39" s="29"/>
      <c r="E39" s="36">
        <v>465</v>
      </c>
      <c r="F39" s="61"/>
      <c r="G39" s="37">
        <f t="shared" si="9"/>
        <v>0</v>
      </c>
      <c r="H39" s="36">
        <v>654</v>
      </c>
      <c r="I39" s="61"/>
      <c r="J39" s="37">
        <f t="shared" si="10"/>
        <v>0</v>
      </c>
      <c r="K39" s="36">
        <v>262</v>
      </c>
      <c r="L39" s="61"/>
      <c r="M39" s="37">
        <f t="shared" si="11"/>
        <v>0</v>
      </c>
      <c r="N39" s="38">
        <v>6</v>
      </c>
      <c r="O39" s="61"/>
      <c r="P39" s="39">
        <f>4*N39*O39</f>
        <v>0</v>
      </c>
      <c r="Q39" s="40">
        <v>200</v>
      </c>
      <c r="R39" s="112"/>
      <c r="S39" s="35">
        <f t="shared" si="3"/>
        <v>0</v>
      </c>
      <c r="T39" s="8"/>
      <c r="U39" s="9"/>
      <c r="V39" s="10"/>
      <c r="W39" s="3">
        <v>11</v>
      </c>
      <c r="X39" s="115"/>
      <c r="Y39" s="6">
        <f t="shared" si="12"/>
        <v>0</v>
      </c>
    </row>
    <row r="40" spans="1:25" ht="17.25" thickBot="1">
      <c r="A40" s="19" t="s">
        <v>36</v>
      </c>
      <c r="B40" s="53" t="s">
        <v>37</v>
      </c>
      <c r="C40" s="44" t="s">
        <v>3</v>
      </c>
      <c r="D40" s="45"/>
      <c r="E40" s="46">
        <v>102</v>
      </c>
      <c r="F40" s="63"/>
      <c r="G40" s="37">
        <f t="shared" si="9"/>
        <v>0</v>
      </c>
      <c r="H40" s="46">
        <v>133</v>
      </c>
      <c r="I40" s="63"/>
      <c r="J40" s="37">
        <f t="shared" si="10"/>
        <v>0</v>
      </c>
      <c r="K40" s="46">
        <v>108</v>
      </c>
      <c r="L40" s="63"/>
      <c r="M40" s="37">
        <f t="shared" si="11"/>
        <v>0</v>
      </c>
      <c r="N40" s="47">
        <v>1</v>
      </c>
      <c r="O40" s="63"/>
      <c r="P40" s="48">
        <f>4*N40*O40</f>
        <v>0</v>
      </c>
      <c r="Q40" s="49">
        <v>101</v>
      </c>
      <c r="R40" s="113"/>
      <c r="S40" s="35">
        <f t="shared" si="3"/>
        <v>0</v>
      </c>
      <c r="T40" s="11"/>
      <c r="U40" s="12"/>
      <c r="V40" s="13"/>
      <c r="W40" s="7">
        <v>6</v>
      </c>
      <c r="X40" s="116"/>
      <c r="Y40" s="6">
        <f t="shared" si="12"/>
        <v>0</v>
      </c>
    </row>
    <row r="41" spans="1:25" ht="15.75" thickBot="1">
      <c r="A41" s="93" t="s">
        <v>61</v>
      </c>
      <c r="B41" s="94"/>
      <c r="C41" s="94"/>
      <c r="D41" s="94"/>
      <c r="E41" s="110">
        <f>SUM(G10:G40)</f>
        <v>0</v>
      </c>
      <c r="F41" s="110"/>
      <c r="G41" s="110"/>
      <c r="H41" s="110">
        <f>SUM(J10:J40)</f>
        <v>0</v>
      </c>
      <c r="I41" s="110"/>
      <c r="J41" s="110"/>
      <c r="K41" s="110">
        <f>SUM(M10:M40)</f>
        <v>0</v>
      </c>
      <c r="L41" s="110"/>
      <c r="M41" s="110"/>
      <c r="N41" s="110">
        <f>SUM(P10:P40)</f>
        <v>0</v>
      </c>
      <c r="O41" s="98"/>
      <c r="P41" s="98"/>
      <c r="Q41" s="98">
        <f>SUM(S10:S40)</f>
        <v>0</v>
      </c>
      <c r="R41" s="98"/>
      <c r="S41" s="98"/>
      <c r="T41" s="98">
        <f>SUM(V10:V40)</f>
        <v>0</v>
      </c>
      <c r="U41" s="98"/>
      <c r="V41" s="98"/>
      <c r="W41" s="98">
        <f>SUM(Y10:Y40)</f>
        <v>0</v>
      </c>
      <c r="X41" s="98"/>
      <c r="Y41" s="99"/>
    </row>
    <row r="43" ht="15.75" thickBot="1"/>
    <row r="44" spans="1:8" ht="15" customHeight="1" thickTop="1">
      <c r="A44" s="104" t="s">
        <v>75</v>
      </c>
      <c r="B44" s="105"/>
      <c r="C44" s="105"/>
      <c r="D44" s="105"/>
      <c r="E44" s="105"/>
      <c r="F44" s="106"/>
      <c r="G44" s="100">
        <f>E41+H41+K41+N41+Q41+T41+W41</f>
        <v>0</v>
      </c>
      <c r="H44" s="101"/>
    </row>
    <row r="45" spans="1:8" ht="30.75" customHeight="1" thickBot="1">
      <c r="A45" s="107"/>
      <c r="B45" s="108"/>
      <c r="C45" s="108"/>
      <c r="D45" s="108"/>
      <c r="E45" s="108"/>
      <c r="F45" s="109"/>
      <c r="G45" s="102"/>
      <c r="H45" s="103"/>
    </row>
    <row r="46" ht="15.75" thickTop="1"/>
    <row r="49" ht="15">
      <c r="C49" s="17"/>
    </row>
  </sheetData>
  <sheetProtection password="C7BD" sheet="1" objects="1" scenarios="1"/>
  <mergeCells count="31">
    <mergeCell ref="T41:V41"/>
    <mergeCell ref="W41:Y41"/>
    <mergeCell ref="G44:H45"/>
    <mergeCell ref="A44:F45"/>
    <mergeCell ref="E41:G41"/>
    <mergeCell ref="H41:J41"/>
    <mergeCell ref="K41:M41"/>
    <mergeCell ref="N41:P41"/>
    <mergeCell ref="Q41:S41"/>
    <mergeCell ref="B10:B15"/>
    <mergeCell ref="B16:B17"/>
    <mergeCell ref="B22:B24"/>
    <mergeCell ref="A10:A38"/>
    <mergeCell ref="A41:D41"/>
    <mergeCell ref="C10:C14"/>
    <mergeCell ref="T7:V8"/>
    <mergeCell ref="W7:Y8"/>
    <mergeCell ref="A1:N1"/>
    <mergeCell ref="A7:B9"/>
    <mergeCell ref="C7:C9"/>
    <mergeCell ref="D7:D9"/>
    <mergeCell ref="E7:M7"/>
    <mergeCell ref="E8:G8"/>
    <mergeCell ref="H8:J8"/>
    <mergeCell ref="K8:M8"/>
    <mergeCell ref="N7:S7"/>
    <mergeCell ref="N8:P8"/>
    <mergeCell ref="Q8:S8"/>
    <mergeCell ref="A3:J3"/>
    <mergeCell ref="A4:J4"/>
    <mergeCell ref="A5:J5"/>
  </mergeCells>
  <printOptions/>
  <pageMargins left="0.2362204724409449" right="0.2362204724409449" top="0.3937007874015748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František Dočekal</dc:creator>
  <cp:keywords/>
  <dc:description/>
  <cp:lastModifiedBy>Heczkova</cp:lastModifiedBy>
  <cp:lastPrinted>2016-03-11T12:43:05Z</cp:lastPrinted>
  <dcterms:created xsi:type="dcterms:W3CDTF">2016-02-09T12:07:01Z</dcterms:created>
  <dcterms:modified xsi:type="dcterms:W3CDTF">2016-03-16T08:59:54Z</dcterms:modified>
  <cp:category/>
  <cp:version/>
  <cp:contentType/>
  <cp:contentStatus/>
</cp:coreProperties>
</file>