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6" windowWidth="16512" windowHeight="10560" firstSheet="2" activeTab="6"/>
  </bookViews>
  <sheets>
    <sheet name="Interiér-Souhrnná rekapitulace" sheetId="1" r:id="rId1"/>
    <sheet name="Interiér Vin-krycí list" sheetId="2" r:id="rId2"/>
    <sheet name="Interiér Vin-rekapitulace" sheetId="3" r:id="rId3"/>
    <sheet name="Interiér Vin-položky" sheetId="4" r:id="rId4"/>
    <sheet name="Interiér Zur-krycí list" sheetId="5" r:id="rId5"/>
    <sheet name="Interiér Zur-rekapitulace" sheetId="6" r:id="rId6"/>
    <sheet name="Interiér Zur-položky" sheetId="7" r:id="rId7"/>
  </sheets>
  <externalReferences>
    <externalReference r:id="rId10"/>
    <externalReference r:id="rId11"/>
  </externalReferences>
  <definedNames>
    <definedName name="cisloobjektu">'[1]Krycí list'!$A$5</definedName>
    <definedName name="cislostavby">'[1]Krycí list'!$A$7</definedName>
    <definedName name="Dodavka">'[1]Rekapitulace'!$G$8</definedName>
    <definedName name="HSV">'[1]Rekapitulace'!$E$8</definedName>
    <definedName name="HZS">'[1]Rekapitulace'!$I$8</definedName>
    <definedName name="Mont">'[1]Rekapitulace'!$H$8</definedName>
    <definedName name="nazevobjektu">'[1]Krycí list'!$C$5</definedName>
    <definedName name="nazevstavby">'[1]Krycí list'!$C$7</definedName>
    <definedName name="PocetMJ">'Interiér Vin-krycí list'!$G$6</definedName>
    <definedName name="Projektant">'Interiér Vin-krycí list'!$C$8</definedName>
    <definedName name="PSV">'[1]Rekapitulace'!$F$8</definedName>
    <definedName name="SazbaDPH1">'Interiér Vin-krycí list'!$C$30</definedName>
    <definedName name="SazbaDPH2">'Interiér Vin-krycí list'!$C$32</definedName>
    <definedName name="VRN">'[1]Rekapitulace'!$H$14</definedName>
  </definedNames>
  <calcPr fullCalcOnLoad="1"/>
</workbook>
</file>

<file path=xl/sharedStrings.xml><?xml version="1.0" encoding="utf-8"?>
<sst xmlns="http://schemas.openxmlformats.org/spreadsheetml/2006/main" count="312" uniqueCount="138">
  <si>
    <t>1.</t>
  </si>
  <si>
    <t>2.</t>
  </si>
  <si>
    <t>náklady celkem (bez DPH)</t>
  </si>
  <si>
    <t>DPH 21%</t>
  </si>
  <si>
    <t>náklady celkem (včetně DPH)</t>
  </si>
  <si>
    <t>Interiér celkem</t>
  </si>
  <si>
    <t>Rekapitulace nákladů interiéru</t>
  </si>
  <si>
    <t>POLOŽKOVÝ ROZPOČET</t>
  </si>
  <si>
    <t>Rozpočet</t>
  </si>
  <si>
    <t xml:space="preserve">JKSO </t>
  </si>
  <si>
    <t>Objekt</t>
  </si>
  <si>
    <t>Název objektu</t>
  </si>
  <si>
    <t xml:space="preserve">SKP </t>
  </si>
  <si>
    <t>01</t>
  </si>
  <si>
    <t>Měrná jednotka</t>
  </si>
  <si>
    <t>Stavba</t>
  </si>
  <si>
    <t>Název stavby</t>
  </si>
  <si>
    <t>Počet jednotek</t>
  </si>
  <si>
    <t>744</t>
  </si>
  <si>
    <t>SKM Vinařská 5, Brno</t>
  </si>
  <si>
    <t>Náklady na m.j.</t>
  </si>
  <si>
    <t>Projektant</t>
  </si>
  <si>
    <t>Typ rozpočtu</t>
  </si>
  <si>
    <t>Zpracovatel projektu</t>
  </si>
  <si>
    <t>Objednatel</t>
  </si>
  <si>
    <t>Masarykova univerzita</t>
  </si>
  <si>
    <t>Dodavatel</t>
  </si>
  <si>
    <t>x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</si>
  <si>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</si>
  <si>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</si>
  <si>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</si>
  <si>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</si>
  <si>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</si>
  <si>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</si>
  <si>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</si>
  <si>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</si>
  <si>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</si>
  <si>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</si>
  <si>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</si>
  <si>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</si>
  <si>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</si>
  <si>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</si>
  <si>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</si>
  <si>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</si>
  <si>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</si>
  <si>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</si>
  <si>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</si>
  <si>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</si>
  <si>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</si>
  <si>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</si>
  <si>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</si>
  <si>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</si>
  <si>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</si>
  <si>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</si>
  <si>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</si>
  <si>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</si>
  <si>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</si>
  <si>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</si>
  <si>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</si>
  <si>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</si>
  <si>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</si>
  <si>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</si>
  <si>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</si>
  <si>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</si>
  <si>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</si>
  <si>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</si>
  <si>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</si>
  <si>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</si>
  <si>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</si>
  <si>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</si>
  <si>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</si>
  <si>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</si>
  <si>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</si>
  <si>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</si>
  <si>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</si>
  <si>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</si>
  <si>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</si>
  <si>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</si>
  <si>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</si>
  <si>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</si>
  <si>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</si>
  <si>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</si>
  <si>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</si>
  <si>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</si>
  <si>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</si>
  <si>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</si>
  <si>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</si>
  <si>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766</t>
  </si>
  <si>
    <t>Konstrukce truhlářské</t>
  </si>
  <si>
    <t>02</t>
  </si>
  <si>
    <t>14</t>
  </si>
  <si>
    <t>Celkem za</t>
  </si>
  <si>
    <t>Interiér Vinařská A3</t>
  </si>
  <si>
    <t>Interiér bří. Žůrků</t>
  </si>
  <si>
    <t xml:space="preserve">Interiér </t>
  </si>
  <si>
    <t>Interiér - blok A3</t>
  </si>
  <si>
    <t>Masarykova univerzita, Správa kolejí a menz</t>
  </si>
  <si>
    <t>1a</t>
  </si>
  <si>
    <t>Skříňová stěna, pravé provedení</t>
  </si>
  <si>
    <t>Lůžko</t>
  </si>
  <si>
    <t>Obklad za lůžkou dlouhý, pravé provedení</t>
  </si>
  <si>
    <t>Obklad za lůžkou dlouhý, levé provedení</t>
  </si>
  <si>
    <t>Obklad za lůžko krátký</t>
  </si>
  <si>
    <t>Skříňka vysoká, otevřená</t>
  </si>
  <si>
    <t>Polička s osvětlením a obklad, pravé provedení</t>
  </si>
  <si>
    <t>Polička s osvětlením a obklad, levé provedení</t>
  </si>
  <si>
    <t>Psací stůl, pravé provedení</t>
  </si>
  <si>
    <t>Psací stůl, levé provedení</t>
  </si>
  <si>
    <t>Polička na stěnu, pravé provedení</t>
  </si>
  <si>
    <t>Polička na stěnu, levé provedení</t>
  </si>
  <si>
    <t>Židle pracovní</t>
  </si>
  <si>
    <t>Skříňová stěna, levé provedení</t>
  </si>
  <si>
    <t>kpl</t>
  </si>
  <si>
    <t>744 SKM Vinařská 5, Brno</t>
  </si>
  <si>
    <t>Interier bří. Žůrků</t>
  </si>
  <si>
    <t>02 Interier bří. Žůrků</t>
  </si>
  <si>
    <t>01 Interiér - blok A3</t>
  </si>
  <si>
    <t>22</t>
  </si>
  <si>
    <t>Skříň s nástavcem, pravé dveře</t>
  </si>
  <si>
    <t>Skříň s nástavcem, levé dveře</t>
  </si>
  <si>
    <t>Lůžko včetně matrace, pravé provedení</t>
  </si>
  <si>
    <t>Lůžko včetně matrace, levé provedení</t>
  </si>
  <si>
    <t>Psací stůl dl. 1000 mm, pravé provedení</t>
  </si>
  <si>
    <t>Psací stůl dl. 1000 mm, levé provedení</t>
  </si>
  <si>
    <t>Psací stůl dl. 1200 mm, levé provedení</t>
  </si>
  <si>
    <t>Psací stůl d. 1200 mm, s intalační lištou</t>
  </si>
  <si>
    <t>Polička s osvětlením a obklad dl. 1000 mm</t>
  </si>
  <si>
    <t>Polička s osvětlením a obklad dl. 1200 mm</t>
  </si>
  <si>
    <t>Psací stůl dl. 1200 mm, pravé provedení</t>
  </si>
  <si>
    <t>Polička nad chladničku, předsíň</t>
  </si>
  <si>
    <t>Obklad za lůžko dlouhý</t>
  </si>
  <si>
    <t>Dělítko mezi lůžky</t>
  </si>
  <si>
    <t>Odkládací panel široký</t>
  </si>
  <si>
    <t>Odkládací panel úzký</t>
  </si>
  <si>
    <t>Skříňová stěna, levé provedení zkrácená</t>
  </si>
  <si>
    <t>Skříňová stěna, pravé provedení zkrácená</t>
  </si>
  <si>
    <t>Výrobní dokumentace, montáž a doprava</t>
  </si>
  <si>
    <t>ks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</si>
</sst>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\ &quot;Kč&quot;"/>
  </numFmts>
  <fonts count="6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4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Continuous" vertical="top"/>
    </xf>
    <xf numFmtId="0" fontId="3" fillId="0" borderId="11" xfId="0" applyFont="1" applyBorder="1" applyAlignment="1">
      <alignment horizontal="centerContinuous"/>
    </xf>
    <xf numFmtId="0" fontId="4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Continuous"/>
    </xf>
    <xf numFmtId="49" fontId="6" fillId="33" borderId="14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centerContinuous"/>
    </xf>
    <xf numFmtId="0" fontId="5" fillId="0" borderId="15" xfId="0" applyFont="1" applyBorder="1" applyAlignment="1">
      <alignment/>
    </xf>
    <xf numFmtId="49" fontId="5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7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7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9" xfId="0" applyFont="1" applyBorder="1" applyAlignment="1">
      <alignment/>
    </xf>
    <xf numFmtId="165" fontId="3" fillId="0" borderId="18" xfId="0" applyNumberFormat="1" applyFont="1" applyBorder="1" applyAlignment="1">
      <alignment horizontal="right"/>
    </xf>
    <xf numFmtId="0" fontId="8" fillId="33" borderId="37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7" applyNumberFormat="1" applyFont="1" applyBorder="1">
      <alignment/>
      <protection/>
    </xf>
    <xf numFmtId="49" fontId="3" fillId="0" borderId="49" xfId="47" applyNumberFormat="1" applyFont="1" applyBorder="1">
      <alignment/>
      <protection/>
    </xf>
    <xf numFmtId="49" fontId="3" fillId="0" borderId="49" xfId="47" applyNumberFormat="1" applyFont="1" applyBorder="1" applyAlignment="1">
      <alignment horizontal="right"/>
      <protection/>
    </xf>
    <xf numFmtId="0" fontId="3" fillId="0" borderId="50" xfId="47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3" fillId="0" borderId="52" xfId="47" applyNumberFormat="1" applyFont="1" applyBorder="1">
      <alignment/>
      <protection/>
    </xf>
    <xf numFmtId="49" fontId="3" fillId="0" borderId="52" xfId="47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8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9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7" fillId="0" borderId="0" xfId="47">
      <alignment/>
      <protection/>
    </xf>
    <xf numFmtId="0" fontId="3" fillId="0" borderId="0" xfId="47" applyFont="1">
      <alignment/>
      <protection/>
    </xf>
    <xf numFmtId="0" fontId="14" fillId="0" borderId="0" xfId="47" applyFont="1" applyAlignment="1">
      <alignment horizontal="centerContinuous"/>
      <protection/>
    </xf>
    <xf numFmtId="0" fontId="15" fillId="0" borderId="0" xfId="47" applyFont="1" applyAlignment="1">
      <alignment horizontal="centerContinuous"/>
      <protection/>
    </xf>
    <xf numFmtId="0" fontId="15" fillId="0" borderId="0" xfId="47" applyFont="1" applyAlignment="1">
      <alignment horizontal="right"/>
      <protection/>
    </xf>
    <xf numFmtId="0" fontId="3" fillId="0" borderId="49" xfId="47" applyFont="1" applyBorder="1">
      <alignment/>
      <protection/>
    </xf>
    <xf numFmtId="0" fontId="5" fillId="0" borderId="50" xfId="47" applyFont="1" applyBorder="1" applyAlignment="1">
      <alignment horizontal="right"/>
      <protection/>
    </xf>
    <xf numFmtId="49" fontId="3" fillId="0" borderId="49" xfId="47" applyNumberFormat="1" applyFont="1" applyBorder="1" applyAlignment="1">
      <alignment horizontal="left"/>
      <protection/>
    </xf>
    <xf numFmtId="0" fontId="3" fillId="0" borderId="51" xfId="47" applyFont="1" applyBorder="1">
      <alignment/>
      <protection/>
    </xf>
    <xf numFmtId="0" fontId="3" fillId="0" borderId="52" xfId="47" applyFont="1" applyBorder="1">
      <alignment/>
      <protection/>
    </xf>
    <xf numFmtId="0" fontId="5" fillId="0" borderId="0" xfId="47" applyFont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Alignment="1">
      <alignment/>
      <protection/>
    </xf>
    <xf numFmtId="49" fontId="5" fillId="33" borderId="10" xfId="47" applyNumberFormat="1" applyFont="1" applyFill="1" applyBorder="1">
      <alignment/>
      <protection/>
    </xf>
    <xf numFmtId="0" fontId="5" fillId="33" borderId="18" xfId="47" applyFont="1" applyFill="1" applyBorder="1" applyAlignment="1">
      <alignment horizontal="center"/>
      <protection/>
    </xf>
    <xf numFmtId="0" fontId="5" fillId="33" borderId="18" xfId="47" applyNumberFormat="1" applyFont="1" applyFill="1" applyBorder="1" applyAlignment="1">
      <alignment horizontal="center"/>
      <protection/>
    </xf>
    <xf numFmtId="0" fontId="5" fillId="33" borderId="10" xfId="47" applyFont="1" applyFill="1" applyBorder="1" applyAlignment="1">
      <alignment horizontal="center"/>
      <protection/>
    </xf>
    <xf numFmtId="0" fontId="4" fillId="0" borderId="56" xfId="47" applyFont="1" applyBorder="1" applyAlignment="1">
      <alignment horizontal="center"/>
      <protection/>
    </xf>
    <xf numFmtId="49" fontId="4" fillId="0" borderId="56" xfId="47" applyNumberFormat="1" applyFont="1" applyBorder="1" applyAlignment="1">
      <alignment horizontal="left"/>
      <protection/>
    </xf>
    <xf numFmtId="0" fontId="16" fillId="0" borderId="0" xfId="47" applyFont="1">
      <alignment/>
      <protection/>
    </xf>
    <xf numFmtId="0" fontId="16" fillId="0" borderId="0" xfId="47" applyFont="1">
      <alignment/>
      <protection/>
    </xf>
    <xf numFmtId="0" fontId="3" fillId="33" borderId="10" xfId="47" applyFont="1" applyFill="1" applyBorder="1" applyAlignment="1">
      <alignment horizontal="center"/>
      <protection/>
    </xf>
    <xf numFmtId="49" fontId="17" fillId="33" borderId="10" xfId="47" applyNumberFormat="1" applyFont="1" applyFill="1" applyBorder="1" applyAlignment="1">
      <alignment horizontal="left"/>
      <protection/>
    </xf>
    <xf numFmtId="0" fontId="17" fillId="33" borderId="60" xfId="47" applyFont="1" applyFill="1" applyBorder="1">
      <alignment/>
      <protection/>
    </xf>
    <xf numFmtId="0" fontId="3" fillId="33" borderId="19" xfId="47" applyFont="1" applyFill="1" applyBorder="1" applyAlignment="1">
      <alignment horizontal="center"/>
      <protection/>
    </xf>
    <xf numFmtId="4" fontId="3" fillId="33" borderId="19" xfId="47" applyNumberFormat="1" applyFont="1" applyFill="1" applyBorder="1" applyAlignment="1">
      <alignment horizontal="right"/>
      <protection/>
    </xf>
    <xf numFmtId="4" fontId="3" fillId="33" borderId="18" xfId="47" applyNumberFormat="1" applyFont="1" applyFill="1" applyBorder="1" applyAlignment="1">
      <alignment horizontal="right"/>
      <protection/>
    </xf>
    <xf numFmtId="4" fontId="4" fillId="33" borderId="10" xfId="47" applyNumberFormat="1" applyFont="1" applyFill="1" applyBorder="1">
      <alignment/>
      <protection/>
    </xf>
    <xf numFmtId="3" fontId="7" fillId="0" borderId="0" xfId="47" applyNumberFormat="1">
      <alignment/>
      <protection/>
    </xf>
    <xf numFmtId="0" fontId="7" fillId="0" borderId="0" xfId="47" applyBorder="1">
      <alignment/>
      <protection/>
    </xf>
    <xf numFmtId="0" fontId="18" fillId="0" borderId="0" xfId="47" applyFont="1" applyAlignment="1">
      <alignment/>
      <protection/>
    </xf>
    <xf numFmtId="0" fontId="7" fillId="0" borderId="0" xfId="47" applyAlignment="1">
      <alignment horizontal="right"/>
      <protection/>
    </xf>
    <xf numFmtId="0" fontId="19" fillId="0" borderId="0" xfId="47" applyFont="1" applyBorder="1">
      <alignment/>
      <protection/>
    </xf>
    <xf numFmtId="3" fontId="19" fillId="0" borderId="0" xfId="47" applyNumberFormat="1" applyFont="1" applyBorder="1" applyAlignment="1">
      <alignment horizontal="right"/>
      <protection/>
    </xf>
    <xf numFmtId="4" fontId="19" fillId="0" borderId="0" xfId="47" applyNumberFormat="1" applyFont="1" applyBorder="1">
      <alignment/>
      <protection/>
    </xf>
    <xf numFmtId="0" fontId="18" fillId="0" borderId="0" xfId="47" applyFont="1" applyBorder="1" applyAlignment="1">
      <alignment/>
      <protection/>
    </xf>
    <xf numFmtId="0" fontId="7" fillId="0" borderId="0" xfId="47" applyBorder="1" applyAlignment="1">
      <alignment horizontal="right"/>
      <protection/>
    </xf>
    <xf numFmtId="0" fontId="5" fillId="0" borderId="10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1" xfId="47" applyFont="1" applyBorder="1" applyAlignment="1">
      <alignment horizontal="center"/>
      <protection/>
    </xf>
    <xf numFmtId="0" fontId="3" fillId="0" borderId="62" xfId="47" applyFont="1" applyBorder="1" applyAlignment="1">
      <alignment horizontal="center"/>
      <protection/>
    </xf>
    <xf numFmtId="0" fontId="3" fillId="0" borderId="63" xfId="47" applyFont="1" applyBorder="1" applyAlignment="1">
      <alignment horizontal="center"/>
      <protection/>
    </xf>
    <xf numFmtId="0" fontId="3" fillId="0" borderId="64" xfId="47" applyFont="1" applyBorder="1" applyAlignment="1">
      <alignment horizontal="center"/>
      <protection/>
    </xf>
    <xf numFmtId="0" fontId="3" fillId="0" borderId="65" xfId="47" applyFont="1" applyBorder="1" applyAlignment="1">
      <alignment horizontal="left"/>
      <protection/>
    </xf>
    <xf numFmtId="0" fontId="3" fillId="0" borderId="52" xfId="47" applyFont="1" applyBorder="1" applyAlignment="1">
      <alignment horizontal="left"/>
      <protection/>
    </xf>
    <xf numFmtId="0" fontId="3" fillId="0" borderId="66" xfId="47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9" xfId="0" applyNumberFormat="1" applyFont="1" applyFill="1" applyBorder="1" applyAlignment="1">
      <alignment horizontal="right"/>
    </xf>
    <xf numFmtId="0" fontId="13" fillId="0" borderId="0" xfId="47" applyFont="1" applyAlignment="1">
      <alignment horizontal="center"/>
      <protection/>
    </xf>
    <xf numFmtId="49" fontId="3" fillId="0" borderId="63" xfId="47" applyNumberFormat="1" applyFont="1" applyBorder="1" applyAlignment="1">
      <alignment horizontal="center"/>
      <protection/>
    </xf>
    <xf numFmtId="0" fontId="3" fillId="0" borderId="65" xfId="47" applyFont="1" applyBorder="1" applyAlignment="1">
      <alignment horizontal="center" shrinkToFit="1"/>
      <protection/>
    </xf>
    <xf numFmtId="0" fontId="3" fillId="0" borderId="52" xfId="47" applyFont="1" applyBorder="1" applyAlignment="1">
      <alignment horizontal="center" shrinkToFit="1"/>
      <protection/>
    </xf>
    <xf numFmtId="0" fontId="3" fillId="0" borderId="66" xfId="47" applyFont="1" applyBorder="1" applyAlignment="1">
      <alignment horizontal="center" shrinkToFit="1"/>
      <protection/>
    </xf>
    <xf numFmtId="0" fontId="38" fillId="0" borderId="56" xfId="47" applyFont="1" applyBorder="1" applyAlignment="1">
      <alignment horizontal="center"/>
      <protection/>
    </xf>
    <xf numFmtId="49" fontId="38" fillId="0" borderId="56" xfId="47" applyNumberFormat="1" applyFont="1" applyBorder="1" applyAlignment="1">
      <alignment horizontal="left"/>
      <protection/>
    </xf>
    <xf numFmtId="0" fontId="38" fillId="0" borderId="67" xfId="47" applyFont="1" applyBorder="1">
      <alignment/>
      <protection/>
    </xf>
    <xf numFmtId="0" fontId="39" fillId="0" borderId="47" xfId="47" applyFont="1" applyBorder="1" applyAlignment="1">
      <alignment horizontal="center"/>
      <protection/>
    </xf>
    <xf numFmtId="0" fontId="39" fillId="0" borderId="47" xfId="47" applyNumberFormat="1" applyFont="1" applyBorder="1" applyAlignment="1">
      <alignment horizontal="right"/>
      <protection/>
    </xf>
    <xf numFmtId="0" fontId="39" fillId="0" borderId="48" xfId="47" applyNumberFormat="1" applyFont="1" applyBorder="1">
      <alignment/>
      <protection/>
    </xf>
    <xf numFmtId="0" fontId="39" fillId="0" borderId="10" xfId="47" applyFont="1" applyBorder="1" applyAlignment="1">
      <alignment horizontal="center" vertical="top"/>
      <protection/>
    </xf>
    <xf numFmtId="0" fontId="59" fillId="0" borderId="10" xfId="46" applyFont="1" applyBorder="1" applyAlignment="1">
      <alignment horizontal="center"/>
      <protection/>
    </xf>
    <xf numFmtId="0" fontId="59" fillId="0" borderId="10" xfId="46" applyFont="1" applyBorder="1">
      <alignment/>
      <protection/>
    </xf>
    <xf numFmtId="49" fontId="39" fillId="0" borderId="10" xfId="47" applyNumberFormat="1" applyFont="1" applyBorder="1" applyAlignment="1">
      <alignment horizontal="center" shrinkToFit="1"/>
      <protection/>
    </xf>
    <xf numFmtId="4" fontId="39" fillId="0" borderId="10" xfId="47" applyNumberFormat="1" applyFont="1" applyBorder="1">
      <alignment/>
      <protection/>
    </xf>
    <xf numFmtId="0" fontId="39" fillId="0" borderId="10" xfId="47" applyFont="1" applyBorder="1" applyAlignment="1">
      <alignment vertical="top" wrapText="1"/>
      <protection/>
    </xf>
    <xf numFmtId="49" fontId="4" fillId="33" borderId="49" xfId="0" applyNumberFormat="1" applyFont="1" applyFill="1" applyBorder="1" applyAlignment="1">
      <alignment/>
    </xf>
    <xf numFmtId="49" fontId="4" fillId="33" borderId="68" xfId="0" applyNumberFormat="1" applyFont="1" applyFill="1" applyBorder="1" applyAlignment="1">
      <alignment/>
    </xf>
    <xf numFmtId="49" fontId="39" fillId="0" borderId="10" xfId="47" applyNumberFormat="1" applyFont="1" applyBorder="1" applyAlignment="1">
      <alignment horizontal="center" vertical="top"/>
      <protection/>
    </xf>
    <xf numFmtId="0" fontId="4" fillId="0" borderId="67" xfId="47" applyFont="1" applyBorder="1">
      <alignment/>
      <protection/>
    </xf>
    <xf numFmtId="0" fontId="3" fillId="0" borderId="47" xfId="47" applyFont="1" applyBorder="1" applyAlignment="1">
      <alignment horizontal="center"/>
      <protection/>
    </xf>
    <xf numFmtId="0" fontId="3" fillId="0" borderId="47" xfId="47" applyNumberFormat="1" applyFont="1" applyBorder="1" applyAlignment="1">
      <alignment horizontal="right"/>
      <protection/>
    </xf>
    <xf numFmtId="0" fontId="3" fillId="0" borderId="48" xfId="47" applyNumberFormat="1" applyFont="1" applyBorder="1">
      <alignment/>
      <protection/>
    </xf>
    <xf numFmtId="3" fontId="39" fillId="0" borderId="10" xfId="47" applyNumberFormat="1" applyFont="1" applyBorder="1" applyAlignment="1">
      <alignment horizontal="right"/>
      <protection/>
    </xf>
    <xf numFmtId="0" fontId="7" fillId="0" borderId="0" xfId="47" applyNumberFormat="1" applyBorder="1">
      <alignment/>
      <protection/>
    </xf>
    <xf numFmtId="0" fontId="7" fillId="0" borderId="42" xfId="47" applyBorder="1">
      <alignment/>
      <protection/>
    </xf>
    <xf numFmtId="0" fontId="39" fillId="0" borderId="10" xfId="47" applyFont="1" applyBorder="1" applyAlignment="1">
      <alignment horizontal="center"/>
      <protection/>
    </xf>
    <xf numFmtId="1" fontId="39" fillId="0" borderId="10" xfId="47" applyNumberFormat="1" applyFont="1" applyBorder="1" applyAlignment="1">
      <alignment horizontal="right"/>
      <protection/>
    </xf>
    <xf numFmtId="2" fontId="39" fillId="0" borderId="10" xfId="47" applyNumberFormat="1" applyFont="1" applyBorder="1">
      <alignment/>
      <protection/>
    </xf>
    <xf numFmtId="0" fontId="0" fillId="0" borderId="60" xfId="0" applyBorder="1" applyAlignment="1">
      <alignment/>
    </xf>
    <xf numFmtId="0" fontId="9" fillId="34" borderId="69" xfId="0" applyFont="1" applyFill="1" applyBorder="1" applyAlignment="1">
      <alignment/>
    </xf>
    <xf numFmtId="167" fontId="3" fillId="0" borderId="24" xfId="0" applyNumberFormat="1" applyFont="1" applyBorder="1" applyAlignment="1">
      <alignment horizontal="right"/>
    </xf>
    <xf numFmtId="167" fontId="8" fillId="33" borderId="59" xfId="0" applyNumberFormat="1" applyFont="1" applyFill="1" applyBorder="1" applyAlignment="1">
      <alignment horizontal="right"/>
    </xf>
    <xf numFmtId="0" fontId="0" fillId="0" borderId="60" xfId="0" applyBorder="1" applyAlignment="1">
      <alignment horizontal="right"/>
    </xf>
    <xf numFmtId="0" fontId="9" fillId="0" borderId="69" xfId="0" applyFont="1" applyBorder="1" applyAlignment="1">
      <alignment horizontal="right"/>
    </xf>
    <xf numFmtId="4" fontId="0" fillId="0" borderId="10" xfId="0" applyNumberFormat="1" applyFont="1" applyBorder="1" applyAlignment="1">
      <alignment vertical="center"/>
    </xf>
    <xf numFmtId="0" fontId="7" fillId="0" borderId="42" xfId="47" applyNumberFormat="1" applyBorder="1">
      <alignment/>
      <protection/>
    </xf>
    <xf numFmtId="4" fontId="39" fillId="0" borderId="10" xfId="47" applyNumberFormat="1" applyFont="1" applyBorder="1" applyAlignment="1" applyProtection="1">
      <alignment horizontal="right"/>
      <protection locked="0"/>
    </xf>
    <xf numFmtId="2" fontId="39" fillId="0" borderId="10" xfId="47" applyNumberFormat="1" applyFont="1" applyBorder="1" applyAlignment="1" applyProtection="1">
      <alignment horizontal="righ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cekal\Documents\VZ\2015\A3\D_DOKUMENTACE%20OBJEKT&#366;\INTERI&#201;R\Interi&#233;r-typ%20S-Rozpo&#269;et%20pro%201%20poko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cekal\Documents\VZ\2015\A3\D_DOKUMENTACE%20OBJEKT&#366;\INTERI&#201;R\Interi&#233;r-typ%20H-Rozpo&#269;et%20pro%201%20pok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</v>
          </cell>
          <cell r="C5" t="str">
            <v>Rekonstrukce kolejí- Blok A3</v>
          </cell>
        </row>
        <row r="7">
          <cell r="A7" t="str">
            <v>744</v>
          </cell>
          <cell r="C7" t="str">
            <v>SKM Vinařská 5, Brno</v>
          </cell>
        </row>
      </sheetData>
      <sheetData sheetId="1">
        <row r="8">
          <cell r="E8">
            <v>0</v>
          </cell>
          <cell r="F8">
            <v>59915</v>
          </cell>
          <cell r="G8">
            <v>0</v>
          </cell>
          <cell r="H8">
            <v>0</v>
          </cell>
          <cell r="I8">
            <v>0</v>
          </cell>
        </row>
        <row r="14">
          <cell r="H14">
            <v>0</v>
          </cell>
        </row>
      </sheetData>
      <sheetData sheetId="2">
        <row r="7">
          <cell r="B7" t="str">
            <v>766</v>
          </cell>
          <cell r="C7" t="str">
            <v>Konstrukce truhlářské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1"/>
  <sheetViews>
    <sheetView zoomScalePageLayoutView="0" workbookViewId="0" topLeftCell="A1">
      <selection activeCell="E7" sqref="E7"/>
    </sheetView>
  </sheetViews>
  <sheetFormatPr defaultColWidth="8.88671875" defaultRowHeight="15"/>
  <cols>
    <col min="1" max="1" width="2.4453125" style="0" bestFit="1" customWidth="1"/>
    <col min="2" max="2" width="17.10546875" style="0" customWidth="1"/>
    <col min="3" max="3" width="11.88671875" style="0" customWidth="1"/>
    <col min="4" max="4" width="13.99609375" style="0" customWidth="1"/>
    <col min="5" max="5" width="12.88671875" style="0" customWidth="1"/>
  </cols>
  <sheetData>
    <row r="4" ht="15">
      <c r="B4" s="1" t="s">
        <v>6</v>
      </c>
    </row>
    <row r="6" spans="1:5" s="9" customFormat="1" ht="20.25">
      <c r="A6" s="8"/>
      <c r="B6" s="8"/>
      <c r="C6" s="8" t="s">
        <v>2</v>
      </c>
      <c r="D6" s="8" t="s">
        <v>3</v>
      </c>
      <c r="E6" s="8" t="s">
        <v>4</v>
      </c>
    </row>
    <row r="7" spans="1:5" s="2" customFormat="1" ht="24.75" customHeight="1">
      <c r="A7" s="5" t="s">
        <v>0</v>
      </c>
      <c r="B7" s="5" t="s">
        <v>92</v>
      </c>
      <c r="C7" s="246">
        <f>'Interiér Vin-krycí list'!G30</f>
        <v>0</v>
      </c>
      <c r="D7" s="246">
        <f>ROUND(C7*0.21,1)</f>
        <v>0</v>
      </c>
      <c r="E7" s="246">
        <f>C7+D7</f>
        <v>0</v>
      </c>
    </row>
    <row r="8" spans="1:5" s="2" customFormat="1" ht="24.75" customHeight="1">
      <c r="A8" s="5" t="s">
        <v>1</v>
      </c>
      <c r="B8" s="5" t="s">
        <v>93</v>
      </c>
      <c r="C8" s="246">
        <f>'Interiér Zur-krycí list'!G30:G30</f>
        <v>0</v>
      </c>
      <c r="D8" s="246">
        <f>ROUND(C8*0.21,1)</f>
        <v>0</v>
      </c>
      <c r="E8" s="246">
        <f>C8+D8</f>
        <v>0</v>
      </c>
    </row>
    <row r="9" spans="1:5" s="4" customFormat="1" ht="24.75" customHeight="1">
      <c r="A9" s="6"/>
      <c r="B9" s="6" t="s">
        <v>5</v>
      </c>
      <c r="C9" s="7">
        <f>SUM(C7:C8)</f>
        <v>0</v>
      </c>
      <c r="D9" s="7">
        <f>SUM(D7:D8)</f>
        <v>0</v>
      </c>
      <c r="E9" s="7">
        <f>SUM(E7:E8)</f>
        <v>0</v>
      </c>
    </row>
    <row r="10" spans="3:5" ht="15">
      <c r="C10" s="3"/>
      <c r="D10" s="3"/>
      <c r="E10" s="3"/>
    </row>
    <row r="11" spans="3:5" ht="15">
      <c r="C11" s="3"/>
      <c r="D11" s="3"/>
      <c r="E11" s="3"/>
    </row>
  </sheetData>
  <sheetProtection password="CC82" sheet="1"/>
  <printOptions/>
  <pageMargins left="0.45" right="0.1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C23" sqref="C23"/>
    </sheetView>
  </sheetViews>
  <sheetFormatPr defaultColWidth="8.88671875" defaultRowHeight="15"/>
  <cols>
    <col min="1" max="1" width="1.5625" style="0" customWidth="1"/>
    <col min="2" max="2" width="11.6640625" style="0" customWidth="1"/>
    <col min="3" max="3" width="12.3359375" style="0" customWidth="1"/>
    <col min="4" max="4" width="11.3359375" style="0" customWidth="1"/>
    <col min="5" max="5" width="10.5546875" style="0" customWidth="1"/>
    <col min="6" max="6" width="10.10546875" style="0" customWidth="1"/>
    <col min="7" max="7" width="15.21484375" style="0" customWidth="1"/>
  </cols>
  <sheetData>
    <row r="1" spans="1:7" ht="24.75" customHeight="1" thickBot="1">
      <c r="A1" s="10" t="s">
        <v>7</v>
      </c>
      <c r="B1" s="11"/>
      <c r="C1" s="11"/>
      <c r="D1" s="11"/>
      <c r="E1" s="11"/>
      <c r="F1" s="11"/>
      <c r="G1" s="11"/>
    </row>
    <row r="2" spans="1:7" ht="12.75" customHeight="1">
      <c r="A2" s="12" t="s">
        <v>8</v>
      </c>
      <c r="B2" s="13"/>
      <c r="C2" s="14">
        <f>'[1]Rekapitulace'!H1</f>
        <v>0</v>
      </c>
      <c r="D2" s="14"/>
      <c r="E2" s="15"/>
      <c r="F2" s="16" t="s">
        <v>9</v>
      </c>
      <c r="G2" s="17"/>
    </row>
    <row r="3" spans="1:7" ht="3" customHeight="1" hidden="1">
      <c r="A3" s="18"/>
      <c r="B3" s="19"/>
      <c r="C3" s="20"/>
      <c r="D3" s="20"/>
      <c r="E3" s="21"/>
      <c r="F3" s="22"/>
      <c r="G3" s="23"/>
    </row>
    <row r="4" spans="1:7" ht="12" customHeight="1">
      <c r="A4" s="24" t="s">
        <v>10</v>
      </c>
      <c r="B4" s="19"/>
      <c r="C4" s="20" t="s">
        <v>11</v>
      </c>
      <c r="D4" s="20"/>
      <c r="E4" s="21"/>
      <c r="F4" s="22" t="s">
        <v>12</v>
      </c>
      <c r="G4" s="25"/>
    </row>
    <row r="5" spans="1:7" ht="12.75" customHeight="1">
      <c r="A5" s="26" t="s">
        <v>13</v>
      </c>
      <c r="B5" s="27"/>
      <c r="C5" s="28" t="s">
        <v>95</v>
      </c>
      <c r="D5" s="29"/>
      <c r="E5" s="27"/>
      <c r="F5" s="22" t="s">
        <v>14</v>
      </c>
      <c r="G5" s="23"/>
    </row>
    <row r="6" spans="1:15" ht="12.75" customHeight="1">
      <c r="A6" s="24" t="s">
        <v>15</v>
      </c>
      <c r="B6" s="19"/>
      <c r="C6" s="20" t="s">
        <v>16</v>
      </c>
      <c r="D6" s="20"/>
      <c r="E6" s="21"/>
      <c r="F6" s="30" t="s">
        <v>17</v>
      </c>
      <c r="G6" s="31">
        <v>0</v>
      </c>
      <c r="O6" s="32"/>
    </row>
    <row r="7" spans="1:7" ht="12.75" customHeight="1">
      <c r="A7" s="33" t="s">
        <v>18</v>
      </c>
      <c r="B7" s="34"/>
      <c r="C7" s="35" t="s">
        <v>19</v>
      </c>
      <c r="D7" s="36"/>
      <c r="E7" s="36"/>
      <c r="F7" s="37" t="s">
        <v>20</v>
      </c>
      <c r="G7" s="31">
        <f>IF(PocetMJ=0,,ROUND((G30+G32)/PocetMJ,1))</f>
        <v>0</v>
      </c>
    </row>
    <row r="8" spans="1:9" ht="15">
      <c r="A8" s="38" t="s">
        <v>21</v>
      </c>
      <c r="B8" s="22"/>
      <c r="C8" s="194"/>
      <c r="D8" s="194"/>
      <c r="E8" s="195"/>
      <c r="F8" s="39" t="s">
        <v>22</v>
      </c>
      <c r="G8" s="40"/>
      <c r="H8" s="41"/>
      <c r="I8" s="42"/>
    </row>
    <row r="9" spans="1:8" ht="15">
      <c r="A9" s="38" t="s">
        <v>23</v>
      </c>
      <c r="B9" s="22"/>
      <c r="C9" s="194">
        <f>Projektant</f>
        <v>0</v>
      </c>
      <c r="D9" s="194"/>
      <c r="E9" s="195"/>
      <c r="F9" s="22"/>
      <c r="G9" s="43"/>
      <c r="H9" s="44"/>
    </row>
    <row r="10" spans="1:8" ht="15">
      <c r="A10" s="38" t="s">
        <v>24</v>
      </c>
      <c r="B10" s="22"/>
      <c r="C10" s="194" t="s">
        <v>96</v>
      </c>
      <c r="D10" s="194"/>
      <c r="E10" s="194"/>
      <c r="F10" s="45"/>
      <c r="G10" s="46"/>
      <c r="H10" s="47"/>
    </row>
    <row r="11" spans="1:57" ht="13.5" customHeight="1">
      <c r="A11" s="38" t="s">
        <v>26</v>
      </c>
      <c r="B11" s="22"/>
      <c r="C11" s="194" t="s">
        <v>27</v>
      </c>
      <c r="D11" s="194"/>
      <c r="E11" s="194"/>
      <c r="F11" s="48" t="s">
        <v>28</v>
      </c>
      <c r="G11" s="49"/>
      <c r="H11" s="44"/>
      <c r="BA11" s="50"/>
      <c r="BB11" s="50"/>
      <c r="BC11" s="50"/>
      <c r="BD11" s="50"/>
      <c r="BE11" s="50"/>
    </row>
    <row r="12" spans="1:8" ht="12.75" customHeight="1">
      <c r="A12" s="51" t="s">
        <v>29</v>
      </c>
      <c r="B12" s="19"/>
      <c r="C12" s="196"/>
      <c r="D12" s="196"/>
      <c r="E12" s="196"/>
      <c r="F12" s="52" t="s">
        <v>30</v>
      </c>
      <c r="G12" s="53"/>
      <c r="H12" s="44"/>
    </row>
    <row r="13" spans="1:8" ht="28.5" customHeight="1" thickBot="1">
      <c r="A13" s="54" t="s">
        <v>31</v>
      </c>
      <c r="B13" s="55"/>
      <c r="C13" s="55"/>
      <c r="D13" s="55"/>
      <c r="E13" s="56"/>
      <c r="F13" s="56"/>
      <c r="G13" s="57"/>
      <c r="H13" s="44"/>
    </row>
    <row r="14" spans="1:7" ht="17.25" customHeight="1" thickBot="1">
      <c r="A14" s="58" t="s">
        <v>32</v>
      </c>
      <c r="B14" s="59"/>
      <c r="C14" s="60"/>
      <c r="D14" s="61" t="s">
        <v>33</v>
      </c>
      <c r="E14" s="62"/>
      <c r="F14" s="62"/>
      <c r="G14" s="60"/>
    </row>
    <row r="15" spans="1:7" ht="15.75" customHeight="1">
      <c r="A15" s="63"/>
      <c r="B15" s="64" t="s">
        <v>34</v>
      </c>
      <c r="C15" s="65">
        <f>'Interiér Vin-rekapitulace'!E8</f>
        <v>0</v>
      </c>
      <c r="D15" s="66"/>
      <c r="E15" s="67"/>
      <c r="F15" s="68"/>
      <c r="G15" s="65"/>
    </row>
    <row r="16" spans="1:7" ht="15.75" customHeight="1">
      <c r="A16" s="63" t="s">
        <v>35</v>
      </c>
      <c r="B16" s="64" t="s">
        <v>36</v>
      </c>
      <c r="C16" s="65">
        <f>'Interiér Vin-rekapitulace'!F8</f>
        <v>0</v>
      </c>
      <c r="D16" s="18"/>
      <c r="E16" s="69"/>
      <c r="F16" s="70"/>
      <c r="G16" s="65"/>
    </row>
    <row r="17" spans="1:7" ht="15.75" customHeight="1">
      <c r="A17" s="63" t="s">
        <v>37</v>
      </c>
      <c r="B17" s="64" t="s">
        <v>38</v>
      </c>
      <c r="C17" s="65">
        <f>'Interiér Vin-rekapitulace'!H8</f>
        <v>0</v>
      </c>
      <c r="D17" s="18"/>
      <c r="E17" s="69"/>
      <c r="F17" s="70"/>
      <c r="G17" s="65"/>
    </row>
    <row r="18" spans="1:7" ht="15.75" customHeight="1">
      <c r="A18" s="71" t="s">
        <v>39</v>
      </c>
      <c r="B18" s="72" t="s">
        <v>40</v>
      </c>
      <c r="C18" s="65">
        <f>'Interiér Vin-rekapitulace'!G8</f>
        <v>0</v>
      </c>
      <c r="D18" s="18"/>
      <c r="E18" s="69"/>
      <c r="F18" s="70"/>
      <c r="G18" s="65"/>
    </row>
    <row r="19" spans="1:7" ht="15.75" customHeight="1">
      <c r="A19" s="73" t="s">
        <v>41</v>
      </c>
      <c r="B19" s="64"/>
      <c r="C19" s="65">
        <f>SUM(C15:C18)</f>
        <v>0</v>
      </c>
      <c r="D19" s="18"/>
      <c r="E19" s="69"/>
      <c r="F19" s="70"/>
      <c r="G19" s="65"/>
    </row>
    <row r="20" spans="1:7" ht="15.75" customHeight="1">
      <c r="A20" s="73"/>
      <c r="B20" s="64"/>
      <c r="C20" s="65"/>
      <c r="D20" s="18"/>
      <c r="E20" s="69"/>
      <c r="F20" s="70"/>
      <c r="G20" s="65"/>
    </row>
    <row r="21" spans="1:7" ht="15.75" customHeight="1">
      <c r="A21" s="73" t="s">
        <v>42</v>
      </c>
      <c r="B21" s="64"/>
      <c r="C21" s="65">
        <f>'Interiér Vin-rekapitulace'!I8</f>
        <v>0</v>
      </c>
      <c r="D21" s="18"/>
      <c r="E21" s="69"/>
      <c r="F21" s="70"/>
      <c r="G21" s="65"/>
    </row>
    <row r="22" spans="1:7" ht="15.75" customHeight="1">
      <c r="A22" s="74" t="s">
        <v>43</v>
      </c>
      <c r="B22" s="75"/>
      <c r="C22" s="65">
        <f>C19+C21</f>
        <v>0</v>
      </c>
      <c r="D22" s="18" t="s">
        <v>44</v>
      </c>
      <c r="E22" s="69"/>
      <c r="F22" s="70"/>
      <c r="G22" s="65">
        <f>G23-SUM(G15:G21)</f>
        <v>0</v>
      </c>
    </row>
    <row r="23" spans="1:7" ht="15.75" customHeight="1" thickBot="1">
      <c r="A23" s="197" t="s">
        <v>45</v>
      </c>
      <c r="B23" s="198"/>
      <c r="C23" s="76">
        <f>C22+G23</f>
        <v>0</v>
      </c>
      <c r="D23" s="77" t="s">
        <v>46</v>
      </c>
      <c r="E23" s="78"/>
      <c r="F23" s="79"/>
      <c r="G23" s="65">
        <v>0</v>
      </c>
    </row>
    <row r="24" spans="1:7" ht="15">
      <c r="A24" s="80" t="s">
        <v>47</v>
      </c>
      <c r="B24" s="81"/>
      <c r="C24" s="82"/>
      <c r="D24" s="81" t="s">
        <v>48</v>
      </c>
      <c r="E24" s="81"/>
      <c r="F24" s="83" t="s">
        <v>49</v>
      </c>
      <c r="G24" s="84"/>
    </row>
    <row r="25" spans="1:7" ht="15">
      <c r="A25" s="74" t="s">
        <v>50</v>
      </c>
      <c r="B25" s="75"/>
      <c r="C25" s="85"/>
      <c r="D25" s="75" t="s">
        <v>50</v>
      </c>
      <c r="E25" s="86"/>
      <c r="F25" s="87" t="s">
        <v>50</v>
      </c>
      <c r="G25" s="88"/>
    </row>
    <row r="26" spans="1:7" ht="37.5" customHeight="1">
      <c r="A26" s="74" t="s">
        <v>51</v>
      </c>
      <c r="B26" s="89"/>
      <c r="C26" s="85"/>
      <c r="D26" s="75" t="s">
        <v>51</v>
      </c>
      <c r="E26" s="86"/>
      <c r="F26" s="87" t="s">
        <v>51</v>
      </c>
      <c r="G26" s="88"/>
    </row>
    <row r="27" spans="1:7" ht="15">
      <c r="A27" s="74"/>
      <c r="B27" s="90"/>
      <c r="C27" s="85"/>
      <c r="D27" s="75"/>
      <c r="E27" s="86"/>
      <c r="F27" s="87"/>
      <c r="G27" s="88"/>
    </row>
    <row r="28" spans="1:7" ht="15">
      <c r="A28" s="74" t="s">
        <v>52</v>
      </c>
      <c r="B28" s="75"/>
      <c r="C28" s="85"/>
      <c r="D28" s="87" t="s">
        <v>53</v>
      </c>
      <c r="E28" s="85"/>
      <c r="F28" s="91" t="s">
        <v>53</v>
      </c>
      <c r="G28" s="88"/>
    </row>
    <row r="29" spans="1:7" ht="69" customHeight="1">
      <c r="A29" s="74"/>
      <c r="B29" s="75"/>
      <c r="C29" s="92"/>
      <c r="D29" s="93"/>
      <c r="E29" s="92"/>
      <c r="F29" s="75"/>
      <c r="G29" s="88"/>
    </row>
    <row r="30" spans="1:7" ht="15">
      <c r="A30" s="94" t="s">
        <v>54</v>
      </c>
      <c r="B30" s="95"/>
      <c r="C30" s="96">
        <v>21</v>
      </c>
      <c r="D30" s="95" t="s">
        <v>55</v>
      </c>
      <c r="E30" s="97"/>
      <c r="F30" s="240"/>
      <c r="G30" s="242">
        <f>C23-G32</f>
        <v>0</v>
      </c>
    </row>
    <row r="31" spans="1:7" ht="15">
      <c r="A31" s="94" t="s">
        <v>56</v>
      </c>
      <c r="B31" s="95"/>
      <c r="C31" s="96">
        <f>SazbaDPH1</f>
        <v>21</v>
      </c>
      <c r="D31" s="95" t="s">
        <v>57</v>
      </c>
      <c r="E31" s="97"/>
      <c r="F31" s="240"/>
      <c r="G31" s="242">
        <f>ROUND(PRODUCT(G30,C31/100),1)</f>
        <v>0</v>
      </c>
    </row>
    <row r="32" spans="1:7" ht="15">
      <c r="A32" s="94" t="s">
        <v>54</v>
      </c>
      <c r="B32" s="95"/>
      <c r="C32" s="96">
        <v>0</v>
      </c>
      <c r="D32" s="95" t="s">
        <v>57</v>
      </c>
      <c r="E32" s="97"/>
      <c r="F32" s="240"/>
      <c r="G32" s="242">
        <v>0</v>
      </c>
    </row>
    <row r="33" spans="1:7" ht="15">
      <c r="A33" s="94" t="s">
        <v>56</v>
      </c>
      <c r="B33" s="98"/>
      <c r="C33" s="99">
        <f>SazbaDPH2</f>
        <v>0</v>
      </c>
      <c r="D33" s="95" t="s">
        <v>57</v>
      </c>
      <c r="E33" s="70"/>
      <c r="F33" s="240"/>
      <c r="G33" s="242">
        <f>ROUND(PRODUCT(G32,C33/100),0)</f>
        <v>0</v>
      </c>
    </row>
    <row r="34" spans="1:7" s="103" customFormat="1" ht="19.5" customHeight="1" thickBot="1">
      <c r="A34" s="100" t="s">
        <v>58</v>
      </c>
      <c r="B34" s="101"/>
      <c r="C34" s="101"/>
      <c r="D34" s="101"/>
      <c r="E34" s="102"/>
      <c r="F34" s="241"/>
      <c r="G34" s="243">
        <f>SUM(G30:G33)</f>
        <v>0</v>
      </c>
    </row>
    <row r="36" spans="1:8" ht="15">
      <c r="A36" s="104" t="s">
        <v>59</v>
      </c>
      <c r="B36" s="104"/>
      <c r="C36" s="104"/>
      <c r="D36" s="104"/>
      <c r="E36" s="104"/>
      <c r="F36" s="104"/>
      <c r="G36" s="104"/>
      <c r="H36" t="s">
        <v>60</v>
      </c>
    </row>
    <row r="37" spans="1:8" ht="14.25" customHeight="1">
      <c r="A37" s="104"/>
      <c r="B37" s="199"/>
      <c r="C37" s="199"/>
      <c r="D37" s="199"/>
      <c r="E37" s="199"/>
      <c r="F37" s="199"/>
      <c r="G37" s="199"/>
      <c r="H37" t="s">
        <v>60</v>
      </c>
    </row>
    <row r="38" spans="1:8" ht="12.75" customHeight="1">
      <c r="A38" s="105"/>
      <c r="B38" s="199"/>
      <c r="C38" s="199"/>
      <c r="D38" s="199"/>
      <c r="E38" s="199"/>
      <c r="F38" s="199"/>
      <c r="G38" s="199"/>
      <c r="H38" t="s">
        <v>60</v>
      </c>
    </row>
    <row r="39" spans="1:8" ht="15">
      <c r="A39" s="105"/>
      <c r="B39" s="199"/>
      <c r="C39" s="199"/>
      <c r="D39" s="199"/>
      <c r="E39" s="199"/>
      <c r="F39" s="199"/>
      <c r="G39" s="199"/>
      <c r="H39" t="s">
        <v>60</v>
      </c>
    </row>
    <row r="40" spans="1:8" ht="15">
      <c r="A40" s="105"/>
      <c r="B40" s="199"/>
      <c r="C40" s="199"/>
      <c r="D40" s="199"/>
      <c r="E40" s="199"/>
      <c r="F40" s="199"/>
      <c r="G40" s="199"/>
      <c r="H40" t="s">
        <v>60</v>
      </c>
    </row>
    <row r="41" spans="1:8" ht="15">
      <c r="A41" s="105"/>
      <c r="B41" s="199"/>
      <c r="C41" s="199"/>
      <c r="D41" s="199"/>
      <c r="E41" s="199"/>
      <c r="F41" s="199"/>
      <c r="G41" s="199"/>
      <c r="H41" t="s">
        <v>60</v>
      </c>
    </row>
    <row r="42" spans="1:8" ht="15">
      <c r="A42" s="105"/>
      <c r="B42" s="199"/>
      <c r="C42" s="199"/>
      <c r="D42" s="199"/>
      <c r="E42" s="199"/>
      <c r="F42" s="199"/>
      <c r="G42" s="199"/>
      <c r="H42" t="s">
        <v>60</v>
      </c>
    </row>
    <row r="43" spans="1:8" ht="15">
      <c r="A43" s="105"/>
      <c r="B43" s="199"/>
      <c r="C43" s="199"/>
      <c r="D43" s="199"/>
      <c r="E43" s="199"/>
      <c r="F43" s="199"/>
      <c r="G43" s="199"/>
      <c r="H43" t="s">
        <v>60</v>
      </c>
    </row>
    <row r="44" spans="1:8" ht="15">
      <c r="A44" s="105"/>
      <c r="B44" s="199"/>
      <c r="C44" s="199"/>
      <c r="D44" s="199"/>
      <c r="E44" s="199"/>
      <c r="F44" s="199"/>
      <c r="G44" s="199"/>
      <c r="H44" t="s">
        <v>60</v>
      </c>
    </row>
    <row r="45" spans="1:8" ht="0.75" customHeight="1">
      <c r="A45" s="105"/>
      <c r="B45" s="199"/>
      <c r="C45" s="199"/>
      <c r="D45" s="199"/>
      <c r="E45" s="199"/>
      <c r="F45" s="199"/>
      <c r="G45" s="199"/>
      <c r="H45" t="s">
        <v>60</v>
      </c>
    </row>
    <row r="46" spans="2:7" ht="15">
      <c r="B46" s="200"/>
      <c r="C46" s="200"/>
      <c r="D46" s="200"/>
      <c r="E46" s="200"/>
      <c r="F46" s="200"/>
      <c r="G46" s="200"/>
    </row>
    <row r="47" spans="2:7" ht="15">
      <c r="B47" s="200"/>
      <c r="C47" s="200"/>
      <c r="D47" s="200"/>
      <c r="E47" s="200"/>
      <c r="F47" s="200"/>
      <c r="G47" s="200"/>
    </row>
    <row r="48" spans="2:7" ht="15">
      <c r="B48" s="200"/>
      <c r="C48" s="200"/>
      <c r="D48" s="200"/>
      <c r="E48" s="200"/>
      <c r="F48" s="200"/>
      <c r="G48" s="200"/>
    </row>
    <row r="49" spans="2:7" ht="15">
      <c r="B49" s="200"/>
      <c r="C49" s="200"/>
      <c r="D49" s="200"/>
      <c r="E49" s="200"/>
      <c r="F49" s="200"/>
      <c r="G49" s="200"/>
    </row>
    <row r="50" spans="2:7" ht="15">
      <c r="B50" s="200"/>
      <c r="C50" s="200"/>
      <c r="D50" s="200"/>
      <c r="E50" s="200"/>
      <c r="F50" s="200"/>
      <c r="G50" s="200"/>
    </row>
    <row r="51" spans="2:7" ht="15">
      <c r="B51" s="200"/>
      <c r="C51" s="200"/>
      <c r="D51" s="200"/>
      <c r="E51" s="200"/>
      <c r="F51" s="200"/>
      <c r="G51" s="200"/>
    </row>
    <row r="52" spans="2:7" ht="15">
      <c r="B52" s="200"/>
      <c r="C52" s="200"/>
      <c r="D52" s="200"/>
      <c r="E52" s="200"/>
      <c r="F52" s="200"/>
      <c r="G52" s="200"/>
    </row>
    <row r="53" spans="2:7" ht="15">
      <c r="B53" s="200"/>
      <c r="C53" s="200"/>
      <c r="D53" s="200"/>
      <c r="E53" s="200"/>
      <c r="F53" s="200"/>
      <c r="G53" s="200"/>
    </row>
    <row r="54" spans="2:7" ht="15">
      <c r="B54" s="200"/>
      <c r="C54" s="200"/>
      <c r="D54" s="200"/>
      <c r="E54" s="200"/>
      <c r="F54" s="200"/>
      <c r="G54" s="200"/>
    </row>
    <row r="55" spans="2:7" ht="15">
      <c r="B55" s="200"/>
      <c r="C55" s="200"/>
      <c r="D55" s="200"/>
      <c r="E55" s="200"/>
      <c r="F55" s="200"/>
      <c r="G55" s="200"/>
    </row>
  </sheetData>
  <sheetProtection password="CC82" sheet="1"/>
  <mergeCells count="17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C23" sqref="C23"/>
    </sheetView>
  </sheetViews>
  <sheetFormatPr defaultColWidth="8.88671875" defaultRowHeight="15"/>
  <cols>
    <col min="1" max="1" width="4.5546875" style="0" customWidth="1"/>
    <col min="2" max="2" width="4.77734375" style="0" customWidth="1"/>
    <col min="3" max="3" width="8.88671875" style="0" customWidth="1"/>
    <col min="4" max="4" width="12.3359375" style="0" customWidth="1"/>
    <col min="5" max="5" width="8.77734375" style="0" customWidth="1"/>
    <col min="6" max="6" width="8.4453125" style="0" customWidth="1"/>
    <col min="7" max="7" width="8.5546875" style="0" customWidth="1"/>
    <col min="8" max="8" width="8.6640625" style="0" customWidth="1"/>
    <col min="9" max="9" width="8.3359375" style="0" customWidth="1"/>
  </cols>
  <sheetData>
    <row r="1" spans="1:9" ht="15" thickTop="1">
      <c r="A1" s="201" t="s">
        <v>61</v>
      </c>
      <c r="B1" s="202"/>
      <c r="C1" s="35" t="s">
        <v>19</v>
      </c>
      <c r="D1" s="107"/>
      <c r="E1" s="108"/>
      <c r="F1" s="107"/>
      <c r="G1" s="109" t="s">
        <v>62</v>
      </c>
      <c r="H1" s="110"/>
      <c r="I1" s="111"/>
    </row>
    <row r="2" spans="1:9" ht="15" thickBot="1">
      <c r="A2" s="203" t="s">
        <v>63</v>
      </c>
      <c r="B2" s="204"/>
      <c r="C2" s="28" t="s">
        <v>116</v>
      </c>
      <c r="D2" s="112"/>
      <c r="E2" s="113"/>
      <c r="F2" s="112"/>
      <c r="G2" s="205" t="s">
        <v>94</v>
      </c>
      <c r="H2" s="206"/>
      <c r="I2" s="207"/>
    </row>
    <row r="3" spans="1:9" ht="15" thickTop="1">
      <c r="A3" s="86"/>
      <c r="B3" s="86"/>
      <c r="C3" s="86"/>
      <c r="D3" s="86"/>
      <c r="E3" s="86"/>
      <c r="F3" s="75"/>
      <c r="G3" s="86"/>
      <c r="H3" s="86"/>
      <c r="I3" s="86"/>
    </row>
    <row r="4" spans="1:9" ht="19.5" customHeight="1">
      <c r="A4" s="114" t="s">
        <v>64</v>
      </c>
      <c r="B4" s="115"/>
      <c r="C4" s="115"/>
      <c r="D4" s="115"/>
      <c r="E4" s="116"/>
      <c r="F4" s="115"/>
      <c r="G4" s="115"/>
      <c r="H4" s="115"/>
      <c r="I4" s="115"/>
    </row>
    <row r="5" spans="1:9" ht="15" thickBot="1">
      <c r="A5" s="86"/>
      <c r="B5" s="86"/>
      <c r="C5" s="86"/>
      <c r="D5" s="86"/>
      <c r="E5" s="86"/>
      <c r="F5" s="86"/>
      <c r="G5" s="86"/>
      <c r="H5" s="86"/>
      <c r="I5" s="86"/>
    </row>
    <row r="6" spans="1:9" s="44" customFormat="1" ht="15" thickBot="1">
      <c r="A6" s="117"/>
      <c r="B6" s="118" t="s">
        <v>65</v>
      </c>
      <c r="C6" s="118"/>
      <c r="D6" s="119"/>
      <c r="E6" s="120" t="s">
        <v>66</v>
      </c>
      <c r="F6" s="121" t="s">
        <v>67</v>
      </c>
      <c r="G6" s="121" t="s">
        <v>68</v>
      </c>
      <c r="H6" s="121" t="s">
        <v>69</v>
      </c>
      <c r="I6" s="122" t="s">
        <v>42</v>
      </c>
    </row>
    <row r="7" spans="1:9" s="44" customFormat="1" ht="15" thickBot="1">
      <c r="A7" s="123" t="str">
        <f>'[1]Položky'!B7</f>
        <v>766</v>
      </c>
      <c r="B7" s="124" t="str">
        <f>'[1]Položky'!C7</f>
        <v>Konstrukce truhlářské</v>
      </c>
      <c r="C7" s="75"/>
      <c r="D7" s="125"/>
      <c r="E7" s="126">
        <v>0</v>
      </c>
      <c r="F7" s="127">
        <f>'Interiér Vin-položky'!G25</f>
        <v>0</v>
      </c>
      <c r="G7" s="127">
        <v>0</v>
      </c>
      <c r="H7" s="127">
        <v>0</v>
      </c>
      <c r="I7" s="128">
        <v>0</v>
      </c>
    </row>
    <row r="8" spans="1:9" s="135" customFormat="1" ht="13.5" thickBot="1">
      <c r="A8" s="129"/>
      <c r="B8" s="130" t="s">
        <v>70</v>
      </c>
      <c r="C8" s="130"/>
      <c r="D8" s="131"/>
      <c r="E8" s="132">
        <f>SUM(E7:E7)</f>
        <v>0</v>
      </c>
      <c r="F8" s="133">
        <f>SUM(F7:F7)</f>
        <v>0</v>
      </c>
      <c r="G8" s="133">
        <f>SUM(G7:G7)</f>
        <v>0</v>
      </c>
      <c r="H8" s="133">
        <f>SUM(H7:H7)</f>
        <v>0</v>
      </c>
      <c r="I8" s="134">
        <f>SUM(I7:I7)</f>
        <v>0</v>
      </c>
    </row>
    <row r="9" spans="1:9" ht="15">
      <c r="A9" s="75"/>
      <c r="B9" s="75"/>
      <c r="C9" s="75"/>
      <c r="D9" s="75"/>
      <c r="E9" s="75"/>
      <c r="F9" s="75"/>
      <c r="G9" s="75"/>
      <c r="H9" s="75"/>
      <c r="I9" s="75"/>
    </row>
    <row r="10" spans="1:57" ht="19.5" customHeight="1">
      <c r="A10" s="115" t="s">
        <v>71</v>
      </c>
      <c r="B10" s="115"/>
      <c r="C10" s="115"/>
      <c r="D10" s="115"/>
      <c r="E10" s="115"/>
      <c r="F10" s="115"/>
      <c r="G10" s="136"/>
      <c r="H10" s="115"/>
      <c r="I10" s="115"/>
      <c r="BA10" s="50"/>
      <c r="BB10" s="50"/>
      <c r="BC10" s="50"/>
      <c r="BD10" s="50"/>
      <c r="BE10" s="50"/>
    </row>
    <row r="11" spans="1:9" ht="15" thickBot="1">
      <c r="A11" s="86"/>
      <c r="B11" s="86"/>
      <c r="C11" s="86"/>
      <c r="D11" s="86"/>
      <c r="E11" s="86"/>
      <c r="F11" s="86"/>
      <c r="G11" s="86"/>
      <c r="H11" s="86"/>
      <c r="I11" s="86"/>
    </row>
    <row r="12" spans="1:9" ht="15">
      <c r="A12" s="80" t="s">
        <v>72</v>
      </c>
      <c r="B12" s="81"/>
      <c r="C12" s="81"/>
      <c r="D12" s="137"/>
      <c r="E12" s="138" t="s">
        <v>73</v>
      </c>
      <c r="F12" s="139" t="s">
        <v>74</v>
      </c>
      <c r="G12" s="140" t="s">
        <v>75</v>
      </c>
      <c r="H12" s="141"/>
      <c r="I12" s="142" t="s">
        <v>73</v>
      </c>
    </row>
    <row r="13" spans="1:53" ht="15">
      <c r="A13" s="73"/>
      <c r="B13" s="64"/>
      <c r="C13" s="64"/>
      <c r="D13" s="143"/>
      <c r="E13" s="144"/>
      <c r="F13" s="145"/>
      <c r="G13" s="146">
        <v>0</v>
      </c>
      <c r="H13" s="147"/>
      <c r="I13" s="148">
        <f>E13+F13*G13/100</f>
        <v>0</v>
      </c>
      <c r="BA13">
        <v>8</v>
      </c>
    </row>
    <row r="14" spans="1:9" ht="15" thickBot="1">
      <c r="A14" s="149"/>
      <c r="B14" s="150" t="s">
        <v>76</v>
      </c>
      <c r="C14" s="151"/>
      <c r="D14" s="152"/>
      <c r="E14" s="153"/>
      <c r="F14" s="154"/>
      <c r="G14" s="154"/>
      <c r="H14" s="208">
        <f>SUM(H13:H13)</f>
        <v>0</v>
      </c>
      <c r="I14" s="209"/>
    </row>
    <row r="16" spans="2:9" ht="15">
      <c r="B16" s="135"/>
      <c r="F16" s="155"/>
      <c r="G16" s="156"/>
      <c r="H16" s="156"/>
      <c r="I16" s="3"/>
    </row>
    <row r="17" spans="6:9" ht="15">
      <c r="F17" s="155"/>
      <c r="G17" s="156"/>
      <c r="H17" s="156"/>
      <c r="I17" s="3"/>
    </row>
    <row r="18" spans="6:9" ht="15">
      <c r="F18" s="155"/>
      <c r="G18" s="156"/>
      <c r="H18" s="156"/>
      <c r="I18" s="3"/>
    </row>
    <row r="19" spans="6:9" ht="15">
      <c r="F19" s="155"/>
      <c r="G19" s="156"/>
      <c r="H19" s="156"/>
      <c r="I19" s="3"/>
    </row>
    <row r="20" spans="6:9" ht="15">
      <c r="F20" s="155"/>
      <c r="G20" s="156"/>
      <c r="H20" s="156"/>
      <c r="I20" s="3"/>
    </row>
    <row r="21" spans="6:9" ht="15">
      <c r="F21" s="155"/>
      <c r="G21" s="156"/>
      <c r="H21" s="156"/>
      <c r="I21" s="3"/>
    </row>
    <row r="22" spans="6:9" ht="15">
      <c r="F22" s="155"/>
      <c r="G22" s="156"/>
      <c r="H22" s="156"/>
      <c r="I22" s="3"/>
    </row>
    <row r="23" spans="6:9" ht="15">
      <c r="F23" s="155"/>
      <c r="G23" s="156"/>
      <c r="H23" s="156"/>
      <c r="I23" s="3"/>
    </row>
    <row r="24" spans="6:9" ht="15">
      <c r="F24" s="155"/>
      <c r="G24" s="156"/>
      <c r="H24" s="156"/>
      <c r="I24" s="3"/>
    </row>
    <row r="25" spans="6:9" ht="15">
      <c r="F25" s="155"/>
      <c r="G25" s="156"/>
      <c r="H25" s="156"/>
      <c r="I25" s="3"/>
    </row>
    <row r="26" spans="6:9" ht="15">
      <c r="F26" s="155"/>
      <c r="G26" s="156"/>
      <c r="H26" s="156"/>
      <c r="I26" s="3"/>
    </row>
    <row r="27" spans="6:9" ht="15">
      <c r="F27" s="155"/>
      <c r="G27" s="156"/>
      <c r="H27" s="156"/>
      <c r="I27" s="3"/>
    </row>
    <row r="28" spans="6:9" ht="15">
      <c r="F28" s="155"/>
      <c r="G28" s="156"/>
      <c r="H28" s="156"/>
      <c r="I28" s="3"/>
    </row>
    <row r="29" spans="6:9" ht="15">
      <c r="F29" s="155"/>
      <c r="G29" s="156"/>
      <c r="H29" s="156"/>
      <c r="I29" s="3"/>
    </row>
    <row r="30" spans="6:9" ht="15">
      <c r="F30" s="155"/>
      <c r="G30" s="156"/>
      <c r="H30" s="156"/>
      <c r="I30" s="3"/>
    </row>
    <row r="31" spans="6:9" ht="15">
      <c r="F31" s="155"/>
      <c r="G31" s="156"/>
      <c r="H31" s="156"/>
      <c r="I31" s="3"/>
    </row>
    <row r="32" spans="6:9" ht="15">
      <c r="F32" s="155"/>
      <c r="G32" s="156"/>
      <c r="H32" s="156"/>
      <c r="I32" s="3"/>
    </row>
    <row r="33" spans="6:9" ht="15">
      <c r="F33" s="155"/>
      <c r="G33" s="156"/>
      <c r="H33" s="156"/>
      <c r="I33" s="3"/>
    </row>
    <row r="34" spans="6:9" ht="15">
      <c r="F34" s="155"/>
      <c r="G34" s="156"/>
      <c r="H34" s="156"/>
      <c r="I34" s="3"/>
    </row>
    <row r="35" spans="6:9" ht="15">
      <c r="F35" s="155"/>
      <c r="G35" s="156"/>
      <c r="H35" s="156"/>
      <c r="I35" s="3"/>
    </row>
    <row r="36" spans="6:9" ht="15">
      <c r="F36" s="155"/>
      <c r="G36" s="156"/>
      <c r="H36" s="156"/>
      <c r="I36" s="3"/>
    </row>
    <row r="37" spans="6:9" ht="15">
      <c r="F37" s="155"/>
      <c r="G37" s="156"/>
      <c r="H37" s="156"/>
      <c r="I37" s="3"/>
    </row>
    <row r="38" spans="6:9" ht="15">
      <c r="F38" s="155"/>
      <c r="G38" s="156"/>
      <c r="H38" s="156"/>
      <c r="I38" s="3"/>
    </row>
    <row r="39" spans="6:9" ht="15">
      <c r="F39" s="155"/>
      <c r="G39" s="156"/>
      <c r="H39" s="156"/>
      <c r="I39" s="3"/>
    </row>
    <row r="40" spans="6:9" ht="15">
      <c r="F40" s="155"/>
      <c r="G40" s="156"/>
      <c r="H40" s="156"/>
      <c r="I40" s="3"/>
    </row>
    <row r="41" spans="6:9" ht="15">
      <c r="F41" s="155"/>
      <c r="G41" s="156"/>
      <c r="H41" s="156"/>
      <c r="I41" s="3"/>
    </row>
    <row r="42" spans="6:9" ht="15">
      <c r="F42" s="155"/>
      <c r="G42" s="156"/>
      <c r="H42" s="156"/>
      <c r="I42" s="3"/>
    </row>
    <row r="43" spans="6:9" ht="15">
      <c r="F43" s="155"/>
      <c r="G43" s="156"/>
      <c r="H43" s="156"/>
      <c r="I43" s="3"/>
    </row>
    <row r="44" spans="6:9" ht="15">
      <c r="F44" s="155"/>
      <c r="G44" s="156"/>
      <c r="H44" s="156"/>
      <c r="I44" s="3"/>
    </row>
    <row r="45" spans="6:9" ht="15">
      <c r="F45" s="155"/>
      <c r="G45" s="156"/>
      <c r="H45" s="156"/>
      <c r="I45" s="3"/>
    </row>
    <row r="46" spans="6:9" ht="15">
      <c r="F46" s="155"/>
      <c r="G46" s="156"/>
      <c r="H46" s="156"/>
      <c r="I46" s="3"/>
    </row>
    <row r="47" spans="6:9" ht="15">
      <c r="F47" s="155"/>
      <c r="G47" s="156"/>
      <c r="H47" s="156"/>
      <c r="I47" s="3"/>
    </row>
    <row r="48" spans="6:9" ht="15">
      <c r="F48" s="155"/>
      <c r="G48" s="156"/>
      <c r="H48" s="156"/>
      <c r="I48" s="3"/>
    </row>
    <row r="49" spans="6:9" ht="15">
      <c r="F49" s="155"/>
      <c r="G49" s="156"/>
      <c r="H49" s="156"/>
      <c r="I49" s="3"/>
    </row>
    <row r="50" spans="6:9" ht="15">
      <c r="F50" s="155"/>
      <c r="G50" s="156"/>
      <c r="H50" s="156"/>
      <c r="I50" s="3"/>
    </row>
    <row r="51" spans="6:9" ht="15">
      <c r="F51" s="155"/>
      <c r="G51" s="156"/>
      <c r="H51" s="156"/>
      <c r="I51" s="3"/>
    </row>
    <row r="52" spans="6:9" ht="15">
      <c r="F52" s="155"/>
      <c r="G52" s="156"/>
      <c r="H52" s="156"/>
      <c r="I52" s="3"/>
    </row>
    <row r="53" spans="6:9" ht="15">
      <c r="F53" s="155"/>
      <c r="G53" s="156"/>
      <c r="H53" s="156"/>
      <c r="I53" s="3"/>
    </row>
    <row r="54" spans="6:9" ht="15">
      <c r="F54" s="155"/>
      <c r="G54" s="156"/>
      <c r="H54" s="156"/>
      <c r="I54" s="3"/>
    </row>
    <row r="55" spans="6:9" ht="15">
      <c r="F55" s="155"/>
      <c r="G55" s="156"/>
      <c r="H55" s="156"/>
      <c r="I55" s="3"/>
    </row>
    <row r="56" spans="6:9" ht="15">
      <c r="F56" s="155"/>
      <c r="G56" s="156"/>
      <c r="H56" s="156"/>
      <c r="I56" s="3"/>
    </row>
    <row r="57" spans="6:9" ht="15">
      <c r="F57" s="155"/>
      <c r="G57" s="156"/>
      <c r="H57" s="156"/>
      <c r="I57" s="3"/>
    </row>
    <row r="58" spans="6:9" ht="15">
      <c r="F58" s="155"/>
      <c r="G58" s="156"/>
      <c r="H58" s="156"/>
      <c r="I58" s="3"/>
    </row>
    <row r="59" spans="6:9" ht="15">
      <c r="F59" s="155"/>
      <c r="G59" s="156"/>
      <c r="H59" s="156"/>
      <c r="I59" s="3"/>
    </row>
    <row r="60" spans="6:9" ht="15">
      <c r="F60" s="155"/>
      <c r="G60" s="156"/>
      <c r="H60" s="156"/>
      <c r="I60" s="3"/>
    </row>
    <row r="61" spans="6:9" ht="15">
      <c r="F61" s="155"/>
      <c r="G61" s="156"/>
      <c r="H61" s="156"/>
      <c r="I61" s="3"/>
    </row>
    <row r="62" spans="6:9" ht="15">
      <c r="F62" s="155"/>
      <c r="G62" s="156"/>
      <c r="H62" s="156"/>
      <c r="I62" s="3"/>
    </row>
    <row r="63" spans="6:9" ht="15">
      <c r="F63" s="155"/>
      <c r="G63" s="156"/>
      <c r="H63" s="156"/>
      <c r="I63" s="3"/>
    </row>
    <row r="64" spans="6:9" ht="15">
      <c r="F64" s="155"/>
      <c r="G64" s="156"/>
      <c r="H64" s="156"/>
      <c r="I64" s="3"/>
    </row>
    <row r="65" spans="6:9" ht="15">
      <c r="F65" s="155"/>
      <c r="G65" s="156"/>
      <c r="H65" s="156"/>
      <c r="I65" s="3"/>
    </row>
  </sheetData>
  <sheetProtection password="CC82" sheet="1"/>
  <mergeCells count="4">
    <mergeCell ref="A1:B1"/>
    <mergeCell ref="A2:B2"/>
    <mergeCell ref="G2:I2"/>
    <mergeCell ref="H14:I1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98"/>
  <sheetViews>
    <sheetView zoomScalePageLayoutView="0" workbookViewId="0" topLeftCell="A4">
      <selection activeCell="F9" sqref="F9"/>
    </sheetView>
  </sheetViews>
  <sheetFormatPr defaultColWidth="8.88671875" defaultRowHeight="15"/>
  <cols>
    <col min="1" max="1" width="3.4453125" style="157" customWidth="1"/>
    <col min="2" max="2" width="8.99609375" style="157" customWidth="1"/>
    <col min="3" max="3" width="31.4453125" style="157" customWidth="1"/>
    <col min="4" max="4" width="4.3359375" style="157" customWidth="1"/>
    <col min="5" max="5" width="6.6640625" style="188" customWidth="1"/>
    <col min="6" max="6" width="7.6640625" style="157" customWidth="1"/>
    <col min="7" max="7" width="10.77734375" style="157" customWidth="1"/>
    <col min="8" max="11" width="8.88671875" style="157" customWidth="1"/>
    <col min="12" max="12" width="58.6640625" style="157" customWidth="1"/>
    <col min="13" max="13" width="35.21484375" style="157" customWidth="1"/>
    <col min="14" max="16384" width="8.88671875" style="157" customWidth="1"/>
  </cols>
  <sheetData>
    <row r="1" spans="1:7" ht="15">
      <c r="A1" s="210" t="s">
        <v>77</v>
      </c>
      <c r="B1" s="210"/>
      <c r="C1" s="210"/>
      <c r="D1" s="210"/>
      <c r="E1" s="210"/>
      <c r="F1" s="210"/>
      <c r="G1" s="210"/>
    </row>
    <row r="2" spans="1:7" ht="14.25" customHeight="1" thickBot="1">
      <c r="A2" s="158"/>
      <c r="B2" s="159"/>
      <c r="C2" s="160"/>
      <c r="D2" s="160"/>
      <c r="E2" s="161"/>
      <c r="F2" s="160"/>
      <c r="G2" s="160"/>
    </row>
    <row r="3" spans="1:7" ht="13.5" thickTop="1">
      <c r="A3" s="201" t="s">
        <v>61</v>
      </c>
      <c r="B3" s="202"/>
      <c r="C3" s="227" t="s">
        <v>19</v>
      </c>
      <c r="D3" s="162"/>
      <c r="E3" s="163" t="s">
        <v>78</v>
      </c>
      <c r="F3" s="164">
        <f>'[1]Rekapitulace'!H1</f>
        <v>0</v>
      </c>
      <c r="G3" s="165"/>
    </row>
    <row r="4" spans="1:7" ht="13.5" thickBot="1">
      <c r="A4" s="211" t="s">
        <v>63</v>
      </c>
      <c r="B4" s="204"/>
      <c r="C4" s="228" t="s">
        <v>116</v>
      </c>
      <c r="D4" s="166"/>
      <c r="E4" s="212"/>
      <c r="F4" s="213"/>
      <c r="G4" s="214"/>
    </row>
    <row r="5" spans="1:7" ht="13.5" thickTop="1">
      <c r="A5" s="167"/>
      <c r="B5" s="158"/>
      <c r="C5" s="158"/>
      <c r="D5" s="158"/>
      <c r="E5" s="168"/>
      <c r="F5" s="158"/>
      <c r="G5" s="169"/>
    </row>
    <row r="6" spans="1:7" ht="12.75">
      <c r="A6" s="170" t="s">
        <v>79</v>
      </c>
      <c r="B6" s="171" t="s">
        <v>80</v>
      </c>
      <c r="C6" s="171" t="s">
        <v>81</v>
      </c>
      <c r="D6" s="171" t="s">
        <v>82</v>
      </c>
      <c r="E6" s="172" t="s">
        <v>83</v>
      </c>
      <c r="F6" s="171" t="s">
        <v>84</v>
      </c>
      <c r="G6" s="173" t="s">
        <v>85</v>
      </c>
    </row>
    <row r="7" spans="1:15" ht="13.5">
      <c r="A7" s="215" t="s">
        <v>86</v>
      </c>
      <c r="B7" s="216" t="s">
        <v>87</v>
      </c>
      <c r="C7" s="217" t="s">
        <v>88</v>
      </c>
      <c r="D7" s="218"/>
      <c r="E7" s="219"/>
      <c r="F7" s="219"/>
      <c r="G7" s="220"/>
      <c r="H7" s="235"/>
      <c r="I7" s="235"/>
      <c r="J7" s="186"/>
      <c r="K7" s="186"/>
      <c r="O7" s="176">
        <v>1</v>
      </c>
    </row>
    <row r="8" spans="1:104" ht="13.5">
      <c r="A8" s="221">
        <v>1</v>
      </c>
      <c r="B8" s="222">
        <v>1</v>
      </c>
      <c r="C8" s="223" t="s">
        <v>111</v>
      </c>
      <c r="D8" s="224" t="s">
        <v>137</v>
      </c>
      <c r="E8" s="234">
        <v>13</v>
      </c>
      <c r="F8" s="248">
        <v>0</v>
      </c>
      <c r="G8" s="225">
        <f>E8*F8</f>
        <v>0</v>
      </c>
      <c r="H8" s="236"/>
      <c r="I8" s="186"/>
      <c r="J8" s="186"/>
      <c r="K8" s="186"/>
      <c r="O8" s="176">
        <v>2</v>
      </c>
      <c r="AA8" s="157">
        <v>12</v>
      </c>
      <c r="AB8" s="157">
        <v>0</v>
      </c>
      <c r="AC8" s="157">
        <v>1</v>
      </c>
      <c r="AZ8" s="157">
        <v>2</v>
      </c>
      <c r="BA8" s="157">
        <f aca="true" t="shared" si="0" ref="BA8:BA24">IF(AZ8=1,G8,0)</f>
        <v>0</v>
      </c>
      <c r="BB8" s="157">
        <f aca="true" t="shared" si="1" ref="BB8:BB24">IF(AZ8=2,G8,0)</f>
        <v>0</v>
      </c>
      <c r="BC8" s="157">
        <f aca="true" t="shared" si="2" ref="BC8:BC24">IF(AZ8=3,G8,0)</f>
        <v>0</v>
      </c>
      <c r="BD8" s="157">
        <f aca="true" t="shared" si="3" ref="BD8:BD24">IF(AZ8=4,G8,0)</f>
        <v>0</v>
      </c>
      <c r="BE8" s="157">
        <f aca="true" t="shared" si="4" ref="BE8:BE24">IF(AZ8=5,G8,0)</f>
        <v>0</v>
      </c>
      <c r="CA8" s="177">
        <v>12</v>
      </c>
      <c r="CB8" s="177">
        <v>0</v>
      </c>
      <c r="CZ8" s="157">
        <v>0</v>
      </c>
    </row>
    <row r="9" spans="1:80" ht="13.5">
      <c r="A9" s="221">
        <v>2</v>
      </c>
      <c r="B9" s="222" t="s">
        <v>97</v>
      </c>
      <c r="C9" s="223" t="s">
        <v>98</v>
      </c>
      <c r="D9" s="224" t="s">
        <v>137</v>
      </c>
      <c r="E9" s="234">
        <v>12</v>
      </c>
      <c r="F9" s="248">
        <v>0</v>
      </c>
      <c r="G9" s="225">
        <f>E9*F9</f>
        <v>0</v>
      </c>
      <c r="H9" s="236"/>
      <c r="I9" s="186"/>
      <c r="J9" s="186"/>
      <c r="K9" s="186"/>
      <c r="O9" s="176"/>
      <c r="CA9" s="177"/>
      <c r="CB9" s="177"/>
    </row>
    <row r="10" spans="1:80" ht="13.5">
      <c r="A10" s="221">
        <v>3</v>
      </c>
      <c r="B10" s="222">
        <v>1</v>
      </c>
      <c r="C10" s="223" t="s">
        <v>134</v>
      </c>
      <c r="D10" s="224" t="s">
        <v>137</v>
      </c>
      <c r="E10" s="234">
        <v>7</v>
      </c>
      <c r="F10" s="248">
        <v>0</v>
      </c>
      <c r="G10" s="225">
        <f>E10*F10</f>
        <v>0</v>
      </c>
      <c r="H10" s="236"/>
      <c r="I10" s="186"/>
      <c r="J10" s="186"/>
      <c r="K10" s="186"/>
      <c r="O10" s="176"/>
      <c r="CA10" s="177"/>
      <c r="CB10" s="177"/>
    </row>
    <row r="11" spans="1:80" ht="13.5">
      <c r="A11" s="221">
        <v>4</v>
      </c>
      <c r="B11" s="222" t="s">
        <v>97</v>
      </c>
      <c r="C11" s="223" t="s">
        <v>135</v>
      </c>
      <c r="D11" s="224" t="s">
        <v>137</v>
      </c>
      <c r="E11" s="234">
        <v>10</v>
      </c>
      <c r="F11" s="248">
        <v>0</v>
      </c>
      <c r="G11" s="225">
        <f>E11*F11</f>
        <v>0</v>
      </c>
      <c r="H11" s="236"/>
      <c r="I11" s="186"/>
      <c r="J11" s="186"/>
      <c r="K11" s="186"/>
      <c r="O11" s="176"/>
      <c r="CA11" s="177"/>
      <c r="CB11" s="177"/>
    </row>
    <row r="12" spans="1:104" ht="13.5">
      <c r="A12" s="221">
        <v>5</v>
      </c>
      <c r="B12" s="222">
        <v>2</v>
      </c>
      <c r="C12" s="223" t="s">
        <v>99</v>
      </c>
      <c r="D12" s="224" t="s">
        <v>137</v>
      </c>
      <c r="E12" s="234">
        <v>86</v>
      </c>
      <c r="F12" s="248">
        <v>0</v>
      </c>
      <c r="G12" s="225">
        <f aca="true" t="shared" si="5" ref="G8:G24">E12*F12</f>
        <v>0</v>
      </c>
      <c r="H12" s="236"/>
      <c r="I12" s="186"/>
      <c r="J12" s="186"/>
      <c r="K12" s="186"/>
      <c r="O12" s="176">
        <v>2</v>
      </c>
      <c r="AA12" s="157">
        <v>12</v>
      </c>
      <c r="AB12" s="157">
        <v>0</v>
      </c>
      <c r="AC12" s="157">
        <v>2</v>
      </c>
      <c r="AZ12" s="157">
        <v>2</v>
      </c>
      <c r="BA12" s="157">
        <f t="shared" si="0"/>
        <v>0</v>
      </c>
      <c r="BB12" s="157">
        <f t="shared" si="1"/>
        <v>0</v>
      </c>
      <c r="BC12" s="157">
        <f t="shared" si="2"/>
        <v>0</v>
      </c>
      <c r="BD12" s="157">
        <f t="shared" si="3"/>
        <v>0</v>
      </c>
      <c r="BE12" s="157">
        <f t="shared" si="4"/>
        <v>0</v>
      </c>
      <c r="CA12" s="177">
        <v>12</v>
      </c>
      <c r="CB12" s="177">
        <v>0</v>
      </c>
      <c r="CZ12" s="157">
        <v>0</v>
      </c>
    </row>
    <row r="13" spans="1:104" ht="13.5">
      <c r="A13" s="221">
        <v>6</v>
      </c>
      <c r="B13" s="222">
        <v>3</v>
      </c>
      <c r="C13" s="223" t="s">
        <v>100</v>
      </c>
      <c r="D13" s="224" t="s">
        <v>137</v>
      </c>
      <c r="E13" s="234">
        <v>43</v>
      </c>
      <c r="F13" s="248">
        <v>0</v>
      </c>
      <c r="G13" s="225">
        <f t="shared" si="5"/>
        <v>0</v>
      </c>
      <c r="H13" s="236"/>
      <c r="I13" s="186"/>
      <c r="J13" s="186"/>
      <c r="K13" s="186"/>
      <c r="O13" s="176">
        <v>2</v>
      </c>
      <c r="AA13" s="157">
        <v>12</v>
      </c>
      <c r="AB13" s="157">
        <v>0</v>
      </c>
      <c r="AC13" s="157">
        <v>3</v>
      </c>
      <c r="AZ13" s="157">
        <v>2</v>
      </c>
      <c r="BA13" s="157">
        <f t="shared" si="0"/>
        <v>0</v>
      </c>
      <c r="BB13" s="157">
        <f t="shared" si="1"/>
        <v>0</v>
      </c>
      <c r="BC13" s="157">
        <f t="shared" si="2"/>
        <v>0</v>
      </c>
      <c r="BD13" s="157">
        <f t="shared" si="3"/>
        <v>0</v>
      </c>
      <c r="BE13" s="157">
        <f t="shared" si="4"/>
        <v>0</v>
      </c>
      <c r="CA13" s="177">
        <v>12</v>
      </c>
      <c r="CB13" s="177">
        <v>0</v>
      </c>
      <c r="CZ13" s="157">
        <v>0</v>
      </c>
    </row>
    <row r="14" spans="1:104" ht="13.5">
      <c r="A14" s="221">
        <v>7</v>
      </c>
      <c r="B14" s="222">
        <v>4</v>
      </c>
      <c r="C14" s="223" t="s">
        <v>101</v>
      </c>
      <c r="D14" s="224" t="s">
        <v>137</v>
      </c>
      <c r="E14" s="234">
        <v>43</v>
      </c>
      <c r="F14" s="248">
        <v>0</v>
      </c>
      <c r="G14" s="225">
        <f t="shared" si="5"/>
        <v>0</v>
      </c>
      <c r="H14" s="236"/>
      <c r="I14" s="186"/>
      <c r="J14" s="186"/>
      <c r="K14" s="186"/>
      <c r="O14" s="176">
        <v>2</v>
      </c>
      <c r="AA14" s="157">
        <v>12</v>
      </c>
      <c r="AB14" s="157">
        <v>0</v>
      </c>
      <c r="AC14" s="157">
        <v>4</v>
      </c>
      <c r="AZ14" s="157">
        <v>2</v>
      </c>
      <c r="BA14" s="157">
        <f t="shared" si="0"/>
        <v>0</v>
      </c>
      <c r="BB14" s="157">
        <f t="shared" si="1"/>
        <v>0</v>
      </c>
      <c r="BC14" s="157">
        <f t="shared" si="2"/>
        <v>0</v>
      </c>
      <c r="BD14" s="157">
        <f t="shared" si="3"/>
        <v>0</v>
      </c>
      <c r="BE14" s="157">
        <f t="shared" si="4"/>
        <v>0</v>
      </c>
      <c r="CA14" s="177">
        <v>12</v>
      </c>
      <c r="CB14" s="177">
        <v>0</v>
      </c>
      <c r="CZ14" s="157">
        <v>0</v>
      </c>
    </row>
    <row r="15" spans="1:104" ht="13.5">
      <c r="A15" s="221">
        <v>8</v>
      </c>
      <c r="B15" s="222">
        <v>5</v>
      </c>
      <c r="C15" s="223" t="s">
        <v>102</v>
      </c>
      <c r="D15" s="224" t="s">
        <v>137</v>
      </c>
      <c r="E15" s="234">
        <v>86</v>
      </c>
      <c r="F15" s="248">
        <v>0</v>
      </c>
      <c r="G15" s="225">
        <f t="shared" si="5"/>
        <v>0</v>
      </c>
      <c r="H15" s="236"/>
      <c r="I15" s="186"/>
      <c r="J15" s="186"/>
      <c r="K15" s="186"/>
      <c r="O15" s="176">
        <v>2</v>
      </c>
      <c r="AA15" s="157">
        <v>12</v>
      </c>
      <c r="AB15" s="157">
        <v>0</v>
      </c>
      <c r="AC15" s="157">
        <v>5</v>
      </c>
      <c r="AZ15" s="157">
        <v>2</v>
      </c>
      <c r="BA15" s="157">
        <f t="shared" si="0"/>
        <v>0</v>
      </c>
      <c r="BB15" s="157">
        <f t="shared" si="1"/>
        <v>0</v>
      </c>
      <c r="BC15" s="157">
        <f t="shared" si="2"/>
        <v>0</v>
      </c>
      <c r="BD15" s="157">
        <f t="shared" si="3"/>
        <v>0</v>
      </c>
      <c r="BE15" s="157">
        <f t="shared" si="4"/>
        <v>0</v>
      </c>
      <c r="CA15" s="177">
        <v>12</v>
      </c>
      <c r="CB15" s="177">
        <v>0</v>
      </c>
      <c r="CZ15" s="157">
        <v>0</v>
      </c>
    </row>
    <row r="16" spans="1:104" ht="13.5">
      <c r="A16" s="221">
        <v>9</v>
      </c>
      <c r="B16" s="222">
        <v>6</v>
      </c>
      <c r="C16" s="223" t="s">
        <v>103</v>
      </c>
      <c r="D16" s="224" t="s">
        <v>137</v>
      </c>
      <c r="E16" s="234">
        <v>86</v>
      </c>
      <c r="F16" s="248">
        <v>0</v>
      </c>
      <c r="G16" s="225">
        <f t="shared" si="5"/>
        <v>0</v>
      </c>
      <c r="H16" s="236"/>
      <c r="I16" s="186"/>
      <c r="J16" s="186"/>
      <c r="K16" s="186"/>
      <c r="O16" s="176">
        <v>2</v>
      </c>
      <c r="AA16" s="157">
        <v>12</v>
      </c>
      <c r="AB16" s="157">
        <v>0</v>
      </c>
      <c r="AC16" s="157">
        <v>6</v>
      </c>
      <c r="AZ16" s="157">
        <v>2</v>
      </c>
      <c r="BA16" s="157">
        <f t="shared" si="0"/>
        <v>0</v>
      </c>
      <c r="BB16" s="157">
        <f t="shared" si="1"/>
        <v>0</v>
      </c>
      <c r="BC16" s="157">
        <f t="shared" si="2"/>
        <v>0</v>
      </c>
      <c r="BD16" s="157">
        <f t="shared" si="3"/>
        <v>0</v>
      </c>
      <c r="BE16" s="157">
        <f t="shared" si="4"/>
        <v>0</v>
      </c>
      <c r="CA16" s="177">
        <v>12</v>
      </c>
      <c r="CB16" s="177">
        <v>0</v>
      </c>
      <c r="CZ16" s="157">
        <v>0</v>
      </c>
    </row>
    <row r="17" spans="1:104" ht="13.5">
      <c r="A17" s="221">
        <v>10</v>
      </c>
      <c r="B17" s="222">
        <v>7</v>
      </c>
      <c r="C17" s="223" t="s">
        <v>104</v>
      </c>
      <c r="D17" s="224" t="s">
        <v>137</v>
      </c>
      <c r="E17" s="234">
        <v>43</v>
      </c>
      <c r="F17" s="248">
        <v>0</v>
      </c>
      <c r="G17" s="225">
        <f t="shared" si="5"/>
        <v>0</v>
      </c>
      <c r="H17" s="236"/>
      <c r="I17" s="186"/>
      <c r="J17" s="186"/>
      <c r="K17" s="186"/>
      <c r="O17" s="176">
        <v>2</v>
      </c>
      <c r="AA17" s="157">
        <v>12</v>
      </c>
      <c r="AB17" s="157">
        <v>0</v>
      </c>
      <c r="AC17" s="157">
        <v>7</v>
      </c>
      <c r="AZ17" s="157">
        <v>2</v>
      </c>
      <c r="BA17" s="157">
        <f t="shared" si="0"/>
        <v>0</v>
      </c>
      <c r="BB17" s="157">
        <f t="shared" si="1"/>
        <v>0</v>
      </c>
      <c r="BC17" s="157">
        <f t="shared" si="2"/>
        <v>0</v>
      </c>
      <c r="BD17" s="157">
        <f t="shared" si="3"/>
        <v>0</v>
      </c>
      <c r="BE17" s="157">
        <f t="shared" si="4"/>
        <v>0</v>
      </c>
      <c r="CA17" s="177">
        <v>12</v>
      </c>
      <c r="CB17" s="177">
        <v>0</v>
      </c>
      <c r="CZ17" s="157">
        <v>0</v>
      </c>
    </row>
    <row r="18" spans="1:104" ht="13.5">
      <c r="A18" s="221">
        <v>11</v>
      </c>
      <c r="B18" s="222">
        <v>8</v>
      </c>
      <c r="C18" s="223" t="s">
        <v>105</v>
      </c>
      <c r="D18" s="224" t="s">
        <v>137</v>
      </c>
      <c r="E18" s="234">
        <v>43</v>
      </c>
      <c r="F18" s="248">
        <v>0</v>
      </c>
      <c r="G18" s="225">
        <f t="shared" si="5"/>
        <v>0</v>
      </c>
      <c r="H18" s="236"/>
      <c r="I18" s="186"/>
      <c r="J18" s="186"/>
      <c r="K18" s="186"/>
      <c r="O18" s="176">
        <v>2</v>
      </c>
      <c r="AA18" s="157">
        <v>12</v>
      </c>
      <c r="AB18" s="157">
        <v>0</v>
      </c>
      <c r="AC18" s="157">
        <v>8</v>
      </c>
      <c r="AZ18" s="157">
        <v>2</v>
      </c>
      <c r="BA18" s="157">
        <f t="shared" si="0"/>
        <v>0</v>
      </c>
      <c r="BB18" s="157">
        <f t="shared" si="1"/>
        <v>0</v>
      </c>
      <c r="BC18" s="157">
        <f t="shared" si="2"/>
        <v>0</v>
      </c>
      <c r="BD18" s="157">
        <f t="shared" si="3"/>
        <v>0</v>
      </c>
      <c r="BE18" s="157">
        <f t="shared" si="4"/>
        <v>0</v>
      </c>
      <c r="CA18" s="177">
        <v>12</v>
      </c>
      <c r="CB18" s="177">
        <v>0</v>
      </c>
      <c r="CZ18" s="157">
        <v>0</v>
      </c>
    </row>
    <row r="19" spans="1:104" ht="13.5">
      <c r="A19" s="221">
        <v>12</v>
      </c>
      <c r="B19" s="222">
        <v>9</v>
      </c>
      <c r="C19" s="223" t="s">
        <v>106</v>
      </c>
      <c r="D19" s="224" t="s">
        <v>137</v>
      </c>
      <c r="E19" s="234">
        <v>43</v>
      </c>
      <c r="F19" s="248">
        <v>0</v>
      </c>
      <c r="G19" s="225">
        <f t="shared" si="5"/>
        <v>0</v>
      </c>
      <c r="H19" s="236"/>
      <c r="I19" s="186"/>
      <c r="J19" s="186"/>
      <c r="K19" s="186"/>
      <c r="O19" s="176">
        <v>2</v>
      </c>
      <c r="AA19" s="157">
        <v>12</v>
      </c>
      <c r="AB19" s="157">
        <v>0</v>
      </c>
      <c r="AC19" s="157">
        <v>9</v>
      </c>
      <c r="AZ19" s="157">
        <v>2</v>
      </c>
      <c r="BA19" s="157">
        <f t="shared" si="0"/>
        <v>0</v>
      </c>
      <c r="BB19" s="157">
        <f t="shared" si="1"/>
        <v>0</v>
      </c>
      <c r="BC19" s="157">
        <f t="shared" si="2"/>
        <v>0</v>
      </c>
      <c r="BD19" s="157">
        <f t="shared" si="3"/>
        <v>0</v>
      </c>
      <c r="BE19" s="157">
        <f t="shared" si="4"/>
        <v>0</v>
      </c>
      <c r="CA19" s="177">
        <v>12</v>
      </c>
      <c r="CB19" s="177">
        <v>0</v>
      </c>
      <c r="CZ19" s="157">
        <v>0</v>
      </c>
    </row>
    <row r="20" spans="1:104" ht="13.5">
      <c r="A20" s="221">
        <v>13</v>
      </c>
      <c r="B20" s="222">
        <v>10</v>
      </c>
      <c r="C20" s="223" t="s">
        <v>107</v>
      </c>
      <c r="D20" s="224" t="s">
        <v>137</v>
      </c>
      <c r="E20" s="234">
        <v>43</v>
      </c>
      <c r="F20" s="248">
        <v>0</v>
      </c>
      <c r="G20" s="225">
        <f t="shared" si="5"/>
        <v>0</v>
      </c>
      <c r="H20" s="236"/>
      <c r="I20" s="186"/>
      <c r="J20" s="186"/>
      <c r="K20" s="186"/>
      <c r="O20" s="176">
        <v>2</v>
      </c>
      <c r="AA20" s="157">
        <v>12</v>
      </c>
      <c r="AB20" s="157">
        <v>0</v>
      </c>
      <c r="AC20" s="157">
        <v>10</v>
      </c>
      <c r="AZ20" s="157">
        <v>2</v>
      </c>
      <c r="BA20" s="157">
        <f t="shared" si="0"/>
        <v>0</v>
      </c>
      <c r="BB20" s="157">
        <f t="shared" si="1"/>
        <v>0</v>
      </c>
      <c r="BC20" s="157">
        <f t="shared" si="2"/>
        <v>0</v>
      </c>
      <c r="BD20" s="157">
        <f t="shared" si="3"/>
        <v>0</v>
      </c>
      <c r="BE20" s="157">
        <f t="shared" si="4"/>
        <v>0</v>
      </c>
      <c r="CA20" s="177">
        <v>12</v>
      </c>
      <c r="CB20" s="177">
        <v>0</v>
      </c>
      <c r="CZ20" s="157">
        <v>0</v>
      </c>
    </row>
    <row r="21" spans="1:104" ht="13.5">
      <c r="A21" s="221">
        <v>14</v>
      </c>
      <c r="B21" s="222">
        <v>11</v>
      </c>
      <c r="C21" s="223" t="s">
        <v>108</v>
      </c>
      <c r="D21" s="224" t="s">
        <v>137</v>
      </c>
      <c r="E21" s="234">
        <v>43</v>
      </c>
      <c r="F21" s="248">
        <v>0</v>
      </c>
      <c r="G21" s="225">
        <f t="shared" si="5"/>
        <v>0</v>
      </c>
      <c r="H21" s="236"/>
      <c r="I21" s="186"/>
      <c r="J21" s="186"/>
      <c r="K21" s="186"/>
      <c r="O21" s="176">
        <v>2</v>
      </c>
      <c r="AA21" s="157">
        <v>12</v>
      </c>
      <c r="AB21" s="157">
        <v>0</v>
      </c>
      <c r="AC21" s="157">
        <v>11</v>
      </c>
      <c r="AZ21" s="157">
        <v>2</v>
      </c>
      <c r="BA21" s="157">
        <f t="shared" si="0"/>
        <v>0</v>
      </c>
      <c r="BB21" s="157">
        <f t="shared" si="1"/>
        <v>0</v>
      </c>
      <c r="BC21" s="157">
        <f t="shared" si="2"/>
        <v>0</v>
      </c>
      <c r="BD21" s="157">
        <f t="shared" si="3"/>
        <v>0</v>
      </c>
      <c r="BE21" s="157">
        <f t="shared" si="4"/>
        <v>0</v>
      </c>
      <c r="CA21" s="177">
        <v>12</v>
      </c>
      <c r="CB21" s="177">
        <v>0</v>
      </c>
      <c r="CZ21" s="157">
        <v>0</v>
      </c>
    </row>
    <row r="22" spans="1:104" ht="13.5">
      <c r="A22" s="221">
        <v>15</v>
      </c>
      <c r="B22" s="222">
        <v>12</v>
      </c>
      <c r="C22" s="223" t="s">
        <v>109</v>
      </c>
      <c r="D22" s="224" t="s">
        <v>137</v>
      </c>
      <c r="E22" s="234">
        <v>43</v>
      </c>
      <c r="F22" s="248">
        <v>0</v>
      </c>
      <c r="G22" s="225">
        <f t="shared" si="5"/>
        <v>0</v>
      </c>
      <c r="H22" s="236"/>
      <c r="I22" s="186"/>
      <c r="J22" s="186"/>
      <c r="K22" s="186"/>
      <c r="O22" s="176">
        <v>2</v>
      </c>
      <c r="AA22" s="157">
        <v>12</v>
      </c>
      <c r="AB22" s="157">
        <v>0</v>
      </c>
      <c r="AC22" s="157">
        <v>12</v>
      </c>
      <c r="AZ22" s="157">
        <v>2</v>
      </c>
      <c r="BA22" s="157">
        <f t="shared" si="0"/>
        <v>0</v>
      </c>
      <c r="BB22" s="157">
        <f t="shared" si="1"/>
        <v>0</v>
      </c>
      <c r="BC22" s="157">
        <f t="shared" si="2"/>
        <v>0</v>
      </c>
      <c r="BD22" s="157">
        <f t="shared" si="3"/>
        <v>0</v>
      </c>
      <c r="BE22" s="157">
        <f t="shared" si="4"/>
        <v>0</v>
      </c>
      <c r="CA22" s="177">
        <v>12</v>
      </c>
      <c r="CB22" s="177">
        <v>0</v>
      </c>
      <c r="CZ22" s="157">
        <v>0</v>
      </c>
    </row>
    <row r="23" spans="1:104" ht="13.5">
      <c r="A23" s="221">
        <v>16</v>
      </c>
      <c r="B23" s="222">
        <v>16</v>
      </c>
      <c r="C23" s="223" t="s">
        <v>110</v>
      </c>
      <c r="D23" s="224" t="s">
        <v>137</v>
      </c>
      <c r="E23" s="234">
        <v>86</v>
      </c>
      <c r="F23" s="248">
        <v>0</v>
      </c>
      <c r="G23" s="225">
        <f t="shared" si="5"/>
        <v>0</v>
      </c>
      <c r="H23" s="236"/>
      <c r="I23" s="186"/>
      <c r="J23" s="186"/>
      <c r="K23" s="186"/>
      <c r="O23" s="176">
        <v>2</v>
      </c>
      <c r="AA23" s="157">
        <v>12</v>
      </c>
      <c r="AB23" s="157">
        <v>0</v>
      </c>
      <c r="AC23" s="157">
        <v>13</v>
      </c>
      <c r="AZ23" s="157">
        <v>2</v>
      </c>
      <c r="BA23" s="157">
        <f t="shared" si="0"/>
        <v>0</v>
      </c>
      <c r="BB23" s="157">
        <f t="shared" si="1"/>
        <v>0</v>
      </c>
      <c r="BC23" s="157">
        <f t="shared" si="2"/>
        <v>0</v>
      </c>
      <c r="BD23" s="157">
        <f t="shared" si="3"/>
        <v>0</v>
      </c>
      <c r="BE23" s="157">
        <f t="shared" si="4"/>
        <v>0</v>
      </c>
      <c r="CA23" s="177">
        <v>12</v>
      </c>
      <c r="CB23" s="177">
        <v>0</v>
      </c>
      <c r="CZ23" s="157">
        <v>0</v>
      </c>
    </row>
    <row r="24" spans="1:104" ht="13.5">
      <c r="A24" s="221">
        <v>17</v>
      </c>
      <c r="B24" s="229" t="s">
        <v>90</v>
      </c>
      <c r="C24" s="226" t="s">
        <v>136</v>
      </c>
      <c r="D24" s="224" t="s">
        <v>112</v>
      </c>
      <c r="E24" s="234">
        <v>1</v>
      </c>
      <c r="F24" s="248">
        <v>0</v>
      </c>
      <c r="G24" s="225">
        <f t="shared" si="5"/>
        <v>0</v>
      </c>
      <c r="H24" s="236"/>
      <c r="I24" s="186"/>
      <c r="J24" s="186"/>
      <c r="K24" s="186"/>
      <c r="O24" s="176">
        <v>2</v>
      </c>
      <c r="AA24" s="157">
        <v>12</v>
      </c>
      <c r="AB24" s="157">
        <v>0</v>
      </c>
      <c r="AC24" s="157">
        <v>14</v>
      </c>
      <c r="AZ24" s="157">
        <v>2</v>
      </c>
      <c r="BA24" s="157">
        <f t="shared" si="0"/>
        <v>0</v>
      </c>
      <c r="BB24" s="157">
        <f t="shared" si="1"/>
        <v>0</v>
      </c>
      <c r="BC24" s="157">
        <f t="shared" si="2"/>
        <v>0</v>
      </c>
      <c r="BD24" s="157">
        <f t="shared" si="3"/>
        <v>0</v>
      </c>
      <c r="BE24" s="157">
        <f t="shared" si="4"/>
        <v>0</v>
      </c>
      <c r="CA24" s="177">
        <v>12</v>
      </c>
      <c r="CB24" s="177">
        <v>0</v>
      </c>
      <c r="CZ24" s="157">
        <v>0</v>
      </c>
    </row>
    <row r="25" spans="1:57" ht="12.75">
      <c r="A25" s="178"/>
      <c r="B25" s="179" t="s">
        <v>91</v>
      </c>
      <c r="C25" s="180" t="str">
        <f>CONCATENATE(B7," ",C7)</f>
        <v>766 Konstrukce truhlářské</v>
      </c>
      <c r="D25" s="181"/>
      <c r="E25" s="182"/>
      <c r="F25" s="183"/>
      <c r="G25" s="184">
        <f>SUM(G8:G24)</f>
        <v>0</v>
      </c>
      <c r="H25" s="236"/>
      <c r="I25" s="186"/>
      <c r="J25" s="186"/>
      <c r="K25" s="186"/>
      <c r="O25" s="176">
        <v>4</v>
      </c>
      <c r="BA25" s="185">
        <f>SUM(BA7:BA24)</f>
        <v>0</v>
      </c>
      <c r="BB25" s="185">
        <f>SUM(BB7:BB24)</f>
        <v>0</v>
      </c>
      <c r="BC25" s="185">
        <f>SUM(BC7:BC24)</f>
        <v>0</v>
      </c>
      <c r="BD25" s="185">
        <f>SUM(BD7:BD24)</f>
        <v>0</v>
      </c>
      <c r="BE25" s="185">
        <f>SUM(BE7:BE24)</f>
        <v>0</v>
      </c>
    </row>
    <row r="26" spans="5:11" ht="12.75">
      <c r="E26" s="157"/>
      <c r="H26" s="186"/>
      <c r="I26" s="186"/>
      <c r="J26" s="186"/>
      <c r="K26" s="186"/>
    </row>
    <row r="27" ht="12.75">
      <c r="E27" s="157"/>
    </row>
    <row r="28" ht="12.75">
      <c r="E28" s="157"/>
    </row>
    <row r="29" ht="12.75">
      <c r="E29" s="157"/>
    </row>
    <row r="30" ht="12.75">
      <c r="E30" s="157"/>
    </row>
    <row r="31" ht="12.75">
      <c r="E31" s="157"/>
    </row>
    <row r="32" ht="12.75">
      <c r="E32" s="157"/>
    </row>
    <row r="33" ht="12.75">
      <c r="E33" s="157"/>
    </row>
    <row r="34" ht="12.75">
      <c r="E34" s="157"/>
    </row>
    <row r="35" ht="12.75">
      <c r="E35" s="157"/>
    </row>
    <row r="36" ht="12.75">
      <c r="E36" s="157"/>
    </row>
    <row r="37" ht="12.75">
      <c r="E37" s="157"/>
    </row>
    <row r="38" ht="12.75">
      <c r="E38" s="157"/>
    </row>
    <row r="39" ht="12.75">
      <c r="E39" s="157"/>
    </row>
    <row r="40" ht="12.75">
      <c r="E40" s="157"/>
    </row>
    <row r="41" ht="12.75">
      <c r="E41" s="157"/>
    </row>
    <row r="42" ht="12.75">
      <c r="E42" s="157"/>
    </row>
    <row r="43" ht="12.75">
      <c r="E43" s="157"/>
    </row>
    <row r="44" ht="12.75">
      <c r="E44" s="157"/>
    </row>
    <row r="45" ht="12.75">
      <c r="E45" s="157"/>
    </row>
    <row r="46" ht="12.75">
      <c r="E46" s="157"/>
    </row>
    <row r="47" ht="12.75">
      <c r="E47" s="157"/>
    </row>
    <row r="48" ht="12.75">
      <c r="E48" s="157"/>
    </row>
    <row r="49" spans="1:7" ht="12.75">
      <c r="A49" s="186"/>
      <c r="B49" s="186"/>
      <c r="C49" s="186"/>
      <c r="D49" s="186"/>
      <c r="E49" s="186"/>
      <c r="F49" s="186"/>
      <c r="G49" s="186"/>
    </row>
    <row r="50" spans="1:7" ht="12.75">
      <c r="A50" s="186"/>
      <c r="B50" s="186"/>
      <c r="C50" s="186"/>
      <c r="D50" s="186"/>
      <c r="E50" s="186"/>
      <c r="F50" s="186"/>
      <c r="G50" s="186"/>
    </row>
    <row r="51" spans="1:7" ht="12.75">
      <c r="A51" s="186"/>
      <c r="B51" s="186"/>
      <c r="C51" s="186"/>
      <c r="D51" s="186"/>
      <c r="E51" s="186"/>
      <c r="F51" s="186"/>
      <c r="G51" s="186"/>
    </row>
    <row r="52" spans="1:7" ht="12.75">
      <c r="A52" s="186"/>
      <c r="B52" s="186"/>
      <c r="C52" s="186"/>
      <c r="D52" s="186"/>
      <c r="E52" s="186"/>
      <c r="F52" s="186"/>
      <c r="G52" s="186"/>
    </row>
    <row r="53" ht="12.75">
      <c r="E53" s="157"/>
    </row>
    <row r="54" ht="12.75">
      <c r="E54" s="157"/>
    </row>
    <row r="55" ht="12.75">
      <c r="E55" s="157"/>
    </row>
    <row r="56" ht="12.75">
      <c r="E56" s="157"/>
    </row>
    <row r="57" ht="12.75">
      <c r="E57" s="157"/>
    </row>
    <row r="58" ht="12.75">
      <c r="E58" s="157"/>
    </row>
    <row r="59" ht="12.75">
      <c r="E59" s="157"/>
    </row>
    <row r="60" ht="12.75">
      <c r="E60" s="157"/>
    </row>
    <row r="61" ht="12.75">
      <c r="E61" s="157"/>
    </row>
    <row r="62" ht="12.75">
      <c r="E62" s="157"/>
    </row>
    <row r="63" ht="12.75">
      <c r="E63" s="157"/>
    </row>
    <row r="64" ht="12.75">
      <c r="E64" s="157"/>
    </row>
    <row r="65" ht="12.75">
      <c r="E65" s="157"/>
    </row>
    <row r="66" ht="12.75">
      <c r="E66" s="157"/>
    </row>
    <row r="67" ht="12.75">
      <c r="E67" s="157"/>
    </row>
    <row r="68" ht="12.75">
      <c r="E68" s="157"/>
    </row>
    <row r="69" ht="12.75">
      <c r="E69" s="157"/>
    </row>
    <row r="70" ht="12.75">
      <c r="E70" s="157"/>
    </row>
    <row r="71" ht="12.75">
      <c r="E71" s="157"/>
    </row>
    <row r="72" ht="12.75">
      <c r="E72" s="157"/>
    </row>
    <row r="73" ht="12.75">
      <c r="E73" s="157"/>
    </row>
    <row r="74" ht="12.75">
      <c r="E74" s="157"/>
    </row>
    <row r="75" ht="12.75">
      <c r="E75" s="157"/>
    </row>
    <row r="76" ht="12.75">
      <c r="E76" s="157"/>
    </row>
    <row r="77" ht="12.75">
      <c r="E77" s="157"/>
    </row>
    <row r="78" ht="12.75">
      <c r="E78" s="157"/>
    </row>
    <row r="79" ht="12.75">
      <c r="E79" s="157"/>
    </row>
    <row r="80" ht="12.75">
      <c r="E80" s="157"/>
    </row>
    <row r="81" ht="12.75">
      <c r="E81" s="157"/>
    </row>
    <row r="82" ht="12.75">
      <c r="E82" s="157"/>
    </row>
    <row r="83" ht="12.75">
      <c r="E83" s="157"/>
    </row>
    <row r="84" spans="1:2" ht="12.75">
      <c r="A84" s="187"/>
      <c r="B84" s="187"/>
    </row>
    <row r="85" spans="1:7" ht="12.75">
      <c r="A85" s="186"/>
      <c r="B85" s="186"/>
      <c r="C85" s="189"/>
      <c r="D85" s="189"/>
      <c r="E85" s="190"/>
      <c r="F85" s="189"/>
      <c r="G85" s="191"/>
    </row>
    <row r="86" spans="1:7" ht="12.75">
      <c r="A86" s="192"/>
      <c r="B86" s="192"/>
      <c r="C86" s="186"/>
      <c r="D86" s="186"/>
      <c r="E86" s="193"/>
      <c r="F86" s="186"/>
      <c r="G86" s="186"/>
    </row>
    <row r="87" spans="1:7" ht="12.75">
      <c r="A87" s="186"/>
      <c r="B87" s="186"/>
      <c r="C87" s="186"/>
      <c r="D87" s="186"/>
      <c r="E87" s="193"/>
      <c r="F87" s="186"/>
      <c r="G87" s="186"/>
    </row>
    <row r="88" spans="1:7" ht="12.75">
      <c r="A88" s="186"/>
      <c r="B88" s="186"/>
      <c r="C88" s="186"/>
      <c r="D88" s="186"/>
      <c r="E88" s="193"/>
      <c r="F88" s="186"/>
      <c r="G88" s="186"/>
    </row>
    <row r="89" spans="1:7" ht="12.75">
      <c r="A89" s="186"/>
      <c r="B89" s="186"/>
      <c r="C89" s="186"/>
      <c r="D89" s="186"/>
      <c r="E89" s="193"/>
      <c r="F89" s="186"/>
      <c r="G89" s="186"/>
    </row>
    <row r="90" spans="1:7" ht="12.75">
      <c r="A90" s="186"/>
      <c r="B90" s="186"/>
      <c r="C90" s="186"/>
      <c r="D90" s="186"/>
      <c r="E90" s="193"/>
      <c r="F90" s="186"/>
      <c r="G90" s="186"/>
    </row>
    <row r="91" spans="1:7" ht="12.75">
      <c r="A91" s="186"/>
      <c r="B91" s="186"/>
      <c r="C91" s="186"/>
      <c r="D91" s="186"/>
      <c r="E91" s="193"/>
      <c r="F91" s="186"/>
      <c r="G91" s="186"/>
    </row>
    <row r="92" spans="1:7" ht="12.75">
      <c r="A92" s="186"/>
      <c r="B92" s="186"/>
      <c r="C92" s="186"/>
      <c r="D92" s="186"/>
      <c r="E92" s="193"/>
      <c r="F92" s="186"/>
      <c r="G92" s="186"/>
    </row>
    <row r="93" spans="1:7" ht="12.75">
      <c r="A93" s="186"/>
      <c r="B93" s="186"/>
      <c r="C93" s="186"/>
      <c r="D93" s="186"/>
      <c r="E93" s="193"/>
      <c r="F93" s="186"/>
      <c r="G93" s="186"/>
    </row>
    <row r="94" spans="1:7" ht="12.75">
      <c r="A94" s="186"/>
      <c r="B94" s="186"/>
      <c r="C94" s="186"/>
      <c r="D94" s="186"/>
      <c r="E94" s="193"/>
      <c r="F94" s="186"/>
      <c r="G94" s="186"/>
    </row>
    <row r="95" spans="1:7" ht="12.75">
      <c r="A95" s="186"/>
      <c r="B95" s="186"/>
      <c r="C95" s="186"/>
      <c r="D95" s="186"/>
      <c r="E95" s="193"/>
      <c r="F95" s="186"/>
      <c r="G95" s="186"/>
    </row>
    <row r="96" spans="1:7" ht="12.75">
      <c r="A96" s="186"/>
      <c r="B96" s="186"/>
      <c r="C96" s="186"/>
      <c r="D96" s="186"/>
      <c r="E96" s="193"/>
      <c r="F96" s="186"/>
      <c r="G96" s="186"/>
    </row>
    <row r="97" spans="1:7" ht="12.75">
      <c r="A97" s="186"/>
      <c r="B97" s="186"/>
      <c r="C97" s="186"/>
      <c r="D97" s="186"/>
      <c r="E97" s="193"/>
      <c r="F97" s="186"/>
      <c r="G97" s="186"/>
    </row>
    <row r="98" spans="1:7" ht="12.75">
      <c r="A98" s="186"/>
      <c r="B98" s="186"/>
      <c r="C98" s="186"/>
      <c r="D98" s="186"/>
      <c r="E98" s="193"/>
      <c r="F98" s="186"/>
      <c r="G98" s="186"/>
    </row>
  </sheetData>
  <sheetProtection password="CC82" sheet="1" objects="1" scenarios="1" selectLockedCells="1"/>
  <mergeCells count="4">
    <mergeCell ref="A1:G1"/>
    <mergeCell ref="A3:B3"/>
    <mergeCell ref="A4:B4"/>
    <mergeCell ref="E4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22">
      <selection activeCell="G29" sqref="G29"/>
    </sheetView>
  </sheetViews>
  <sheetFormatPr defaultColWidth="8.88671875" defaultRowHeight="15"/>
  <cols>
    <col min="1" max="1" width="1.5625" style="0" customWidth="1"/>
    <col min="2" max="2" width="11.6640625" style="0" customWidth="1"/>
    <col min="3" max="3" width="12.3359375" style="0" customWidth="1"/>
    <col min="4" max="4" width="11.3359375" style="0" customWidth="1"/>
    <col min="5" max="5" width="10.5546875" style="0" customWidth="1"/>
    <col min="6" max="6" width="10.21484375" style="0" customWidth="1"/>
    <col min="7" max="7" width="14.5546875" style="0" customWidth="1"/>
  </cols>
  <sheetData>
    <row r="1" spans="1:7" ht="24.75" customHeight="1" thickBot="1">
      <c r="A1" s="10" t="s">
        <v>7</v>
      </c>
      <c r="B1" s="11"/>
      <c r="C1" s="11"/>
      <c r="D1" s="11"/>
      <c r="E1" s="11"/>
      <c r="F1" s="11"/>
      <c r="G1" s="11"/>
    </row>
    <row r="2" spans="1:7" ht="12.75" customHeight="1">
      <c r="A2" s="12" t="s">
        <v>8</v>
      </c>
      <c r="B2" s="13"/>
      <c r="C2" s="14">
        <v>0</v>
      </c>
      <c r="D2" s="14"/>
      <c r="E2" s="15"/>
      <c r="F2" s="16" t="s">
        <v>9</v>
      </c>
      <c r="G2" s="17"/>
    </row>
    <row r="3" spans="1:7" ht="3" customHeight="1" hidden="1">
      <c r="A3" s="18"/>
      <c r="B3" s="19"/>
      <c r="C3" s="20"/>
      <c r="D3" s="20"/>
      <c r="E3" s="21"/>
      <c r="F3" s="22"/>
      <c r="G3" s="23"/>
    </row>
    <row r="4" spans="1:7" ht="12" customHeight="1">
      <c r="A4" s="24" t="s">
        <v>10</v>
      </c>
      <c r="B4" s="19"/>
      <c r="C4" s="20" t="s">
        <v>11</v>
      </c>
      <c r="D4" s="20"/>
      <c r="E4" s="21"/>
      <c r="F4" s="22" t="s">
        <v>12</v>
      </c>
      <c r="G4" s="25"/>
    </row>
    <row r="5" spans="1:7" ht="12.75" customHeight="1">
      <c r="A5" s="26" t="s">
        <v>89</v>
      </c>
      <c r="B5" s="27"/>
      <c r="C5" s="28" t="s">
        <v>114</v>
      </c>
      <c r="D5" s="29"/>
      <c r="E5" s="27"/>
      <c r="F5" s="22" t="s">
        <v>14</v>
      </c>
      <c r="G5" s="23"/>
    </row>
    <row r="6" spans="1:15" ht="12.75" customHeight="1">
      <c r="A6" s="24" t="s">
        <v>15</v>
      </c>
      <c r="B6" s="19"/>
      <c r="C6" s="20" t="s">
        <v>16</v>
      </c>
      <c r="D6" s="20"/>
      <c r="E6" s="21"/>
      <c r="F6" s="30" t="s">
        <v>17</v>
      </c>
      <c r="G6" s="31">
        <v>0</v>
      </c>
      <c r="O6" s="32"/>
    </row>
    <row r="7" spans="1:7" ht="12.75" customHeight="1">
      <c r="A7" s="33" t="s">
        <v>18</v>
      </c>
      <c r="B7" s="34"/>
      <c r="C7" s="35" t="s">
        <v>19</v>
      </c>
      <c r="D7" s="36"/>
      <c r="E7" s="36"/>
      <c r="F7" s="37" t="s">
        <v>20</v>
      </c>
      <c r="G7" s="31">
        <f>IF(PocetMJ=0,,ROUND((G30+G32)/PocetMJ,1))</f>
        <v>0</v>
      </c>
    </row>
    <row r="8" spans="1:9" ht="15">
      <c r="A8" s="38" t="s">
        <v>21</v>
      </c>
      <c r="B8" s="22"/>
      <c r="C8" s="194"/>
      <c r="D8" s="194"/>
      <c r="E8" s="195"/>
      <c r="F8" s="39" t="s">
        <v>22</v>
      </c>
      <c r="G8" s="40"/>
      <c r="H8" s="41"/>
      <c r="I8" s="42"/>
    </row>
    <row r="9" spans="1:8" ht="15">
      <c r="A9" s="38" t="s">
        <v>23</v>
      </c>
      <c r="B9" s="22"/>
      <c r="C9" s="194"/>
      <c r="D9" s="194"/>
      <c r="E9" s="195"/>
      <c r="F9" s="22"/>
      <c r="G9" s="43"/>
      <c r="H9" s="44"/>
    </row>
    <row r="10" spans="1:8" ht="15">
      <c r="A10" s="38" t="s">
        <v>24</v>
      </c>
      <c r="B10" s="22"/>
      <c r="C10" s="194" t="s">
        <v>25</v>
      </c>
      <c r="D10" s="194"/>
      <c r="E10" s="194"/>
      <c r="F10" s="45"/>
      <c r="G10" s="46"/>
      <c r="H10" s="47"/>
    </row>
    <row r="11" spans="1:57" ht="13.5" customHeight="1">
      <c r="A11" s="38" t="s">
        <v>26</v>
      </c>
      <c r="B11" s="22"/>
      <c r="C11" s="194" t="s">
        <v>27</v>
      </c>
      <c r="D11" s="194"/>
      <c r="E11" s="194"/>
      <c r="F11" s="48" t="s">
        <v>28</v>
      </c>
      <c r="G11" s="49"/>
      <c r="H11" s="44"/>
      <c r="BA11" s="50"/>
      <c r="BB11" s="50"/>
      <c r="BC11" s="50"/>
      <c r="BD11" s="50"/>
      <c r="BE11" s="50"/>
    </row>
    <row r="12" spans="1:8" ht="12.75" customHeight="1">
      <c r="A12" s="51" t="s">
        <v>29</v>
      </c>
      <c r="B12" s="19"/>
      <c r="C12" s="196"/>
      <c r="D12" s="196"/>
      <c r="E12" s="196"/>
      <c r="F12" s="52" t="s">
        <v>30</v>
      </c>
      <c r="G12" s="53"/>
      <c r="H12" s="44"/>
    </row>
    <row r="13" spans="1:8" ht="28.5" customHeight="1" thickBot="1">
      <c r="A13" s="54" t="s">
        <v>31</v>
      </c>
      <c r="B13" s="55"/>
      <c r="C13" s="55"/>
      <c r="D13" s="55"/>
      <c r="E13" s="56"/>
      <c r="F13" s="56"/>
      <c r="G13" s="57"/>
      <c r="H13" s="44"/>
    </row>
    <row r="14" spans="1:7" ht="17.25" customHeight="1" thickBot="1">
      <c r="A14" s="58" t="s">
        <v>32</v>
      </c>
      <c r="B14" s="59"/>
      <c r="C14" s="60"/>
      <c r="D14" s="61" t="s">
        <v>33</v>
      </c>
      <c r="E14" s="62"/>
      <c r="F14" s="62"/>
      <c r="G14" s="60"/>
    </row>
    <row r="15" spans="1:7" ht="15.75" customHeight="1">
      <c r="A15" s="63"/>
      <c r="B15" s="64" t="s">
        <v>34</v>
      </c>
      <c r="C15" s="65">
        <f>'Interiér Zur-rekapitulace'!E8</f>
        <v>0</v>
      </c>
      <c r="D15" s="66"/>
      <c r="E15" s="67"/>
      <c r="F15" s="68"/>
      <c r="G15" s="65"/>
    </row>
    <row r="16" spans="1:7" ht="15.75" customHeight="1">
      <c r="A16" s="63" t="s">
        <v>35</v>
      </c>
      <c r="B16" s="64" t="s">
        <v>36</v>
      </c>
      <c r="C16" s="65">
        <f>'Interiér Zur-rekapitulace'!F8</f>
        <v>0</v>
      </c>
      <c r="D16" s="18"/>
      <c r="E16" s="69"/>
      <c r="F16" s="70"/>
      <c r="G16" s="65"/>
    </row>
    <row r="17" spans="1:7" ht="15.75" customHeight="1">
      <c r="A17" s="63" t="s">
        <v>37</v>
      </c>
      <c r="B17" s="64" t="s">
        <v>38</v>
      </c>
      <c r="C17" s="65">
        <f>'Interiér Zur-rekapitulace'!H8</f>
        <v>0</v>
      </c>
      <c r="D17" s="18"/>
      <c r="E17" s="69"/>
      <c r="F17" s="70"/>
      <c r="G17" s="65"/>
    </row>
    <row r="18" spans="1:7" ht="15.75" customHeight="1">
      <c r="A18" s="71" t="s">
        <v>39</v>
      </c>
      <c r="B18" s="72" t="s">
        <v>40</v>
      </c>
      <c r="C18" s="65">
        <f>'Interiér Zur-rekapitulace'!G8</f>
        <v>0</v>
      </c>
      <c r="D18" s="18"/>
      <c r="E18" s="69"/>
      <c r="F18" s="70"/>
      <c r="G18" s="65"/>
    </row>
    <row r="19" spans="1:7" ht="15.75" customHeight="1">
      <c r="A19" s="73" t="s">
        <v>41</v>
      </c>
      <c r="B19" s="64"/>
      <c r="C19" s="65">
        <f>SUM(C15:C18)</f>
        <v>0</v>
      </c>
      <c r="D19" s="18"/>
      <c r="E19" s="69"/>
      <c r="F19" s="70"/>
      <c r="G19" s="65"/>
    </row>
    <row r="20" spans="1:7" ht="15.75" customHeight="1">
      <c r="A20" s="73"/>
      <c r="B20" s="64"/>
      <c r="C20" s="65"/>
      <c r="D20" s="18"/>
      <c r="E20" s="69"/>
      <c r="F20" s="70"/>
      <c r="G20" s="65"/>
    </row>
    <row r="21" spans="1:7" ht="15.75" customHeight="1">
      <c r="A21" s="73" t="s">
        <v>42</v>
      </c>
      <c r="B21" s="64"/>
      <c r="C21" s="65">
        <f>'Interiér Zur-rekapitulace'!I8</f>
        <v>0</v>
      </c>
      <c r="D21" s="18"/>
      <c r="E21" s="69"/>
      <c r="F21" s="70"/>
      <c r="G21" s="65"/>
    </row>
    <row r="22" spans="1:7" ht="15.75" customHeight="1">
      <c r="A22" s="74" t="s">
        <v>43</v>
      </c>
      <c r="B22" s="75"/>
      <c r="C22" s="65">
        <f>C19+C21</f>
        <v>0</v>
      </c>
      <c r="D22" s="18" t="s">
        <v>44</v>
      </c>
      <c r="E22" s="69"/>
      <c r="F22" s="70"/>
      <c r="G22" s="65">
        <f>G23-SUM(G15:G21)</f>
        <v>0</v>
      </c>
    </row>
    <row r="23" spans="1:7" ht="15.75" customHeight="1" thickBot="1">
      <c r="A23" s="197" t="s">
        <v>45</v>
      </c>
      <c r="B23" s="198"/>
      <c r="C23" s="76">
        <f>C22+G23</f>
        <v>0</v>
      </c>
      <c r="D23" s="77" t="s">
        <v>46</v>
      </c>
      <c r="E23" s="78"/>
      <c r="F23" s="79"/>
      <c r="G23" s="65">
        <v>0</v>
      </c>
    </row>
    <row r="24" spans="1:7" ht="15">
      <c r="A24" s="80" t="s">
        <v>47</v>
      </c>
      <c r="B24" s="81"/>
      <c r="C24" s="82"/>
      <c r="D24" s="81" t="s">
        <v>48</v>
      </c>
      <c r="E24" s="81"/>
      <c r="F24" s="83" t="s">
        <v>49</v>
      </c>
      <c r="G24" s="84"/>
    </row>
    <row r="25" spans="1:7" ht="15">
      <c r="A25" s="74" t="s">
        <v>50</v>
      </c>
      <c r="B25" s="75"/>
      <c r="C25" s="85"/>
      <c r="D25" s="75" t="s">
        <v>50</v>
      </c>
      <c r="E25" s="86"/>
      <c r="F25" s="87" t="s">
        <v>50</v>
      </c>
      <c r="G25" s="88"/>
    </row>
    <row r="26" spans="1:7" ht="37.5" customHeight="1">
      <c r="A26" s="74" t="s">
        <v>51</v>
      </c>
      <c r="B26" s="89"/>
      <c r="C26" s="85"/>
      <c r="D26" s="75" t="s">
        <v>51</v>
      </c>
      <c r="E26" s="86"/>
      <c r="F26" s="87" t="s">
        <v>51</v>
      </c>
      <c r="G26" s="88"/>
    </row>
    <row r="27" spans="1:7" ht="15">
      <c r="A27" s="74"/>
      <c r="B27" s="90"/>
      <c r="C27" s="85"/>
      <c r="D27" s="75"/>
      <c r="E27" s="86"/>
      <c r="F27" s="87"/>
      <c r="G27" s="88"/>
    </row>
    <row r="28" spans="1:7" ht="15">
      <c r="A28" s="74" t="s">
        <v>52</v>
      </c>
      <c r="B28" s="75"/>
      <c r="C28" s="85"/>
      <c r="D28" s="87" t="s">
        <v>53</v>
      </c>
      <c r="E28" s="85"/>
      <c r="F28" s="91" t="s">
        <v>53</v>
      </c>
      <c r="G28" s="88"/>
    </row>
    <row r="29" spans="1:7" ht="69" customHeight="1">
      <c r="A29" s="74"/>
      <c r="B29" s="75"/>
      <c r="C29" s="92"/>
      <c r="D29" s="93"/>
      <c r="E29" s="92"/>
      <c r="F29" s="75"/>
      <c r="G29" s="88"/>
    </row>
    <row r="30" spans="1:7" ht="15">
      <c r="A30" s="94" t="s">
        <v>54</v>
      </c>
      <c r="B30" s="95"/>
      <c r="C30" s="96">
        <v>21</v>
      </c>
      <c r="D30" s="95" t="s">
        <v>55</v>
      </c>
      <c r="E30" s="97"/>
      <c r="F30" s="244"/>
      <c r="G30" s="242">
        <f>C23-G32</f>
        <v>0</v>
      </c>
    </row>
    <row r="31" spans="1:7" ht="15">
      <c r="A31" s="94" t="s">
        <v>56</v>
      </c>
      <c r="B31" s="95"/>
      <c r="C31" s="96">
        <f>SazbaDPH1</f>
        <v>21</v>
      </c>
      <c r="D31" s="95" t="s">
        <v>57</v>
      </c>
      <c r="E31" s="97"/>
      <c r="F31" s="244"/>
      <c r="G31" s="242">
        <f>ROUND(PRODUCT(G30,C31/100),1)</f>
        <v>0</v>
      </c>
    </row>
    <row r="32" spans="1:7" ht="15">
      <c r="A32" s="94" t="s">
        <v>54</v>
      </c>
      <c r="B32" s="95"/>
      <c r="C32" s="96">
        <v>0</v>
      </c>
      <c r="D32" s="95" t="s">
        <v>57</v>
      </c>
      <c r="E32" s="97"/>
      <c r="F32" s="244"/>
      <c r="G32" s="242">
        <v>0</v>
      </c>
    </row>
    <row r="33" spans="1:7" ht="15">
      <c r="A33" s="94" t="s">
        <v>56</v>
      </c>
      <c r="B33" s="98"/>
      <c r="C33" s="99">
        <f>SazbaDPH2</f>
        <v>0</v>
      </c>
      <c r="D33" s="95" t="s">
        <v>57</v>
      </c>
      <c r="E33" s="70"/>
      <c r="F33" s="244"/>
      <c r="G33" s="242">
        <f>ROUND(PRODUCT(G32,C33/100),0)</f>
        <v>0</v>
      </c>
    </row>
    <row r="34" spans="1:7" s="103" customFormat="1" ht="19.5" customHeight="1" thickBot="1">
      <c r="A34" s="100" t="s">
        <v>58</v>
      </c>
      <c r="B34" s="101"/>
      <c r="C34" s="101"/>
      <c r="D34" s="101"/>
      <c r="E34" s="102"/>
      <c r="F34" s="245"/>
      <c r="G34" s="243">
        <f>ROUND(SUM(G30:G33),1)</f>
        <v>0</v>
      </c>
    </row>
    <row r="36" spans="1:8" ht="15">
      <c r="A36" s="104" t="s">
        <v>59</v>
      </c>
      <c r="B36" s="104"/>
      <c r="C36" s="104"/>
      <c r="D36" s="104"/>
      <c r="E36" s="104"/>
      <c r="F36" s="104"/>
      <c r="G36" s="104"/>
      <c r="H36" t="s">
        <v>60</v>
      </c>
    </row>
    <row r="37" spans="1:8" ht="14.25" customHeight="1">
      <c r="A37" s="104"/>
      <c r="B37" s="199"/>
      <c r="C37" s="199"/>
      <c r="D37" s="199"/>
      <c r="E37" s="199"/>
      <c r="F37" s="199"/>
      <c r="G37" s="199"/>
      <c r="H37" t="s">
        <v>60</v>
      </c>
    </row>
    <row r="38" spans="1:8" ht="12.75" customHeight="1">
      <c r="A38" s="105"/>
      <c r="B38" s="199"/>
      <c r="C38" s="199"/>
      <c r="D38" s="199"/>
      <c r="E38" s="199"/>
      <c r="F38" s="199"/>
      <c r="G38" s="199"/>
      <c r="H38" t="s">
        <v>60</v>
      </c>
    </row>
    <row r="39" spans="1:8" ht="15">
      <c r="A39" s="105"/>
      <c r="B39" s="199"/>
      <c r="C39" s="199"/>
      <c r="D39" s="199"/>
      <c r="E39" s="199"/>
      <c r="F39" s="199"/>
      <c r="G39" s="199"/>
      <c r="H39" t="s">
        <v>60</v>
      </c>
    </row>
    <row r="40" spans="1:8" ht="15">
      <c r="A40" s="105"/>
      <c r="B40" s="199"/>
      <c r="C40" s="199"/>
      <c r="D40" s="199"/>
      <c r="E40" s="199"/>
      <c r="F40" s="199"/>
      <c r="G40" s="199"/>
      <c r="H40" t="s">
        <v>60</v>
      </c>
    </row>
    <row r="41" spans="1:8" ht="15">
      <c r="A41" s="105"/>
      <c r="B41" s="199"/>
      <c r="C41" s="199"/>
      <c r="D41" s="199"/>
      <c r="E41" s="199"/>
      <c r="F41" s="199"/>
      <c r="G41" s="199"/>
      <c r="H41" t="s">
        <v>60</v>
      </c>
    </row>
    <row r="42" spans="1:8" ht="15">
      <c r="A42" s="105"/>
      <c r="B42" s="199"/>
      <c r="C42" s="199"/>
      <c r="D42" s="199"/>
      <c r="E42" s="199"/>
      <c r="F42" s="199"/>
      <c r="G42" s="199"/>
      <c r="H42" t="s">
        <v>60</v>
      </c>
    </row>
    <row r="43" spans="1:8" ht="15">
      <c r="A43" s="105"/>
      <c r="B43" s="199"/>
      <c r="C43" s="199"/>
      <c r="D43" s="199"/>
      <c r="E43" s="199"/>
      <c r="F43" s="199"/>
      <c r="G43" s="199"/>
      <c r="H43" t="s">
        <v>60</v>
      </c>
    </row>
    <row r="44" spans="1:8" ht="15">
      <c r="A44" s="105"/>
      <c r="B44" s="199"/>
      <c r="C44" s="199"/>
      <c r="D44" s="199"/>
      <c r="E44" s="199"/>
      <c r="F44" s="199"/>
      <c r="G44" s="199"/>
      <c r="H44" t="s">
        <v>60</v>
      </c>
    </row>
    <row r="45" spans="1:8" ht="0.75" customHeight="1">
      <c r="A45" s="105"/>
      <c r="B45" s="199"/>
      <c r="C45" s="199"/>
      <c r="D45" s="199"/>
      <c r="E45" s="199"/>
      <c r="F45" s="199"/>
      <c r="G45" s="199"/>
      <c r="H45" t="s">
        <v>60</v>
      </c>
    </row>
    <row r="46" spans="2:7" ht="15">
      <c r="B46" s="200"/>
      <c r="C46" s="200"/>
      <c r="D46" s="200"/>
      <c r="E46" s="200"/>
      <c r="F46" s="200"/>
      <c r="G46" s="200"/>
    </row>
    <row r="47" spans="2:7" ht="15">
      <c r="B47" s="200"/>
      <c r="C47" s="200"/>
      <c r="D47" s="200"/>
      <c r="E47" s="200"/>
      <c r="F47" s="200"/>
      <c r="G47" s="200"/>
    </row>
    <row r="48" spans="2:7" ht="15">
      <c r="B48" s="200"/>
      <c r="C48" s="200"/>
      <c r="D48" s="200"/>
      <c r="E48" s="200"/>
      <c r="F48" s="200"/>
      <c r="G48" s="200"/>
    </row>
    <row r="49" spans="2:7" ht="15">
      <c r="B49" s="200"/>
      <c r="C49" s="200"/>
      <c r="D49" s="200"/>
      <c r="E49" s="200"/>
      <c r="F49" s="200"/>
      <c r="G49" s="200"/>
    </row>
    <row r="50" spans="2:7" ht="15">
      <c r="B50" s="200"/>
      <c r="C50" s="200"/>
      <c r="D50" s="200"/>
      <c r="E50" s="200"/>
      <c r="F50" s="200"/>
      <c r="G50" s="200"/>
    </row>
    <row r="51" spans="2:7" ht="15">
      <c r="B51" s="200"/>
      <c r="C51" s="200"/>
      <c r="D51" s="200"/>
      <c r="E51" s="200"/>
      <c r="F51" s="200"/>
      <c r="G51" s="200"/>
    </row>
    <row r="52" spans="2:7" ht="15">
      <c r="B52" s="200"/>
      <c r="C52" s="200"/>
      <c r="D52" s="200"/>
      <c r="E52" s="200"/>
      <c r="F52" s="200"/>
      <c r="G52" s="200"/>
    </row>
    <row r="53" spans="2:7" ht="15">
      <c r="B53" s="200"/>
      <c r="C53" s="200"/>
      <c r="D53" s="200"/>
      <c r="E53" s="200"/>
      <c r="F53" s="200"/>
      <c r="G53" s="200"/>
    </row>
    <row r="54" spans="2:7" ht="15">
      <c r="B54" s="200"/>
      <c r="C54" s="200"/>
      <c r="D54" s="200"/>
      <c r="E54" s="200"/>
      <c r="F54" s="200"/>
      <c r="G54" s="200"/>
    </row>
    <row r="55" spans="2:7" ht="15">
      <c r="B55" s="200"/>
      <c r="C55" s="200"/>
      <c r="D55" s="200"/>
      <c r="E55" s="200"/>
      <c r="F55" s="200"/>
      <c r="G55" s="200"/>
    </row>
  </sheetData>
  <sheetProtection password="CC82" sheet="1"/>
  <mergeCells count="17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G13" sqref="G13"/>
    </sheetView>
  </sheetViews>
  <sheetFormatPr defaultColWidth="8.88671875" defaultRowHeight="15"/>
  <cols>
    <col min="1" max="1" width="4.5546875" style="0" customWidth="1"/>
    <col min="2" max="2" width="4.77734375" style="0" customWidth="1"/>
    <col min="3" max="3" width="8.88671875" style="0" customWidth="1"/>
    <col min="4" max="4" width="12.3359375" style="0" customWidth="1"/>
    <col min="5" max="5" width="8.77734375" style="0" customWidth="1"/>
    <col min="6" max="6" width="8.4453125" style="0" customWidth="1"/>
    <col min="7" max="7" width="8.5546875" style="0" customWidth="1"/>
    <col min="8" max="8" width="8.6640625" style="0" customWidth="1"/>
    <col min="9" max="9" width="8.3359375" style="0" customWidth="1"/>
  </cols>
  <sheetData>
    <row r="1" spans="1:9" ht="15" thickTop="1">
      <c r="A1" s="201" t="s">
        <v>61</v>
      </c>
      <c r="B1" s="202"/>
      <c r="C1" s="106" t="s">
        <v>113</v>
      </c>
      <c r="D1" s="107"/>
      <c r="E1" s="108"/>
      <c r="F1" s="107"/>
      <c r="G1" s="109" t="s">
        <v>62</v>
      </c>
      <c r="H1" s="110"/>
      <c r="I1" s="111"/>
    </row>
    <row r="2" spans="1:9" ht="15" thickBot="1">
      <c r="A2" s="203" t="s">
        <v>63</v>
      </c>
      <c r="B2" s="204"/>
      <c r="C2" s="28" t="s">
        <v>115</v>
      </c>
      <c r="D2" s="112"/>
      <c r="E2" s="113"/>
      <c r="F2" s="112"/>
      <c r="G2" s="205"/>
      <c r="H2" s="206"/>
      <c r="I2" s="207"/>
    </row>
    <row r="3" spans="1:9" ht="15" thickTop="1">
      <c r="A3" s="86"/>
      <c r="B3" s="86"/>
      <c r="C3" s="86"/>
      <c r="D3" s="86"/>
      <c r="E3" s="86"/>
      <c r="F3" s="75"/>
      <c r="G3" s="86"/>
      <c r="H3" s="86"/>
      <c r="I3" s="86"/>
    </row>
    <row r="4" spans="1:9" ht="19.5" customHeight="1">
      <c r="A4" s="114" t="s">
        <v>64</v>
      </c>
      <c r="B4" s="115"/>
      <c r="C4" s="115"/>
      <c r="D4" s="115"/>
      <c r="E4" s="116"/>
      <c r="F4" s="115"/>
      <c r="G4" s="115"/>
      <c r="H4" s="115"/>
      <c r="I4" s="115"/>
    </row>
    <row r="5" spans="1:9" ht="15" thickBot="1">
      <c r="A5" s="86"/>
      <c r="B5" s="86"/>
      <c r="C5" s="86"/>
      <c r="D5" s="86"/>
      <c r="E5" s="86"/>
      <c r="F5" s="86"/>
      <c r="G5" s="86"/>
      <c r="H5" s="86"/>
      <c r="I5" s="86"/>
    </row>
    <row r="6" spans="1:9" s="44" customFormat="1" ht="15" thickBot="1">
      <c r="A6" s="117"/>
      <c r="B6" s="118" t="s">
        <v>65</v>
      </c>
      <c r="C6" s="118"/>
      <c r="D6" s="119"/>
      <c r="E6" s="120" t="s">
        <v>66</v>
      </c>
      <c r="F6" s="121" t="s">
        <v>67</v>
      </c>
      <c r="G6" s="121" t="s">
        <v>68</v>
      </c>
      <c r="H6" s="121" t="s">
        <v>69</v>
      </c>
      <c r="I6" s="122" t="s">
        <v>42</v>
      </c>
    </row>
    <row r="7" spans="1:9" s="44" customFormat="1" ht="15" thickBot="1">
      <c r="A7" s="123" t="s">
        <v>87</v>
      </c>
      <c r="B7" s="124" t="s">
        <v>88</v>
      </c>
      <c r="C7" s="75"/>
      <c r="D7" s="125"/>
      <c r="E7" s="126">
        <v>0</v>
      </c>
      <c r="F7" s="127">
        <f>'Interiér Zur-položky'!G29</f>
        <v>0</v>
      </c>
      <c r="G7" s="127">
        <v>0</v>
      </c>
      <c r="H7" s="127">
        <v>0</v>
      </c>
      <c r="I7" s="128">
        <v>0</v>
      </c>
    </row>
    <row r="8" spans="1:9" s="135" customFormat="1" ht="13.5" thickBot="1">
      <c r="A8" s="129"/>
      <c r="B8" s="130" t="s">
        <v>70</v>
      </c>
      <c r="C8" s="130"/>
      <c r="D8" s="131"/>
      <c r="E8" s="132">
        <f>SUM(E7:E7)</f>
        <v>0</v>
      </c>
      <c r="F8" s="133">
        <f>SUM(F7:F7)</f>
        <v>0</v>
      </c>
      <c r="G8" s="133">
        <f>SUM(G7:G7)</f>
        <v>0</v>
      </c>
      <c r="H8" s="133">
        <f>SUM(H7:H7)</f>
        <v>0</v>
      </c>
      <c r="I8" s="134">
        <f>SUM(I7:I7)</f>
        <v>0</v>
      </c>
    </row>
    <row r="9" spans="1:9" ht="15">
      <c r="A9" s="75"/>
      <c r="B9" s="75"/>
      <c r="C9" s="75"/>
      <c r="D9" s="75"/>
      <c r="E9" s="75"/>
      <c r="F9" s="75"/>
      <c r="G9" s="75"/>
      <c r="H9" s="75"/>
      <c r="I9" s="75"/>
    </row>
    <row r="10" spans="1:57" ht="19.5" customHeight="1">
      <c r="A10" s="115" t="s">
        <v>71</v>
      </c>
      <c r="B10" s="115"/>
      <c r="C10" s="115"/>
      <c r="D10" s="115"/>
      <c r="E10" s="115"/>
      <c r="F10" s="115"/>
      <c r="G10" s="136"/>
      <c r="H10" s="115"/>
      <c r="I10" s="115"/>
      <c r="BA10" s="50"/>
      <c r="BB10" s="50"/>
      <c r="BC10" s="50"/>
      <c r="BD10" s="50"/>
      <c r="BE10" s="50"/>
    </row>
    <row r="11" spans="1:9" ht="15" thickBot="1">
      <c r="A11" s="86"/>
      <c r="B11" s="86"/>
      <c r="C11" s="86"/>
      <c r="D11" s="86"/>
      <c r="E11" s="86"/>
      <c r="F11" s="86"/>
      <c r="G11" s="86"/>
      <c r="H11" s="86"/>
      <c r="I11" s="86"/>
    </row>
    <row r="12" spans="1:9" ht="15">
      <c r="A12" s="80" t="s">
        <v>72</v>
      </c>
      <c r="B12" s="81"/>
      <c r="C12" s="81"/>
      <c r="D12" s="137"/>
      <c r="E12" s="138" t="s">
        <v>73</v>
      </c>
      <c r="F12" s="139" t="s">
        <v>74</v>
      </c>
      <c r="G12" s="140" t="s">
        <v>75</v>
      </c>
      <c r="H12" s="141"/>
      <c r="I12" s="142" t="s">
        <v>73</v>
      </c>
    </row>
    <row r="13" spans="1:53" ht="15">
      <c r="A13" s="73"/>
      <c r="B13" s="64"/>
      <c r="C13" s="64"/>
      <c r="D13" s="143"/>
      <c r="E13" s="144"/>
      <c r="F13" s="145"/>
      <c r="G13" s="146">
        <v>0</v>
      </c>
      <c r="H13" s="147"/>
      <c r="I13" s="148">
        <f>E13+F13*G13/100</f>
        <v>0</v>
      </c>
      <c r="BA13">
        <v>8</v>
      </c>
    </row>
    <row r="14" spans="1:9" ht="15" thickBot="1">
      <c r="A14" s="149"/>
      <c r="B14" s="150" t="s">
        <v>76</v>
      </c>
      <c r="C14" s="151"/>
      <c r="D14" s="152"/>
      <c r="E14" s="153"/>
      <c r="F14" s="154"/>
      <c r="G14" s="154"/>
      <c r="H14" s="208">
        <f>SUM(H13:H13)</f>
        <v>0</v>
      </c>
      <c r="I14" s="209"/>
    </row>
    <row r="16" spans="2:9" ht="15">
      <c r="B16" s="135"/>
      <c r="F16" s="155"/>
      <c r="G16" s="156"/>
      <c r="H16" s="156"/>
      <c r="I16" s="3"/>
    </row>
    <row r="17" spans="6:9" ht="15">
      <c r="F17" s="155"/>
      <c r="G17" s="156"/>
      <c r="H17" s="156"/>
      <c r="I17" s="3"/>
    </row>
    <row r="18" spans="6:9" ht="15">
      <c r="F18" s="155"/>
      <c r="G18" s="156"/>
      <c r="H18" s="156"/>
      <c r="I18" s="3"/>
    </row>
    <row r="19" spans="6:9" ht="15">
      <c r="F19" s="155"/>
      <c r="G19" s="156"/>
      <c r="H19" s="156"/>
      <c r="I19" s="3"/>
    </row>
    <row r="20" spans="6:9" ht="15">
      <c r="F20" s="155"/>
      <c r="G20" s="156"/>
      <c r="H20" s="156"/>
      <c r="I20" s="3"/>
    </row>
    <row r="21" spans="6:9" ht="15">
      <c r="F21" s="155"/>
      <c r="G21" s="156"/>
      <c r="H21" s="156"/>
      <c r="I21" s="3"/>
    </row>
    <row r="22" spans="6:9" ht="15">
      <c r="F22" s="155"/>
      <c r="G22" s="156"/>
      <c r="H22" s="156"/>
      <c r="I22" s="3"/>
    </row>
    <row r="23" spans="6:9" ht="15">
      <c r="F23" s="155"/>
      <c r="G23" s="156"/>
      <c r="H23" s="156"/>
      <c r="I23" s="3"/>
    </row>
    <row r="24" spans="6:9" ht="15">
      <c r="F24" s="155"/>
      <c r="G24" s="156"/>
      <c r="H24" s="156"/>
      <c r="I24" s="3"/>
    </row>
    <row r="25" spans="6:9" ht="15">
      <c r="F25" s="155"/>
      <c r="G25" s="156"/>
      <c r="H25" s="156"/>
      <c r="I25" s="3"/>
    </row>
    <row r="26" spans="6:9" ht="15">
      <c r="F26" s="155"/>
      <c r="G26" s="156"/>
      <c r="H26" s="156"/>
      <c r="I26" s="3"/>
    </row>
    <row r="27" spans="6:9" ht="15">
      <c r="F27" s="155"/>
      <c r="G27" s="156"/>
      <c r="H27" s="156"/>
      <c r="I27" s="3"/>
    </row>
    <row r="28" spans="6:9" ht="15">
      <c r="F28" s="155"/>
      <c r="G28" s="156"/>
      <c r="H28" s="156"/>
      <c r="I28" s="3"/>
    </row>
    <row r="29" spans="6:9" ht="15">
      <c r="F29" s="155"/>
      <c r="G29" s="156"/>
      <c r="H29" s="156"/>
      <c r="I29" s="3"/>
    </row>
    <row r="30" spans="6:9" ht="15">
      <c r="F30" s="155"/>
      <c r="G30" s="156"/>
      <c r="H30" s="156"/>
      <c r="I30" s="3"/>
    </row>
    <row r="31" spans="6:9" ht="15">
      <c r="F31" s="155"/>
      <c r="G31" s="156"/>
      <c r="H31" s="156"/>
      <c r="I31" s="3"/>
    </row>
    <row r="32" spans="6:9" ht="15">
      <c r="F32" s="155"/>
      <c r="G32" s="156"/>
      <c r="H32" s="156"/>
      <c r="I32" s="3"/>
    </row>
    <row r="33" spans="6:9" ht="15">
      <c r="F33" s="155"/>
      <c r="G33" s="156"/>
      <c r="H33" s="156"/>
      <c r="I33" s="3"/>
    </row>
    <row r="34" spans="6:9" ht="15">
      <c r="F34" s="155"/>
      <c r="G34" s="156"/>
      <c r="H34" s="156"/>
      <c r="I34" s="3"/>
    </row>
    <row r="35" spans="6:9" ht="15">
      <c r="F35" s="155"/>
      <c r="G35" s="156"/>
      <c r="H35" s="156"/>
      <c r="I35" s="3"/>
    </row>
    <row r="36" spans="6:9" ht="15">
      <c r="F36" s="155"/>
      <c r="G36" s="156"/>
      <c r="H36" s="156"/>
      <c r="I36" s="3"/>
    </row>
    <row r="37" spans="6:9" ht="15">
      <c r="F37" s="155"/>
      <c r="G37" s="156"/>
      <c r="H37" s="156"/>
      <c r="I37" s="3"/>
    </row>
    <row r="38" spans="6:9" ht="15">
      <c r="F38" s="155"/>
      <c r="G38" s="156"/>
      <c r="H38" s="156"/>
      <c r="I38" s="3"/>
    </row>
    <row r="39" spans="6:9" ht="15">
      <c r="F39" s="155"/>
      <c r="G39" s="156"/>
      <c r="H39" s="156"/>
      <c r="I39" s="3"/>
    </row>
    <row r="40" spans="6:9" ht="15">
      <c r="F40" s="155"/>
      <c r="G40" s="156"/>
      <c r="H40" s="156"/>
      <c r="I40" s="3"/>
    </row>
    <row r="41" spans="6:9" ht="15">
      <c r="F41" s="155"/>
      <c r="G41" s="156"/>
      <c r="H41" s="156"/>
      <c r="I41" s="3"/>
    </row>
    <row r="42" spans="6:9" ht="15">
      <c r="F42" s="155"/>
      <c r="G42" s="156"/>
      <c r="H42" s="156"/>
      <c r="I42" s="3"/>
    </row>
    <row r="43" spans="6:9" ht="15">
      <c r="F43" s="155"/>
      <c r="G43" s="156"/>
      <c r="H43" s="156"/>
      <c r="I43" s="3"/>
    </row>
    <row r="44" spans="6:9" ht="15">
      <c r="F44" s="155"/>
      <c r="G44" s="156"/>
      <c r="H44" s="156"/>
      <c r="I44" s="3"/>
    </row>
    <row r="45" spans="6:9" ht="15">
      <c r="F45" s="155"/>
      <c r="G45" s="156"/>
      <c r="H45" s="156"/>
      <c r="I45" s="3"/>
    </row>
    <row r="46" spans="6:9" ht="15">
      <c r="F46" s="155"/>
      <c r="G46" s="156"/>
      <c r="H46" s="156"/>
      <c r="I46" s="3"/>
    </row>
    <row r="47" spans="6:9" ht="15">
      <c r="F47" s="155"/>
      <c r="G47" s="156"/>
      <c r="H47" s="156"/>
      <c r="I47" s="3"/>
    </row>
    <row r="48" spans="6:9" ht="15">
      <c r="F48" s="155"/>
      <c r="G48" s="156"/>
      <c r="H48" s="156"/>
      <c r="I48" s="3"/>
    </row>
    <row r="49" spans="6:9" ht="15">
      <c r="F49" s="155"/>
      <c r="G49" s="156"/>
      <c r="H49" s="156"/>
      <c r="I49" s="3"/>
    </row>
    <row r="50" spans="6:9" ht="15">
      <c r="F50" s="155"/>
      <c r="G50" s="156"/>
      <c r="H50" s="156"/>
      <c r="I50" s="3"/>
    </row>
    <row r="51" spans="6:9" ht="15">
      <c r="F51" s="155"/>
      <c r="G51" s="156"/>
      <c r="H51" s="156"/>
      <c r="I51" s="3"/>
    </row>
    <row r="52" spans="6:9" ht="15">
      <c r="F52" s="155"/>
      <c r="G52" s="156"/>
      <c r="H52" s="156"/>
      <c r="I52" s="3"/>
    </row>
    <row r="53" spans="6:9" ht="15">
      <c r="F53" s="155"/>
      <c r="G53" s="156"/>
      <c r="H53" s="156"/>
      <c r="I53" s="3"/>
    </row>
    <row r="54" spans="6:9" ht="15">
      <c r="F54" s="155"/>
      <c r="G54" s="156"/>
      <c r="H54" s="156"/>
      <c r="I54" s="3"/>
    </row>
    <row r="55" spans="6:9" ht="15">
      <c r="F55" s="155"/>
      <c r="G55" s="156"/>
      <c r="H55" s="156"/>
      <c r="I55" s="3"/>
    </row>
    <row r="56" spans="6:9" ht="15">
      <c r="F56" s="155"/>
      <c r="G56" s="156"/>
      <c r="H56" s="156"/>
      <c r="I56" s="3"/>
    </row>
    <row r="57" spans="6:9" ht="15">
      <c r="F57" s="155"/>
      <c r="G57" s="156"/>
      <c r="H57" s="156"/>
      <c r="I57" s="3"/>
    </row>
    <row r="58" spans="6:9" ht="15">
      <c r="F58" s="155"/>
      <c r="G58" s="156"/>
      <c r="H58" s="156"/>
      <c r="I58" s="3"/>
    </row>
    <row r="59" spans="6:9" ht="15">
      <c r="F59" s="155"/>
      <c r="G59" s="156"/>
      <c r="H59" s="156"/>
      <c r="I59" s="3"/>
    </row>
    <row r="60" spans="6:9" ht="15">
      <c r="F60" s="155"/>
      <c r="G60" s="156"/>
      <c r="H60" s="156"/>
      <c r="I60" s="3"/>
    </row>
    <row r="61" spans="6:9" ht="15">
      <c r="F61" s="155"/>
      <c r="G61" s="156"/>
      <c r="H61" s="156"/>
      <c r="I61" s="3"/>
    </row>
    <row r="62" spans="6:9" ht="15">
      <c r="F62" s="155"/>
      <c r="G62" s="156"/>
      <c r="H62" s="156"/>
      <c r="I62" s="3"/>
    </row>
    <row r="63" spans="6:9" ht="15">
      <c r="F63" s="155"/>
      <c r="G63" s="156"/>
      <c r="H63" s="156"/>
      <c r="I63" s="3"/>
    </row>
    <row r="64" spans="6:9" ht="15">
      <c r="F64" s="155"/>
      <c r="G64" s="156"/>
      <c r="H64" s="156"/>
      <c r="I64" s="3"/>
    </row>
    <row r="65" spans="6:9" ht="15">
      <c r="F65" s="155"/>
      <c r="G65" s="156"/>
      <c r="H65" s="156"/>
      <c r="I65" s="3"/>
    </row>
  </sheetData>
  <sheetProtection password="CC82" sheet="1"/>
  <mergeCells count="4">
    <mergeCell ref="A1:B1"/>
    <mergeCell ref="A2:B2"/>
    <mergeCell ref="G2:I2"/>
    <mergeCell ref="H14:I1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102"/>
  <sheetViews>
    <sheetView tabSelected="1" zoomScalePageLayoutView="0" workbookViewId="0" topLeftCell="A1">
      <selection activeCell="F21" sqref="F21"/>
    </sheetView>
  </sheetViews>
  <sheetFormatPr defaultColWidth="8.88671875" defaultRowHeight="15"/>
  <cols>
    <col min="1" max="1" width="3.4453125" style="157" customWidth="1"/>
    <col min="2" max="2" width="8.99609375" style="157" customWidth="1"/>
    <col min="3" max="3" width="31.4453125" style="157" customWidth="1"/>
    <col min="4" max="4" width="4.3359375" style="157" customWidth="1"/>
    <col min="5" max="5" width="6.6640625" style="188" customWidth="1"/>
    <col min="6" max="6" width="7.6640625" style="157" customWidth="1"/>
    <col min="7" max="7" width="10.77734375" style="157" customWidth="1"/>
    <col min="8" max="11" width="8.88671875" style="157" customWidth="1"/>
    <col min="12" max="12" width="58.6640625" style="157" customWidth="1"/>
    <col min="13" max="13" width="35.21484375" style="157" customWidth="1"/>
    <col min="14" max="16384" width="8.88671875" style="157" customWidth="1"/>
  </cols>
  <sheetData>
    <row r="1" spans="1:7" ht="15">
      <c r="A1" s="210" t="s">
        <v>77</v>
      </c>
      <c r="B1" s="210"/>
      <c r="C1" s="210"/>
      <c r="D1" s="210"/>
      <c r="E1" s="210"/>
      <c r="F1" s="210"/>
      <c r="G1" s="210"/>
    </row>
    <row r="2" spans="1:7" ht="14.25" customHeight="1" thickBot="1">
      <c r="A2" s="158"/>
      <c r="B2" s="159"/>
      <c r="C2" s="160"/>
      <c r="D2" s="160"/>
      <c r="E2" s="161"/>
      <c r="F2" s="160"/>
      <c r="G2" s="160"/>
    </row>
    <row r="3" spans="1:7" ht="13.5" thickTop="1">
      <c r="A3" s="201" t="s">
        <v>61</v>
      </c>
      <c r="B3" s="202"/>
      <c r="C3" s="106" t="s">
        <v>113</v>
      </c>
      <c r="D3" s="162"/>
      <c r="E3" s="163" t="s">
        <v>78</v>
      </c>
      <c r="F3" s="164">
        <v>0</v>
      </c>
      <c r="G3" s="165"/>
    </row>
    <row r="4" spans="1:7" ht="13.5" thickBot="1">
      <c r="A4" s="211" t="s">
        <v>63</v>
      </c>
      <c r="B4" s="204"/>
      <c r="C4" s="28" t="s">
        <v>115</v>
      </c>
      <c r="D4" s="166"/>
      <c r="E4" s="212"/>
      <c r="F4" s="213"/>
      <c r="G4" s="214"/>
    </row>
    <row r="5" spans="1:7" ht="13.5" thickTop="1">
      <c r="A5" s="167"/>
      <c r="B5" s="158"/>
      <c r="C5" s="158"/>
      <c r="D5" s="158"/>
      <c r="E5" s="168"/>
      <c r="F5" s="158"/>
      <c r="G5" s="169"/>
    </row>
    <row r="6" spans="1:11" ht="12.75">
      <c r="A6" s="170" t="s">
        <v>79</v>
      </c>
      <c r="B6" s="171" t="s">
        <v>80</v>
      </c>
      <c r="C6" s="171" t="s">
        <v>81</v>
      </c>
      <c r="D6" s="171" t="s">
        <v>82</v>
      </c>
      <c r="E6" s="172" t="s">
        <v>83</v>
      </c>
      <c r="F6" s="171" t="s">
        <v>84</v>
      </c>
      <c r="G6" s="173" t="s">
        <v>85</v>
      </c>
      <c r="H6" s="236"/>
      <c r="I6" s="186"/>
      <c r="J6" s="186"/>
      <c r="K6" s="186"/>
    </row>
    <row r="7" spans="1:15" ht="12.75">
      <c r="A7" s="174" t="s">
        <v>86</v>
      </c>
      <c r="B7" s="175" t="s">
        <v>87</v>
      </c>
      <c r="C7" s="230" t="s">
        <v>88</v>
      </c>
      <c r="D7" s="231"/>
      <c r="E7" s="232"/>
      <c r="F7" s="232"/>
      <c r="G7" s="233"/>
      <c r="H7" s="247"/>
      <c r="I7" s="235"/>
      <c r="J7" s="186"/>
      <c r="K7" s="186"/>
      <c r="O7" s="176">
        <v>1</v>
      </c>
    </row>
    <row r="8" spans="1:15" ht="13.5">
      <c r="A8" s="237">
        <v>1</v>
      </c>
      <c r="B8" s="222">
        <v>1</v>
      </c>
      <c r="C8" s="223" t="s">
        <v>118</v>
      </c>
      <c r="D8" s="224" t="s">
        <v>137</v>
      </c>
      <c r="E8" s="238">
        <v>36</v>
      </c>
      <c r="F8" s="249">
        <v>0</v>
      </c>
      <c r="G8" s="239">
        <f>E8*F8</f>
        <v>0</v>
      </c>
      <c r="H8" s="247"/>
      <c r="I8" s="235"/>
      <c r="J8" s="186"/>
      <c r="K8" s="186"/>
      <c r="O8" s="176"/>
    </row>
    <row r="9" spans="1:15" ht="13.5">
      <c r="A9" s="237">
        <v>2</v>
      </c>
      <c r="B9" s="222">
        <v>2</v>
      </c>
      <c r="C9" s="223" t="s">
        <v>119</v>
      </c>
      <c r="D9" s="224" t="s">
        <v>137</v>
      </c>
      <c r="E9" s="238">
        <v>45</v>
      </c>
      <c r="F9" s="249">
        <v>0</v>
      </c>
      <c r="G9" s="239">
        <f aca="true" t="shared" si="0" ref="G9:G28">E9*F9</f>
        <v>0</v>
      </c>
      <c r="H9" s="247"/>
      <c r="I9" s="235"/>
      <c r="J9" s="186"/>
      <c r="K9" s="186"/>
      <c r="O9" s="176"/>
    </row>
    <row r="10" spans="1:15" ht="13.5">
      <c r="A10" s="237">
        <v>3</v>
      </c>
      <c r="B10" s="222">
        <v>3</v>
      </c>
      <c r="C10" s="223" t="s">
        <v>120</v>
      </c>
      <c r="D10" s="224" t="s">
        <v>137</v>
      </c>
      <c r="E10" s="238">
        <v>42</v>
      </c>
      <c r="F10" s="249">
        <v>0</v>
      </c>
      <c r="G10" s="239">
        <f t="shared" si="0"/>
        <v>0</v>
      </c>
      <c r="H10" s="247"/>
      <c r="I10" s="235"/>
      <c r="J10" s="186"/>
      <c r="K10" s="186"/>
      <c r="O10" s="176"/>
    </row>
    <row r="11" spans="1:15" ht="13.5">
      <c r="A11" s="237">
        <v>4</v>
      </c>
      <c r="B11" s="222">
        <v>4</v>
      </c>
      <c r="C11" s="223" t="s">
        <v>121</v>
      </c>
      <c r="D11" s="224" t="s">
        <v>137</v>
      </c>
      <c r="E11" s="238">
        <v>39</v>
      </c>
      <c r="F11" s="249">
        <v>0</v>
      </c>
      <c r="G11" s="239">
        <f t="shared" si="0"/>
        <v>0</v>
      </c>
      <c r="H11" s="247"/>
      <c r="I11" s="235"/>
      <c r="J11" s="186"/>
      <c r="K11" s="186"/>
      <c r="O11" s="176"/>
    </row>
    <row r="12" spans="1:15" ht="13.5">
      <c r="A12" s="237">
        <v>5</v>
      </c>
      <c r="B12" s="222">
        <v>5</v>
      </c>
      <c r="C12" s="223" t="s">
        <v>122</v>
      </c>
      <c r="D12" s="224" t="s">
        <v>137</v>
      </c>
      <c r="E12" s="238">
        <v>21</v>
      </c>
      <c r="F12" s="249">
        <v>0</v>
      </c>
      <c r="G12" s="239">
        <f t="shared" si="0"/>
        <v>0</v>
      </c>
      <c r="H12" s="247"/>
      <c r="I12" s="235"/>
      <c r="J12" s="186"/>
      <c r="K12" s="186"/>
      <c r="O12" s="176"/>
    </row>
    <row r="13" spans="1:15" ht="13.5">
      <c r="A13" s="237">
        <v>6</v>
      </c>
      <c r="B13" s="222">
        <v>6</v>
      </c>
      <c r="C13" s="223" t="s">
        <v>123</v>
      </c>
      <c r="D13" s="224" t="s">
        <v>137</v>
      </c>
      <c r="E13" s="238">
        <v>24</v>
      </c>
      <c r="F13" s="249">
        <v>0</v>
      </c>
      <c r="G13" s="239">
        <f t="shared" si="0"/>
        <v>0</v>
      </c>
      <c r="H13" s="247"/>
      <c r="I13" s="235"/>
      <c r="J13" s="186"/>
      <c r="K13" s="186"/>
      <c r="O13" s="176"/>
    </row>
    <row r="14" spans="1:15" ht="13.5">
      <c r="A14" s="237">
        <v>7</v>
      </c>
      <c r="B14" s="222">
        <v>7</v>
      </c>
      <c r="C14" s="223" t="s">
        <v>124</v>
      </c>
      <c r="D14" s="224" t="s">
        <v>137</v>
      </c>
      <c r="E14" s="238">
        <v>9</v>
      </c>
      <c r="F14" s="249">
        <v>0</v>
      </c>
      <c r="G14" s="239">
        <f t="shared" si="0"/>
        <v>0</v>
      </c>
      <c r="H14" s="247"/>
      <c r="I14" s="235"/>
      <c r="J14" s="186"/>
      <c r="K14" s="186"/>
      <c r="O14" s="176"/>
    </row>
    <row r="15" spans="1:15" ht="13.5">
      <c r="A15" s="237">
        <v>8</v>
      </c>
      <c r="B15" s="222">
        <v>8</v>
      </c>
      <c r="C15" s="223" t="s">
        <v>125</v>
      </c>
      <c r="D15" s="224" t="s">
        <v>137</v>
      </c>
      <c r="E15" s="238">
        <v>18</v>
      </c>
      <c r="F15" s="249">
        <v>0</v>
      </c>
      <c r="G15" s="239">
        <f t="shared" si="0"/>
        <v>0</v>
      </c>
      <c r="H15" s="247"/>
      <c r="I15" s="235"/>
      <c r="J15" s="186"/>
      <c r="K15" s="186"/>
      <c r="O15" s="176"/>
    </row>
    <row r="16" spans="1:15" ht="13.5">
      <c r="A16" s="237">
        <v>9</v>
      </c>
      <c r="B16" s="222">
        <v>9</v>
      </c>
      <c r="C16" s="223" t="s">
        <v>126</v>
      </c>
      <c r="D16" s="224" t="s">
        <v>137</v>
      </c>
      <c r="E16" s="238">
        <v>45</v>
      </c>
      <c r="F16" s="249">
        <v>0</v>
      </c>
      <c r="G16" s="239">
        <f t="shared" si="0"/>
        <v>0</v>
      </c>
      <c r="H16" s="247"/>
      <c r="I16" s="235"/>
      <c r="J16" s="186"/>
      <c r="K16" s="186"/>
      <c r="O16" s="176"/>
    </row>
    <row r="17" spans="1:15" ht="13.5">
      <c r="A17" s="237">
        <v>10</v>
      </c>
      <c r="B17" s="222">
        <v>10</v>
      </c>
      <c r="C17" s="223" t="s">
        <v>127</v>
      </c>
      <c r="D17" s="224" t="s">
        <v>137</v>
      </c>
      <c r="E17" s="238">
        <v>18</v>
      </c>
      <c r="F17" s="249">
        <v>0</v>
      </c>
      <c r="G17" s="239">
        <f t="shared" si="0"/>
        <v>0</v>
      </c>
      <c r="H17" s="247"/>
      <c r="I17" s="235"/>
      <c r="J17" s="186"/>
      <c r="K17" s="186"/>
      <c r="O17" s="176"/>
    </row>
    <row r="18" spans="1:104" ht="13.5">
      <c r="A18" s="237">
        <v>11</v>
      </c>
      <c r="B18" s="222">
        <v>11</v>
      </c>
      <c r="C18" s="223" t="s">
        <v>108</v>
      </c>
      <c r="D18" s="224" t="s">
        <v>137</v>
      </c>
      <c r="E18" s="238">
        <v>42</v>
      </c>
      <c r="F18" s="249">
        <v>0</v>
      </c>
      <c r="G18" s="239">
        <f t="shared" si="0"/>
        <v>0</v>
      </c>
      <c r="H18" s="236"/>
      <c r="I18" s="186"/>
      <c r="J18" s="186"/>
      <c r="K18" s="186"/>
      <c r="O18" s="176">
        <v>2</v>
      </c>
      <c r="AA18" s="157">
        <v>12</v>
      </c>
      <c r="AB18" s="157">
        <v>0</v>
      </c>
      <c r="AC18" s="157">
        <v>1</v>
      </c>
      <c r="AZ18" s="157">
        <v>2</v>
      </c>
      <c r="BA18" s="157">
        <f aca="true" t="shared" si="1" ref="BA18:BA28">IF(AZ18=1,G18,0)</f>
        <v>0</v>
      </c>
      <c r="BB18" s="157">
        <f aca="true" t="shared" si="2" ref="BB18:BB28">IF(AZ18=2,G18,0)</f>
        <v>0</v>
      </c>
      <c r="BC18" s="157">
        <f aca="true" t="shared" si="3" ref="BC18:BC28">IF(AZ18=3,G18,0)</f>
        <v>0</v>
      </c>
      <c r="BD18" s="157">
        <f aca="true" t="shared" si="4" ref="BD18:BD28">IF(AZ18=4,G18,0)</f>
        <v>0</v>
      </c>
      <c r="BE18" s="157">
        <f aca="true" t="shared" si="5" ref="BE18:BE28">IF(AZ18=5,G18,0)</f>
        <v>0</v>
      </c>
      <c r="CA18" s="177">
        <v>12</v>
      </c>
      <c r="CB18" s="177">
        <v>0</v>
      </c>
      <c r="CZ18" s="157">
        <v>0</v>
      </c>
    </row>
    <row r="19" spans="1:104" ht="13.5">
      <c r="A19" s="237">
        <v>12</v>
      </c>
      <c r="B19" s="222">
        <v>12</v>
      </c>
      <c r="C19" s="223" t="s">
        <v>109</v>
      </c>
      <c r="D19" s="224" t="s">
        <v>137</v>
      </c>
      <c r="E19" s="238">
        <v>39</v>
      </c>
      <c r="F19" s="249">
        <v>0</v>
      </c>
      <c r="G19" s="239">
        <f t="shared" si="0"/>
        <v>0</v>
      </c>
      <c r="H19" s="236"/>
      <c r="I19" s="186"/>
      <c r="J19" s="186"/>
      <c r="K19" s="186"/>
      <c r="O19" s="176">
        <v>2</v>
      </c>
      <c r="AA19" s="157">
        <v>12</v>
      </c>
      <c r="AB19" s="157">
        <v>0</v>
      </c>
      <c r="AC19" s="157">
        <v>2</v>
      </c>
      <c r="AZ19" s="157">
        <v>2</v>
      </c>
      <c r="BA19" s="157">
        <f t="shared" si="1"/>
        <v>0</v>
      </c>
      <c r="BB19" s="157">
        <f t="shared" si="2"/>
        <v>0</v>
      </c>
      <c r="BC19" s="157">
        <f t="shared" si="3"/>
        <v>0</v>
      </c>
      <c r="BD19" s="157">
        <f t="shared" si="4"/>
        <v>0</v>
      </c>
      <c r="BE19" s="157">
        <f t="shared" si="5"/>
        <v>0</v>
      </c>
      <c r="CA19" s="177">
        <v>12</v>
      </c>
      <c r="CB19" s="177">
        <v>0</v>
      </c>
      <c r="CZ19" s="157">
        <v>0</v>
      </c>
    </row>
    <row r="20" spans="1:80" ht="13.5">
      <c r="A20" s="237">
        <v>13</v>
      </c>
      <c r="B20" s="222">
        <v>13</v>
      </c>
      <c r="C20" s="223" t="s">
        <v>128</v>
      </c>
      <c r="D20" s="224" t="s">
        <v>137</v>
      </c>
      <c r="E20" s="238">
        <v>9</v>
      </c>
      <c r="F20" s="249">
        <v>0</v>
      </c>
      <c r="G20" s="239">
        <f t="shared" si="0"/>
        <v>0</v>
      </c>
      <c r="H20" s="236"/>
      <c r="I20" s="186"/>
      <c r="J20" s="186"/>
      <c r="K20" s="186"/>
      <c r="O20" s="176"/>
      <c r="CA20" s="177"/>
      <c r="CB20" s="177"/>
    </row>
    <row r="21" spans="1:80" ht="13.5">
      <c r="A21" s="237">
        <v>14</v>
      </c>
      <c r="B21" s="222">
        <v>14</v>
      </c>
      <c r="C21" s="223" t="s">
        <v>129</v>
      </c>
      <c r="D21" s="224" t="s">
        <v>137</v>
      </c>
      <c r="E21" s="238">
        <v>15</v>
      </c>
      <c r="F21" s="249">
        <v>0</v>
      </c>
      <c r="G21" s="239">
        <f t="shared" si="0"/>
        <v>0</v>
      </c>
      <c r="H21" s="236"/>
      <c r="I21" s="186"/>
      <c r="J21" s="186"/>
      <c r="K21" s="186"/>
      <c r="O21" s="176"/>
      <c r="CA21" s="177"/>
      <c r="CB21" s="177"/>
    </row>
    <row r="22" spans="1:80" ht="13.5">
      <c r="A22" s="237">
        <v>15</v>
      </c>
      <c r="B22" s="222">
        <v>16</v>
      </c>
      <c r="C22" s="223" t="s">
        <v>130</v>
      </c>
      <c r="D22" s="224" t="s">
        <v>137</v>
      </c>
      <c r="E22" s="238">
        <v>81</v>
      </c>
      <c r="F22" s="249">
        <v>0</v>
      </c>
      <c r="G22" s="239">
        <f t="shared" si="0"/>
        <v>0</v>
      </c>
      <c r="H22" s="236"/>
      <c r="I22" s="186"/>
      <c r="J22" s="186"/>
      <c r="K22" s="186"/>
      <c r="O22" s="176"/>
      <c r="CA22" s="177"/>
      <c r="CB22" s="177"/>
    </row>
    <row r="23" spans="1:80" ht="13.5">
      <c r="A23" s="237">
        <v>16</v>
      </c>
      <c r="B23" s="222">
        <v>17</v>
      </c>
      <c r="C23" s="223" t="s">
        <v>102</v>
      </c>
      <c r="D23" s="224" t="s">
        <v>137</v>
      </c>
      <c r="E23" s="238">
        <v>15</v>
      </c>
      <c r="F23" s="249">
        <v>0</v>
      </c>
      <c r="G23" s="239">
        <f t="shared" si="0"/>
        <v>0</v>
      </c>
      <c r="H23" s="236"/>
      <c r="I23" s="186"/>
      <c r="J23" s="186"/>
      <c r="K23" s="186"/>
      <c r="O23" s="176"/>
      <c r="CA23" s="177"/>
      <c r="CB23" s="177"/>
    </row>
    <row r="24" spans="1:80" ht="13.5">
      <c r="A24" s="237">
        <v>17</v>
      </c>
      <c r="B24" s="222">
        <v>18</v>
      </c>
      <c r="C24" s="223" t="s">
        <v>131</v>
      </c>
      <c r="D24" s="224" t="s">
        <v>137</v>
      </c>
      <c r="E24" s="238">
        <v>15</v>
      </c>
      <c r="F24" s="249">
        <v>0</v>
      </c>
      <c r="G24" s="239">
        <f t="shared" si="0"/>
        <v>0</v>
      </c>
      <c r="H24" s="236"/>
      <c r="I24" s="186"/>
      <c r="J24" s="186"/>
      <c r="K24" s="186"/>
      <c r="O24" s="176"/>
      <c r="CA24" s="177"/>
      <c r="CB24" s="177"/>
    </row>
    <row r="25" spans="1:80" ht="13.5">
      <c r="A25" s="237">
        <v>18</v>
      </c>
      <c r="B25" s="222">
        <v>19</v>
      </c>
      <c r="C25" s="223" t="s">
        <v>132</v>
      </c>
      <c r="D25" s="224" t="s">
        <v>137</v>
      </c>
      <c r="E25" s="238">
        <v>15</v>
      </c>
      <c r="F25" s="249">
        <v>0</v>
      </c>
      <c r="G25" s="239">
        <f t="shared" si="0"/>
        <v>0</v>
      </c>
      <c r="H25" s="236"/>
      <c r="I25" s="186"/>
      <c r="J25" s="186"/>
      <c r="K25" s="186"/>
      <c r="O25" s="176"/>
      <c r="CA25" s="177"/>
      <c r="CB25" s="177"/>
    </row>
    <row r="26" spans="1:104" ht="13.5">
      <c r="A26" s="237">
        <v>19</v>
      </c>
      <c r="B26" s="222">
        <v>20</v>
      </c>
      <c r="C26" s="223" t="s">
        <v>133</v>
      </c>
      <c r="D26" s="224" t="s">
        <v>137</v>
      </c>
      <c r="E26" s="238">
        <v>36</v>
      </c>
      <c r="F26" s="249">
        <v>0</v>
      </c>
      <c r="G26" s="239">
        <f t="shared" si="0"/>
        <v>0</v>
      </c>
      <c r="H26" s="236"/>
      <c r="I26" s="186"/>
      <c r="J26" s="186"/>
      <c r="K26" s="186"/>
      <c r="O26" s="176">
        <v>2</v>
      </c>
      <c r="AA26" s="157">
        <v>12</v>
      </c>
      <c r="AB26" s="157">
        <v>0</v>
      </c>
      <c r="AC26" s="157">
        <v>3</v>
      </c>
      <c r="AZ26" s="157">
        <v>2</v>
      </c>
      <c r="BA26" s="157">
        <f t="shared" si="1"/>
        <v>0</v>
      </c>
      <c r="BB26" s="157">
        <f t="shared" si="2"/>
        <v>0</v>
      </c>
      <c r="BC26" s="157">
        <f t="shared" si="3"/>
        <v>0</v>
      </c>
      <c r="BD26" s="157">
        <f t="shared" si="4"/>
        <v>0</v>
      </c>
      <c r="BE26" s="157">
        <f t="shared" si="5"/>
        <v>0</v>
      </c>
      <c r="CA26" s="177">
        <v>12</v>
      </c>
      <c r="CB26" s="177">
        <v>0</v>
      </c>
      <c r="CZ26" s="157">
        <v>0</v>
      </c>
    </row>
    <row r="27" spans="1:104" ht="13.5">
      <c r="A27" s="237">
        <v>20</v>
      </c>
      <c r="B27" s="222">
        <v>21</v>
      </c>
      <c r="C27" s="223" t="s">
        <v>110</v>
      </c>
      <c r="D27" s="224" t="s">
        <v>137</v>
      </c>
      <c r="E27" s="238">
        <v>81</v>
      </c>
      <c r="F27" s="249">
        <v>0</v>
      </c>
      <c r="G27" s="239">
        <f t="shared" si="0"/>
        <v>0</v>
      </c>
      <c r="H27" s="236"/>
      <c r="I27" s="186"/>
      <c r="J27" s="186"/>
      <c r="K27" s="186"/>
      <c r="O27" s="176">
        <v>2</v>
      </c>
      <c r="AA27" s="157">
        <v>12</v>
      </c>
      <c r="AB27" s="157">
        <v>0</v>
      </c>
      <c r="AC27" s="157">
        <v>4</v>
      </c>
      <c r="AZ27" s="157">
        <v>2</v>
      </c>
      <c r="BA27" s="157">
        <f t="shared" si="1"/>
        <v>0</v>
      </c>
      <c r="BB27" s="157">
        <f t="shared" si="2"/>
        <v>0</v>
      </c>
      <c r="BC27" s="157">
        <f t="shared" si="3"/>
        <v>0</v>
      </c>
      <c r="BD27" s="157">
        <f t="shared" si="4"/>
        <v>0</v>
      </c>
      <c r="BE27" s="157">
        <f t="shared" si="5"/>
        <v>0</v>
      </c>
      <c r="CA27" s="177">
        <v>12</v>
      </c>
      <c r="CB27" s="177">
        <v>0</v>
      </c>
      <c r="CZ27" s="157">
        <v>0</v>
      </c>
    </row>
    <row r="28" spans="1:104" ht="13.5">
      <c r="A28" s="237">
        <v>22</v>
      </c>
      <c r="B28" s="229" t="s">
        <v>117</v>
      </c>
      <c r="C28" s="226" t="s">
        <v>136</v>
      </c>
      <c r="D28" s="224" t="s">
        <v>112</v>
      </c>
      <c r="E28" s="238">
        <v>1</v>
      </c>
      <c r="F28" s="249">
        <v>0</v>
      </c>
      <c r="G28" s="239">
        <f t="shared" si="0"/>
        <v>0</v>
      </c>
      <c r="H28" s="236"/>
      <c r="I28" s="186"/>
      <c r="J28" s="186"/>
      <c r="K28" s="186"/>
      <c r="O28" s="176">
        <v>2</v>
      </c>
      <c r="AA28" s="157">
        <v>12</v>
      </c>
      <c r="AB28" s="157">
        <v>0</v>
      </c>
      <c r="AC28" s="157">
        <v>14</v>
      </c>
      <c r="AZ28" s="157">
        <v>2</v>
      </c>
      <c r="BA28" s="157">
        <f t="shared" si="1"/>
        <v>0</v>
      </c>
      <c r="BB28" s="157">
        <f t="shared" si="2"/>
        <v>0</v>
      </c>
      <c r="BC28" s="157">
        <f t="shared" si="3"/>
        <v>0</v>
      </c>
      <c r="BD28" s="157">
        <f t="shared" si="4"/>
        <v>0</v>
      </c>
      <c r="BE28" s="157">
        <f t="shared" si="5"/>
        <v>0</v>
      </c>
      <c r="CA28" s="177">
        <v>12</v>
      </c>
      <c r="CB28" s="177">
        <v>0</v>
      </c>
      <c r="CZ28" s="157">
        <v>0</v>
      </c>
    </row>
    <row r="29" spans="1:57" ht="12.75">
      <c r="A29" s="178"/>
      <c r="B29" s="179" t="s">
        <v>91</v>
      </c>
      <c r="C29" s="180" t="str">
        <f>CONCATENATE(B7," ",C7)</f>
        <v>766 Konstrukce truhlářské</v>
      </c>
      <c r="D29" s="181"/>
      <c r="E29" s="182"/>
      <c r="F29" s="183"/>
      <c r="G29" s="184">
        <f>SUM(G8:G28)</f>
        <v>0</v>
      </c>
      <c r="H29" s="236"/>
      <c r="I29" s="186"/>
      <c r="J29" s="186"/>
      <c r="K29" s="186"/>
      <c r="O29" s="176">
        <v>4</v>
      </c>
      <c r="BA29" s="185">
        <f>SUM(BA7:BA28)</f>
        <v>0</v>
      </c>
      <c r="BB29" s="185">
        <f>SUM(BB7:BB28)</f>
        <v>0</v>
      </c>
      <c r="BC29" s="185">
        <f>SUM(BC7:BC28)</f>
        <v>0</v>
      </c>
      <c r="BD29" s="185">
        <f>SUM(BD7:BD28)</f>
        <v>0</v>
      </c>
      <c r="BE29" s="185">
        <f>SUM(BE7:BE28)</f>
        <v>0</v>
      </c>
    </row>
    <row r="30" ht="12.75">
      <c r="E30" s="157"/>
    </row>
    <row r="31" ht="12.75">
      <c r="E31" s="157"/>
    </row>
    <row r="32" ht="12.75">
      <c r="E32" s="157"/>
    </row>
    <row r="33" ht="12.75">
      <c r="E33" s="157"/>
    </row>
    <row r="34" ht="12.75">
      <c r="E34" s="157"/>
    </row>
    <row r="35" ht="12.75">
      <c r="E35" s="157"/>
    </row>
    <row r="36" ht="12.75">
      <c r="E36" s="157"/>
    </row>
    <row r="37" ht="12.75">
      <c r="E37" s="157"/>
    </row>
    <row r="38" ht="12.75">
      <c r="E38" s="157"/>
    </row>
    <row r="39" ht="12.75">
      <c r="E39" s="157"/>
    </row>
    <row r="40" ht="12.75">
      <c r="E40" s="157"/>
    </row>
    <row r="41" ht="12.75">
      <c r="E41" s="157"/>
    </row>
    <row r="42" ht="12.75">
      <c r="E42" s="157"/>
    </row>
    <row r="43" ht="12.75">
      <c r="E43" s="157"/>
    </row>
    <row r="44" ht="12.75">
      <c r="E44" s="157"/>
    </row>
    <row r="45" ht="12.75">
      <c r="E45" s="157"/>
    </row>
    <row r="46" ht="12.75">
      <c r="E46" s="157"/>
    </row>
    <row r="47" ht="12.75">
      <c r="E47" s="157"/>
    </row>
    <row r="48" ht="12.75">
      <c r="E48" s="157"/>
    </row>
    <row r="49" ht="12.75">
      <c r="E49" s="157"/>
    </row>
    <row r="50" ht="12.75">
      <c r="E50" s="157"/>
    </row>
    <row r="51" ht="12.75">
      <c r="E51" s="157"/>
    </row>
    <row r="52" ht="12.75">
      <c r="E52" s="157"/>
    </row>
    <row r="53" spans="1:7" ht="12.75">
      <c r="A53" s="186"/>
      <c r="B53" s="186"/>
      <c r="C53" s="186"/>
      <c r="D53" s="186"/>
      <c r="E53" s="186"/>
      <c r="F53" s="186"/>
      <c r="G53" s="186"/>
    </row>
    <row r="54" spans="1:7" ht="12.75">
      <c r="A54" s="186"/>
      <c r="B54" s="186"/>
      <c r="C54" s="186"/>
      <c r="D54" s="186"/>
      <c r="E54" s="186"/>
      <c r="F54" s="186"/>
      <c r="G54" s="186"/>
    </row>
    <row r="55" spans="1:7" ht="12.75">
      <c r="A55" s="186"/>
      <c r="B55" s="186"/>
      <c r="C55" s="186"/>
      <c r="D55" s="186"/>
      <c r="E55" s="186"/>
      <c r="F55" s="186"/>
      <c r="G55" s="186"/>
    </row>
    <row r="56" spans="1:7" ht="12.75">
      <c r="A56" s="186"/>
      <c r="B56" s="186"/>
      <c r="C56" s="186"/>
      <c r="D56" s="186"/>
      <c r="E56" s="186"/>
      <c r="F56" s="186"/>
      <c r="G56" s="186"/>
    </row>
    <row r="57" ht="12.75">
      <c r="E57" s="157"/>
    </row>
    <row r="58" ht="12.75">
      <c r="E58" s="157"/>
    </row>
    <row r="59" ht="12.75">
      <c r="E59" s="157"/>
    </row>
    <row r="60" ht="12.75">
      <c r="E60" s="157"/>
    </row>
    <row r="61" ht="12.75">
      <c r="E61" s="157"/>
    </row>
    <row r="62" ht="12.75">
      <c r="E62" s="157"/>
    </row>
    <row r="63" ht="12.75">
      <c r="E63" s="157"/>
    </row>
    <row r="64" ht="12.75">
      <c r="E64" s="157"/>
    </row>
    <row r="65" ht="12.75">
      <c r="E65" s="157"/>
    </row>
    <row r="66" ht="12.75">
      <c r="E66" s="157"/>
    </row>
    <row r="67" ht="12.75">
      <c r="E67" s="157"/>
    </row>
    <row r="68" ht="12.75">
      <c r="E68" s="157"/>
    </row>
    <row r="69" ht="12.75">
      <c r="E69" s="157"/>
    </row>
    <row r="70" ht="12.75">
      <c r="E70" s="157"/>
    </row>
    <row r="71" ht="12.75">
      <c r="E71" s="157"/>
    </row>
    <row r="72" ht="12.75">
      <c r="E72" s="157"/>
    </row>
    <row r="73" ht="12.75">
      <c r="E73" s="157"/>
    </row>
    <row r="74" ht="12.75">
      <c r="E74" s="157"/>
    </row>
    <row r="75" ht="12.75">
      <c r="E75" s="157"/>
    </row>
    <row r="76" ht="12.75">
      <c r="E76" s="157"/>
    </row>
    <row r="77" ht="12.75">
      <c r="E77" s="157"/>
    </row>
    <row r="78" ht="12.75">
      <c r="E78" s="157"/>
    </row>
    <row r="79" ht="12.75">
      <c r="E79" s="157"/>
    </row>
    <row r="80" ht="12.75">
      <c r="E80" s="157"/>
    </row>
    <row r="81" ht="12.75">
      <c r="E81" s="157"/>
    </row>
    <row r="82" ht="12.75">
      <c r="E82" s="157"/>
    </row>
    <row r="83" ht="12.75">
      <c r="E83" s="157"/>
    </row>
    <row r="84" ht="12.75">
      <c r="E84" s="157"/>
    </row>
    <row r="85" ht="12.75">
      <c r="E85" s="157"/>
    </row>
    <row r="86" ht="12.75">
      <c r="E86" s="157"/>
    </row>
    <row r="87" ht="12.75">
      <c r="E87" s="157"/>
    </row>
    <row r="88" spans="1:2" ht="12.75">
      <c r="A88" s="187"/>
      <c r="B88" s="187"/>
    </row>
    <row r="89" spans="1:7" ht="12.75">
      <c r="A89" s="186"/>
      <c r="B89" s="186"/>
      <c r="C89" s="189"/>
      <c r="D89" s="189"/>
      <c r="E89" s="190"/>
      <c r="F89" s="189"/>
      <c r="G89" s="191"/>
    </row>
    <row r="90" spans="1:7" ht="12.75">
      <c r="A90" s="192"/>
      <c r="B90" s="192"/>
      <c r="C90" s="186"/>
      <c r="D90" s="186"/>
      <c r="E90" s="193"/>
      <c r="F90" s="186"/>
      <c r="G90" s="186"/>
    </row>
    <row r="91" spans="1:7" ht="12.75">
      <c r="A91" s="186"/>
      <c r="B91" s="186"/>
      <c r="C91" s="186"/>
      <c r="D91" s="186"/>
      <c r="E91" s="193"/>
      <c r="F91" s="186"/>
      <c r="G91" s="186"/>
    </row>
    <row r="92" spans="1:7" ht="12.75">
      <c r="A92" s="186"/>
      <c r="B92" s="186"/>
      <c r="C92" s="186"/>
      <c r="D92" s="186"/>
      <c r="E92" s="193"/>
      <c r="F92" s="186"/>
      <c r="G92" s="186"/>
    </row>
    <row r="93" spans="1:7" ht="12.75">
      <c r="A93" s="186"/>
      <c r="B93" s="186"/>
      <c r="C93" s="186"/>
      <c r="D93" s="186"/>
      <c r="E93" s="193"/>
      <c r="F93" s="186"/>
      <c r="G93" s="186"/>
    </row>
    <row r="94" spans="1:7" ht="12.75">
      <c r="A94" s="186"/>
      <c r="B94" s="186"/>
      <c r="C94" s="186"/>
      <c r="D94" s="186"/>
      <c r="E94" s="193"/>
      <c r="F94" s="186"/>
      <c r="G94" s="186"/>
    </row>
    <row r="95" spans="1:7" ht="12.75">
      <c r="A95" s="186"/>
      <c r="B95" s="186"/>
      <c r="C95" s="186"/>
      <c r="D95" s="186"/>
      <c r="E95" s="193"/>
      <c r="F95" s="186"/>
      <c r="G95" s="186"/>
    </row>
    <row r="96" spans="1:7" ht="12.75">
      <c r="A96" s="186"/>
      <c r="B96" s="186"/>
      <c r="C96" s="186"/>
      <c r="D96" s="186"/>
      <c r="E96" s="193"/>
      <c r="F96" s="186"/>
      <c r="G96" s="186"/>
    </row>
    <row r="97" spans="1:7" ht="12.75">
      <c r="A97" s="186"/>
      <c r="B97" s="186"/>
      <c r="C97" s="186"/>
      <c r="D97" s="186"/>
      <c r="E97" s="193"/>
      <c r="F97" s="186"/>
      <c r="G97" s="186"/>
    </row>
    <row r="98" spans="1:7" ht="12.75">
      <c r="A98" s="186"/>
      <c r="B98" s="186"/>
      <c r="C98" s="186"/>
      <c r="D98" s="186"/>
      <c r="E98" s="193"/>
      <c r="F98" s="186"/>
      <c r="G98" s="186"/>
    </row>
    <row r="99" spans="1:7" ht="12.75">
      <c r="A99" s="186"/>
      <c r="B99" s="186"/>
      <c r="C99" s="186"/>
      <c r="D99" s="186"/>
      <c r="E99" s="193"/>
      <c r="F99" s="186"/>
      <c r="G99" s="186"/>
    </row>
    <row r="100" spans="1:7" ht="12.75">
      <c r="A100" s="186"/>
      <c r="B100" s="186"/>
      <c r="C100" s="186"/>
      <c r="D100" s="186"/>
      <c r="E100" s="193"/>
      <c r="F100" s="186"/>
      <c r="G100" s="186"/>
    </row>
    <row r="101" spans="1:7" ht="12.75">
      <c r="A101" s="186"/>
      <c r="B101" s="186"/>
      <c r="C101" s="186"/>
      <c r="D101" s="186"/>
      <c r="E101" s="193"/>
      <c r="F101" s="186"/>
      <c r="G101" s="186"/>
    </row>
    <row r="102" spans="1:7" ht="12.75">
      <c r="A102" s="186"/>
      <c r="B102" s="186"/>
      <c r="C102" s="186"/>
      <c r="D102" s="186"/>
      <c r="E102" s="193"/>
      <c r="F102" s="186"/>
      <c r="G102" s="186"/>
    </row>
  </sheetData>
  <sheetProtection password="CC82" sheet="1" selectLockedCells="1"/>
  <mergeCells count="4">
    <mergeCell ref="A1:G1"/>
    <mergeCell ref="A3:B3"/>
    <mergeCell ref="A4:B4"/>
    <mergeCell ref="E4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Ličková</dc:creator>
  <cp:keywords/>
  <dc:description/>
  <cp:lastModifiedBy>Ing. František Dočekal</cp:lastModifiedBy>
  <cp:lastPrinted>2016-05-10T12:22:50Z</cp:lastPrinted>
  <dcterms:created xsi:type="dcterms:W3CDTF">2015-05-13T08:54:57Z</dcterms:created>
  <dcterms:modified xsi:type="dcterms:W3CDTF">2016-05-10T18:18:15Z</dcterms:modified>
  <cp:category/>
  <cp:version/>
  <cp:contentType/>
  <cp:contentStatus/>
</cp:coreProperties>
</file>