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kazky_2016\UKB\poklopy_koridor\projekt_final\V - Vykaz vymer\odemčeny\"/>
    </mc:Choice>
  </mc:AlternateContent>
  <bookViews>
    <workbookView xWindow="0" yWindow="0" windowWidth="19200" windowHeight="1116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01" sheetId="11" r:id="rId5"/>
    <sheet name="101 01.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'101 01.01 Pol'!$A$1:$I$247</definedName>
    <definedName name="_xlnm.Print_Area" localSheetId="4">'Rekapitulace Objekt 101'!$A$1:$H$42</definedName>
    <definedName name="_xlnm.Print_Area" localSheetId="1">Stavba!$A$1:$J$52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E239" i="12" l="1"/>
  <c r="E233" i="12"/>
  <c r="E221" i="12"/>
  <c r="E215" i="12"/>
  <c r="E205" i="12"/>
  <c r="E147" i="12"/>
  <c r="E138" i="12"/>
  <c r="E95" i="12"/>
  <c r="E57" i="12" l="1"/>
  <c r="E30" i="12"/>
  <c r="D42" i="11" l="1"/>
  <c r="BC31" i="11"/>
  <c r="AN249" i="12"/>
  <c r="O21" i="11" s="1"/>
  <c r="H25" i="11" s="1"/>
  <c r="H26" i="11" s="1"/>
  <c r="BA246" i="12"/>
  <c r="BA228" i="12"/>
  <c r="BA216" i="12"/>
  <c r="BA209" i="12"/>
  <c r="BA208" i="12"/>
  <c r="BA207" i="12"/>
  <c r="BA206" i="12"/>
  <c r="AZ112" i="12"/>
  <c r="G9" i="12"/>
  <c r="F8" i="12" s="1"/>
  <c r="H33" i="11" s="1"/>
  <c r="G26" i="12"/>
  <c r="G30" i="12"/>
  <c r="G52" i="12"/>
  <c r="G57" i="12"/>
  <c r="G68" i="12"/>
  <c r="G72" i="12"/>
  <c r="G95" i="12"/>
  <c r="G113" i="12"/>
  <c r="G118" i="12"/>
  <c r="G126" i="12"/>
  <c r="G131" i="12"/>
  <c r="G138" i="12"/>
  <c r="G147" i="12"/>
  <c r="G160" i="12"/>
  <c r="G166" i="12"/>
  <c r="G174" i="12"/>
  <c r="G180" i="12"/>
  <c r="F176" i="12" s="1"/>
  <c r="H37" i="11" s="1"/>
  <c r="G186" i="12"/>
  <c r="G192" i="12"/>
  <c r="G200" i="12"/>
  <c r="F197" i="12" s="1"/>
  <c r="G205" i="12"/>
  <c r="G215" i="12"/>
  <c r="G221" i="12"/>
  <c r="G227" i="12"/>
  <c r="G233" i="12"/>
  <c r="G239" i="12"/>
  <c r="G245" i="12"/>
  <c r="D22" i="11"/>
  <c r="B7" i="11"/>
  <c r="B6" i="11"/>
  <c r="C1" i="11"/>
  <c r="B1" i="11"/>
  <c r="B1" i="9"/>
  <c r="C1" i="9"/>
  <c r="B7" i="9"/>
  <c r="B6" i="9"/>
  <c r="J49" i="1" l="1"/>
  <c r="H39" i="11"/>
  <c r="F244" i="12"/>
  <c r="F135" i="12"/>
  <c r="AO249" i="12"/>
  <c r="P21" i="11" s="1"/>
  <c r="H27" i="11" s="1"/>
  <c r="P24" i="11" s="1"/>
  <c r="P23" i="1" s="1"/>
  <c r="J29" i="1" s="1"/>
  <c r="J30" i="1" s="1"/>
  <c r="J43" i="1"/>
  <c r="J47" i="1"/>
  <c r="F202" i="12"/>
  <c r="F185" i="12"/>
  <c r="F110" i="12"/>
  <c r="F23" i="12"/>
  <c r="O24" i="11"/>
  <c r="O23" i="1" s="1"/>
  <c r="J27" i="1" s="1"/>
  <c r="J28" i="1" s="1"/>
  <c r="J31" i="1" l="1"/>
  <c r="J45" i="1"/>
  <c r="H35" i="11"/>
  <c r="H41" i="11"/>
  <c r="J51" i="1"/>
  <c r="H28" i="11"/>
  <c r="H29" i="11" s="1"/>
  <c r="G248" i="12"/>
  <c r="H21" i="11" s="1"/>
  <c r="H22" i="11" s="1"/>
  <c r="J23" i="1" s="1"/>
  <c r="J24" i="1" s="1"/>
  <c r="H38" i="11"/>
  <c r="J48" i="1"/>
  <c r="H34" i="11"/>
  <c r="J44" i="1"/>
  <c r="J50" i="1"/>
  <c r="H40" i="11"/>
  <c r="J46" i="1"/>
  <c r="H36" i="11"/>
  <c r="J52" i="1" l="1"/>
  <c r="H42" i="11"/>
</calcChain>
</file>

<file path=xl/sharedStrings.xml><?xml version="1.0" encoding="utf-8"?>
<sst xmlns="http://schemas.openxmlformats.org/spreadsheetml/2006/main" count="551" uniqueCount="284">
  <si>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</si>
  <si>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</si>
  <si>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</si>
  <si>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</si>
  <si>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</si>
  <si>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</si>
  <si>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</si>
  <si>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</si>
  <si>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</si>
  <si>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</si>
  <si>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</si>
  <si>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</si>
  <si>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</si>
  <si>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</si>
  <si>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</si>
  <si>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</si>
  <si>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</si>
  <si>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</si>
  <si>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</si>
  <si>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</si>
  <si>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</si>
  <si>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</si>
  <si>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</si>
  <si>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</si>
  <si>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</si>
  <si>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</si>
  <si>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</si>
  <si>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</si>
  <si>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</si>
  <si>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</si>
  <si>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</si>
  <si>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</si>
  <si>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</si>
  <si>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</si>
  <si>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</si>
  <si>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</si>
  <si>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</si>
  <si>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</si>
  <si>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</si>
  <si>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</si>
  <si>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AIDTEAM/N003</t>
  </si>
  <si>
    <t>UKB G - DROBNÉ OBJEKTY</t>
  </si>
  <si>
    <t>MASARYKOVA UNIVERZITA</t>
  </si>
  <si>
    <t>Žerotínovo náměstí 9</t>
  </si>
  <si>
    <t>Brno</t>
  </si>
  <si>
    <t>60200</t>
  </si>
  <si>
    <t>AiD team a.s.</t>
  </si>
  <si>
    <t>Netroufalky 797/7</t>
  </si>
  <si>
    <t>Brno-Bohunice</t>
  </si>
  <si>
    <t>62500</t>
  </si>
  <si>
    <t>04270100</t>
  </si>
  <si>
    <t>CZ04270100</t>
  </si>
  <si>
    <t>46983864</t>
  </si>
  <si>
    <t>CZ00216224</t>
  </si>
  <si>
    <t>Stavební objekt</t>
  </si>
  <si>
    <t>101</t>
  </si>
  <si>
    <t>VÝMĚNA POKLOPŮ V KORIDORECH</t>
  </si>
  <si>
    <t>801.35.2.2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</si>
  <si>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</si>
  <si>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</si>
  <si>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</si>
  <si>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</si>
  <si>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</si>
  <si>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</si>
  <si>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</si>
  <si>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</si>
  <si>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</si>
  <si>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</si>
  <si>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00</t>
  </si>
  <si>
    <t>Poznámka</t>
  </si>
  <si>
    <t>631</t>
  </si>
  <si>
    <t>Průmyslové podlahy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</si>
  <si>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</si>
  <si>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</si>
  <si>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</si>
  <si>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</si>
  <si>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</si>
  <si>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</si>
  <si>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</si>
  <si>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</si>
  <si>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771</t>
  </si>
  <si>
    <t>Podlahy z dlaždic a obklady</t>
  </si>
  <si>
    <t>D96</t>
  </si>
  <si>
    <t>Přesuny suti a vybouraných hmot</t>
  </si>
  <si>
    <t>ON</t>
  </si>
  <si>
    <t>Ostatní náklady</t>
  </si>
  <si>
    <t>Cena celkem</t>
  </si>
  <si>
    <t>STA</t>
  </si>
  <si>
    <t>801</t>
  </si>
  <si>
    <t>Budovy občanské výstavby</t>
  </si>
  <si>
    <t>801.3</t>
  </si>
  <si>
    <t>Budovy pro výuku a výchovu</t>
  </si>
  <si>
    <t>801.35</t>
  </si>
  <si>
    <t>budovy poslucháren a pedagogických pracoven  vysokých škol</t>
  </si>
  <si>
    <t>801.35.2</t>
  </si>
  <si>
    <t>svislá nosná konstrukce monolitická betonová tyčová</t>
  </si>
  <si>
    <t>rekonstrukce a modernizace objektu prostá</t>
  </si>
  <si>
    <t>Rozsah:</t>
  </si>
  <si>
    <t>m3</t>
  </si>
  <si>
    <t>Rekapitulace soupisů náležejících k objektu</t>
  </si>
  <si>
    <t>Soupis</t>
  </si>
  <si>
    <t>Cena (Kč)</t>
  </si>
  <si>
    <t>01.01</t>
  </si>
  <si>
    <t>VÝMĚNA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</si>
  <si>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</si>
  <si>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</si>
  <si>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</si>
  <si>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</si>
  <si>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</si>
  <si>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</si>
  <si>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</si>
  <si>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</si>
  <si>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</si>
  <si>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</si>
  <si>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001P</t>
  </si>
  <si>
    <t xml:space="preserve">sada  </t>
  </si>
  <si>
    <t>Vlastní</t>
  </si>
  <si>
    <t>POL_NEZ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</si>
  <si>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</si>
  <si>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</si>
  <si>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c) součástí dodávky je zpracování veškeré dílenské dokumentace a dokumentace skutečného provedení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</si>
  <si>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</si>
  <si>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g) součástí dodávky jsou i náklady na případná  opatření související s ochranou stávajících sítí, komunikací či staveb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</si>
  <si>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</si>
  <si>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</si>
  <si>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</si>
  <si>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>919 72-2 Dilatační spáry řezané v cementobetonovém krytu</t>
  </si>
  <si>
    <t>vyčištění spár po řezání, vyčištění spár před zálivkou a impregnace spár před zálivkou,</t>
  </si>
  <si>
    <t>SPX</t>
  </si>
  <si>
    <t>919722111R00</t>
  </si>
  <si>
    <t>...příčné, řezání spár šířky 2 až 5 mm</t>
  </si>
  <si>
    <t>m</t>
  </si>
  <si>
    <t>822-1</t>
  </si>
  <si>
    <t>RTS</t>
  </si>
  <si>
    <t>POL</t>
  </si>
  <si>
    <t>Mezisoučet</t>
  </si>
  <si>
    <t>20</t>
  </si>
  <si>
    <t>631101121R00</t>
  </si>
  <si>
    <t>Provedení penetrace podkladu - práce</t>
  </si>
  <si>
    <t>m2</t>
  </si>
  <si>
    <t xml:space="preserve">POKLOP 600/600 : </t>
  </si>
  <si>
    <t xml:space="preserve">OSTATNÍ LOKÁLNĚ  POŠKOZENÁ MÍSTA PODLAH : </t>
  </si>
  <si>
    <t xml:space="preserve">svislá : </t>
  </si>
  <si>
    <t>6,0</t>
  </si>
  <si>
    <t>0,8*4*2*0,075</t>
  </si>
  <si>
    <t xml:space="preserve">2. nátěr : </t>
  </si>
  <si>
    <t>63241820MRU1</t>
  </si>
  <si>
    <t>Pokládka samonivelačních potěrů tl. 05-15mm</t>
  </si>
  <si>
    <t xml:space="preserve">Vyspravení horního líce žb desky v tl. 10 mm  : </t>
  </si>
  <si>
    <t>2,1</t>
  </si>
  <si>
    <t>63241825MRU1</t>
  </si>
  <si>
    <t>Pokládka samonivelačních potěrů tl. 75-100mm</t>
  </si>
  <si>
    <t>632991XXXR00</t>
  </si>
  <si>
    <t>Výplň dilatační spáry šířky do 2 cm</t>
  </si>
  <si>
    <t>23596007R</t>
  </si>
  <si>
    <t>hmota penetrační akrylátová, disperzní; zvýšení přilnavosti, uzavření pórů podkladů, adhezní můstek; tekutá</t>
  </si>
  <si>
    <t>kg</t>
  </si>
  <si>
    <t>SPCM</t>
  </si>
  <si>
    <t xml:space="preserve">0,2kg/m2 : </t>
  </si>
  <si>
    <t>6,0*0,2</t>
  </si>
  <si>
    <t>0,8*4*2*0,2</t>
  </si>
  <si>
    <t xml:space="preserve">2. vrstva : </t>
  </si>
  <si>
    <t>58560430RX</t>
  </si>
  <si>
    <t>Samonivelační samozhutnitelná směs</t>
  </si>
  <si>
    <t xml:space="preserve">13kg/10mm : </t>
  </si>
  <si>
    <t>2,1*13*1,02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</si>
  <si>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</si>
  <si>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</si>
  <si>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</si>
  <si>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...světlá výška podlaží do 4 m</t>
  </si>
  <si>
    <t>801-1</t>
  </si>
  <si>
    <t>bez jejich dodání, ale s vysekáním kapes pro upevňovací prvky a s jejich zazděním, zabetonováním nebo zalitím,</t>
  </si>
  <si>
    <t>953941210R00</t>
  </si>
  <si>
    <t>...o ploše do 1 m2</t>
  </si>
  <si>
    <t>kus</t>
  </si>
  <si>
    <t>801-4</t>
  </si>
  <si>
    <t>2</t>
  </si>
  <si>
    <t>422913060</t>
  </si>
  <si>
    <t>Poklop 600/600, kompletně dle PD</t>
  </si>
  <si>
    <t>422913100</t>
  </si>
  <si>
    <t>919 73-5 Řezání stávajících krytů nebo podkladů</t>
  </si>
  <si>
    <t>včetně spotřeby vody</t>
  </si>
  <si>
    <t>919735122R00</t>
  </si>
  <si>
    <t>...betonových, hloubky přes 50 do 100 mm</t>
  </si>
  <si>
    <t>0,8*4*2</t>
  </si>
  <si>
    <t>965 04 Bourání podkladů pod dlažby nebo litých celistvých dlažeb a mazanin</t>
  </si>
  <si>
    <t>965042121R00</t>
  </si>
  <si>
    <t>...betonových nebo z litého asfaltu, tloušťky do 100 mm, plochy do 1 m2</t>
  </si>
  <si>
    <t>801-3</t>
  </si>
  <si>
    <t>965 08-1 Bourání dlažeb z dlaždic keramických a z xylolitu litého</t>
  </si>
  <si>
    <t>bez podkladního lože, s jakoukoliv výplní spár</t>
  </si>
  <si>
    <t>965081812R00</t>
  </si>
  <si>
    <t>...z kameninových, cementových, teracových, čedičových nebo keramických dlaždic tl. přes 10 mm , plochy do 1 m2</t>
  </si>
  <si>
    <t>976 08 Vybourání madel, objímek, rámů, mříží apod.</t>
  </si>
  <si>
    <t>976 08-5 kanalizačních rámů litinových, z rýhovaného plechu nebo betonových včetně poklopů nebo mříží</t>
  </si>
  <si>
    <t>976085311R00</t>
  </si>
  <si>
    <t>...plochy do 0,6 m2</t>
  </si>
  <si>
    <t>974042599R00</t>
  </si>
  <si>
    <t>Vybrání v žb desce pod rámem poklopu v tl. 15 mm</t>
  </si>
  <si>
    <t xml:space="preserve">m2    </t>
  </si>
  <si>
    <t>999 28 Přesun hmot pro opravy a údržbu objektů</t>
  </si>
  <si>
    <t>oborů 801, 803, 811 a 812</t>
  </si>
  <si>
    <t>999 28-1 pro opravy a údržbu dosavadních objektů včetně vnějších plášťů</t>
  </si>
  <si>
    <t>999281105R00</t>
  </si>
  <si>
    <t>...výšky do 6 m</t>
  </si>
  <si>
    <t>t</t>
  </si>
  <si>
    <t xml:space="preserve">Hmotnosti z položek s pořadovými čísly: : </t>
  </si>
  <si>
    <t>767_01</t>
  </si>
  <si>
    <t>D + M OK prvky nosných kcí vč. předepsaných povrchových úprav a zvedacích mechanismů</t>
  </si>
  <si>
    <t>2*20,0</t>
  </si>
  <si>
    <t>998 76-7 Přesun hmot pro kovové stavební doplňk. konstrukce</t>
  </si>
  <si>
    <t>50 m vodorovně</t>
  </si>
  <si>
    <t>...v objektech výšky do 6 m</t>
  </si>
  <si>
    <t>800-767</t>
  </si>
  <si>
    <t xml:space="preserve">Ceny z položek s pořadovými čísly: : </t>
  </si>
  <si>
    <t>Součet: : 26,00000</t>
  </si>
  <si>
    <t>771 55 Dlažba z dlaždic teracových</t>
  </si>
  <si>
    <t>kladených do malty, včetně soklíku do výšky 10 cm kladeného do malty a podílu práce na malých plochách.</t>
  </si>
  <si>
    <t>771550014RA0</t>
  </si>
  <si>
    <t>...30 x 30 cm, černobílých</t>
  </si>
  <si>
    <t>AP-PSV</t>
  </si>
  <si>
    <t>979 08 Vodorovná doprava suti a vybouraných hmot</t>
  </si>
  <si>
    <t>bez naložení, s vyložením a hrubým urovnáním</t>
  </si>
  <si>
    <t>979086112R00</t>
  </si>
  <si>
    <t>Nakládání nebo překládání suti a vybouraných hmot</t>
  </si>
  <si>
    <t>832-1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</si>
  <si>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</si>
  <si>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</si>
  <si>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</si>
  <si>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</si>
  <si>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</si>
  <si>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</si>
  <si>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</si>
  <si>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</si>
  <si>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</si>
  <si>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</si>
  <si>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</si>
  <si>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</si>
  <si>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</si>
  <si>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</si>
  <si>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Včetně případného složení na staveništní deponii.</t>
  </si>
  <si>
    <t>979082121R00</t>
  </si>
  <si>
    <t>...příplatek k ceně za každých dalších 5 m</t>
  </si>
  <si>
    <t>979 08-4 Poplatek za skládku</t>
  </si>
  <si>
    <t>979990001R00</t>
  </si>
  <si>
    <t>...stavební suti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</si>
  <si>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</si>
  <si>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</si>
  <si>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</si>
  <si>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Celkem za objekt</t>
  </si>
  <si>
    <t/>
  </si>
  <si>
    <t>Rekapitulace soupisu</t>
  </si>
  <si>
    <t>Stavební díl</t>
  </si>
  <si>
    <t>Celkem soupis</t>
  </si>
  <si>
    <t>953 94-8 Osazení drobných  výrobků</t>
  </si>
  <si>
    <t>953 94-82  poklopů s rámem</t>
  </si>
  <si>
    <t>2*0,16</t>
  </si>
  <si>
    <t>2*0,16*0,2</t>
  </si>
  <si>
    <t>15*0,2</t>
  </si>
  <si>
    <t>2*0,16*13*7,5*1,02</t>
  </si>
  <si>
    <t>15*13*7,5*1,02</t>
  </si>
  <si>
    <t xml:space="preserve">POKLOP 1000/600 (900/600) : </t>
  </si>
  <si>
    <t xml:space="preserve">POKLOP 1000/600 (900/600): </t>
  </si>
  <si>
    <t>Poklop 1000/600 (900/600), kompletně dle PD</t>
  </si>
  <si>
    <t>2*0,16*0,075</t>
  </si>
  <si>
    <t>15*0,075</t>
  </si>
  <si>
    <t xml:space="preserve">Nosná OK do otvoru 1,1/1,1 m pro poklop 1,0/0,6 (0,9/0,6) m : </t>
  </si>
  <si>
    <t xml:space="preserve">2,4,5,6,7,8,9,10,11,12, : </t>
  </si>
  <si>
    <t xml:space="preserve">19, : </t>
  </si>
  <si>
    <t xml:space="preserve">14,15,16,17,19 : </t>
  </si>
  <si>
    <t xml:space="preserve">14,15,16,17,19, : </t>
  </si>
  <si>
    <t>998767101R00</t>
  </si>
  <si>
    <t>23*0,42</t>
  </si>
  <si>
    <t>(0,8+1,2)*2*23*0,075</t>
  </si>
  <si>
    <t>23*0,42*0,2</t>
  </si>
  <si>
    <t>(0,8+1,2)*2*23*0,2</t>
  </si>
  <si>
    <t>23*0,42*13*7,5*1,02</t>
  </si>
  <si>
    <t>(0,8+1,2)*2*23</t>
  </si>
  <si>
    <t>23*0,42*0,075</t>
  </si>
  <si>
    <t>Součet: : 8,8245</t>
  </si>
  <si>
    <t>Součet: : 10,875</t>
  </si>
  <si>
    <t>Součet: : 5,4375</t>
  </si>
  <si>
    <t>Součet: : 157,6875</t>
  </si>
  <si>
    <t>Součet: : 108,75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</si>
</sst>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č"/>
    <numFmt numFmtId="165" formatCode="#,##0.00000"/>
    <numFmt numFmtId="166" formatCode="#,##0.00_\_K_č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2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2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20" fillId="0" borderId="42" xfId="0" applyNumberFormat="1" applyFont="1" applyBorder="1" applyAlignment="1">
      <alignment vertical="top" wrapText="1" shrinkToFit="1"/>
    </xf>
    <xf numFmtId="165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4" fontId="0" fillId="4" borderId="40" xfId="0" applyNumberFormat="1" applyFill="1" applyBorder="1" applyAlignment="1">
      <alignment vertical="top" shrinkToFi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8" fillId="5" borderId="37" xfId="0" applyNumberFormat="1" applyFont="1" applyFill="1" applyBorder="1" applyAlignment="1" applyProtection="1">
      <alignment horizontal="left" vertical="top" wrapText="1"/>
      <protection locked="0"/>
    </xf>
    <xf numFmtId="49" fontId="18" fillId="5" borderId="0" xfId="0" applyNumberFormat="1" applyFont="1" applyFill="1" applyBorder="1" applyAlignment="1" applyProtection="1">
      <alignment vertical="top" shrinkToFit="1"/>
      <protection locked="0"/>
    </xf>
    <xf numFmtId="165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38" xfId="0" applyNumberFormat="1" applyFont="1" applyFill="1" applyBorder="1" applyAlignment="1" applyProtection="1">
      <alignment vertical="top" shrinkToFit="1"/>
      <protection locked="0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21" fillId="0" borderId="37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4" fontId="21" fillId="0" borderId="0" xfId="0" applyNumberFormat="1" applyFont="1" applyBorder="1" applyAlignment="1">
      <alignment vertical="top" wrapText="1" shrinkToFit="1"/>
    </xf>
    <xf numFmtId="4" fontId="21" fillId="0" borderId="38" xfId="0" applyNumberFormat="1" applyFont="1" applyBorder="1" applyAlignment="1">
      <alignment vertical="top" wrapText="1" shrinkToFit="1"/>
    </xf>
    <xf numFmtId="0" fontId="21" fillId="0" borderId="24" xfId="0" applyNumberFormat="1" applyFont="1" applyBorder="1" applyAlignment="1">
      <alignment horizontal="left" vertical="top" wrapText="1"/>
    </xf>
    <xf numFmtId="0" fontId="21" fillId="0" borderId="25" xfId="0" applyNumberFormat="1" applyFont="1" applyBorder="1" applyAlignment="1">
      <alignment vertical="top" wrapText="1" shrinkToFit="1"/>
    </xf>
    <xf numFmtId="165" fontId="21" fillId="0" borderId="25" xfId="0" applyNumberFormat="1" applyFont="1" applyBorder="1" applyAlignment="1">
      <alignment vertical="top" wrapText="1" shrinkToFit="1"/>
    </xf>
    <xf numFmtId="4" fontId="21" fillId="0" borderId="25" xfId="0" applyNumberFormat="1" applyFont="1" applyBorder="1" applyAlignment="1">
      <alignment vertical="top" wrapText="1" shrinkToFit="1"/>
    </xf>
    <xf numFmtId="4" fontId="21" fillId="0" borderId="56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76" t="s">
        <v>0</v>
      </c>
      <c r="C5" s="276"/>
      <c r="D5" s="276"/>
      <c r="E5" s="276"/>
      <c r="F5" s="276"/>
      <c r="G5" s="277"/>
      <c r="H5" s="15"/>
    </row>
    <row r="6" spans="1:8" x14ac:dyDescent="0.2">
      <c r="A6" s="20" t="s">
        <v>6</v>
      </c>
      <c r="B6" s="278"/>
      <c r="C6" s="278"/>
      <c r="D6" s="278"/>
      <c r="E6" s="278"/>
      <c r="F6" s="278"/>
      <c r="G6" s="279"/>
      <c r="H6" s="15"/>
    </row>
    <row r="7" spans="1:8" x14ac:dyDescent="0.2">
      <c r="A7" s="20" t="s">
        <v>7</v>
      </c>
      <c r="B7" s="278"/>
      <c r="C7" s="278"/>
      <c r="D7" s="278"/>
      <c r="E7" s="278"/>
      <c r="F7" s="278"/>
      <c r="G7" s="279"/>
      <c r="H7" s="15"/>
    </row>
    <row r="8" spans="1:8" x14ac:dyDescent="0.2">
      <c r="A8" s="20" t="s">
        <v>8</v>
      </c>
      <c r="B8" s="278"/>
      <c r="C8" s="278"/>
      <c r="D8" s="278"/>
      <c r="E8" s="278"/>
      <c r="F8" s="278"/>
      <c r="G8" s="279"/>
      <c r="H8" s="15"/>
    </row>
    <row r="9" spans="1:8" x14ac:dyDescent="0.2">
      <c r="A9" s="20" t="s">
        <v>9</v>
      </c>
      <c r="B9" s="278"/>
      <c r="C9" s="278"/>
      <c r="D9" s="278"/>
      <c r="E9" s="278"/>
      <c r="F9" s="278"/>
      <c r="G9" s="279"/>
      <c r="H9" s="15"/>
    </row>
    <row r="10" spans="1:8" x14ac:dyDescent="0.2">
      <c r="A10" s="20" t="s">
        <v>10</v>
      </c>
      <c r="B10" s="278"/>
      <c r="C10" s="278"/>
      <c r="D10" s="278"/>
      <c r="E10" s="278"/>
      <c r="F10" s="278"/>
      <c r="G10" s="279"/>
      <c r="H10" s="15"/>
    </row>
    <row r="11" spans="1:8" x14ac:dyDescent="0.2">
      <c r="A11" s="20" t="s">
        <v>11</v>
      </c>
      <c r="B11" s="268"/>
      <c r="C11" s="268"/>
      <c r="D11" s="268"/>
      <c r="E11" s="268"/>
      <c r="F11" s="268"/>
      <c r="G11" s="269"/>
      <c r="H11" s="15"/>
    </row>
    <row r="12" spans="1:8" x14ac:dyDescent="0.2">
      <c r="A12" s="20" t="s">
        <v>12</v>
      </c>
      <c r="B12" s="270"/>
      <c r="C12" s="271"/>
      <c r="D12" s="271"/>
      <c r="E12" s="271"/>
      <c r="F12" s="271"/>
      <c r="G12" s="272"/>
      <c r="H12" s="15"/>
    </row>
    <row r="13" spans="1:8" ht="13.5" thickBot="1" x14ac:dyDescent="0.25">
      <c r="A13" s="21" t="s">
        <v>13</v>
      </c>
      <c r="B13" s="273"/>
      <c r="C13" s="273"/>
      <c r="D13" s="273"/>
      <c r="E13" s="273"/>
      <c r="F13" s="273"/>
      <c r="G13" s="274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75" t="s">
        <v>39</v>
      </c>
      <c r="B17" s="275"/>
      <c r="C17" s="275"/>
      <c r="D17" s="275"/>
      <c r="E17" s="275"/>
      <c r="F17" s="275"/>
      <c r="G17" s="275"/>
      <c r="H17" s="15"/>
    </row>
  </sheetData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5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79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80" t="s">
        <v>42</v>
      </c>
      <c r="H11" s="13" t="s">
        <v>2</v>
      </c>
      <c r="I11" s="82" t="s">
        <v>52</v>
      </c>
      <c r="J11" s="51"/>
    </row>
    <row r="12" spans="1:14" x14ac:dyDescent="0.2">
      <c r="D12" s="80" t="s">
        <v>43</v>
      </c>
      <c r="H12" s="13" t="s">
        <v>3</v>
      </c>
      <c r="I12" s="82" t="s">
        <v>53</v>
      </c>
      <c r="J12" s="51"/>
    </row>
    <row r="13" spans="1:14" ht="12" customHeight="1" x14ac:dyDescent="0.2">
      <c r="C13" s="81" t="s">
        <v>45</v>
      </c>
      <c r="D13" s="80" t="s">
        <v>44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80" t="s">
        <v>46</v>
      </c>
      <c r="H15" s="13" t="s">
        <v>2</v>
      </c>
      <c r="I15" s="82" t="s">
        <v>50</v>
      </c>
      <c r="J15" s="52"/>
    </row>
    <row r="16" spans="1:14" ht="12" customHeight="1" x14ac:dyDescent="0.2">
      <c r="C16" s="13"/>
      <c r="D16" s="80" t="s">
        <v>47</v>
      </c>
      <c r="H16" s="13" t="s">
        <v>3</v>
      </c>
      <c r="I16" s="82" t="s">
        <v>51</v>
      </c>
      <c r="J16" s="52"/>
    </row>
    <row r="17" spans="1:16" ht="12" customHeight="1" x14ac:dyDescent="0.2">
      <c r="C17" s="81" t="s">
        <v>49</v>
      </c>
      <c r="D17" s="80" t="s">
        <v>48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3"/>
      <c r="B21" s="84" t="s">
        <v>19</v>
      </c>
      <c r="C21" s="85"/>
      <c r="D21" s="85"/>
      <c r="E21" s="86"/>
      <c r="F21" s="87"/>
      <c r="G21" s="87"/>
      <c r="H21" s="94" t="s">
        <v>20</v>
      </c>
      <c r="I21" s="95" t="s">
        <v>21</v>
      </c>
      <c r="J21" s="96" t="s">
        <v>22</v>
      </c>
    </row>
    <row r="22" spans="1:16" x14ac:dyDescent="0.2">
      <c r="A22" s="91"/>
      <c r="B22" s="91" t="s">
        <v>54</v>
      </c>
      <c r="C22" s="92"/>
      <c r="D22" s="92"/>
      <c r="E22" s="92"/>
      <c r="F22" s="92"/>
      <c r="G22" s="93"/>
      <c r="H22" s="97"/>
      <c r="I22" s="98">
        <v>1</v>
      </c>
      <c r="J22" s="99"/>
    </row>
    <row r="23" spans="1:16" x14ac:dyDescent="0.2">
      <c r="A23" s="91"/>
      <c r="B23" s="91" t="s">
        <v>55</v>
      </c>
      <c r="C23" s="92" t="s">
        <v>56</v>
      </c>
      <c r="D23" s="92"/>
      <c r="E23" s="92"/>
      <c r="F23" s="92"/>
      <c r="G23" s="93"/>
      <c r="H23" s="97" t="s">
        <v>57</v>
      </c>
      <c r="I23" s="98">
        <v>1</v>
      </c>
      <c r="J23" s="99">
        <f>'Rekapitulace Objekt 101'!H22</f>
        <v>0</v>
      </c>
      <c r="O23">
        <f>'Rekapitulace Objekt 101'!O24</f>
        <v>0</v>
      </c>
      <c r="P23">
        <f>'Rekapitulace Objekt 101'!P24</f>
        <v>0</v>
      </c>
    </row>
    <row r="24" spans="1:16" ht="25.5" customHeight="1" x14ac:dyDescent="0.25">
      <c r="A24" s="101"/>
      <c r="B24" s="286" t="s">
        <v>58</v>
      </c>
      <c r="C24" s="287"/>
      <c r="D24" s="287"/>
      <c r="E24" s="287"/>
      <c r="F24" s="102"/>
      <c r="G24" s="103"/>
      <c r="H24" s="104"/>
      <c r="I24" s="105"/>
      <c r="J24" s="100">
        <f>SUM(J22:J23)</f>
        <v>0</v>
      </c>
    </row>
    <row r="25" spans="1:16" ht="13.5" thickBot="1" x14ac:dyDescent="0.25">
      <c r="J25" s="90"/>
    </row>
    <row r="26" spans="1:16" x14ac:dyDescent="0.2">
      <c r="A26" s="117"/>
      <c r="B26" s="118" t="s">
        <v>59</v>
      </c>
      <c r="C26" s="119"/>
      <c r="D26" s="119"/>
      <c r="E26" s="119"/>
      <c r="F26" s="119"/>
      <c r="G26" s="120"/>
      <c r="H26" s="119"/>
      <c r="I26" s="121"/>
      <c r="J26" s="122" t="s">
        <v>22</v>
      </c>
    </row>
    <row r="27" spans="1:16" x14ac:dyDescent="0.2">
      <c r="A27" s="112"/>
      <c r="B27" s="107" t="s">
        <v>60</v>
      </c>
      <c r="C27" s="107"/>
      <c r="D27" s="107"/>
      <c r="E27" s="107">
        <v>15</v>
      </c>
      <c r="F27" s="107" t="s">
        <v>61</v>
      </c>
      <c r="G27" s="109"/>
      <c r="H27" s="107"/>
      <c r="I27" s="108"/>
      <c r="J27" s="115">
        <f>SUM(O23:O24)</f>
        <v>0</v>
      </c>
    </row>
    <row r="28" spans="1:16" x14ac:dyDescent="0.2">
      <c r="A28" s="113"/>
      <c r="B28" s="46" t="s">
        <v>62</v>
      </c>
      <c r="C28" s="46"/>
      <c r="D28" s="46"/>
      <c r="E28" s="46">
        <v>15</v>
      </c>
      <c r="F28" s="46" t="s">
        <v>61</v>
      </c>
      <c r="G28" s="110"/>
      <c r="H28" s="46"/>
      <c r="I28" s="106"/>
      <c r="J28" s="116">
        <f>J27*(E28/100)</f>
        <v>0</v>
      </c>
    </row>
    <row r="29" spans="1:16" x14ac:dyDescent="0.2">
      <c r="A29" s="113"/>
      <c r="B29" s="46" t="s">
        <v>60</v>
      </c>
      <c r="C29" s="46"/>
      <c r="D29" s="46"/>
      <c r="E29" s="46">
        <v>21</v>
      </c>
      <c r="F29" s="46" t="s">
        <v>61</v>
      </c>
      <c r="G29" s="110"/>
      <c r="H29" s="46"/>
      <c r="I29" s="106"/>
      <c r="J29" s="116">
        <f>SUM(P23:P24)</f>
        <v>0</v>
      </c>
    </row>
    <row r="30" spans="1:16" ht="13.5" thickBot="1" x14ac:dyDescent="0.25">
      <c r="A30" s="114"/>
      <c r="B30" s="39" t="s">
        <v>62</v>
      </c>
      <c r="C30" s="39"/>
      <c r="D30" s="39"/>
      <c r="E30" s="39">
        <v>21</v>
      </c>
      <c r="F30" s="39" t="s">
        <v>61</v>
      </c>
      <c r="G30" s="111"/>
      <c r="H30" s="46"/>
      <c r="I30" s="106"/>
      <c r="J30" s="116">
        <f>J29*(E30/100)</f>
        <v>0</v>
      </c>
    </row>
    <row r="31" spans="1:16" ht="16.5" thickBot="1" x14ac:dyDescent="0.25">
      <c r="A31" s="123"/>
      <c r="B31" s="124" t="s">
        <v>63</v>
      </c>
      <c r="C31" s="125"/>
      <c r="D31" s="125"/>
      <c r="E31" s="125"/>
      <c r="F31" s="125"/>
      <c r="G31" s="125"/>
      <c r="H31" s="126"/>
      <c r="I31" s="127"/>
      <c r="J31" s="128">
        <f>SUM(J27:J30)</f>
        <v>0</v>
      </c>
    </row>
    <row r="40" spans="1:10" ht="15.75" x14ac:dyDescent="0.25">
      <c r="B40" s="129" t="s">
        <v>64</v>
      </c>
    </row>
    <row r="42" spans="1:10" ht="25.5" customHeight="1" x14ac:dyDescent="0.2">
      <c r="A42" s="130"/>
      <c r="B42" s="131" t="s">
        <v>65</v>
      </c>
      <c r="C42" s="132" t="s">
        <v>66</v>
      </c>
      <c r="D42" s="132"/>
      <c r="E42" s="132"/>
      <c r="F42" s="132"/>
      <c r="G42" s="133"/>
      <c r="H42" s="133"/>
      <c r="I42" s="133"/>
      <c r="J42" s="134" t="s">
        <v>67</v>
      </c>
    </row>
    <row r="43" spans="1:10" ht="25.5" customHeight="1" x14ac:dyDescent="0.2">
      <c r="A43" s="135"/>
      <c r="B43" s="136" t="s">
        <v>68</v>
      </c>
      <c r="C43" s="288" t="s">
        <v>69</v>
      </c>
      <c r="D43" s="288"/>
      <c r="E43" s="288"/>
      <c r="F43" s="289"/>
      <c r="G43" s="290"/>
      <c r="H43" s="290"/>
      <c r="I43" s="290"/>
      <c r="J43" s="137">
        <f>'101 01.01 Pol'!F8</f>
        <v>0</v>
      </c>
    </row>
    <row r="44" spans="1:10" ht="25.5" customHeight="1" x14ac:dyDescent="0.2">
      <c r="A44" s="135"/>
      <c r="B44" s="135" t="s">
        <v>70</v>
      </c>
      <c r="C44" s="280" t="s">
        <v>71</v>
      </c>
      <c r="D44" s="280"/>
      <c r="E44" s="280"/>
      <c r="F44" s="281"/>
      <c r="G44" s="282"/>
      <c r="H44" s="282"/>
      <c r="I44" s="282"/>
      <c r="J44" s="138">
        <f>'101 01.01 Pol'!F23</f>
        <v>0</v>
      </c>
    </row>
    <row r="45" spans="1:10" ht="25.5" customHeight="1" x14ac:dyDescent="0.2">
      <c r="A45" s="135"/>
      <c r="B45" s="135" t="s">
        <v>72</v>
      </c>
      <c r="C45" s="280" t="s">
        <v>73</v>
      </c>
      <c r="D45" s="280"/>
      <c r="E45" s="280"/>
      <c r="F45" s="281"/>
      <c r="G45" s="282"/>
      <c r="H45" s="282"/>
      <c r="I45" s="282"/>
      <c r="J45" s="138">
        <f>'101 01.01 Pol'!F110</f>
        <v>0</v>
      </c>
    </row>
    <row r="46" spans="1:10" ht="25.5" customHeight="1" x14ac:dyDescent="0.2">
      <c r="A46" s="135"/>
      <c r="B46" s="135" t="s">
        <v>74</v>
      </c>
      <c r="C46" s="280" t="s">
        <v>75</v>
      </c>
      <c r="D46" s="280"/>
      <c r="E46" s="280"/>
      <c r="F46" s="281"/>
      <c r="G46" s="282"/>
      <c r="H46" s="282"/>
      <c r="I46" s="282"/>
      <c r="J46" s="138">
        <f>'101 01.01 Pol'!F135</f>
        <v>0</v>
      </c>
    </row>
    <row r="47" spans="1:10" ht="25.5" customHeight="1" x14ac:dyDescent="0.2">
      <c r="A47" s="135"/>
      <c r="B47" s="135" t="s">
        <v>76</v>
      </c>
      <c r="C47" s="280" t="s">
        <v>77</v>
      </c>
      <c r="D47" s="280"/>
      <c r="E47" s="280"/>
      <c r="F47" s="281"/>
      <c r="G47" s="282"/>
      <c r="H47" s="282"/>
      <c r="I47" s="282"/>
      <c r="J47" s="138">
        <f>'101 01.01 Pol'!F176</f>
        <v>0</v>
      </c>
    </row>
    <row r="48" spans="1:10" ht="25.5" customHeight="1" x14ac:dyDescent="0.2">
      <c r="A48" s="135"/>
      <c r="B48" s="135" t="s">
        <v>78</v>
      </c>
      <c r="C48" s="280" t="s">
        <v>79</v>
      </c>
      <c r="D48" s="280"/>
      <c r="E48" s="280"/>
      <c r="F48" s="281"/>
      <c r="G48" s="282"/>
      <c r="H48" s="282"/>
      <c r="I48" s="282"/>
      <c r="J48" s="138">
        <f>'101 01.01 Pol'!F185</f>
        <v>0</v>
      </c>
    </row>
    <row r="49" spans="1:10" ht="25.5" customHeight="1" x14ac:dyDescent="0.2">
      <c r="A49" s="135"/>
      <c r="B49" s="135" t="s">
        <v>80</v>
      </c>
      <c r="C49" s="280" t="s">
        <v>81</v>
      </c>
      <c r="D49" s="280"/>
      <c r="E49" s="280"/>
      <c r="F49" s="281"/>
      <c r="G49" s="282"/>
      <c r="H49" s="282"/>
      <c r="I49" s="282"/>
      <c r="J49" s="138">
        <f>'101 01.01 Pol'!F197</f>
        <v>0</v>
      </c>
    </row>
    <row r="50" spans="1:10" ht="25.5" customHeight="1" x14ac:dyDescent="0.2">
      <c r="A50" s="135"/>
      <c r="B50" s="135" t="s">
        <v>82</v>
      </c>
      <c r="C50" s="280" t="s">
        <v>83</v>
      </c>
      <c r="D50" s="280"/>
      <c r="E50" s="280"/>
      <c r="F50" s="281"/>
      <c r="G50" s="282"/>
      <c r="H50" s="282"/>
      <c r="I50" s="282"/>
      <c r="J50" s="138">
        <f>'101 01.01 Pol'!F202</f>
        <v>0</v>
      </c>
    </row>
    <row r="51" spans="1:10" ht="25.5" customHeight="1" x14ac:dyDescent="0.2">
      <c r="A51" s="135"/>
      <c r="B51" s="139" t="s">
        <v>84</v>
      </c>
      <c r="C51" s="283" t="s">
        <v>85</v>
      </c>
      <c r="D51" s="283"/>
      <c r="E51" s="283"/>
      <c r="F51" s="284"/>
      <c r="G51" s="285"/>
      <c r="H51" s="285"/>
      <c r="I51" s="285"/>
      <c r="J51" s="140">
        <f>'101 01.01 Pol'!F244</f>
        <v>0</v>
      </c>
    </row>
    <row r="52" spans="1:10" ht="25.5" customHeight="1" x14ac:dyDescent="0.2">
      <c r="A52" s="141"/>
      <c r="B52" s="142" t="s">
        <v>86</v>
      </c>
      <c r="C52" s="143"/>
      <c r="D52" s="143"/>
      <c r="E52" s="143"/>
      <c r="F52" s="144"/>
      <c r="G52" s="145"/>
      <c r="H52" s="145"/>
      <c r="I52" s="145"/>
      <c r="J52" s="146">
        <f>SUM(J43:J51)</f>
        <v>0</v>
      </c>
    </row>
    <row r="53" spans="1:10" x14ac:dyDescent="0.2">
      <c r="A53" s="88"/>
      <c r="B53" s="88"/>
      <c r="C53" s="88"/>
      <c r="D53" s="88"/>
      <c r="E53" s="88"/>
      <c r="F53" s="88"/>
      <c r="G53" s="89"/>
      <c r="H53" s="88"/>
      <c r="I53" s="89"/>
      <c r="J53" s="90"/>
    </row>
    <row r="54" spans="1:10" x14ac:dyDescent="0.2">
      <c r="A54" s="88"/>
      <c r="B54" s="88"/>
      <c r="C54" s="88"/>
      <c r="D54" s="88"/>
      <c r="E54" s="88"/>
      <c r="F54" s="88"/>
      <c r="G54" s="89"/>
      <c r="H54" s="88"/>
      <c r="I54" s="89"/>
      <c r="J54" s="90"/>
    </row>
    <row r="55" spans="1:10" x14ac:dyDescent="0.2">
      <c r="A55" s="88"/>
      <c r="B55" s="88"/>
      <c r="C55" s="88"/>
      <c r="D55" s="88"/>
      <c r="E55" s="88"/>
      <c r="F55" s="88"/>
      <c r="G55" s="89"/>
      <c r="H55" s="88"/>
      <c r="I55" s="89"/>
      <c r="J55" s="90"/>
    </row>
  </sheetData>
  <sheetProtection password="E92A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">
    <mergeCell ref="C48:I48"/>
    <mergeCell ref="C49:I49"/>
    <mergeCell ref="C50:I50"/>
    <mergeCell ref="C51:I51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AIDTEAM/N003</v>
      </c>
      <c r="C1" s="31" t="str">
        <f>Stavba!NazevStavby</f>
        <v>UKB G - DROBNÉ OBJEKTY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292"/>
      <c r="D2" s="292"/>
      <c r="E2" s="292"/>
      <c r="F2" s="292"/>
      <c r="G2" s="26" t="s">
        <v>15</v>
      </c>
      <c r="H2" s="34"/>
    </row>
    <row r="3" spans="1:8" ht="13.5" thickTop="1" x14ac:dyDescent="0.2"/>
    <row r="4" spans="1:8" ht="18" x14ac:dyDescent="0.25">
      <c r="A4" s="291" t="s">
        <v>16</v>
      </c>
      <c r="B4" s="291"/>
      <c r="C4" s="291"/>
      <c r="D4" s="291"/>
      <c r="E4" s="291"/>
      <c r="F4" s="291"/>
      <c r="G4" s="291"/>
      <c r="H4" s="2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293">
        <f>C2</f>
        <v>0</v>
      </c>
      <c r="C7" s="294"/>
      <c r="D7" s="294"/>
      <c r="E7" s="294"/>
      <c r="F7" s="294"/>
      <c r="G7" s="2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E92A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95" t="s">
        <v>28</v>
      </c>
      <c r="B1" s="295"/>
      <c r="C1" s="296"/>
      <c r="D1" s="295"/>
      <c r="E1" s="295"/>
      <c r="F1" s="295"/>
      <c r="G1" s="295"/>
    </row>
    <row r="2" spans="1:7" ht="13.5" thickTop="1" x14ac:dyDescent="0.2">
      <c r="A2" s="55" t="s">
        <v>29</v>
      </c>
      <c r="B2" s="56"/>
      <c r="C2" s="297"/>
      <c r="D2" s="297"/>
      <c r="E2" s="297"/>
      <c r="F2" s="297"/>
      <c r="G2" s="298"/>
    </row>
    <row r="3" spans="1:7" x14ac:dyDescent="0.2">
      <c r="A3" s="57" t="s">
        <v>30</v>
      </c>
      <c r="B3" s="58"/>
      <c r="C3" s="299"/>
      <c r="D3" s="299"/>
      <c r="E3" s="299"/>
      <c r="F3" s="299"/>
      <c r="G3" s="300"/>
    </row>
    <row r="4" spans="1:7" ht="13.5" thickBot="1" x14ac:dyDescent="0.25">
      <c r="A4" s="59" t="s">
        <v>31</v>
      </c>
      <c r="B4" s="60"/>
      <c r="C4" s="301"/>
      <c r="D4" s="301"/>
      <c r="E4" s="301"/>
      <c r="F4" s="301"/>
      <c r="G4" s="3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E92A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topLeftCell="A7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AIDTEAM/N003</v>
      </c>
      <c r="C1" s="31" t="str">
        <f>Stavba!NazevStavby</f>
        <v>UKB G - DROBNÉ OBJEKTY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47" t="s">
        <v>55</v>
      </c>
      <c r="C2" s="303" t="s">
        <v>56</v>
      </c>
      <c r="D2" s="292"/>
      <c r="E2" s="292"/>
      <c r="F2" s="292"/>
      <c r="G2" s="26" t="s">
        <v>15</v>
      </c>
      <c r="H2" s="148" t="s">
        <v>57</v>
      </c>
      <c r="O2" s="8" t="s">
        <v>87</v>
      </c>
    </row>
    <row r="3" spans="1:15" ht="13.5" customHeight="1" thickTop="1" x14ac:dyDescent="0.2">
      <c r="H3" s="35"/>
    </row>
    <row r="4" spans="1:15" ht="18" customHeight="1" x14ac:dyDescent="0.25">
      <c r="A4" s="291" t="s">
        <v>16</v>
      </c>
      <c r="B4" s="291"/>
      <c r="C4" s="291"/>
      <c r="D4" s="291"/>
      <c r="E4" s="291"/>
      <c r="F4" s="291"/>
      <c r="G4" s="291"/>
      <c r="H4" s="2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101</v>
      </c>
      <c r="H6" s="35"/>
    </row>
    <row r="7" spans="1:15" ht="15.75" customHeight="1" x14ac:dyDescent="0.25">
      <c r="B7" s="293" t="str">
        <f>C2</f>
        <v>VÝMĚNA POKLOPŮ V KORIDORECH</v>
      </c>
      <c r="C7" s="294"/>
      <c r="D7" s="294"/>
      <c r="E7" s="294"/>
      <c r="F7" s="294"/>
      <c r="G7" s="2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149" t="s">
        <v>88</v>
      </c>
      <c r="C9" s="149" t="s">
        <v>89</v>
      </c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149" t="s">
        <v>90</v>
      </c>
      <c r="C10" s="149" t="s">
        <v>91</v>
      </c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149" t="s">
        <v>92</v>
      </c>
      <c r="C11" s="149" t="s">
        <v>93</v>
      </c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149" t="s">
        <v>94</v>
      </c>
      <c r="C13" s="149" t="s">
        <v>95</v>
      </c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149" t="s">
        <v>57</v>
      </c>
      <c r="C15" s="149" t="s">
        <v>96</v>
      </c>
      <c r="D15" s="32"/>
      <c r="E15" s="32"/>
      <c r="F15" s="32"/>
      <c r="G15" s="32"/>
      <c r="H15" s="36"/>
      <c r="I15" s="32"/>
      <c r="J15" s="32"/>
    </row>
    <row r="16" spans="1:15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2.75" customHeight="1" x14ac:dyDescent="0.2">
      <c r="A17" s="32" t="s">
        <v>97</v>
      </c>
      <c r="B17" s="32"/>
      <c r="C17" s="149" t="s">
        <v>98</v>
      </c>
      <c r="D17" s="32"/>
      <c r="E17" s="32"/>
      <c r="F17" s="32"/>
      <c r="G17" s="32"/>
      <c r="H17" s="36"/>
      <c r="I17" s="32"/>
      <c r="J17" s="32"/>
    </row>
    <row r="18" spans="1:55" ht="12.75" customHeight="1" x14ac:dyDescent="0.2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55" ht="12.75" customHeight="1" thickBot="1" x14ac:dyDescent="0.25">
      <c r="A19" s="150" t="s">
        <v>99</v>
      </c>
      <c r="B19" s="151"/>
      <c r="C19" s="151"/>
      <c r="D19" s="151"/>
      <c r="E19" s="151"/>
      <c r="F19" s="151"/>
      <c r="G19" s="151"/>
      <c r="H19" s="152"/>
      <c r="I19" s="32"/>
      <c r="J19" s="32"/>
    </row>
    <row r="20" spans="1:55" ht="12.75" customHeight="1" x14ac:dyDescent="0.2">
      <c r="A20" s="160" t="s">
        <v>100</v>
      </c>
      <c r="B20" s="161"/>
      <c r="C20" s="162"/>
      <c r="D20" s="162"/>
      <c r="E20" s="162"/>
      <c r="F20" s="162"/>
      <c r="G20" s="163"/>
      <c r="H20" s="164" t="s">
        <v>101</v>
      </c>
      <c r="I20" s="32"/>
      <c r="J20" s="32"/>
    </row>
    <row r="21" spans="1:55" ht="12.75" customHeight="1" x14ac:dyDescent="0.2">
      <c r="A21" s="158" t="s">
        <v>102</v>
      </c>
      <c r="B21" s="156" t="s">
        <v>103</v>
      </c>
      <c r="C21" s="155"/>
      <c r="D21" s="155"/>
      <c r="E21" s="155"/>
      <c r="F21" s="155"/>
      <c r="G21" s="157"/>
      <c r="H21" s="159">
        <f>'101 01.01 Pol'!G248</f>
        <v>0</v>
      </c>
      <c r="I21" s="32"/>
      <c r="J21" s="32"/>
      <c r="O21">
        <f>'101 01.01 Pol'!AN249</f>
        <v>0</v>
      </c>
      <c r="P21">
        <f>'101 01.01 Pol'!AO249</f>
        <v>0</v>
      </c>
    </row>
    <row r="22" spans="1:55" ht="12.75" customHeight="1" thickBot="1" x14ac:dyDescent="0.25">
      <c r="A22" s="165"/>
      <c r="B22" s="166" t="s">
        <v>104</v>
      </c>
      <c r="C22" s="167"/>
      <c r="D22" s="168" t="str">
        <f>B2</f>
        <v>101</v>
      </c>
      <c r="E22" s="167"/>
      <c r="F22" s="167"/>
      <c r="G22" s="169"/>
      <c r="H22" s="170">
        <f>SUM(H21:H21)</f>
        <v>0</v>
      </c>
      <c r="I22" s="32"/>
      <c r="J22" s="32"/>
    </row>
    <row r="23" spans="1:55" ht="12.75" customHeight="1" thickBot="1" x14ac:dyDescent="0.25">
      <c r="A23" s="32"/>
      <c r="B23" s="32"/>
      <c r="C23" s="32"/>
      <c r="D23" s="32"/>
      <c r="E23" s="32"/>
      <c r="F23" s="32"/>
      <c r="G23" s="32"/>
      <c r="H23" s="171"/>
      <c r="I23" s="32"/>
      <c r="J23" s="32"/>
    </row>
    <row r="24" spans="1:55" ht="12.75" customHeight="1" x14ac:dyDescent="0.2">
      <c r="A24" s="181"/>
      <c r="B24" s="182"/>
      <c r="C24" s="182"/>
      <c r="D24" s="182"/>
      <c r="E24" s="183"/>
      <c r="F24" s="182"/>
      <c r="G24" s="182"/>
      <c r="H24" s="184" t="s">
        <v>59</v>
      </c>
      <c r="I24" s="32"/>
      <c r="J24" s="32"/>
      <c r="O24" s="35">
        <f>H25</f>
        <v>0</v>
      </c>
      <c r="P24" s="35">
        <f>H27</f>
        <v>0</v>
      </c>
    </row>
    <row r="25" spans="1:55" ht="12.75" customHeight="1" x14ac:dyDescent="0.2">
      <c r="A25" s="176" t="s">
        <v>60</v>
      </c>
      <c r="B25" s="172"/>
      <c r="C25" s="172"/>
      <c r="D25" s="172">
        <v>15</v>
      </c>
      <c r="E25" s="173" t="s">
        <v>61</v>
      </c>
      <c r="F25" s="172"/>
      <c r="G25" s="172"/>
      <c r="H25" s="179">
        <f>SUM(O21:O22)</f>
        <v>0</v>
      </c>
      <c r="I25" s="32"/>
      <c r="J25" s="32"/>
    </row>
    <row r="26" spans="1:55" ht="12.75" customHeight="1" x14ac:dyDescent="0.2">
      <c r="A26" s="177" t="s">
        <v>62</v>
      </c>
      <c r="B26" s="153"/>
      <c r="C26" s="153"/>
      <c r="D26" s="153">
        <v>15</v>
      </c>
      <c r="E26" s="174" t="s">
        <v>61</v>
      </c>
      <c r="F26" s="153"/>
      <c r="G26" s="153"/>
      <c r="H26" s="180">
        <f>H25*(D26/100)</f>
        <v>0</v>
      </c>
      <c r="I26" s="32"/>
      <c r="J26" s="32"/>
    </row>
    <row r="27" spans="1:55" ht="12.75" customHeight="1" x14ac:dyDescent="0.2">
      <c r="A27" s="177" t="s">
        <v>60</v>
      </c>
      <c r="B27" s="153"/>
      <c r="C27" s="153"/>
      <c r="D27" s="153">
        <v>21</v>
      </c>
      <c r="E27" s="174" t="s">
        <v>61</v>
      </c>
      <c r="F27" s="153"/>
      <c r="G27" s="153"/>
      <c r="H27" s="180">
        <f>SUM(P21:P22)</f>
        <v>0</v>
      </c>
      <c r="I27" s="32"/>
      <c r="J27" s="32"/>
    </row>
    <row r="28" spans="1:55" ht="12.75" customHeight="1" thickBot="1" x14ac:dyDescent="0.25">
      <c r="A28" s="178" t="s">
        <v>62</v>
      </c>
      <c r="B28" s="154"/>
      <c r="C28" s="154"/>
      <c r="D28" s="154">
        <v>21</v>
      </c>
      <c r="E28" s="175" t="s">
        <v>61</v>
      </c>
      <c r="F28" s="153"/>
      <c r="G28" s="153"/>
      <c r="H28" s="180">
        <f>H27*(D28/100)</f>
        <v>0</v>
      </c>
      <c r="I28" s="32"/>
      <c r="J28" s="32"/>
    </row>
    <row r="29" spans="1:55" ht="12.75" customHeight="1" thickBot="1" x14ac:dyDescent="0.25">
      <c r="A29" s="185" t="s">
        <v>105</v>
      </c>
      <c r="B29" s="186"/>
      <c r="C29" s="186"/>
      <c r="D29" s="186"/>
      <c r="E29" s="186"/>
      <c r="F29" s="187"/>
      <c r="G29" s="188"/>
      <c r="H29" s="189">
        <f>SUM(H25:H28)</f>
        <v>0</v>
      </c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3.5" thickBot="1" x14ac:dyDescent="0.25">
      <c r="A31" s="150" t="s">
        <v>251</v>
      </c>
      <c r="B31" s="151"/>
      <c r="C31" s="151"/>
      <c r="D31" s="216" t="s">
        <v>102</v>
      </c>
      <c r="E31" s="304" t="s">
        <v>103</v>
      </c>
      <c r="F31" s="304"/>
      <c r="G31" s="304"/>
      <c r="H31" s="304"/>
      <c r="I31" s="32"/>
      <c r="J31" s="32"/>
      <c r="BC31" s="264" t="str">
        <f>E31</f>
        <v>VÝMĚNA</v>
      </c>
    </row>
    <row r="32" spans="1:55" ht="12.75" customHeight="1" x14ac:dyDescent="0.2">
      <c r="A32" s="160" t="s">
        <v>252</v>
      </c>
      <c r="B32" s="161"/>
      <c r="C32" s="162"/>
      <c r="D32" s="162"/>
      <c r="E32" s="162"/>
      <c r="F32" s="162"/>
      <c r="G32" s="163"/>
      <c r="H32" s="164" t="s">
        <v>101</v>
      </c>
      <c r="I32" s="32"/>
      <c r="J32" s="32"/>
    </row>
    <row r="33" spans="1:10" ht="12.75" customHeight="1" x14ac:dyDescent="0.2">
      <c r="A33" s="158" t="s">
        <v>68</v>
      </c>
      <c r="B33" s="156" t="s">
        <v>69</v>
      </c>
      <c r="C33" s="155"/>
      <c r="D33" s="155"/>
      <c r="E33" s="155"/>
      <c r="F33" s="155"/>
      <c r="G33" s="157"/>
      <c r="H33" s="265">
        <f>'101 01.01 Pol'!F8</f>
        <v>0</v>
      </c>
      <c r="I33" s="32"/>
      <c r="J33" s="32"/>
    </row>
    <row r="34" spans="1:10" ht="12.75" customHeight="1" x14ac:dyDescent="0.2">
      <c r="A34" s="158" t="s">
        <v>70</v>
      </c>
      <c r="B34" s="156" t="s">
        <v>71</v>
      </c>
      <c r="C34" s="155"/>
      <c r="D34" s="155"/>
      <c r="E34" s="155"/>
      <c r="F34" s="155"/>
      <c r="G34" s="157"/>
      <c r="H34" s="265">
        <f>'101 01.01 Pol'!F23</f>
        <v>0</v>
      </c>
      <c r="I34" s="32"/>
      <c r="J34" s="32"/>
    </row>
    <row r="35" spans="1:10" ht="12.75" customHeight="1" x14ac:dyDescent="0.2">
      <c r="A35" s="158" t="s">
        <v>72</v>
      </c>
      <c r="B35" s="156" t="s">
        <v>73</v>
      </c>
      <c r="C35" s="155"/>
      <c r="D35" s="155"/>
      <c r="E35" s="155"/>
      <c r="F35" s="155"/>
      <c r="G35" s="157"/>
      <c r="H35" s="265">
        <f>'101 01.01 Pol'!F110</f>
        <v>0</v>
      </c>
      <c r="I35" s="32"/>
      <c r="J35" s="32"/>
    </row>
    <row r="36" spans="1:10" ht="12.75" customHeight="1" x14ac:dyDescent="0.2">
      <c r="A36" s="158" t="s">
        <v>74</v>
      </c>
      <c r="B36" s="156" t="s">
        <v>75</v>
      </c>
      <c r="C36" s="155"/>
      <c r="D36" s="155"/>
      <c r="E36" s="155"/>
      <c r="F36" s="155"/>
      <c r="G36" s="157"/>
      <c r="H36" s="265">
        <f>'101 01.01 Pol'!F135</f>
        <v>0</v>
      </c>
      <c r="I36" s="32"/>
      <c r="J36" s="32"/>
    </row>
    <row r="37" spans="1:10" ht="12.75" customHeight="1" x14ac:dyDescent="0.2">
      <c r="A37" s="158" t="s">
        <v>76</v>
      </c>
      <c r="B37" s="156" t="s">
        <v>77</v>
      </c>
      <c r="C37" s="155"/>
      <c r="D37" s="155"/>
      <c r="E37" s="155"/>
      <c r="F37" s="155"/>
      <c r="G37" s="157"/>
      <c r="H37" s="265">
        <f>'101 01.01 Pol'!F176</f>
        <v>0</v>
      </c>
      <c r="I37" s="32"/>
      <c r="J37" s="32"/>
    </row>
    <row r="38" spans="1:10" ht="12.75" customHeight="1" x14ac:dyDescent="0.2">
      <c r="A38" s="158" t="s">
        <v>78</v>
      </c>
      <c r="B38" s="156" t="s">
        <v>79</v>
      </c>
      <c r="C38" s="155"/>
      <c r="D38" s="155"/>
      <c r="E38" s="155"/>
      <c r="F38" s="155"/>
      <c r="G38" s="157"/>
      <c r="H38" s="265">
        <f>'101 01.01 Pol'!F185</f>
        <v>0</v>
      </c>
      <c r="I38" s="32"/>
      <c r="J38" s="32"/>
    </row>
    <row r="39" spans="1:10" ht="12.75" customHeight="1" x14ac:dyDescent="0.2">
      <c r="A39" s="158" t="s">
        <v>80</v>
      </c>
      <c r="B39" s="156" t="s">
        <v>81</v>
      </c>
      <c r="C39" s="155"/>
      <c r="D39" s="155"/>
      <c r="E39" s="155"/>
      <c r="F39" s="155"/>
      <c r="G39" s="157"/>
      <c r="H39" s="265">
        <f>'101 01.01 Pol'!F197</f>
        <v>0</v>
      </c>
      <c r="I39" s="32"/>
      <c r="J39" s="32"/>
    </row>
    <row r="40" spans="1:10" ht="12.75" customHeight="1" x14ac:dyDescent="0.2">
      <c r="A40" s="158" t="s">
        <v>82</v>
      </c>
      <c r="B40" s="156" t="s">
        <v>83</v>
      </c>
      <c r="C40" s="155"/>
      <c r="D40" s="155"/>
      <c r="E40" s="155"/>
      <c r="F40" s="155"/>
      <c r="G40" s="157"/>
      <c r="H40" s="265">
        <f>'101 01.01 Pol'!F202</f>
        <v>0</v>
      </c>
      <c r="I40" s="32"/>
      <c r="J40" s="32"/>
    </row>
    <row r="41" spans="1:10" ht="12.75" customHeight="1" x14ac:dyDescent="0.2">
      <c r="A41" s="158" t="s">
        <v>84</v>
      </c>
      <c r="B41" s="156" t="s">
        <v>85</v>
      </c>
      <c r="C41" s="155"/>
      <c r="D41" s="155"/>
      <c r="E41" s="155"/>
      <c r="F41" s="155"/>
      <c r="G41" s="157"/>
      <c r="H41" s="265">
        <f>'101 01.01 Pol'!F244</f>
        <v>0</v>
      </c>
      <c r="I41" s="32"/>
      <c r="J41" s="32"/>
    </row>
    <row r="42" spans="1:10" ht="12.75" customHeight="1" thickBot="1" x14ac:dyDescent="0.25">
      <c r="A42" s="165"/>
      <c r="B42" s="166" t="s">
        <v>253</v>
      </c>
      <c r="C42" s="167"/>
      <c r="D42" s="168" t="str">
        <f>D31</f>
        <v>01.01</v>
      </c>
      <c r="E42" s="167"/>
      <c r="F42" s="167"/>
      <c r="G42" s="169"/>
      <c r="H42" s="266">
        <f>SUM(H33:H41)</f>
        <v>0</v>
      </c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E92A" sheet="1"/>
  <mergeCells count="4">
    <mergeCell ref="C2:F2"/>
    <mergeCell ref="A4:H4"/>
    <mergeCell ref="B7:G7"/>
    <mergeCell ref="E31:H3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4"/>
  <sheetViews>
    <sheetView tabSelected="1" topLeftCell="A214" workbookViewId="0">
      <selection activeCell="E241" sqref="E24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310" t="s">
        <v>106</v>
      </c>
      <c r="B1" s="310"/>
      <c r="C1" s="311"/>
      <c r="D1" s="310"/>
      <c r="E1" s="310"/>
      <c r="F1" s="310"/>
      <c r="G1" s="310"/>
      <c r="AC1" t="s">
        <v>109</v>
      </c>
    </row>
    <row r="2" spans="1:60" ht="13.5" thickTop="1" x14ac:dyDescent="0.2">
      <c r="A2" s="196" t="s">
        <v>29</v>
      </c>
      <c r="B2" s="200" t="s">
        <v>40</v>
      </c>
      <c r="C2" s="218" t="s">
        <v>41</v>
      </c>
      <c r="D2" s="198"/>
      <c r="E2" s="197"/>
      <c r="F2" s="197"/>
      <c r="G2" s="199"/>
    </row>
    <row r="3" spans="1:60" x14ac:dyDescent="0.2">
      <c r="A3" s="194" t="s">
        <v>30</v>
      </c>
      <c r="B3" s="201" t="s">
        <v>55</v>
      </c>
      <c r="C3" s="219" t="s">
        <v>56</v>
      </c>
      <c r="D3" s="193"/>
      <c r="E3" s="192"/>
      <c r="F3" s="192"/>
      <c r="G3" s="195"/>
      <c r="AC3" s="8" t="s">
        <v>87</v>
      </c>
    </row>
    <row r="4" spans="1:60" ht="13.5" thickBot="1" x14ac:dyDescent="0.25">
      <c r="A4" s="202" t="s">
        <v>31</v>
      </c>
      <c r="B4" s="203" t="s">
        <v>102</v>
      </c>
      <c r="C4" s="220" t="s">
        <v>103</v>
      </c>
      <c r="D4" s="204"/>
      <c r="E4" s="205"/>
      <c r="F4" s="205"/>
      <c r="G4" s="206"/>
    </row>
    <row r="5" spans="1:60" ht="14.25" thickTop="1" thickBot="1" x14ac:dyDescent="0.25">
      <c r="C5" s="221"/>
      <c r="D5" s="190"/>
    </row>
    <row r="6" spans="1:60" ht="27" thickTop="1" thickBot="1" x14ac:dyDescent="0.25">
      <c r="A6" s="207" t="s">
        <v>32</v>
      </c>
      <c r="B6" s="210" t="s">
        <v>33</v>
      </c>
      <c r="C6" s="222" t="s">
        <v>34</v>
      </c>
      <c r="D6" s="209" t="s">
        <v>35</v>
      </c>
      <c r="E6" s="208" t="s">
        <v>36</v>
      </c>
      <c r="F6" s="211" t="s">
        <v>37</v>
      </c>
      <c r="G6" s="207" t="s">
        <v>38</v>
      </c>
      <c r="H6" s="255" t="s">
        <v>107</v>
      </c>
      <c r="I6" s="223" t="s">
        <v>108</v>
      </c>
      <c r="J6" s="54"/>
    </row>
    <row r="7" spans="1:60" x14ac:dyDescent="0.2">
      <c r="A7" s="256"/>
      <c r="B7" s="257" t="s">
        <v>110</v>
      </c>
      <c r="C7" s="312" t="s">
        <v>111</v>
      </c>
      <c r="D7" s="313"/>
      <c r="E7" s="314"/>
      <c r="F7" s="315"/>
      <c r="G7" s="315"/>
      <c r="H7" s="258"/>
      <c r="I7" s="259"/>
    </row>
    <row r="8" spans="1:60" x14ac:dyDescent="0.2">
      <c r="A8" s="250" t="s">
        <v>112</v>
      </c>
      <c r="B8" s="224" t="s">
        <v>68</v>
      </c>
      <c r="C8" s="240" t="s">
        <v>69</v>
      </c>
      <c r="D8" s="227"/>
      <c r="E8" s="231"/>
      <c r="F8" s="316">
        <f>SUM(G9:G22)</f>
        <v>0</v>
      </c>
      <c r="G8" s="317"/>
      <c r="H8" s="267"/>
      <c r="I8" s="253"/>
      <c r="AE8" t="s">
        <v>113</v>
      </c>
    </row>
    <row r="9" spans="1:60" outlineLevel="1" x14ac:dyDescent="0.2">
      <c r="A9" s="251">
        <v>1</v>
      </c>
      <c r="B9" s="225" t="s">
        <v>114</v>
      </c>
      <c r="C9" s="241" t="s">
        <v>69</v>
      </c>
      <c r="D9" s="228" t="s">
        <v>115</v>
      </c>
      <c r="E9" s="232">
        <v>0</v>
      </c>
      <c r="F9" s="236"/>
      <c r="G9" s="237">
        <f>ROUND(E9*F9,2)</f>
        <v>0</v>
      </c>
      <c r="H9" s="238"/>
      <c r="I9" s="254" t="s">
        <v>116</v>
      </c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117</v>
      </c>
      <c r="AF9" s="212">
        <v>1</v>
      </c>
      <c r="AG9" s="212"/>
      <c r="AH9" s="212"/>
      <c r="AI9" s="212"/>
      <c r="AJ9" s="212"/>
      <c r="AK9" s="212"/>
      <c r="AL9" s="212"/>
      <c r="AM9" s="212">
        <v>21</v>
      </c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52"/>
      <c r="B10" s="226"/>
      <c r="C10" s="242" t="s">
        <v>118</v>
      </c>
      <c r="D10" s="229"/>
      <c r="E10" s="233"/>
      <c r="F10" s="237"/>
      <c r="G10" s="237"/>
      <c r="H10" s="238"/>
      <c r="I10" s="254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52"/>
      <c r="B11" s="226"/>
      <c r="C11" s="242" t="s">
        <v>119</v>
      </c>
      <c r="D11" s="229"/>
      <c r="E11" s="233"/>
      <c r="F11" s="237"/>
      <c r="G11" s="237"/>
      <c r="H11" s="238"/>
      <c r="I11" s="254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52"/>
      <c r="B12" s="226"/>
      <c r="C12" s="242"/>
      <c r="D12" s="229"/>
      <c r="E12" s="233"/>
      <c r="F12" s="237"/>
      <c r="G12" s="237"/>
      <c r="H12" s="238"/>
      <c r="I12" s="254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52"/>
      <c r="B13" s="226"/>
      <c r="C13" s="242" t="s">
        <v>120</v>
      </c>
      <c r="D13" s="229"/>
      <c r="E13" s="233"/>
      <c r="F13" s="237"/>
      <c r="G13" s="237"/>
      <c r="H13" s="238"/>
      <c r="I13" s="254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52"/>
      <c r="B14" s="226"/>
      <c r="C14" s="242"/>
      <c r="D14" s="229"/>
      <c r="E14" s="233"/>
      <c r="F14" s="237"/>
      <c r="G14" s="237"/>
      <c r="H14" s="238"/>
      <c r="I14" s="254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3.75" outlineLevel="1" x14ac:dyDescent="0.2">
      <c r="A15" s="252"/>
      <c r="B15" s="226"/>
      <c r="C15" s="242" t="s">
        <v>121</v>
      </c>
      <c r="D15" s="229"/>
      <c r="E15" s="233"/>
      <c r="F15" s="237"/>
      <c r="G15" s="237"/>
      <c r="H15" s="238"/>
      <c r="I15" s="254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52"/>
      <c r="B16" s="226"/>
      <c r="C16" s="242"/>
      <c r="D16" s="229"/>
      <c r="E16" s="233"/>
      <c r="F16" s="237"/>
      <c r="G16" s="237"/>
      <c r="H16" s="238"/>
      <c r="I16" s="254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52"/>
      <c r="B17" s="226"/>
      <c r="C17" s="242" t="s">
        <v>122</v>
      </c>
      <c r="D17" s="229"/>
      <c r="E17" s="233"/>
      <c r="F17" s="237"/>
      <c r="G17" s="237"/>
      <c r="H17" s="238"/>
      <c r="I17" s="254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52"/>
      <c r="B18" s="226"/>
      <c r="C18" s="242"/>
      <c r="D18" s="229"/>
      <c r="E18" s="233"/>
      <c r="F18" s="237"/>
      <c r="G18" s="237"/>
      <c r="H18" s="238"/>
      <c r="I18" s="254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45" outlineLevel="1" x14ac:dyDescent="0.2">
      <c r="A19" s="252"/>
      <c r="B19" s="226"/>
      <c r="C19" s="242" t="s">
        <v>123</v>
      </c>
      <c r="D19" s="229"/>
      <c r="E19" s="233"/>
      <c r="F19" s="237"/>
      <c r="G19" s="237"/>
      <c r="H19" s="238"/>
      <c r="I19" s="254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52"/>
      <c r="B20" s="226"/>
      <c r="C20" s="242" t="s">
        <v>124</v>
      </c>
      <c r="D20" s="229"/>
      <c r="E20" s="233"/>
      <c r="F20" s="237"/>
      <c r="G20" s="237"/>
      <c r="H20" s="238"/>
      <c r="I20" s="254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52"/>
      <c r="B21" s="226"/>
      <c r="C21" s="242" t="s">
        <v>125</v>
      </c>
      <c r="D21" s="229"/>
      <c r="E21" s="233"/>
      <c r="F21" s="237"/>
      <c r="G21" s="237"/>
      <c r="H21" s="238"/>
      <c r="I21" s="254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52"/>
      <c r="B22" s="226"/>
      <c r="C22" s="305"/>
      <c r="D22" s="306"/>
      <c r="E22" s="307"/>
      <c r="F22" s="308"/>
      <c r="G22" s="309"/>
      <c r="H22" s="238"/>
      <c r="I22" s="254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50" t="s">
        <v>112</v>
      </c>
      <c r="B23" s="224" t="s">
        <v>70</v>
      </c>
      <c r="C23" s="240" t="s">
        <v>71</v>
      </c>
      <c r="D23" s="227"/>
      <c r="E23" s="231"/>
      <c r="F23" s="318">
        <f>SUM(G24:G109)</f>
        <v>0</v>
      </c>
      <c r="G23" s="319"/>
      <c r="H23" s="267"/>
      <c r="I23" s="253"/>
      <c r="AE23" t="s">
        <v>113</v>
      </c>
    </row>
    <row r="24" spans="1:60" outlineLevel="1" x14ac:dyDescent="0.2">
      <c r="A24" s="252"/>
      <c r="B24" s="320" t="s">
        <v>126</v>
      </c>
      <c r="C24" s="321"/>
      <c r="D24" s="322"/>
      <c r="E24" s="323"/>
      <c r="F24" s="324"/>
      <c r="G24" s="325"/>
      <c r="H24" s="238"/>
      <c r="I24" s="254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>
        <v>0</v>
      </c>
      <c r="AD24" s="212"/>
      <c r="AE24" s="212"/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52"/>
      <c r="B25" s="326" t="s">
        <v>127</v>
      </c>
      <c r="C25" s="327"/>
      <c r="D25" s="328"/>
      <c r="E25" s="329"/>
      <c r="F25" s="330"/>
      <c r="G25" s="331"/>
      <c r="H25" s="238"/>
      <c r="I25" s="254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128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51">
        <v>2</v>
      </c>
      <c r="B26" s="225" t="s">
        <v>129</v>
      </c>
      <c r="C26" s="241" t="s">
        <v>130</v>
      </c>
      <c r="D26" s="228" t="s">
        <v>131</v>
      </c>
      <c r="E26" s="232">
        <v>20</v>
      </c>
      <c r="F26" s="236"/>
      <c r="G26" s="237">
        <f>ROUND(E26*F26,2)</f>
        <v>0</v>
      </c>
      <c r="H26" s="238" t="s">
        <v>132</v>
      </c>
      <c r="I26" s="254" t="s">
        <v>133</v>
      </c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134</v>
      </c>
      <c r="AF26" s="212"/>
      <c r="AG26" s="212"/>
      <c r="AH26" s="212"/>
      <c r="AI26" s="212"/>
      <c r="AJ26" s="212"/>
      <c r="AK26" s="212"/>
      <c r="AL26" s="212"/>
      <c r="AM26" s="212">
        <v>21</v>
      </c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52"/>
      <c r="B27" s="226"/>
      <c r="C27" s="243" t="s">
        <v>135</v>
      </c>
      <c r="D27" s="230"/>
      <c r="E27" s="234"/>
      <c r="F27" s="237"/>
      <c r="G27" s="237"/>
      <c r="H27" s="238"/>
      <c r="I27" s="254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52"/>
      <c r="B28" s="226"/>
      <c r="C28" s="242" t="s">
        <v>136</v>
      </c>
      <c r="D28" s="229"/>
      <c r="E28" s="233">
        <v>20</v>
      </c>
      <c r="F28" s="237"/>
      <c r="G28" s="237"/>
      <c r="H28" s="238"/>
      <c r="I28" s="254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52"/>
      <c r="B29" s="226"/>
      <c r="C29" s="305"/>
      <c r="D29" s="306"/>
      <c r="E29" s="307"/>
      <c r="F29" s="308"/>
      <c r="G29" s="309"/>
      <c r="H29" s="238"/>
      <c r="I29" s="254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51">
        <v>3</v>
      </c>
      <c r="B30" s="225" t="s">
        <v>137</v>
      </c>
      <c r="C30" s="241" t="s">
        <v>138</v>
      </c>
      <c r="D30" s="228" t="s">
        <v>139</v>
      </c>
      <c r="E30" s="232">
        <f>E50*2</f>
        <v>77.36</v>
      </c>
      <c r="F30" s="236"/>
      <c r="G30" s="237">
        <f>ROUND(E30*F30,2)</f>
        <v>0</v>
      </c>
      <c r="H30" s="238"/>
      <c r="I30" s="254" t="s">
        <v>116</v>
      </c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117</v>
      </c>
      <c r="AF30" s="212">
        <v>1</v>
      </c>
      <c r="AG30" s="212"/>
      <c r="AH30" s="212"/>
      <c r="AI30" s="212"/>
      <c r="AJ30" s="212"/>
      <c r="AK30" s="212"/>
      <c r="AL30" s="212"/>
      <c r="AM30" s="212">
        <v>21</v>
      </c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52"/>
      <c r="B31" s="226"/>
      <c r="C31" s="242" t="s">
        <v>140</v>
      </c>
      <c r="D31" s="229"/>
      <c r="E31" s="233"/>
      <c r="F31" s="237"/>
      <c r="G31" s="237"/>
      <c r="H31" s="238"/>
      <c r="I31" s="254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52"/>
      <c r="B32" s="226"/>
      <c r="C32" s="243" t="s">
        <v>135</v>
      </c>
      <c r="D32" s="230"/>
      <c r="E32" s="234"/>
      <c r="F32" s="237"/>
      <c r="G32" s="237"/>
      <c r="H32" s="238"/>
      <c r="I32" s="254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52"/>
      <c r="B33" s="226"/>
      <c r="C33" s="242" t="s">
        <v>256</v>
      </c>
      <c r="D33" s="229"/>
      <c r="E33" s="233">
        <v>0.32</v>
      </c>
      <c r="F33" s="237"/>
      <c r="G33" s="237"/>
      <c r="H33" s="238"/>
      <c r="I33" s="254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52"/>
      <c r="B34" s="226"/>
      <c r="C34" s="242" t="s">
        <v>261</v>
      </c>
      <c r="D34" s="229"/>
      <c r="E34" s="233"/>
      <c r="F34" s="237"/>
      <c r="G34" s="237"/>
      <c r="H34" s="238"/>
      <c r="I34" s="254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52"/>
      <c r="B35" s="226"/>
      <c r="C35" s="243" t="s">
        <v>135</v>
      </c>
      <c r="D35" s="230"/>
      <c r="E35" s="234">
        <v>0.32</v>
      </c>
      <c r="F35" s="237"/>
      <c r="G35" s="237"/>
      <c r="H35" s="238"/>
      <c r="I35" s="254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52"/>
      <c r="B36" s="226"/>
      <c r="C36" s="242" t="s">
        <v>272</v>
      </c>
      <c r="D36" s="229"/>
      <c r="E36" s="233">
        <v>9.66</v>
      </c>
      <c r="F36" s="237"/>
      <c r="G36" s="237"/>
      <c r="H36" s="238"/>
      <c r="I36" s="254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52"/>
      <c r="B37" s="226"/>
      <c r="C37" s="242" t="s">
        <v>141</v>
      </c>
      <c r="D37" s="229"/>
      <c r="E37" s="233"/>
      <c r="F37" s="237"/>
      <c r="G37" s="237"/>
      <c r="H37" s="238"/>
      <c r="I37" s="254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52"/>
      <c r="B38" s="226"/>
      <c r="C38" s="243" t="s">
        <v>135</v>
      </c>
      <c r="D38" s="230"/>
      <c r="E38" s="234">
        <v>9.98</v>
      </c>
      <c r="F38" s="237"/>
      <c r="G38" s="237"/>
      <c r="H38" s="238"/>
      <c r="I38" s="254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52"/>
      <c r="B39" s="226"/>
      <c r="C39" s="242">
        <v>15</v>
      </c>
      <c r="D39" s="229"/>
      <c r="E39" s="233">
        <v>15</v>
      </c>
      <c r="F39" s="237"/>
      <c r="G39" s="237"/>
      <c r="H39" s="238"/>
      <c r="I39" s="254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52"/>
      <c r="B40" s="226"/>
      <c r="C40" s="242" t="s">
        <v>142</v>
      </c>
      <c r="D40" s="229"/>
      <c r="E40" s="233"/>
      <c r="F40" s="237"/>
      <c r="G40" s="237"/>
      <c r="H40" s="238"/>
      <c r="I40" s="254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52"/>
      <c r="B41" s="226"/>
      <c r="C41" s="242" t="s">
        <v>143</v>
      </c>
      <c r="D41" s="229"/>
      <c r="E41" s="233">
        <v>6</v>
      </c>
      <c r="F41" s="237"/>
      <c r="G41" s="237"/>
      <c r="H41" s="238"/>
      <c r="I41" s="254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52"/>
      <c r="B42" s="226"/>
      <c r="C42" s="242" t="s">
        <v>140</v>
      </c>
      <c r="D42" s="229"/>
      <c r="E42" s="233"/>
      <c r="F42" s="237"/>
      <c r="G42" s="237"/>
      <c r="H42" s="238"/>
      <c r="I42" s="254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52"/>
      <c r="B43" s="226"/>
      <c r="C43" s="243" t="s">
        <v>135</v>
      </c>
      <c r="D43" s="230"/>
      <c r="E43" s="234">
        <v>21</v>
      </c>
      <c r="F43" s="237"/>
      <c r="G43" s="237"/>
      <c r="H43" s="238"/>
      <c r="I43" s="254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52"/>
      <c r="B44" s="226"/>
      <c r="C44" s="242" t="s">
        <v>144</v>
      </c>
      <c r="D44" s="229"/>
      <c r="E44" s="233">
        <v>0.48</v>
      </c>
      <c r="F44" s="237"/>
      <c r="G44" s="237"/>
      <c r="H44" s="238"/>
      <c r="I44" s="254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52"/>
      <c r="B45" s="226"/>
      <c r="C45" s="242" t="s">
        <v>261</v>
      </c>
      <c r="D45" s="229"/>
      <c r="E45" s="233"/>
      <c r="F45" s="237"/>
      <c r="G45" s="237"/>
      <c r="H45" s="238"/>
      <c r="I45" s="254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52"/>
      <c r="B46" s="226"/>
      <c r="C46" s="243" t="s">
        <v>135</v>
      </c>
      <c r="D46" s="230"/>
      <c r="E46" s="234">
        <v>0.48</v>
      </c>
      <c r="F46" s="237"/>
      <c r="G46" s="237"/>
      <c r="H46" s="238"/>
      <c r="I46" s="254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52"/>
      <c r="B47" s="226"/>
      <c r="C47" s="242" t="s">
        <v>273</v>
      </c>
      <c r="D47" s="229"/>
      <c r="E47" s="233">
        <v>6.9</v>
      </c>
      <c r="F47" s="237"/>
      <c r="G47" s="237"/>
      <c r="H47" s="238"/>
      <c r="I47" s="254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52"/>
      <c r="B48" s="226"/>
      <c r="C48" s="242" t="s">
        <v>145</v>
      </c>
      <c r="D48" s="229"/>
      <c r="E48" s="233"/>
      <c r="F48" s="237"/>
      <c r="G48" s="237"/>
      <c r="H48" s="238"/>
      <c r="I48" s="254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52"/>
      <c r="B49" s="226"/>
      <c r="C49" s="243" t="s">
        <v>135</v>
      </c>
      <c r="D49" s="230"/>
      <c r="E49" s="234">
        <v>6.9</v>
      </c>
      <c r="F49" s="237"/>
      <c r="G49" s="237"/>
      <c r="H49" s="238"/>
      <c r="I49" s="254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52"/>
      <c r="B50" s="226"/>
      <c r="C50" s="242">
        <v>38.68</v>
      </c>
      <c r="D50" s="229"/>
      <c r="E50" s="233">
        <v>38.68</v>
      </c>
      <c r="F50" s="237"/>
      <c r="G50" s="237"/>
      <c r="H50" s="238"/>
      <c r="I50" s="254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52"/>
      <c r="B51" s="226"/>
      <c r="C51" s="305"/>
      <c r="D51" s="306"/>
      <c r="E51" s="307"/>
      <c r="F51" s="308"/>
      <c r="G51" s="309"/>
      <c r="H51" s="238"/>
      <c r="I51" s="254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51">
        <v>4</v>
      </c>
      <c r="B52" s="225" t="s">
        <v>146</v>
      </c>
      <c r="C52" s="241" t="s">
        <v>147</v>
      </c>
      <c r="D52" s="228" t="s">
        <v>139</v>
      </c>
      <c r="E52" s="232">
        <v>2.1</v>
      </c>
      <c r="F52" s="236"/>
      <c r="G52" s="237">
        <f>ROUND(E52*F52,2)</f>
        <v>0</v>
      </c>
      <c r="H52" s="238"/>
      <c r="I52" s="254" t="s">
        <v>116</v>
      </c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117</v>
      </c>
      <c r="AF52" s="212">
        <v>1</v>
      </c>
      <c r="AG52" s="212"/>
      <c r="AH52" s="212"/>
      <c r="AI52" s="212"/>
      <c r="AJ52" s="212"/>
      <c r="AK52" s="212"/>
      <c r="AL52" s="212"/>
      <c r="AM52" s="212">
        <v>21</v>
      </c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52"/>
      <c r="B53" s="226"/>
      <c r="C53" s="242" t="s">
        <v>148</v>
      </c>
      <c r="D53" s="229"/>
      <c r="E53" s="233"/>
      <c r="F53" s="237"/>
      <c r="G53" s="237"/>
      <c r="H53" s="238"/>
      <c r="I53" s="254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52"/>
      <c r="B54" s="226"/>
      <c r="C54" s="243" t="s">
        <v>135</v>
      </c>
      <c r="D54" s="230"/>
      <c r="E54" s="234"/>
      <c r="F54" s="237"/>
      <c r="G54" s="237"/>
      <c r="H54" s="238"/>
      <c r="I54" s="254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52"/>
      <c r="B55" s="226"/>
      <c r="C55" s="242" t="s">
        <v>149</v>
      </c>
      <c r="D55" s="229"/>
      <c r="E55" s="233">
        <v>2.1</v>
      </c>
      <c r="F55" s="237"/>
      <c r="G55" s="237"/>
      <c r="H55" s="238"/>
      <c r="I55" s="254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52"/>
      <c r="B56" s="226"/>
      <c r="C56" s="305"/>
      <c r="D56" s="306"/>
      <c r="E56" s="307"/>
      <c r="F56" s="308"/>
      <c r="G56" s="309"/>
      <c r="H56" s="238"/>
      <c r="I56" s="254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51">
        <v>5</v>
      </c>
      <c r="B57" s="225" t="s">
        <v>150</v>
      </c>
      <c r="C57" s="241" t="s">
        <v>151</v>
      </c>
      <c r="D57" s="228" t="s">
        <v>139</v>
      </c>
      <c r="E57" s="232">
        <f>E66+E65+E62</f>
        <v>24.98</v>
      </c>
      <c r="F57" s="236"/>
      <c r="G57" s="237">
        <f>ROUND(E57*F57,2)</f>
        <v>0</v>
      </c>
      <c r="H57" s="238"/>
      <c r="I57" s="254" t="s">
        <v>116</v>
      </c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117</v>
      </c>
      <c r="AF57" s="212">
        <v>1</v>
      </c>
      <c r="AG57" s="212"/>
      <c r="AH57" s="212"/>
      <c r="AI57" s="212"/>
      <c r="AJ57" s="212"/>
      <c r="AK57" s="212"/>
      <c r="AL57" s="212"/>
      <c r="AM57" s="212">
        <v>21</v>
      </c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52"/>
      <c r="B58" s="226"/>
      <c r="C58" s="242" t="s">
        <v>140</v>
      </c>
      <c r="D58" s="229"/>
      <c r="E58" s="233"/>
      <c r="F58" s="237"/>
      <c r="G58" s="237"/>
      <c r="H58" s="238"/>
      <c r="I58" s="254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52"/>
      <c r="B59" s="226"/>
      <c r="C59" s="243" t="s">
        <v>135</v>
      </c>
      <c r="D59" s="230"/>
      <c r="E59" s="234"/>
      <c r="F59" s="237"/>
      <c r="G59" s="237"/>
      <c r="H59" s="238"/>
      <c r="I59" s="254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52"/>
      <c r="B60" s="226"/>
      <c r="C60" s="242" t="s">
        <v>256</v>
      </c>
      <c r="D60" s="229"/>
      <c r="E60" s="233">
        <v>0.32</v>
      </c>
      <c r="F60" s="237"/>
      <c r="G60" s="237"/>
      <c r="H60" s="238"/>
      <c r="I60" s="254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52"/>
      <c r="B61" s="226"/>
      <c r="C61" s="242" t="s">
        <v>262</v>
      </c>
      <c r="D61" s="229"/>
      <c r="E61" s="233"/>
      <c r="F61" s="237"/>
      <c r="G61" s="237"/>
      <c r="H61" s="238"/>
      <c r="I61" s="254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52"/>
      <c r="B62" s="226"/>
      <c r="C62" s="243" t="s">
        <v>135</v>
      </c>
      <c r="D62" s="230"/>
      <c r="E62" s="234">
        <v>0.32</v>
      </c>
      <c r="F62" s="237"/>
      <c r="G62" s="237"/>
      <c r="H62" s="238"/>
      <c r="I62" s="254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2"/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52"/>
      <c r="B63" s="226"/>
      <c r="C63" s="242" t="s">
        <v>272</v>
      </c>
      <c r="D63" s="229"/>
      <c r="E63" s="233">
        <v>9.66</v>
      </c>
      <c r="F63" s="237"/>
      <c r="G63" s="237"/>
      <c r="H63" s="238"/>
      <c r="I63" s="254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52"/>
      <c r="B64" s="226"/>
      <c r="C64" s="242" t="s">
        <v>141</v>
      </c>
      <c r="D64" s="229"/>
      <c r="E64" s="233"/>
      <c r="F64" s="237"/>
      <c r="G64" s="237"/>
      <c r="H64" s="238"/>
      <c r="I64" s="254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2"/>
      <c r="AB64" s="212"/>
      <c r="AC64" s="212"/>
      <c r="AD64" s="212"/>
      <c r="AE64" s="212"/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52"/>
      <c r="B65" s="226"/>
      <c r="C65" s="243" t="s">
        <v>135</v>
      </c>
      <c r="D65" s="230"/>
      <c r="E65" s="234">
        <v>9.66</v>
      </c>
      <c r="F65" s="237"/>
      <c r="G65" s="237"/>
      <c r="H65" s="238"/>
      <c r="I65" s="254"/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2"/>
      <c r="U65" s="212"/>
      <c r="V65" s="212"/>
      <c r="W65" s="212"/>
      <c r="X65" s="212"/>
      <c r="Y65" s="212"/>
      <c r="Z65" s="212"/>
      <c r="AA65" s="212"/>
      <c r="AB65" s="212"/>
      <c r="AC65" s="212"/>
      <c r="AD65" s="212"/>
      <c r="AE65" s="212"/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52"/>
      <c r="B66" s="226"/>
      <c r="C66" s="242">
        <v>15</v>
      </c>
      <c r="D66" s="229"/>
      <c r="E66" s="233">
        <v>15</v>
      </c>
      <c r="F66" s="237"/>
      <c r="G66" s="237"/>
      <c r="H66" s="238"/>
      <c r="I66" s="254"/>
      <c r="J66" s="212"/>
      <c r="K66" s="212"/>
      <c r="L66" s="212"/>
      <c r="M66" s="212"/>
      <c r="N66" s="212"/>
      <c r="O66" s="212"/>
      <c r="P66" s="212"/>
      <c r="Q66" s="212"/>
      <c r="R66" s="212"/>
      <c r="S66" s="212"/>
      <c r="T66" s="212"/>
      <c r="U66" s="212"/>
      <c r="V66" s="212"/>
      <c r="W66" s="212"/>
      <c r="X66" s="212"/>
      <c r="Y66" s="212"/>
      <c r="Z66" s="212"/>
      <c r="AA66" s="212"/>
      <c r="AB66" s="212"/>
      <c r="AC66" s="212"/>
      <c r="AD66" s="212"/>
      <c r="AE66" s="212"/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52"/>
      <c r="B67" s="226"/>
      <c r="C67" s="305"/>
      <c r="D67" s="306"/>
      <c r="E67" s="307"/>
      <c r="F67" s="308"/>
      <c r="G67" s="309"/>
      <c r="H67" s="238"/>
      <c r="I67" s="254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212"/>
      <c r="AD67" s="212"/>
      <c r="AE67" s="212"/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51">
        <v>6</v>
      </c>
      <c r="B68" s="225" t="s">
        <v>152</v>
      </c>
      <c r="C68" s="241" t="s">
        <v>153</v>
      </c>
      <c r="D68" s="228" t="s">
        <v>131</v>
      </c>
      <c r="E68" s="232">
        <v>20</v>
      </c>
      <c r="F68" s="236"/>
      <c r="G68" s="237">
        <f>ROUND(E68*F68,2)</f>
        <v>0</v>
      </c>
      <c r="H68" s="238"/>
      <c r="I68" s="254" t="s">
        <v>116</v>
      </c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117</v>
      </c>
      <c r="AF68" s="212">
        <v>1</v>
      </c>
      <c r="AG68" s="212"/>
      <c r="AH68" s="212"/>
      <c r="AI68" s="212"/>
      <c r="AJ68" s="212"/>
      <c r="AK68" s="212"/>
      <c r="AL68" s="212"/>
      <c r="AM68" s="212">
        <v>21</v>
      </c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52"/>
      <c r="B69" s="226"/>
      <c r="C69" s="243" t="s">
        <v>135</v>
      </c>
      <c r="D69" s="230"/>
      <c r="E69" s="234"/>
      <c r="F69" s="237"/>
      <c r="G69" s="237"/>
      <c r="H69" s="238"/>
      <c r="I69" s="254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2"/>
      <c r="AD69" s="212"/>
      <c r="AE69" s="212"/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52"/>
      <c r="B70" s="226"/>
      <c r="C70" s="242" t="s">
        <v>136</v>
      </c>
      <c r="D70" s="229"/>
      <c r="E70" s="233">
        <v>20</v>
      </c>
      <c r="F70" s="237"/>
      <c r="G70" s="237"/>
      <c r="H70" s="238"/>
      <c r="I70" s="254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2"/>
      <c r="AD70" s="212"/>
      <c r="AE70" s="212"/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52"/>
      <c r="B71" s="226"/>
      <c r="C71" s="305"/>
      <c r="D71" s="306"/>
      <c r="E71" s="307"/>
      <c r="F71" s="308"/>
      <c r="G71" s="309"/>
      <c r="H71" s="238"/>
      <c r="I71" s="254"/>
      <c r="J71" s="212"/>
      <c r="K71" s="212"/>
      <c r="L71" s="212"/>
      <c r="M71" s="212"/>
      <c r="N71" s="212"/>
      <c r="O71" s="212"/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212"/>
      <c r="AC71" s="212"/>
      <c r="AD71" s="212"/>
      <c r="AE71" s="212"/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51">
        <v>7</v>
      </c>
      <c r="B72" s="225" t="s">
        <v>154</v>
      </c>
      <c r="C72" s="241" t="s">
        <v>155</v>
      </c>
      <c r="D72" s="228" t="s">
        <v>156</v>
      </c>
      <c r="E72" s="232">
        <v>56.171999999999997</v>
      </c>
      <c r="F72" s="236"/>
      <c r="G72" s="237">
        <f>ROUND(E72*F72,2)</f>
        <v>0</v>
      </c>
      <c r="H72" s="238" t="s">
        <v>157</v>
      </c>
      <c r="I72" s="254" t="s">
        <v>133</v>
      </c>
      <c r="J72" s="212"/>
      <c r="K72" s="212"/>
      <c r="L72" s="212"/>
      <c r="M72" s="212"/>
      <c r="N72" s="212"/>
      <c r="O72" s="212"/>
      <c r="P72" s="212"/>
      <c r="Q72" s="212"/>
      <c r="R72" s="212"/>
      <c r="S72" s="212"/>
      <c r="T72" s="212"/>
      <c r="U72" s="21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134</v>
      </c>
      <c r="AF72" s="212"/>
      <c r="AG72" s="212"/>
      <c r="AH72" s="212"/>
      <c r="AI72" s="212"/>
      <c r="AJ72" s="212"/>
      <c r="AK72" s="212"/>
      <c r="AL72" s="212"/>
      <c r="AM72" s="212">
        <v>21</v>
      </c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52"/>
      <c r="B73" s="226"/>
      <c r="C73" s="242" t="s">
        <v>158</v>
      </c>
      <c r="D73" s="229"/>
      <c r="E73" s="233"/>
      <c r="F73" s="237"/>
      <c r="G73" s="237"/>
      <c r="H73" s="238"/>
      <c r="I73" s="254"/>
      <c r="J73" s="212"/>
      <c r="K73" s="212"/>
      <c r="L73" s="212"/>
      <c r="M73" s="212"/>
      <c r="N73" s="212"/>
      <c r="O73" s="212"/>
      <c r="P73" s="212"/>
      <c r="Q73" s="212"/>
      <c r="R73" s="212"/>
      <c r="S73" s="212"/>
      <c r="T73" s="212"/>
      <c r="U73" s="212"/>
      <c r="V73" s="212"/>
      <c r="W73" s="212"/>
      <c r="X73" s="212"/>
      <c r="Y73" s="212"/>
      <c r="Z73" s="212"/>
      <c r="AA73" s="212"/>
      <c r="AB73" s="212"/>
      <c r="AC73" s="212"/>
      <c r="AD73" s="212"/>
      <c r="AE73" s="212"/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52"/>
      <c r="B74" s="226"/>
      <c r="C74" s="242" t="s">
        <v>140</v>
      </c>
      <c r="D74" s="229"/>
      <c r="E74" s="233"/>
      <c r="F74" s="237"/>
      <c r="G74" s="237"/>
      <c r="H74" s="238"/>
      <c r="I74" s="254"/>
      <c r="J74" s="212"/>
      <c r="K74" s="212"/>
      <c r="L74" s="212"/>
      <c r="M74" s="212"/>
      <c r="N74" s="212"/>
      <c r="O74" s="212"/>
      <c r="P74" s="212"/>
      <c r="Q74" s="212"/>
      <c r="R74" s="212"/>
      <c r="S74" s="212"/>
      <c r="T74" s="212"/>
      <c r="U74" s="212"/>
      <c r="V74" s="212"/>
      <c r="W74" s="212"/>
      <c r="X74" s="212"/>
      <c r="Y74" s="212"/>
      <c r="Z74" s="212"/>
      <c r="AA74" s="212"/>
      <c r="AB74" s="212"/>
      <c r="AC74" s="212"/>
      <c r="AD74" s="212"/>
      <c r="AE74" s="212"/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52"/>
      <c r="B75" s="226"/>
      <c r="C75" s="243" t="s">
        <v>135</v>
      </c>
      <c r="D75" s="230"/>
      <c r="E75" s="234"/>
      <c r="F75" s="237"/>
      <c r="G75" s="237"/>
      <c r="H75" s="238"/>
      <c r="I75" s="254"/>
      <c r="J75" s="212"/>
      <c r="K75" s="212"/>
      <c r="L75" s="212"/>
      <c r="M75" s="212"/>
      <c r="N75" s="212"/>
      <c r="O75" s="212"/>
      <c r="P75" s="212"/>
      <c r="Q75" s="212"/>
      <c r="R75" s="212"/>
      <c r="S75" s="212"/>
      <c r="T75" s="212"/>
      <c r="U75" s="212"/>
      <c r="V75" s="212"/>
      <c r="W75" s="212"/>
      <c r="X75" s="212"/>
      <c r="Y75" s="212"/>
      <c r="Z75" s="212"/>
      <c r="AA75" s="212"/>
      <c r="AB75" s="212"/>
      <c r="AC75" s="212"/>
      <c r="AD75" s="212"/>
      <c r="AE75" s="212"/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52"/>
      <c r="B76" s="226"/>
      <c r="C76" s="242" t="s">
        <v>257</v>
      </c>
      <c r="D76" s="229"/>
      <c r="E76" s="233">
        <v>6.4000000000000001E-2</v>
      </c>
      <c r="F76" s="237"/>
      <c r="G76" s="237"/>
      <c r="H76" s="238"/>
      <c r="I76" s="254"/>
      <c r="J76" s="212"/>
      <c r="K76" s="212"/>
      <c r="L76" s="212"/>
      <c r="M76" s="212"/>
      <c r="N76" s="212"/>
      <c r="O76" s="212"/>
      <c r="P76" s="212"/>
      <c r="Q76" s="212"/>
      <c r="R76" s="212"/>
      <c r="S76" s="212"/>
      <c r="T76" s="212"/>
      <c r="U76" s="212"/>
      <c r="V76" s="212"/>
      <c r="W76" s="212"/>
      <c r="X76" s="212"/>
      <c r="Y76" s="212"/>
      <c r="Z76" s="212"/>
      <c r="AA76" s="212"/>
      <c r="AB76" s="212"/>
      <c r="AC76" s="212"/>
      <c r="AD76" s="212"/>
      <c r="AE76" s="212"/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52"/>
      <c r="B77" s="226"/>
      <c r="C77" s="242" t="s">
        <v>262</v>
      </c>
      <c r="D77" s="229"/>
      <c r="E77" s="233"/>
      <c r="F77" s="237"/>
      <c r="G77" s="237"/>
      <c r="H77" s="238"/>
      <c r="I77" s="254"/>
      <c r="J77" s="212"/>
      <c r="K77" s="212"/>
      <c r="L77" s="212"/>
      <c r="M77" s="212"/>
      <c r="N77" s="212"/>
      <c r="O77" s="212"/>
      <c r="P77" s="212"/>
      <c r="Q77" s="212"/>
      <c r="R77" s="212"/>
      <c r="S77" s="212"/>
      <c r="T77" s="212"/>
      <c r="U77" s="212"/>
      <c r="V77" s="212"/>
      <c r="W77" s="212"/>
      <c r="X77" s="212"/>
      <c r="Y77" s="212"/>
      <c r="Z77" s="212"/>
      <c r="AA77" s="212"/>
      <c r="AB77" s="212"/>
      <c r="AC77" s="212"/>
      <c r="AD77" s="212"/>
      <c r="AE77" s="212"/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52"/>
      <c r="B78" s="226"/>
      <c r="C78" s="243" t="s">
        <v>135</v>
      </c>
      <c r="D78" s="230"/>
      <c r="E78" s="234">
        <v>6.4000000000000001E-2</v>
      </c>
      <c r="F78" s="237"/>
      <c r="G78" s="237"/>
      <c r="H78" s="238"/>
      <c r="I78" s="254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52"/>
      <c r="B79" s="226"/>
      <c r="C79" s="242" t="s">
        <v>274</v>
      </c>
      <c r="D79" s="229"/>
      <c r="E79" s="233">
        <v>1.9319999999999999</v>
      </c>
      <c r="F79" s="237"/>
      <c r="G79" s="237"/>
      <c r="H79" s="238"/>
      <c r="I79" s="254"/>
      <c r="J79" s="212"/>
      <c r="K79" s="212"/>
      <c r="L79" s="212"/>
      <c r="M79" s="212"/>
      <c r="N79" s="212"/>
      <c r="O79" s="212"/>
      <c r="P79" s="212"/>
      <c r="Q79" s="212"/>
      <c r="R79" s="212"/>
      <c r="S79" s="212"/>
      <c r="T79" s="212"/>
      <c r="U79" s="212"/>
      <c r="V79" s="212"/>
      <c r="W79" s="212"/>
      <c r="X79" s="212"/>
      <c r="Y79" s="212"/>
      <c r="Z79" s="212"/>
      <c r="AA79" s="212"/>
      <c r="AB79" s="212"/>
      <c r="AC79" s="212"/>
      <c r="AD79" s="212"/>
      <c r="AE79" s="212"/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52"/>
      <c r="B80" s="226"/>
      <c r="C80" s="242" t="s">
        <v>141</v>
      </c>
      <c r="D80" s="229"/>
      <c r="E80" s="233"/>
      <c r="F80" s="237"/>
      <c r="G80" s="237"/>
      <c r="H80" s="238"/>
      <c r="I80" s="254"/>
      <c r="J80" s="212"/>
      <c r="K80" s="212"/>
      <c r="L80" s="212"/>
      <c r="M80" s="212"/>
      <c r="N80" s="212"/>
      <c r="O80" s="212"/>
      <c r="P80" s="212"/>
      <c r="Q80" s="212"/>
      <c r="R80" s="212"/>
      <c r="S80" s="212"/>
      <c r="T80" s="212"/>
      <c r="U80" s="212"/>
      <c r="V80" s="212"/>
      <c r="W80" s="212"/>
      <c r="X80" s="212"/>
      <c r="Y80" s="212"/>
      <c r="Z80" s="212"/>
      <c r="AA80" s="212"/>
      <c r="AB80" s="212"/>
      <c r="AC80" s="212"/>
      <c r="AD80" s="212"/>
      <c r="AE80" s="212"/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52"/>
      <c r="B81" s="226"/>
      <c r="C81" s="243" t="s">
        <v>135</v>
      </c>
      <c r="D81" s="230"/>
      <c r="E81" s="234">
        <v>1.9319999999999999</v>
      </c>
      <c r="F81" s="237"/>
      <c r="G81" s="237"/>
      <c r="H81" s="238"/>
      <c r="I81" s="254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52"/>
      <c r="B82" s="226"/>
      <c r="C82" s="242" t="s">
        <v>258</v>
      </c>
      <c r="D82" s="229"/>
      <c r="E82" s="233">
        <v>3</v>
      </c>
      <c r="F82" s="237"/>
      <c r="G82" s="237"/>
      <c r="H82" s="238"/>
      <c r="I82" s="254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12"/>
      <c r="U82" s="212"/>
      <c r="V82" s="212"/>
      <c r="W82" s="212"/>
      <c r="X82" s="212"/>
      <c r="Y82" s="212"/>
      <c r="Z82" s="212"/>
      <c r="AA82" s="212"/>
      <c r="AB82" s="212"/>
      <c r="AC82" s="212"/>
      <c r="AD82" s="212"/>
      <c r="AE82" s="212"/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52"/>
      <c r="B83" s="226"/>
      <c r="C83" s="242" t="s">
        <v>142</v>
      </c>
      <c r="D83" s="229"/>
      <c r="E83" s="233"/>
      <c r="F83" s="237"/>
      <c r="G83" s="237"/>
      <c r="H83" s="238"/>
      <c r="I83" s="254"/>
      <c r="J83" s="212"/>
      <c r="K83" s="212"/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2"/>
      <c r="AD83" s="212"/>
      <c r="AE83" s="212"/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52"/>
      <c r="B84" s="226"/>
      <c r="C84" s="242" t="s">
        <v>159</v>
      </c>
      <c r="D84" s="229"/>
      <c r="E84" s="233">
        <v>1.2</v>
      </c>
      <c r="F84" s="237"/>
      <c r="G84" s="237"/>
      <c r="H84" s="238"/>
      <c r="I84" s="254"/>
      <c r="J84" s="212"/>
      <c r="K84" s="212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212"/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52"/>
      <c r="B85" s="226"/>
      <c r="C85" s="242" t="s">
        <v>140</v>
      </c>
      <c r="D85" s="229"/>
      <c r="E85" s="233"/>
      <c r="F85" s="237"/>
      <c r="G85" s="237"/>
      <c r="H85" s="238"/>
      <c r="I85" s="254"/>
      <c r="J85" s="212"/>
      <c r="K85" s="212"/>
      <c r="L85" s="212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52"/>
      <c r="B86" s="226"/>
      <c r="C86" s="243" t="s">
        <v>135</v>
      </c>
      <c r="D86" s="230"/>
      <c r="E86" s="234">
        <v>4.2</v>
      </c>
      <c r="F86" s="237"/>
      <c r="G86" s="237"/>
      <c r="H86" s="238"/>
      <c r="I86" s="254"/>
      <c r="J86" s="212"/>
      <c r="K86" s="212"/>
      <c r="L86" s="212"/>
      <c r="M86" s="212"/>
      <c r="N86" s="212"/>
      <c r="O86" s="212"/>
      <c r="P86" s="212"/>
      <c r="Q86" s="212"/>
      <c r="R86" s="212"/>
      <c r="S86" s="212"/>
      <c r="T86" s="212"/>
      <c r="U86" s="212"/>
      <c r="V86" s="212"/>
      <c r="W86" s="212"/>
      <c r="X86" s="212"/>
      <c r="Y86" s="212"/>
      <c r="Z86" s="212"/>
      <c r="AA86" s="212"/>
      <c r="AB86" s="212"/>
      <c r="AC86" s="212"/>
      <c r="AD86" s="212"/>
      <c r="AE86" s="212"/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52"/>
      <c r="B87" s="226"/>
      <c r="C87" s="242" t="s">
        <v>160</v>
      </c>
      <c r="D87" s="229"/>
      <c r="E87" s="233">
        <v>1.28</v>
      </c>
      <c r="F87" s="237"/>
      <c r="G87" s="237"/>
      <c r="H87" s="238"/>
      <c r="I87" s="254"/>
      <c r="J87" s="212"/>
      <c r="K87" s="212"/>
      <c r="L87" s="212"/>
      <c r="M87" s="212"/>
      <c r="N87" s="212"/>
      <c r="O87" s="212"/>
      <c r="P87" s="212"/>
      <c r="Q87" s="212"/>
      <c r="R87" s="212"/>
      <c r="S87" s="212"/>
      <c r="T87" s="212"/>
      <c r="U87" s="212"/>
      <c r="V87" s="212"/>
      <c r="W87" s="212"/>
      <c r="X87" s="212"/>
      <c r="Y87" s="212"/>
      <c r="Z87" s="212"/>
      <c r="AA87" s="212"/>
      <c r="AB87" s="212"/>
      <c r="AC87" s="212"/>
      <c r="AD87" s="212"/>
      <c r="AE87" s="212"/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52"/>
      <c r="B88" s="226"/>
      <c r="C88" s="242" t="s">
        <v>261</v>
      </c>
      <c r="D88" s="229"/>
      <c r="E88" s="233"/>
      <c r="F88" s="237"/>
      <c r="G88" s="237"/>
      <c r="H88" s="238"/>
      <c r="I88" s="254"/>
      <c r="J88" s="212"/>
      <c r="K88" s="212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2"/>
      <c r="AD88" s="212"/>
      <c r="AE88" s="212"/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52"/>
      <c r="B89" s="226"/>
      <c r="C89" s="243" t="s">
        <v>135</v>
      </c>
      <c r="D89" s="230"/>
      <c r="E89" s="234">
        <v>1.28</v>
      </c>
      <c r="F89" s="237"/>
      <c r="G89" s="237"/>
      <c r="H89" s="238"/>
      <c r="I89" s="254"/>
      <c r="J89" s="212"/>
      <c r="K89" s="212"/>
      <c r="L89" s="212"/>
      <c r="M89" s="212"/>
      <c r="N89" s="212"/>
      <c r="O89" s="212"/>
      <c r="P89" s="212"/>
      <c r="Q89" s="212"/>
      <c r="R89" s="212"/>
      <c r="S89" s="212"/>
      <c r="T89" s="212"/>
      <c r="U89" s="212"/>
      <c r="V89" s="212"/>
      <c r="W89" s="212"/>
      <c r="X89" s="212"/>
      <c r="Y89" s="212"/>
      <c r="Z89" s="212"/>
      <c r="AA89" s="212"/>
      <c r="AB89" s="212"/>
      <c r="AC89" s="212"/>
      <c r="AD89" s="212"/>
      <c r="AE89" s="212"/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52"/>
      <c r="B90" s="226"/>
      <c r="C90" s="242" t="s">
        <v>275</v>
      </c>
      <c r="D90" s="229"/>
      <c r="E90" s="233">
        <v>18.399999999999999</v>
      </c>
      <c r="F90" s="237"/>
      <c r="G90" s="237"/>
      <c r="H90" s="238"/>
      <c r="I90" s="254"/>
      <c r="J90" s="212"/>
      <c r="K90" s="212"/>
      <c r="L90" s="212"/>
      <c r="M90" s="212"/>
      <c r="N90" s="212"/>
      <c r="O90" s="212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212"/>
      <c r="AD90" s="212"/>
      <c r="AE90" s="212"/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52"/>
      <c r="B91" s="226"/>
      <c r="C91" s="242" t="s">
        <v>161</v>
      </c>
      <c r="D91" s="229"/>
      <c r="E91" s="233"/>
      <c r="F91" s="237"/>
      <c r="G91" s="237"/>
      <c r="H91" s="238"/>
      <c r="I91" s="254"/>
      <c r="J91" s="212"/>
      <c r="K91" s="212"/>
      <c r="L91" s="212"/>
      <c r="M91" s="212"/>
      <c r="N91" s="212"/>
      <c r="O91" s="212"/>
      <c r="P91" s="212"/>
      <c r="Q91" s="212"/>
      <c r="R91" s="212"/>
      <c r="S91" s="212"/>
      <c r="T91" s="212"/>
      <c r="U91" s="212"/>
      <c r="V91" s="212"/>
      <c r="W91" s="212"/>
      <c r="X91" s="212"/>
      <c r="Y91" s="212"/>
      <c r="Z91" s="212"/>
      <c r="AA91" s="212"/>
      <c r="AB91" s="212"/>
      <c r="AC91" s="212"/>
      <c r="AD91" s="212"/>
      <c r="AE91" s="212"/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52"/>
      <c r="B92" s="226"/>
      <c r="C92" s="243" t="s">
        <v>135</v>
      </c>
      <c r="D92" s="230"/>
      <c r="E92" s="234">
        <v>18.399999999999999</v>
      </c>
      <c r="F92" s="237"/>
      <c r="G92" s="237"/>
      <c r="H92" s="238"/>
      <c r="I92" s="254"/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52"/>
      <c r="B93" s="226"/>
      <c r="C93" s="242">
        <v>30.295999999999999</v>
      </c>
      <c r="D93" s="229"/>
      <c r="E93" s="233">
        <v>30.295999999999999</v>
      </c>
      <c r="F93" s="237"/>
      <c r="G93" s="237"/>
      <c r="H93" s="238"/>
      <c r="I93" s="254"/>
      <c r="J93" s="212"/>
      <c r="K93" s="212"/>
      <c r="L93" s="212"/>
      <c r="M93" s="212"/>
      <c r="N93" s="212"/>
      <c r="O93" s="212"/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212"/>
      <c r="AC93" s="212"/>
      <c r="AD93" s="212"/>
      <c r="AE93" s="212"/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52"/>
      <c r="B94" s="226"/>
      <c r="C94" s="305"/>
      <c r="D94" s="306"/>
      <c r="E94" s="307"/>
      <c r="F94" s="308"/>
      <c r="G94" s="309"/>
      <c r="H94" s="238"/>
      <c r="I94" s="254"/>
      <c r="J94" s="212"/>
      <c r="K94" s="212"/>
      <c r="L94" s="212"/>
      <c r="M94" s="212"/>
      <c r="N94" s="212"/>
      <c r="O94" s="212"/>
      <c r="P94" s="212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2"/>
      <c r="AD94" s="212"/>
      <c r="AE94" s="212"/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51">
        <v>8</v>
      </c>
      <c r="B95" s="225" t="s">
        <v>162</v>
      </c>
      <c r="C95" s="241" t="s">
        <v>163</v>
      </c>
      <c r="D95" s="228" t="s">
        <v>156</v>
      </c>
      <c r="E95" s="232">
        <f>E108+E107+E104+E101</f>
        <v>2512.107</v>
      </c>
      <c r="F95" s="236"/>
      <c r="G95" s="237">
        <f>ROUND(E95*F95,2)</f>
        <v>0</v>
      </c>
      <c r="H95" s="238"/>
      <c r="I95" s="254" t="s">
        <v>116</v>
      </c>
      <c r="J95" s="212"/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117</v>
      </c>
      <c r="AF95" s="212">
        <v>3</v>
      </c>
      <c r="AG95" s="212"/>
      <c r="AH95" s="212"/>
      <c r="AI95" s="212"/>
      <c r="AJ95" s="212"/>
      <c r="AK95" s="212"/>
      <c r="AL95" s="212"/>
      <c r="AM95" s="212">
        <v>21</v>
      </c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52"/>
      <c r="B96" s="226"/>
      <c r="C96" s="242" t="s">
        <v>164</v>
      </c>
      <c r="D96" s="229"/>
      <c r="E96" s="233"/>
      <c r="F96" s="237"/>
      <c r="G96" s="237"/>
      <c r="H96" s="238"/>
      <c r="I96" s="254"/>
      <c r="J96" s="212"/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52"/>
      <c r="B97" s="226"/>
      <c r="C97" s="242" t="s">
        <v>148</v>
      </c>
      <c r="D97" s="229"/>
      <c r="E97" s="233"/>
      <c r="F97" s="237"/>
      <c r="G97" s="237"/>
      <c r="H97" s="238"/>
      <c r="I97" s="254"/>
      <c r="J97" s="212"/>
      <c r="K97" s="212"/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52"/>
      <c r="B98" s="226"/>
      <c r="C98" s="243" t="s">
        <v>135</v>
      </c>
      <c r="D98" s="230"/>
      <c r="E98" s="234"/>
      <c r="F98" s="237"/>
      <c r="G98" s="237"/>
      <c r="H98" s="238"/>
      <c r="I98" s="254"/>
      <c r="J98" s="212"/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2"/>
      <c r="AD98" s="212"/>
      <c r="AE98" s="212"/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52"/>
      <c r="B99" s="226"/>
      <c r="C99" s="242" t="s">
        <v>165</v>
      </c>
      <c r="D99" s="229"/>
      <c r="E99" s="233">
        <v>27.846</v>
      </c>
      <c r="F99" s="237"/>
      <c r="G99" s="237"/>
      <c r="H99" s="238"/>
      <c r="I99" s="254"/>
      <c r="J99" s="212"/>
      <c r="K99" s="212"/>
      <c r="L99" s="212"/>
      <c r="M99" s="212"/>
      <c r="N99" s="212"/>
      <c r="O99" s="212"/>
      <c r="P99" s="212"/>
      <c r="Q99" s="212"/>
      <c r="R99" s="212"/>
      <c r="S99" s="212"/>
      <c r="T99" s="212"/>
      <c r="U99" s="212"/>
      <c r="V99" s="212"/>
      <c r="W99" s="212"/>
      <c r="X99" s="212"/>
      <c r="Y99" s="212"/>
      <c r="Z99" s="212"/>
      <c r="AA99" s="212"/>
      <c r="AB99" s="212"/>
      <c r="AC99" s="212"/>
      <c r="AD99" s="212"/>
      <c r="AE99" s="212"/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52"/>
      <c r="B100" s="226"/>
      <c r="C100" s="242" t="s">
        <v>140</v>
      </c>
      <c r="D100" s="229"/>
      <c r="E100" s="233"/>
      <c r="F100" s="237"/>
      <c r="G100" s="237"/>
      <c r="H100" s="238"/>
      <c r="I100" s="254"/>
      <c r="J100" s="212"/>
      <c r="K100" s="212"/>
      <c r="L100" s="212"/>
      <c r="M100" s="212"/>
      <c r="N100" s="212"/>
      <c r="O100" s="212"/>
      <c r="P100" s="212"/>
      <c r="Q100" s="212"/>
      <c r="R100" s="212"/>
      <c r="S100" s="212"/>
      <c r="T100" s="212"/>
      <c r="U100" s="21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/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52"/>
      <c r="B101" s="226"/>
      <c r="C101" s="243" t="s">
        <v>135</v>
      </c>
      <c r="D101" s="230"/>
      <c r="E101" s="234">
        <v>27.846</v>
      </c>
      <c r="F101" s="237"/>
      <c r="G101" s="237"/>
      <c r="H101" s="238"/>
      <c r="I101" s="254"/>
      <c r="J101" s="212"/>
      <c r="K101" s="212"/>
      <c r="L101" s="212"/>
      <c r="M101" s="212"/>
      <c r="N101" s="212"/>
      <c r="O101" s="212"/>
      <c r="P101" s="212"/>
      <c r="Q101" s="212"/>
      <c r="R101" s="212"/>
      <c r="S101" s="212"/>
      <c r="T101" s="212"/>
      <c r="U101" s="21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/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52"/>
      <c r="B102" s="226"/>
      <c r="C102" s="242" t="s">
        <v>259</v>
      </c>
      <c r="D102" s="229"/>
      <c r="E102" s="233">
        <v>31.824000000000002</v>
      </c>
      <c r="F102" s="237"/>
      <c r="G102" s="237"/>
      <c r="H102" s="238"/>
      <c r="I102" s="254"/>
      <c r="J102" s="212"/>
      <c r="K102" s="212"/>
      <c r="L102" s="212"/>
      <c r="M102" s="212"/>
      <c r="N102" s="212"/>
      <c r="O102" s="212"/>
      <c r="P102" s="212"/>
      <c r="Q102" s="212"/>
      <c r="R102" s="212"/>
      <c r="S102" s="212"/>
      <c r="T102" s="212"/>
      <c r="U102" s="21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/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52"/>
      <c r="B103" s="226"/>
      <c r="C103" s="242" t="s">
        <v>261</v>
      </c>
      <c r="D103" s="229"/>
      <c r="E103" s="233"/>
      <c r="F103" s="237"/>
      <c r="G103" s="237"/>
      <c r="H103" s="238"/>
      <c r="I103" s="254"/>
      <c r="J103" s="212"/>
      <c r="K103" s="212"/>
      <c r="L103" s="212"/>
      <c r="M103" s="212"/>
      <c r="N103" s="212"/>
      <c r="O103" s="212"/>
      <c r="P103" s="212"/>
      <c r="Q103" s="212"/>
      <c r="R103" s="212"/>
      <c r="S103" s="212"/>
      <c r="T103" s="212"/>
      <c r="U103" s="21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/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52"/>
      <c r="B104" s="226"/>
      <c r="C104" s="243" t="s">
        <v>135</v>
      </c>
      <c r="D104" s="230"/>
      <c r="E104" s="234">
        <v>31.824000000000002</v>
      </c>
      <c r="F104" s="237"/>
      <c r="G104" s="237"/>
      <c r="H104" s="238"/>
      <c r="I104" s="254"/>
      <c r="J104" s="212"/>
      <c r="K104" s="212"/>
      <c r="L104" s="212"/>
      <c r="M104" s="212"/>
      <c r="N104" s="212"/>
      <c r="O104" s="212"/>
      <c r="P104" s="212"/>
      <c r="Q104" s="212"/>
      <c r="R104" s="212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/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52"/>
      <c r="B105" s="226"/>
      <c r="C105" s="242" t="s">
        <v>276</v>
      </c>
      <c r="D105" s="229"/>
      <c r="E105" s="233">
        <v>960.68700000000001</v>
      </c>
      <c r="F105" s="237"/>
      <c r="G105" s="237"/>
      <c r="H105" s="238"/>
      <c r="I105" s="254"/>
      <c r="J105" s="212"/>
      <c r="K105" s="212"/>
      <c r="L105" s="212"/>
      <c r="M105" s="212"/>
      <c r="N105" s="212"/>
      <c r="O105" s="212"/>
      <c r="P105" s="212"/>
      <c r="Q105" s="212"/>
      <c r="R105" s="212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52"/>
      <c r="B106" s="226"/>
      <c r="C106" s="242" t="s">
        <v>141</v>
      </c>
      <c r="D106" s="229"/>
      <c r="E106" s="233"/>
      <c r="F106" s="237"/>
      <c r="G106" s="237"/>
      <c r="H106" s="238"/>
      <c r="I106" s="254"/>
      <c r="J106" s="212"/>
      <c r="K106" s="212"/>
      <c r="L106" s="212"/>
      <c r="M106" s="212"/>
      <c r="N106" s="212"/>
      <c r="O106" s="212"/>
      <c r="P106" s="212"/>
      <c r="Q106" s="212"/>
      <c r="R106" s="212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/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52"/>
      <c r="B107" s="226"/>
      <c r="C107" s="243" t="s">
        <v>135</v>
      </c>
      <c r="D107" s="230"/>
      <c r="E107" s="234">
        <v>960.68700000000001</v>
      </c>
      <c r="F107" s="237"/>
      <c r="G107" s="237"/>
      <c r="H107" s="238"/>
      <c r="I107" s="254"/>
      <c r="J107" s="212"/>
      <c r="K107" s="212"/>
      <c r="L107" s="212"/>
      <c r="M107" s="212"/>
      <c r="N107" s="212"/>
      <c r="O107" s="212"/>
      <c r="P107" s="212"/>
      <c r="Q107" s="212"/>
      <c r="R107" s="212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52"/>
      <c r="B108" s="226"/>
      <c r="C108" s="242" t="s">
        <v>260</v>
      </c>
      <c r="D108" s="229"/>
      <c r="E108" s="233">
        <v>1491.75</v>
      </c>
      <c r="F108" s="237"/>
      <c r="G108" s="237"/>
      <c r="H108" s="238"/>
      <c r="I108" s="254"/>
      <c r="J108" s="212"/>
      <c r="K108" s="212"/>
      <c r="L108" s="212"/>
      <c r="M108" s="212"/>
      <c r="N108" s="212"/>
      <c r="O108" s="212"/>
      <c r="P108" s="212"/>
      <c r="Q108" s="212"/>
      <c r="R108" s="212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/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52"/>
      <c r="B109" s="226"/>
      <c r="C109" s="305"/>
      <c r="D109" s="306"/>
      <c r="E109" s="307"/>
      <c r="F109" s="308"/>
      <c r="G109" s="309"/>
      <c r="H109" s="238"/>
      <c r="I109" s="254"/>
      <c r="J109" s="212"/>
      <c r="K109" s="212"/>
      <c r="L109" s="212"/>
      <c r="M109" s="212"/>
      <c r="N109" s="212"/>
      <c r="O109" s="212"/>
      <c r="P109" s="212"/>
      <c r="Q109" s="212"/>
      <c r="R109" s="212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/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">
      <c r="A110" s="250" t="s">
        <v>112</v>
      </c>
      <c r="B110" s="224" t="s">
        <v>72</v>
      </c>
      <c r="C110" s="240" t="s">
        <v>73</v>
      </c>
      <c r="D110" s="227"/>
      <c r="E110" s="231"/>
      <c r="F110" s="318">
        <f>SUM(G111:G134)</f>
        <v>0</v>
      </c>
      <c r="G110" s="319"/>
      <c r="H110" s="267"/>
      <c r="I110" s="253"/>
      <c r="AE110" t="s">
        <v>113</v>
      </c>
    </row>
    <row r="111" spans="1:60" outlineLevel="1" x14ac:dyDescent="0.2">
      <c r="A111" s="252"/>
      <c r="B111" s="320" t="s">
        <v>166</v>
      </c>
      <c r="C111" s="321"/>
      <c r="D111" s="322"/>
      <c r="E111" s="323"/>
      <c r="F111" s="324"/>
      <c r="G111" s="325"/>
      <c r="H111" s="238"/>
      <c r="I111" s="254"/>
      <c r="J111" s="212"/>
      <c r="K111" s="212"/>
      <c r="L111" s="212"/>
      <c r="M111" s="212"/>
      <c r="N111" s="212"/>
      <c r="O111" s="212"/>
      <c r="P111" s="212"/>
      <c r="Q111" s="212"/>
      <c r="R111" s="212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2">
        <v>0</v>
      </c>
      <c r="AD111" s="212"/>
      <c r="AE111" s="212"/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52"/>
      <c r="B112" s="326" t="s">
        <v>167</v>
      </c>
      <c r="C112" s="327"/>
      <c r="D112" s="328"/>
      <c r="E112" s="329"/>
      <c r="F112" s="330"/>
      <c r="G112" s="331"/>
      <c r="H112" s="238"/>
      <c r="I112" s="254"/>
      <c r="J112" s="212"/>
      <c r="K112" s="212"/>
      <c r="L112" s="212"/>
      <c r="M112" s="212"/>
      <c r="N112" s="212"/>
      <c r="O112" s="212"/>
      <c r="P112" s="212"/>
      <c r="Q112" s="212"/>
      <c r="R112" s="212"/>
      <c r="S112" s="212"/>
      <c r="T112" s="212"/>
      <c r="U112" s="212"/>
      <c r="V112" s="212"/>
      <c r="W112" s="212"/>
      <c r="X112" s="212"/>
      <c r="Y112" s="212"/>
      <c r="Z112" s="212"/>
      <c r="AA112" s="212"/>
      <c r="AB112" s="212"/>
      <c r="AC112" s="212">
        <v>1</v>
      </c>
      <c r="AD112" s="212"/>
      <c r="AE112" s="212"/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7" t="str">
        <f>B112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51">
        <v>9</v>
      </c>
      <c r="B113" s="225" t="s">
        <v>168</v>
      </c>
      <c r="C113" s="241" t="s">
        <v>169</v>
      </c>
      <c r="D113" s="228" t="s">
        <v>139</v>
      </c>
      <c r="E113" s="232">
        <v>100</v>
      </c>
      <c r="F113" s="236"/>
      <c r="G113" s="237">
        <f>ROUND(E113*F113,2)</f>
        <v>0</v>
      </c>
      <c r="H113" s="238" t="s">
        <v>170</v>
      </c>
      <c r="I113" s="254" t="s">
        <v>133</v>
      </c>
      <c r="J113" s="212"/>
      <c r="K113" s="212"/>
      <c r="L113" s="212"/>
      <c r="M113" s="212"/>
      <c r="N113" s="212"/>
      <c r="O113" s="212"/>
      <c r="P113" s="212"/>
      <c r="Q113" s="212"/>
      <c r="R113" s="212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134</v>
      </c>
      <c r="AF113" s="212"/>
      <c r="AG113" s="212"/>
      <c r="AH113" s="212"/>
      <c r="AI113" s="212"/>
      <c r="AJ113" s="212"/>
      <c r="AK113" s="212"/>
      <c r="AL113" s="212"/>
      <c r="AM113" s="212">
        <v>21</v>
      </c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52"/>
      <c r="B114" s="226"/>
      <c r="C114" s="305"/>
      <c r="D114" s="306"/>
      <c r="E114" s="307"/>
      <c r="F114" s="308"/>
      <c r="G114" s="309"/>
      <c r="H114" s="238"/>
      <c r="I114" s="254"/>
      <c r="J114" s="212"/>
      <c r="K114" s="212"/>
      <c r="L114" s="212"/>
      <c r="M114" s="212"/>
      <c r="N114" s="212"/>
      <c r="O114" s="212"/>
      <c r="P114" s="212"/>
      <c r="Q114" s="212"/>
      <c r="R114" s="212"/>
      <c r="S114" s="212"/>
      <c r="T114" s="212"/>
      <c r="U114" s="21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/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52"/>
      <c r="B115" s="326" t="s">
        <v>254</v>
      </c>
      <c r="C115" s="327"/>
      <c r="D115" s="328"/>
      <c r="E115" s="329"/>
      <c r="F115" s="330"/>
      <c r="G115" s="331"/>
      <c r="H115" s="238"/>
      <c r="I115" s="254"/>
      <c r="J115" s="212"/>
      <c r="K115" s="212"/>
      <c r="L115" s="212"/>
      <c r="M115" s="212"/>
      <c r="N115" s="212"/>
      <c r="O115" s="212"/>
      <c r="P115" s="212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  <c r="AA115" s="212"/>
      <c r="AB115" s="212"/>
      <c r="AC115" s="212">
        <v>0</v>
      </c>
      <c r="AD115" s="212"/>
      <c r="AE115" s="212"/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52"/>
      <c r="B116" s="326" t="s">
        <v>171</v>
      </c>
      <c r="C116" s="327"/>
      <c r="D116" s="328"/>
      <c r="E116" s="329"/>
      <c r="F116" s="330"/>
      <c r="G116" s="331"/>
      <c r="H116" s="238"/>
      <c r="I116" s="254"/>
      <c r="J116" s="212"/>
      <c r="K116" s="212"/>
      <c r="L116" s="212"/>
      <c r="M116" s="212"/>
      <c r="N116" s="212"/>
      <c r="O116" s="212"/>
      <c r="P116" s="212"/>
      <c r="Q116" s="212"/>
      <c r="R116" s="212"/>
      <c r="S116" s="212"/>
      <c r="T116" s="212"/>
      <c r="U116" s="21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128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52"/>
      <c r="B117" s="326" t="s">
        <v>255</v>
      </c>
      <c r="C117" s="327"/>
      <c r="D117" s="328"/>
      <c r="E117" s="329"/>
      <c r="F117" s="330"/>
      <c r="G117" s="331"/>
      <c r="H117" s="238"/>
      <c r="I117" s="254"/>
      <c r="J117" s="212"/>
      <c r="K117" s="212"/>
      <c r="L117" s="212"/>
      <c r="M117" s="212"/>
      <c r="N117" s="212"/>
      <c r="O117" s="212"/>
      <c r="P117" s="212"/>
      <c r="Q117" s="212"/>
      <c r="R117" s="212"/>
      <c r="S117" s="212"/>
      <c r="T117" s="212"/>
      <c r="U117" s="212"/>
      <c r="V117" s="212"/>
      <c r="W117" s="212"/>
      <c r="X117" s="212"/>
      <c r="Y117" s="212"/>
      <c r="Z117" s="212"/>
      <c r="AA117" s="212"/>
      <c r="AB117" s="212"/>
      <c r="AC117" s="212">
        <v>1</v>
      </c>
      <c r="AD117" s="212"/>
      <c r="AE117" s="212"/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51">
        <v>10</v>
      </c>
      <c r="B118" s="225" t="s">
        <v>172</v>
      </c>
      <c r="C118" s="241" t="s">
        <v>173</v>
      </c>
      <c r="D118" s="228" t="s">
        <v>174</v>
      </c>
      <c r="E118" s="232">
        <v>25</v>
      </c>
      <c r="F118" s="236"/>
      <c r="G118" s="237">
        <f>ROUND(E118*F118,2)</f>
        <v>0</v>
      </c>
      <c r="H118" s="238" t="s">
        <v>175</v>
      </c>
      <c r="I118" s="254" t="s">
        <v>133</v>
      </c>
      <c r="J118" s="212"/>
      <c r="K118" s="212"/>
      <c r="L118" s="212"/>
      <c r="M118" s="212"/>
      <c r="N118" s="212"/>
      <c r="O118" s="212"/>
      <c r="P118" s="212"/>
      <c r="Q118" s="212"/>
      <c r="R118" s="212"/>
      <c r="S118" s="212"/>
      <c r="T118" s="212"/>
      <c r="U118" s="21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134</v>
      </c>
      <c r="AF118" s="212"/>
      <c r="AG118" s="212"/>
      <c r="AH118" s="212"/>
      <c r="AI118" s="212"/>
      <c r="AJ118" s="212"/>
      <c r="AK118" s="212"/>
      <c r="AL118" s="212"/>
      <c r="AM118" s="212">
        <v>21</v>
      </c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52"/>
      <c r="B119" s="226"/>
      <c r="C119" s="242" t="s">
        <v>140</v>
      </c>
      <c r="D119" s="229"/>
      <c r="E119" s="233"/>
      <c r="F119" s="237"/>
      <c r="G119" s="237"/>
      <c r="H119" s="238"/>
      <c r="I119" s="254"/>
      <c r="J119" s="212"/>
      <c r="K119" s="212"/>
      <c r="L119" s="212"/>
      <c r="M119" s="212"/>
      <c r="N119" s="212"/>
      <c r="O119" s="212"/>
      <c r="P119" s="212"/>
      <c r="Q119" s="212"/>
      <c r="R119" s="212"/>
      <c r="S119" s="212"/>
      <c r="T119" s="212"/>
      <c r="U119" s="21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/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52"/>
      <c r="B120" s="226"/>
      <c r="C120" s="243" t="s">
        <v>135</v>
      </c>
      <c r="D120" s="230"/>
      <c r="E120" s="234"/>
      <c r="F120" s="237"/>
      <c r="G120" s="237"/>
      <c r="H120" s="238"/>
      <c r="I120" s="254"/>
      <c r="J120" s="212"/>
      <c r="K120" s="212"/>
      <c r="L120" s="212"/>
      <c r="M120" s="212"/>
      <c r="N120" s="212"/>
      <c r="O120" s="212"/>
      <c r="P120" s="212"/>
      <c r="Q120" s="212"/>
      <c r="R120" s="212"/>
      <c r="S120" s="212"/>
      <c r="T120" s="212"/>
      <c r="U120" s="21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/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52"/>
      <c r="B121" s="226"/>
      <c r="C121" s="242" t="s">
        <v>176</v>
      </c>
      <c r="D121" s="229"/>
      <c r="E121" s="233">
        <v>2</v>
      </c>
      <c r="F121" s="237"/>
      <c r="G121" s="237"/>
      <c r="H121" s="238"/>
      <c r="I121" s="254"/>
      <c r="J121" s="212"/>
      <c r="K121" s="212"/>
      <c r="L121" s="212"/>
      <c r="M121" s="212"/>
      <c r="N121" s="212"/>
      <c r="O121" s="212"/>
      <c r="P121" s="212"/>
      <c r="Q121" s="212"/>
      <c r="R121" s="212"/>
      <c r="S121" s="212"/>
      <c r="T121" s="212"/>
      <c r="U121" s="21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/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52"/>
      <c r="B122" s="226"/>
      <c r="C122" s="242" t="s">
        <v>261</v>
      </c>
      <c r="D122" s="229"/>
      <c r="E122" s="233"/>
      <c r="F122" s="237"/>
      <c r="G122" s="237"/>
      <c r="H122" s="238"/>
      <c r="I122" s="254"/>
      <c r="J122" s="212"/>
      <c r="K122" s="212"/>
      <c r="L122" s="212"/>
      <c r="M122" s="212"/>
      <c r="N122" s="212"/>
      <c r="O122" s="212"/>
      <c r="P122" s="212"/>
      <c r="Q122" s="212"/>
      <c r="R122" s="212"/>
      <c r="S122" s="212"/>
      <c r="T122" s="212"/>
      <c r="U122" s="21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/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52"/>
      <c r="B123" s="226"/>
      <c r="C123" s="243" t="s">
        <v>135</v>
      </c>
      <c r="D123" s="230"/>
      <c r="E123" s="234">
        <v>2</v>
      </c>
      <c r="F123" s="237"/>
      <c r="G123" s="237"/>
      <c r="H123" s="238"/>
      <c r="I123" s="254"/>
      <c r="J123" s="212"/>
      <c r="K123" s="212"/>
      <c r="L123" s="212"/>
      <c r="M123" s="212"/>
      <c r="N123" s="212"/>
      <c r="O123" s="212"/>
      <c r="P123" s="212"/>
      <c r="Q123" s="212"/>
      <c r="R123" s="212"/>
      <c r="S123" s="212"/>
      <c r="T123" s="212"/>
      <c r="U123" s="21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/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52"/>
      <c r="B124" s="226"/>
      <c r="C124" s="242">
        <v>23</v>
      </c>
      <c r="D124" s="229"/>
      <c r="E124" s="233">
        <v>23</v>
      </c>
      <c r="F124" s="237"/>
      <c r="G124" s="237"/>
      <c r="H124" s="238"/>
      <c r="I124" s="254"/>
      <c r="J124" s="212"/>
      <c r="K124" s="212"/>
      <c r="L124" s="212"/>
      <c r="M124" s="212"/>
      <c r="N124" s="212"/>
      <c r="O124" s="212"/>
      <c r="P124" s="212"/>
      <c r="Q124" s="212"/>
      <c r="R124" s="212"/>
      <c r="S124" s="212"/>
      <c r="T124" s="212"/>
      <c r="U124" s="21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/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52"/>
      <c r="B125" s="226"/>
      <c r="C125" s="305"/>
      <c r="D125" s="306"/>
      <c r="E125" s="307"/>
      <c r="F125" s="308"/>
      <c r="G125" s="309"/>
      <c r="H125" s="238"/>
      <c r="I125" s="254"/>
      <c r="J125" s="212"/>
      <c r="K125" s="212"/>
      <c r="L125" s="212"/>
      <c r="M125" s="212"/>
      <c r="N125" s="212"/>
      <c r="O125" s="212"/>
      <c r="P125" s="212"/>
      <c r="Q125" s="212"/>
      <c r="R125" s="212"/>
      <c r="S125" s="212"/>
      <c r="T125" s="212"/>
      <c r="U125" s="21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/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51">
        <v>11</v>
      </c>
      <c r="B126" s="225" t="s">
        <v>177</v>
      </c>
      <c r="C126" s="241" t="s">
        <v>178</v>
      </c>
      <c r="D126" s="228" t="s">
        <v>174</v>
      </c>
      <c r="E126" s="232">
        <v>2</v>
      </c>
      <c r="F126" s="236"/>
      <c r="G126" s="237">
        <f>ROUND(E126*F126,2)</f>
        <v>0</v>
      </c>
      <c r="H126" s="238"/>
      <c r="I126" s="254" t="s">
        <v>116</v>
      </c>
      <c r="J126" s="212"/>
      <c r="K126" s="212"/>
      <c r="L126" s="212"/>
      <c r="M126" s="212"/>
      <c r="N126" s="212"/>
      <c r="O126" s="212"/>
      <c r="P126" s="212"/>
      <c r="Q126" s="212"/>
      <c r="R126" s="212"/>
      <c r="S126" s="212"/>
      <c r="T126" s="212"/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117</v>
      </c>
      <c r="AF126" s="212">
        <v>3</v>
      </c>
      <c r="AG126" s="212"/>
      <c r="AH126" s="212"/>
      <c r="AI126" s="212"/>
      <c r="AJ126" s="212"/>
      <c r="AK126" s="212"/>
      <c r="AL126" s="212"/>
      <c r="AM126" s="212">
        <v>21</v>
      </c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52"/>
      <c r="B127" s="226"/>
      <c r="C127" s="242" t="s">
        <v>140</v>
      </c>
      <c r="D127" s="229"/>
      <c r="E127" s="233"/>
      <c r="F127" s="237"/>
      <c r="G127" s="237"/>
      <c r="H127" s="238"/>
      <c r="I127" s="254"/>
      <c r="J127" s="212"/>
      <c r="K127" s="212"/>
      <c r="L127" s="212"/>
      <c r="M127" s="212"/>
      <c r="N127" s="212"/>
      <c r="O127" s="212"/>
      <c r="P127" s="212"/>
      <c r="Q127" s="212"/>
      <c r="R127" s="212"/>
      <c r="S127" s="212"/>
      <c r="T127" s="212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52"/>
      <c r="B128" s="226"/>
      <c r="C128" s="243" t="s">
        <v>135</v>
      </c>
      <c r="D128" s="230"/>
      <c r="E128" s="234"/>
      <c r="F128" s="237"/>
      <c r="G128" s="237"/>
      <c r="H128" s="238"/>
      <c r="I128" s="254"/>
      <c r="J128" s="212"/>
      <c r="K128" s="212"/>
      <c r="L128" s="212"/>
      <c r="M128" s="212"/>
      <c r="N128" s="212"/>
      <c r="O128" s="212"/>
      <c r="P128" s="212"/>
      <c r="Q128" s="212"/>
      <c r="R128" s="212"/>
      <c r="S128" s="212"/>
      <c r="T128" s="212"/>
      <c r="U128" s="21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/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52"/>
      <c r="B129" s="226"/>
      <c r="C129" s="242" t="s">
        <v>176</v>
      </c>
      <c r="D129" s="229"/>
      <c r="E129" s="233">
        <v>2</v>
      </c>
      <c r="F129" s="237"/>
      <c r="G129" s="237"/>
      <c r="H129" s="238"/>
      <c r="I129" s="254"/>
      <c r="J129" s="212"/>
      <c r="K129" s="212"/>
      <c r="L129" s="212"/>
      <c r="M129" s="212"/>
      <c r="N129" s="212"/>
      <c r="O129" s="212"/>
      <c r="P129" s="212"/>
      <c r="Q129" s="212"/>
      <c r="R129" s="212"/>
      <c r="S129" s="212"/>
      <c r="T129" s="212"/>
      <c r="U129" s="21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/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52"/>
      <c r="B130" s="226"/>
      <c r="C130" s="305"/>
      <c r="D130" s="306"/>
      <c r="E130" s="307"/>
      <c r="F130" s="308"/>
      <c r="G130" s="309"/>
      <c r="H130" s="238"/>
      <c r="I130" s="254"/>
      <c r="J130" s="212"/>
      <c r="K130" s="212"/>
      <c r="L130" s="212"/>
      <c r="M130" s="212"/>
      <c r="N130" s="212"/>
      <c r="O130" s="212"/>
      <c r="P130" s="212"/>
      <c r="Q130" s="212"/>
      <c r="R130" s="212"/>
      <c r="S130" s="212"/>
      <c r="T130" s="212"/>
      <c r="U130" s="21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/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51">
        <v>12</v>
      </c>
      <c r="B131" s="225" t="s">
        <v>179</v>
      </c>
      <c r="C131" s="241" t="s">
        <v>263</v>
      </c>
      <c r="D131" s="228" t="s">
        <v>174</v>
      </c>
      <c r="E131" s="232">
        <v>23</v>
      </c>
      <c r="F131" s="236"/>
      <c r="G131" s="237">
        <f>ROUND(E131*F131,2)</f>
        <v>0</v>
      </c>
      <c r="H131" s="238"/>
      <c r="I131" s="254" t="s">
        <v>116</v>
      </c>
      <c r="J131" s="212"/>
      <c r="K131" s="212"/>
      <c r="L131" s="212"/>
      <c r="M131" s="212"/>
      <c r="N131" s="212"/>
      <c r="O131" s="212"/>
      <c r="P131" s="212"/>
      <c r="Q131" s="212"/>
      <c r="R131" s="212"/>
      <c r="S131" s="212"/>
      <c r="T131" s="212"/>
      <c r="U131" s="21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117</v>
      </c>
      <c r="AF131" s="212">
        <v>3</v>
      </c>
      <c r="AG131" s="212"/>
      <c r="AH131" s="212"/>
      <c r="AI131" s="212"/>
      <c r="AJ131" s="212"/>
      <c r="AK131" s="212"/>
      <c r="AL131" s="212"/>
      <c r="AM131" s="212">
        <v>21</v>
      </c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52"/>
      <c r="B132" s="226"/>
      <c r="C132" s="242" t="s">
        <v>261</v>
      </c>
      <c r="D132" s="229"/>
      <c r="E132" s="233"/>
      <c r="F132" s="237"/>
      <c r="G132" s="237"/>
      <c r="H132" s="238"/>
      <c r="I132" s="254"/>
      <c r="J132" s="212"/>
      <c r="K132" s="212"/>
      <c r="L132" s="212"/>
      <c r="M132" s="212"/>
      <c r="N132" s="212"/>
      <c r="O132" s="212"/>
      <c r="P132" s="212"/>
      <c r="Q132" s="212"/>
      <c r="R132" s="212"/>
      <c r="S132" s="212"/>
      <c r="T132" s="212"/>
      <c r="U132" s="21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/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52"/>
      <c r="B133" s="226"/>
      <c r="C133" s="243" t="s">
        <v>135</v>
      </c>
      <c r="D133" s="230"/>
      <c r="E133" s="234"/>
      <c r="F133" s="237"/>
      <c r="G133" s="237"/>
      <c r="H133" s="238"/>
      <c r="I133" s="254"/>
      <c r="J133" s="212"/>
      <c r="K133" s="212"/>
      <c r="L133" s="212"/>
      <c r="M133" s="212"/>
      <c r="N133" s="212"/>
      <c r="O133" s="212"/>
      <c r="P133" s="212"/>
      <c r="Q133" s="212"/>
      <c r="R133" s="212"/>
      <c r="S133" s="212"/>
      <c r="T133" s="212"/>
      <c r="U133" s="21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/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52"/>
      <c r="B134" s="226"/>
      <c r="C134" s="242">
        <v>23</v>
      </c>
      <c r="D134" s="229"/>
      <c r="E134" s="233">
        <v>23</v>
      </c>
      <c r="F134" s="237"/>
      <c r="G134" s="237"/>
      <c r="H134" s="238"/>
      <c r="I134" s="254"/>
      <c r="J134" s="212"/>
      <c r="K134" s="212"/>
      <c r="L134" s="212"/>
      <c r="M134" s="212"/>
      <c r="N134" s="212"/>
      <c r="O134" s="212"/>
      <c r="P134" s="212"/>
      <c r="Q134" s="212"/>
      <c r="R134" s="212"/>
      <c r="S134" s="212"/>
      <c r="T134" s="212"/>
      <c r="U134" s="21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/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">
      <c r="A135" s="250" t="s">
        <v>112</v>
      </c>
      <c r="B135" s="224" t="s">
        <v>74</v>
      </c>
      <c r="C135" s="240" t="s">
        <v>75</v>
      </c>
      <c r="D135" s="227"/>
      <c r="E135" s="231"/>
      <c r="F135" s="318">
        <f>SUM(G136:G175)</f>
        <v>0</v>
      </c>
      <c r="G135" s="319"/>
      <c r="H135" s="267"/>
      <c r="I135" s="253"/>
      <c r="AE135" t="s">
        <v>113</v>
      </c>
    </row>
    <row r="136" spans="1:60" outlineLevel="1" x14ac:dyDescent="0.2">
      <c r="A136" s="252"/>
      <c r="B136" s="320" t="s">
        <v>180</v>
      </c>
      <c r="C136" s="321"/>
      <c r="D136" s="322"/>
      <c r="E136" s="323"/>
      <c r="F136" s="324"/>
      <c r="G136" s="325"/>
      <c r="H136" s="238"/>
      <c r="I136" s="254"/>
      <c r="J136" s="212"/>
      <c r="K136" s="212"/>
      <c r="L136" s="212"/>
      <c r="M136" s="212"/>
      <c r="N136" s="212"/>
      <c r="O136" s="212"/>
      <c r="P136" s="212"/>
      <c r="Q136" s="212"/>
      <c r="R136" s="212"/>
      <c r="S136" s="212"/>
      <c r="T136" s="212"/>
      <c r="U136" s="212"/>
      <c r="V136" s="212"/>
      <c r="W136" s="212"/>
      <c r="X136" s="212"/>
      <c r="Y136" s="212"/>
      <c r="Z136" s="212"/>
      <c r="AA136" s="212"/>
      <c r="AB136" s="212"/>
      <c r="AC136" s="212">
        <v>0</v>
      </c>
      <c r="AD136" s="212"/>
      <c r="AE136" s="212"/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52"/>
      <c r="B137" s="326" t="s">
        <v>181</v>
      </c>
      <c r="C137" s="327"/>
      <c r="D137" s="328"/>
      <c r="E137" s="329"/>
      <c r="F137" s="330"/>
      <c r="G137" s="331"/>
      <c r="H137" s="238"/>
      <c r="I137" s="254"/>
      <c r="J137" s="212"/>
      <c r="K137" s="212"/>
      <c r="L137" s="212"/>
      <c r="M137" s="212"/>
      <c r="N137" s="212"/>
      <c r="O137" s="212"/>
      <c r="P137" s="212"/>
      <c r="Q137" s="212"/>
      <c r="R137" s="212"/>
      <c r="S137" s="212"/>
      <c r="T137" s="212"/>
      <c r="U137" s="21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128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51">
        <v>13</v>
      </c>
      <c r="B138" s="225" t="s">
        <v>182</v>
      </c>
      <c r="C138" s="241" t="s">
        <v>183</v>
      </c>
      <c r="D138" s="228" t="s">
        <v>131</v>
      </c>
      <c r="E138" s="232">
        <f>E144+E143</f>
        <v>98.4</v>
      </c>
      <c r="F138" s="236"/>
      <c r="G138" s="237">
        <f>ROUND(E138*F138,2)</f>
        <v>0</v>
      </c>
      <c r="H138" s="238" t="s">
        <v>132</v>
      </c>
      <c r="I138" s="254" t="s">
        <v>133</v>
      </c>
      <c r="J138" s="212"/>
      <c r="K138" s="212"/>
      <c r="L138" s="212"/>
      <c r="M138" s="212"/>
      <c r="N138" s="212"/>
      <c r="O138" s="212"/>
      <c r="P138" s="212"/>
      <c r="Q138" s="212"/>
      <c r="R138" s="212"/>
      <c r="S138" s="212"/>
      <c r="T138" s="212"/>
      <c r="U138" s="21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134</v>
      </c>
      <c r="AF138" s="212"/>
      <c r="AG138" s="212"/>
      <c r="AH138" s="212"/>
      <c r="AI138" s="212"/>
      <c r="AJ138" s="212"/>
      <c r="AK138" s="212"/>
      <c r="AL138" s="212"/>
      <c r="AM138" s="212">
        <v>21</v>
      </c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52"/>
      <c r="B139" s="226"/>
      <c r="C139" s="242" t="s">
        <v>140</v>
      </c>
      <c r="D139" s="229"/>
      <c r="E139" s="233"/>
      <c r="F139" s="237"/>
      <c r="G139" s="237"/>
      <c r="H139" s="238"/>
      <c r="I139" s="254"/>
      <c r="J139" s="212"/>
      <c r="K139" s="212"/>
      <c r="L139" s="212"/>
      <c r="M139" s="212"/>
      <c r="N139" s="212"/>
      <c r="O139" s="212"/>
      <c r="P139" s="212"/>
      <c r="Q139" s="212"/>
      <c r="R139" s="212"/>
      <c r="S139" s="212"/>
      <c r="T139" s="212"/>
      <c r="U139" s="21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/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52"/>
      <c r="B140" s="226"/>
      <c r="C140" s="243" t="s">
        <v>135</v>
      </c>
      <c r="D140" s="230"/>
      <c r="E140" s="234"/>
      <c r="F140" s="237"/>
      <c r="G140" s="237"/>
      <c r="H140" s="238"/>
      <c r="I140" s="254"/>
      <c r="J140" s="212"/>
      <c r="K140" s="212"/>
      <c r="L140" s="212"/>
      <c r="M140" s="212"/>
      <c r="N140" s="212"/>
      <c r="O140" s="212"/>
      <c r="P140" s="212"/>
      <c r="Q140" s="212"/>
      <c r="R140" s="212"/>
      <c r="S140" s="212"/>
      <c r="T140" s="212"/>
      <c r="U140" s="21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/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52"/>
      <c r="B141" s="226"/>
      <c r="C141" s="242" t="s">
        <v>184</v>
      </c>
      <c r="D141" s="229"/>
      <c r="E141" s="233">
        <v>6.4</v>
      </c>
      <c r="F141" s="237"/>
      <c r="G141" s="237"/>
      <c r="H141" s="238"/>
      <c r="I141" s="254"/>
      <c r="J141" s="212"/>
      <c r="K141" s="212"/>
      <c r="L141" s="212"/>
      <c r="M141" s="212"/>
      <c r="N141" s="212"/>
      <c r="O141" s="212"/>
      <c r="P141" s="212"/>
      <c r="Q141" s="212"/>
      <c r="R141" s="212"/>
      <c r="S141" s="212"/>
      <c r="T141" s="212"/>
      <c r="U141" s="212"/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/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52"/>
      <c r="B142" s="226"/>
      <c r="C142" s="242" t="s">
        <v>261</v>
      </c>
      <c r="D142" s="229"/>
      <c r="E142" s="233"/>
      <c r="F142" s="237"/>
      <c r="G142" s="237"/>
      <c r="H142" s="238"/>
      <c r="I142" s="254"/>
      <c r="J142" s="212"/>
      <c r="K142" s="212"/>
      <c r="L142" s="212"/>
      <c r="M142" s="212"/>
      <c r="N142" s="212"/>
      <c r="O142" s="212"/>
      <c r="P142" s="212"/>
      <c r="Q142" s="212"/>
      <c r="R142" s="212"/>
      <c r="S142" s="212"/>
      <c r="T142" s="212"/>
      <c r="U142" s="21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/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52"/>
      <c r="B143" s="226"/>
      <c r="C143" s="243" t="s">
        <v>135</v>
      </c>
      <c r="D143" s="230"/>
      <c r="E143" s="234">
        <v>6.4</v>
      </c>
      <c r="F143" s="237"/>
      <c r="G143" s="237"/>
      <c r="H143" s="238"/>
      <c r="I143" s="254"/>
      <c r="J143" s="212"/>
      <c r="K143" s="212"/>
      <c r="L143" s="212"/>
      <c r="M143" s="212"/>
      <c r="N143" s="212"/>
      <c r="O143" s="212"/>
      <c r="P143" s="212"/>
      <c r="Q143" s="212"/>
      <c r="R143" s="212"/>
      <c r="S143" s="212"/>
      <c r="T143" s="212"/>
      <c r="U143" s="21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/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52"/>
      <c r="B144" s="226"/>
      <c r="C144" s="242" t="s">
        <v>277</v>
      </c>
      <c r="D144" s="229"/>
      <c r="E144" s="233">
        <v>92</v>
      </c>
      <c r="F144" s="237"/>
      <c r="G144" s="237"/>
      <c r="H144" s="238"/>
      <c r="I144" s="254"/>
      <c r="J144" s="212"/>
      <c r="K144" s="212"/>
      <c r="L144" s="212"/>
      <c r="M144" s="212"/>
      <c r="N144" s="212"/>
      <c r="O144" s="212"/>
      <c r="P144" s="212"/>
      <c r="Q144" s="212"/>
      <c r="R144" s="212"/>
      <c r="S144" s="212"/>
      <c r="T144" s="212"/>
      <c r="U144" s="21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/>
      <c r="AF144" s="212"/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52"/>
      <c r="B145" s="226"/>
      <c r="C145" s="305"/>
      <c r="D145" s="306"/>
      <c r="E145" s="307"/>
      <c r="F145" s="308"/>
      <c r="G145" s="309"/>
      <c r="H145" s="238"/>
      <c r="I145" s="254"/>
      <c r="J145" s="212"/>
      <c r="K145" s="212"/>
      <c r="L145" s="212"/>
      <c r="M145" s="212"/>
      <c r="N145" s="212"/>
      <c r="O145" s="212"/>
      <c r="P145" s="212"/>
      <c r="Q145" s="212"/>
      <c r="R145" s="212"/>
      <c r="S145" s="212"/>
      <c r="T145" s="212"/>
      <c r="U145" s="212"/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/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52"/>
      <c r="B146" s="326" t="s">
        <v>185</v>
      </c>
      <c r="C146" s="327"/>
      <c r="D146" s="328"/>
      <c r="E146" s="329"/>
      <c r="F146" s="330"/>
      <c r="G146" s="331"/>
      <c r="H146" s="238"/>
      <c r="I146" s="254"/>
      <c r="J146" s="212"/>
      <c r="K146" s="212"/>
      <c r="L146" s="212"/>
      <c r="M146" s="212"/>
      <c r="N146" s="212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2">
        <v>0</v>
      </c>
      <c r="AD146" s="212"/>
      <c r="AE146" s="212"/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51">
        <v>14</v>
      </c>
      <c r="B147" s="225" t="s">
        <v>186</v>
      </c>
      <c r="C147" s="241" t="s">
        <v>187</v>
      </c>
      <c r="D147" s="228" t="s">
        <v>98</v>
      </c>
      <c r="E147" s="232">
        <f>E156+E155+E152</f>
        <v>1.8734999999999999</v>
      </c>
      <c r="F147" s="236"/>
      <c r="G147" s="237">
        <f>ROUND(E147*F147,2)</f>
        <v>0</v>
      </c>
      <c r="H147" s="238" t="s">
        <v>188</v>
      </c>
      <c r="I147" s="254" t="s">
        <v>133</v>
      </c>
      <c r="J147" s="212"/>
      <c r="K147" s="212"/>
      <c r="L147" s="212"/>
      <c r="M147" s="212"/>
      <c r="N147" s="212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134</v>
      </c>
      <c r="AF147" s="212"/>
      <c r="AG147" s="212"/>
      <c r="AH147" s="212"/>
      <c r="AI147" s="212"/>
      <c r="AJ147" s="212"/>
      <c r="AK147" s="212"/>
      <c r="AL147" s="212"/>
      <c r="AM147" s="212">
        <v>21</v>
      </c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52"/>
      <c r="B148" s="226"/>
      <c r="C148" s="242" t="s">
        <v>140</v>
      </c>
      <c r="D148" s="229"/>
      <c r="E148" s="233"/>
      <c r="F148" s="237"/>
      <c r="G148" s="237"/>
      <c r="H148" s="238"/>
      <c r="I148" s="254"/>
      <c r="J148" s="212"/>
      <c r="K148" s="212"/>
      <c r="L148" s="212"/>
      <c r="M148" s="212"/>
      <c r="N148" s="212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52"/>
      <c r="B149" s="226"/>
      <c r="C149" s="243" t="s">
        <v>135</v>
      </c>
      <c r="D149" s="230"/>
      <c r="E149" s="234"/>
      <c r="F149" s="237"/>
      <c r="G149" s="237"/>
      <c r="H149" s="238"/>
      <c r="I149" s="254"/>
      <c r="J149" s="212"/>
      <c r="K149" s="212"/>
      <c r="L149" s="212"/>
      <c r="M149" s="212"/>
      <c r="N149" s="212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52"/>
      <c r="B150" s="226"/>
      <c r="C150" s="242" t="s">
        <v>264</v>
      </c>
      <c r="D150" s="229"/>
      <c r="E150" s="233">
        <v>2.4E-2</v>
      </c>
      <c r="F150" s="237"/>
      <c r="G150" s="237"/>
      <c r="H150" s="238"/>
      <c r="I150" s="254"/>
      <c r="J150" s="212"/>
      <c r="K150" s="212"/>
      <c r="L150" s="212"/>
      <c r="M150" s="212"/>
      <c r="N150" s="212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52"/>
      <c r="B151" s="226"/>
      <c r="C151" s="242" t="s">
        <v>262</v>
      </c>
      <c r="D151" s="229"/>
      <c r="E151" s="233"/>
      <c r="F151" s="237"/>
      <c r="G151" s="237"/>
      <c r="H151" s="238"/>
      <c r="I151" s="254"/>
      <c r="J151" s="212"/>
      <c r="K151" s="212"/>
      <c r="L151" s="212"/>
      <c r="M151" s="212"/>
      <c r="N151" s="212"/>
      <c r="O151" s="212"/>
      <c r="P151" s="212"/>
      <c r="Q151" s="212"/>
      <c r="R151" s="212"/>
      <c r="S151" s="212"/>
      <c r="T151" s="212"/>
      <c r="U151" s="21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/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52"/>
      <c r="B152" s="226"/>
      <c r="C152" s="243" t="s">
        <v>135</v>
      </c>
      <c r="D152" s="230"/>
      <c r="E152" s="234">
        <v>2.4E-2</v>
      </c>
      <c r="F152" s="237"/>
      <c r="G152" s="237"/>
      <c r="H152" s="238"/>
      <c r="I152" s="254"/>
      <c r="J152" s="212"/>
      <c r="K152" s="212"/>
      <c r="L152" s="212"/>
      <c r="M152" s="212"/>
      <c r="N152" s="212"/>
      <c r="O152" s="212"/>
      <c r="P152" s="212"/>
      <c r="Q152" s="212"/>
      <c r="R152" s="212"/>
      <c r="S152" s="212"/>
      <c r="T152" s="212"/>
      <c r="U152" s="21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/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52"/>
      <c r="B153" s="226"/>
      <c r="C153" s="242" t="s">
        <v>278</v>
      </c>
      <c r="D153" s="229"/>
      <c r="E153" s="233">
        <v>0.72450000000000003</v>
      </c>
      <c r="F153" s="237"/>
      <c r="G153" s="237"/>
      <c r="H153" s="238"/>
      <c r="I153" s="254"/>
      <c r="J153" s="212"/>
      <c r="K153" s="212"/>
      <c r="L153" s="212"/>
      <c r="M153" s="212"/>
      <c r="N153" s="212"/>
      <c r="O153" s="212"/>
      <c r="P153" s="212"/>
      <c r="Q153" s="212"/>
      <c r="R153" s="212"/>
      <c r="S153" s="212"/>
      <c r="T153" s="212"/>
      <c r="U153" s="21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/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52"/>
      <c r="B154" s="226"/>
      <c r="C154" s="242" t="s">
        <v>141</v>
      </c>
      <c r="D154" s="229"/>
      <c r="E154" s="233"/>
      <c r="F154" s="237"/>
      <c r="G154" s="237"/>
      <c r="H154" s="238"/>
      <c r="I154" s="254"/>
      <c r="J154" s="212"/>
      <c r="K154" s="212"/>
      <c r="L154" s="212"/>
      <c r="M154" s="212"/>
      <c r="N154" s="212"/>
      <c r="O154" s="212"/>
      <c r="P154" s="212"/>
      <c r="Q154" s="212"/>
      <c r="R154" s="212"/>
      <c r="S154" s="212"/>
      <c r="T154" s="212"/>
      <c r="U154" s="21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/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52"/>
      <c r="B155" s="226"/>
      <c r="C155" s="243" t="s">
        <v>135</v>
      </c>
      <c r="D155" s="230"/>
      <c r="E155" s="234">
        <v>0.72450000000000003</v>
      </c>
      <c r="F155" s="237"/>
      <c r="G155" s="237"/>
      <c r="H155" s="238"/>
      <c r="I155" s="254"/>
      <c r="J155" s="212"/>
      <c r="K155" s="212"/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52"/>
      <c r="B156" s="226"/>
      <c r="C156" s="242" t="s">
        <v>265</v>
      </c>
      <c r="D156" s="229"/>
      <c r="E156" s="233">
        <v>1.125</v>
      </c>
      <c r="F156" s="237"/>
      <c r="G156" s="237"/>
      <c r="H156" s="238"/>
      <c r="I156" s="254"/>
      <c r="J156" s="212"/>
      <c r="K156" s="212"/>
      <c r="L156" s="212"/>
      <c r="M156" s="212"/>
      <c r="N156" s="212"/>
      <c r="O156" s="212"/>
      <c r="P156" s="212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/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52"/>
      <c r="B157" s="226"/>
      <c r="C157" s="305"/>
      <c r="D157" s="306"/>
      <c r="E157" s="307"/>
      <c r="F157" s="308"/>
      <c r="G157" s="309"/>
      <c r="H157" s="238"/>
      <c r="I157" s="254"/>
      <c r="J157" s="212"/>
      <c r="K157" s="212"/>
      <c r="L157" s="212"/>
      <c r="M157" s="212"/>
      <c r="N157" s="212"/>
      <c r="O157" s="212"/>
      <c r="P157" s="212"/>
      <c r="Q157" s="212"/>
      <c r="R157" s="212"/>
      <c r="S157" s="212"/>
      <c r="T157" s="212"/>
      <c r="U157" s="21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/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52"/>
      <c r="B158" s="326" t="s">
        <v>189</v>
      </c>
      <c r="C158" s="327"/>
      <c r="D158" s="328"/>
      <c r="E158" s="329"/>
      <c r="F158" s="330"/>
      <c r="G158" s="331"/>
      <c r="H158" s="238"/>
      <c r="I158" s="254"/>
      <c r="J158" s="212"/>
      <c r="K158" s="212"/>
      <c r="L158" s="212"/>
      <c r="M158" s="212"/>
      <c r="N158" s="212"/>
      <c r="O158" s="212"/>
      <c r="P158" s="212"/>
      <c r="Q158" s="212"/>
      <c r="R158" s="212"/>
      <c r="S158" s="212"/>
      <c r="T158" s="212"/>
      <c r="U158" s="212"/>
      <c r="V158" s="212"/>
      <c r="W158" s="212"/>
      <c r="X158" s="212"/>
      <c r="Y158" s="212"/>
      <c r="Z158" s="212"/>
      <c r="AA158" s="212"/>
      <c r="AB158" s="212"/>
      <c r="AC158" s="212">
        <v>0</v>
      </c>
      <c r="AD158" s="212"/>
      <c r="AE158" s="212"/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52"/>
      <c r="B159" s="326" t="s">
        <v>190</v>
      </c>
      <c r="C159" s="327"/>
      <c r="D159" s="328"/>
      <c r="E159" s="329"/>
      <c r="F159" s="330"/>
      <c r="G159" s="331"/>
      <c r="H159" s="238"/>
      <c r="I159" s="254"/>
      <c r="J159" s="212"/>
      <c r="K159" s="212"/>
      <c r="L159" s="212"/>
      <c r="M159" s="212"/>
      <c r="N159" s="212"/>
      <c r="O159" s="212"/>
      <c r="P159" s="212"/>
      <c r="Q159" s="212"/>
      <c r="R159" s="212"/>
      <c r="S159" s="212"/>
      <c r="T159" s="212"/>
      <c r="U159" s="21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128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51">
        <v>15</v>
      </c>
      <c r="B160" s="225" t="s">
        <v>191</v>
      </c>
      <c r="C160" s="241" t="s">
        <v>192</v>
      </c>
      <c r="D160" s="228" t="s">
        <v>139</v>
      </c>
      <c r="E160" s="232">
        <v>2</v>
      </c>
      <c r="F160" s="236"/>
      <c r="G160" s="237">
        <f>ROUND(E160*F160,2)</f>
        <v>0</v>
      </c>
      <c r="H160" s="238" t="s">
        <v>188</v>
      </c>
      <c r="I160" s="254" t="s">
        <v>133</v>
      </c>
      <c r="J160" s="212"/>
      <c r="K160" s="212"/>
      <c r="L160" s="212"/>
      <c r="M160" s="212"/>
      <c r="N160" s="212"/>
      <c r="O160" s="212"/>
      <c r="P160" s="212"/>
      <c r="Q160" s="212"/>
      <c r="R160" s="212"/>
      <c r="S160" s="212"/>
      <c r="T160" s="212"/>
      <c r="U160" s="21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134</v>
      </c>
      <c r="AF160" s="212"/>
      <c r="AG160" s="212"/>
      <c r="AH160" s="212"/>
      <c r="AI160" s="212"/>
      <c r="AJ160" s="212"/>
      <c r="AK160" s="212"/>
      <c r="AL160" s="212"/>
      <c r="AM160" s="212">
        <v>21</v>
      </c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52"/>
      <c r="B161" s="226"/>
      <c r="C161" s="243" t="s">
        <v>135</v>
      </c>
      <c r="D161" s="230"/>
      <c r="E161" s="234"/>
      <c r="F161" s="237"/>
      <c r="G161" s="237"/>
      <c r="H161" s="238"/>
      <c r="I161" s="254"/>
      <c r="J161" s="212"/>
      <c r="K161" s="212"/>
      <c r="L161" s="212"/>
      <c r="M161" s="212"/>
      <c r="N161" s="212"/>
      <c r="O161" s="212"/>
      <c r="P161" s="212"/>
      <c r="Q161" s="212"/>
      <c r="R161" s="212"/>
      <c r="S161" s="212"/>
      <c r="T161" s="212"/>
      <c r="U161" s="21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/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52"/>
      <c r="B162" s="226"/>
      <c r="C162" s="242" t="s">
        <v>176</v>
      </c>
      <c r="D162" s="229"/>
      <c r="E162" s="233">
        <v>2</v>
      </c>
      <c r="F162" s="237"/>
      <c r="G162" s="237"/>
      <c r="H162" s="238"/>
      <c r="I162" s="254"/>
      <c r="J162" s="212"/>
      <c r="K162" s="212"/>
      <c r="L162" s="212"/>
      <c r="M162" s="212"/>
      <c r="N162" s="212"/>
      <c r="O162" s="212"/>
      <c r="P162" s="212"/>
      <c r="Q162" s="212"/>
      <c r="R162" s="212"/>
      <c r="S162" s="212"/>
      <c r="T162" s="212"/>
      <c r="U162" s="21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/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52"/>
      <c r="B163" s="226"/>
      <c r="C163" s="305"/>
      <c r="D163" s="306"/>
      <c r="E163" s="307"/>
      <c r="F163" s="308"/>
      <c r="G163" s="309"/>
      <c r="H163" s="238"/>
      <c r="I163" s="254"/>
      <c r="J163" s="212"/>
      <c r="K163" s="212"/>
      <c r="L163" s="212"/>
      <c r="M163" s="212"/>
      <c r="N163" s="212"/>
      <c r="O163" s="212"/>
      <c r="P163" s="212"/>
      <c r="Q163" s="212"/>
      <c r="R163" s="212"/>
      <c r="S163" s="212"/>
      <c r="T163" s="212"/>
      <c r="U163" s="212"/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/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52"/>
      <c r="B164" s="326" t="s">
        <v>193</v>
      </c>
      <c r="C164" s="327"/>
      <c r="D164" s="328"/>
      <c r="E164" s="329"/>
      <c r="F164" s="330"/>
      <c r="G164" s="331"/>
      <c r="H164" s="238"/>
      <c r="I164" s="254"/>
      <c r="J164" s="212"/>
      <c r="K164" s="212"/>
      <c r="L164" s="212"/>
      <c r="M164" s="212"/>
      <c r="N164" s="212"/>
      <c r="O164" s="212"/>
      <c r="P164" s="212"/>
      <c r="Q164" s="212"/>
      <c r="R164" s="212"/>
      <c r="S164" s="212"/>
      <c r="T164" s="212"/>
      <c r="U164" s="212"/>
      <c r="V164" s="212"/>
      <c r="W164" s="212"/>
      <c r="X164" s="212"/>
      <c r="Y164" s="212"/>
      <c r="Z164" s="212"/>
      <c r="AA164" s="212"/>
      <c r="AB164" s="212"/>
      <c r="AC164" s="212">
        <v>0</v>
      </c>
      <c r="AD164" s="212"/>
      <c r="AE164" s="212"/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52"/>
      <c r="B165" s="326" t="s">
        <v>194</v>
      </c>
      <c r="C165" s="327"/>
      <c r="D165" s="328"/>
      <c r="E165" s="329"/>
      <c r="F165" s="330"/>
      <c r="G165" s="331"/>
      <c r="H165" s="238"/>
      <c r="I165" s="254"/>
      <c r="J165" s="212"/>
      <c r="K165" s="212"/>
      <c r="L165" s="212"/>
      <c r="M165" s="212"/>
      <c r="N165" s="212"/>
      <c r="O165" s="212"/>
      <c r="P165" s="212"/>
      <c r="Q165" s="212"/>
      <c r="R165" s="212"/>
      <c r="S165" s="212"/>
      <c r="T165" s="212"/>
      <c r="U165" s="212"/>
      <c r="V165" s="212"/>
      <c r="W165" s="212"/>
      <c r="X165" s="212"/>
      <c r="Y165" s="212"/>
      <c r="Z165" s="212"/>
      <c r="AA165" s="212"/>
      <c r="AB165" s="212"/>
      <c r="AC165" s="212">
        <v>1</v>
      </c>
      <c r="AD165" s="212"/>
      <c r="AE165" s="212"/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51">
        <v>16</v>
      </c>
      <c r="B166" s="225" t="s">
        <v>195</v>
      </c>
      <c r="C166" s="241" t="s">
        <v>196</v>
      </c>
      <c r="D166" s="228" t="s">
        <v>174</v>
      </c>
      <c r="E166" s="232">
        <v>25</v>
      </c>
      <c r="F166" s="236"/>
      <c r="G166" s="237">
        <f>ROUND(E166*F166,2)</f>
        <v>0</v>
      </c>
      <c r="H166" s="238" t="s">
        <v>188</v>
      </c>
      <c r="I166" s="254" t="s">
        <v>133</v>
      </c>
      <c r="J166" s="212"/>
      <c r="K166" s="212"/>
      <c r="L166" s="212"/>
      <c r="M166" s="212"/>
      <c r="N166" s="212"/>
      <c r="O166" s="212"/>
      <c r="P166" s="212"/>
      <c r="Q166" s="212"/>
      <c r="R166" s="212"/>
      <c r="S166" s="212"/>
      <c r="T166" s="212"/>
      <c r="U166" s="21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134</v>
      </c>
      <c r="AF166" s="212"/>
      <c r="AG166" s="212"/>
      <c r="AH166" s="212"/>
      <c r="AI166" s="212"/>
      <c r="AJ166" s="212"/>
      <c r="AK166" s="212"/>
      <c r="AL166" s="212"/>
      <c r="AM166" s="212">
        <v>21</v>
      </c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52"/>
      <c r="B167" s="226"/>
      <c r="C167" s="242" t="s">
        <v>140</v>
      </c>
      <c r="D167" s="229"/>
      <c r="E167" s="233"/>
      <c r="F167" s="237"/>
      <c r="G167" s="237"/>
      <c r="H167" s="238"/>
      <c r="I167" s="254"/>
      <c r="J167" s="212"/>
      <c r="K167" s="212"/>
      <c r="L167" s="212"/>
      <c r="M167" s="212"/>
      <c r="N167" s="212"/>
      <c r="O167" s="212"/>
      <c r="P167" s="212"/>
      <c r="Q167" s="212"/>
      <c r="R167" s="212"/>
      <c r="S167" s="212"/>
      <c r="T167" s="212"/>
      <c r="U167" s="212"/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/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52"/>
      <c r="B168" s="226"/>
      <c r="C168" s="243" t="s">
        <v>135</v>
      </c>
      <c r="D168" s="230"/>
      <c r="E168" s="234"/>
      <c r="F168" s="237"/>
      <c r="G168" s="237"/>
      <c r="H168" s="238"/>
      <c r="I168" s="254"/>
      <c r="J168" s="212"/>
      <c r="K168" s="212"/>
      <c r="L168" s="212"/>
      <c r="M168" s="212"/>
      <c r="N168" s="212"/>
      <c r="O168" s="212"/>
      <c r="P168" s="212"/>
      <c r="Q168" s="212"/>
      <c r="R168" s="212"/>
      <c r="S168" s="212"/>
      <c r="T168" s="212"/>
      <c r="U168" s="21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/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52"/>
      <c r="B169" s="226"/>
      <c r="C169" s="242" t="s">
        <v>176</v>
      </c>
      <c r="D169" s="229"/>
      <c r="E169" s="233">
        <v>2</v>
      </c>
      <c r="F169" s="237"/>
      <c r="G169" s="237"/>
      <c r="H169" s="238"/>
      <c r="I169" s="254"/>
      <c r="J169" s="212"/>
      <c r="K169" s="212"/>
      <c r="L169" s="212"/>
      <c r="M169" s="212"/>
      <c r="N169" s="212"/>
      <c r="O169" s="212"/>
      <c r="P169" s="212"/>
      <c r="Q169" s="212"/>
      <c r="R169" s="212"/>
      <c r="S169" s="212"/>
      <c r="T169" s="212"/>
      <c r="U169" s="21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/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52"/>
      <c r="B170" s="226"/>
      <c r="C170" s="242" t="s">
        <v>262</v>
      </c>
      <c r="D170" s="229"/>
      <c r="E170" s="233"/>
      <c r="F170" s="237"/>
      <c r="G170" s="237"/>
      <c r="H170" s="238"/>
      <c r="I170" s="254"/>
      <c r="J170" s="212"/>
      <c r="K170" s="212"/>
      <c r="L170" s="212"/>
      <c r="M170" s="212"/>
      <c r="N170" s="212"/>
      <c r="O170" s="212"/>
      <c r="P170" s="212"/>
      <c r="Q170" s="212"/>
      <c r="R170" s="212"/>
      <c r="S170" s="212"/>
      <c r="T170" s="212"/>
      <c r="U170" s="21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/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52"/>
      <c r="B171" s="226"/>
      <c r="C171" s="243" t="s">
        <v>135</v>
      </c>
      <c r="D171" s="230"/>
      <c r="E171" s="234">
        <v>2</v>
      </c>
      <c r="F171" s="237"/>
      <c r="G171" s="237"/>
      <c r="H171" s="238"/>
      <c r="I171" s="254"/>
      <c r="J171" s="212"/>
      <c r="K171" s="212"/>
      <c r="L171" s="212"/>
      <c r="M171" s="212"/>
      <c r="N171" s="212"/>
      <c r="O171" s="212"/>
      <c r="P171" s="212"/>
      <c r="Q171" s="212"/>
      <c r="R171" s="212"/>
      <c r="S171" s="212"/>
      <c r="T171" s="212"/>
      <c r="U171" s="212"/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/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52"/>
      <c r="B172" s="226"/>
      <c r="C172" s="242">
        <v>23</v>
      </c>
      <c r="D172" s="229"/>
      <c r="E172" s="233">
        <v>23</v>
      </c>
      <c r="F172" s="237"/>
      <c r="G172" s="237"/>
      <c r="H172" s="238"/>
      <c r="I172" s="254"/>
      <c r="J172" s="212"/>
      <c r="K172" s="212"/>
      <c r="L172" s="212"/>
      <c r="M172" s="212"/>
      <c r="N172" s="212"/>
      <c r="O172" s="212"/>
      <c r="P172" s="212"/>
      <c r="Q172" s="212"/>
      <c r="R172" s="212"/>
      <c r="S172" s="212"/>
      <c r="T172" s="212"/>
      <c r="U172" s="21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/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52"/>
      <c r="B173" s="226"/>
      <c r="C173" s="305"/>
      <c r="D173" s="306"/>
      <c r="E173" s="307"/>
      <c r="F173" s="308"/>
      <c r="G173" s="309"/>
      <c r="H173" s="238"/>
      <c r="I173" s="254"/>
      <c r="J173" s="212"/>
      <c r="K173" s="212"/>
      <c r="L173" s="212"/>
      <c r="M173" s="212"/>
      <c r="N173" s="212"/>
      <c r="O173" s="212"/>
      <c r="P173" s="212"/>
      <c r="Q173" s="212"/>
      <c r="R173" s="212"/>
      <c r="S173" s="212"/>
      <c r="T173" s="212"/>
      <c r="U173" s="212"/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/>
      <c r="AF173" s="212"/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51">
        <v>17</v>
      </c>
      <c r="B174" s="225" t="s">
        <v>197</v>
      </c>
      <c r="C174" s="241" t="s">
        <v>198</v>
      </c>
      <c r="D174" s="228" t="s">
        <v>199</v>
      </c>
      <c r="E174" s="232">
        <v>9.98</v>
      </c>
      <c r="F174" s="236"/>
      <c r="G174" s="237">
        <f>ROUND(E174*F174,2)</f>
        <v>0</v>
      </c>
      <c r="H174" s="238"/>
      <c r="I174" s="254" t="s">
        <v>116</v>
      </c>
      <c r="J174" s="212"/>
      <c r="K174" s="212"/>
      <c r="L174" s="212"/>
      <c r="M174" s="212"/>
      <c r="N174" s="212"/>
      <c r="O174" s="212"/>
      <c r="P174" s="212"/>
      <c r="Q174" s="212"/>
      <c r="R174" s="212"/>
      <c r="S174" s="212"/>
      <c r="T174" s="212"/>
      <c r="U174" s="212"/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117</v>
      </c>
      <c r="AF174" s="212">
        <v>1</v>
      </c>
      <c r="AG174" s="212"/>
      <c r="AH174" s="212"/>
      <c r="AI174" s="212"/>
      <c r="AJ174" s="212"/>
      <c r="AK174" s="212"/>
      <c r="AL174" s="212"/>
      <c r="AM174" s="212">
        <v>21</v>
      </c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52"/>
      <c r="B175" s="226"/>
      <c r="C175" s="305"/>
      <c r="D175" s="306"/>
      <c r="E175" s="307"/>
      <c r="F175" s="308"/>
      <c r="G175" s="309"/>
      <c r="H175" s="238"/>
      <c r="I175" s="254"/>
      <c r="J175" s="212"/>
      <c r="K175" s="212"/>
      <c r="L175" s="212"/>
      <c r="M175" s="212"/>
      <c r="N175" s="212"/>
      <c r="O175" s="212"/>
      <c r="P175" s="212"/>
      <c r="Q175" s="212"/>
      <c r="R175" s="212"/>
      <c r="S175" s="212"/>
      <c r="T175" s="212"/>
      <c r="U175" s="212"/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/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x14ac:dyDescent="0.2">
      <c r="A176" s="250" t="s">
        <v>112</v>
      </c>
      <c r="B176" s="224" t="s">
        <v>76</v>
      </c>
      <c r="C176" s="240" t="s">
        <v>77</v>
      </c>
      <c r="D176" s="227"/>
      <c r="E176" s="231"/>
      <c r="F176" s="318">
        <f>SUM(G177:G184)</f>
        <v>0</v>
      </c>
      <c r="G176" s="319"/>
      <c r="H176" s="267"/>
      <c r="I176" s="253"/>
      <c r="AE176" t="s">
        <v>113</v>
      </c>
    </row>
    <row r="177" spans="1:60" outlineLevel="1" x14ac:dyDescent="0.2">
      <c r="A177" s="252"/>
      <c r="B177" s="320" t="s">
        <v>200</v>
      </c>
      <c r="C177" s="321"/>
      <c r="D177" s="322"/>
      <c r="E177" s="323"/>
      <c r="F177" s="324"/>
      <c r="G177" s="325"/>
      <c r="H177" s="238"/>
      <c r="I177" s="254"/>
      <c r="J177" s="212"/>
      <c r="K177" s="212"/>
      <c r="L177" s="212"/>
      <c r="M177" s="212"/>
      <c r="N177" s="212"/>
      <c r="O177" s="212"/>
      <c r="P177" s="212"/>
      <c r="Q177" s="212"/>
      <c r="R177" s="212"/>
      <c r="S177" s="212"/>
      <c r="T177" s="212"/>
      <c r="U177" s="212"/>
      <c r="V177" s="212"/>
      <c r="W177" s="212"/>
      <c r="X177" s="212"/>
      <c r="Y177" s="212"/>
      <c r="Z177" s="212"/>
      <c r="AA177" s="212"/>
      <c r="AB177" s="212"/>
      <c r="AC177" s="212">
        <v>0</v>
      </c>
      <c r="AD177" s="212"/>
      <c r="AE177" s="212"/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52"/>
      <c r="B178" s="326" t="s">
        <v>201</v>
      </c>
      <c r="C178" s="327"/>
      <c r="D178" s="328"/>
      <c r="E178" s="329"/>
      <c r="F178" s="330"/>
      <c r="G178" s="331"/>
      <c r="H178" s="238"/>
      <c r="I178" s="254"/>
      <c r="J178" s="212"/>
      <c r="K178" s="212"/>
      <c r="L178" s="212"/>
      <c r="M178" s="212"/>
      <c r="N178" s="212"/>
      <c r="O178" s="212"/>
      <c r="P178" s="212"/>
      <c r="Q178" s="212"/>
      <c r="R178" s="212"/>
      <c r="S178" s="212"/>
      <c r="T178" s="212"/>
      <c r="U178" s="212"/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128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52"/>
      <c r="B179" s="326" t="s">
        <v>202</v>
      </c>
      <c r="C179" s="327"/>
      <c r="D179" s="328"/>
      <c r="E179" s="329"/>
      <c r="F179" s="330"/>
      <c r="G179" s="331"/>
      <c r="H179" s="238"/>
      <c r="I179" s="254"/>
      <c r="J179" s="212"/>
      <c r="K179" s="212"/>
      <c r="L179" s="212"/>
      <c r="M179" s="212"/>
      <c r="N179" s="212"/>
      <c r="O179" s="212"/>
      <c r="P179" s="212"/>
      <c r="Q179" s="212"/>
      <c r="R179" s="212"/>
      <c r="S179" s="212"/>
      <c r="T179" s="212"/>
      <c r="U179" s="212"/>
      <c r="V179" s="212"/>
      <c r="W179" s="212"/>
      <c r="X179" s="212"/>
      <c r="Y179" s="212"/>
      <c r="Z179" s="212"/>
      <c r="AA179" s="212"/>
      <c r="AB179" s="212"/>
      <c r="AC179" s="212">
        <v>1</v>
      </c>
      <c r="AD179" s="212"/>
      <c r="AE179" s="212"/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51">
        <v>18</v>
      </c>
      <c r="B180" s="225" t="s">
        <v>203</v>
      </c>
      <c r="C180" s="241" t="s">
        <v>204</v>
      </c>
      <c r="D180" s="228" t="s">
        <v>205</v>
      </c>
      <c r="E180" s="232">
        <v>8.8245000000000005</v>
      </c>
      <c r="F180" s="236"/>
      <c r="G180" s="237">
        <f>ROUND(E180*F180,2)</f>
        <v>0</v>
      </c>
      <c r="H180" s="238" t="s">
        <v>175</v>
      </c>
      <c r="I180" s="254" t="s">
        <v>133</v>
      </c>
      <c r="J180" s="212"/>
      <c r="K180" s="212"/>
      <c r="L180" s="212"/>
      <c r="M180" s="212"/>
      <c r="N180" s="212"/>
      <c r="O180" s="212"/>
      <c r="P180" s="212"/>
      <c r="Q180" s="212"/>
      <c r="R180" s="212"/>
      <c r="S180" s="212"/>
      <c r="T180" s="212"/>
      <c r="U180" s="212"/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134</v>
      </c>
      <c r="AF180" s="212"/>
      <c r="AG180" s="212"/>
      <c r="AH180" s="212"/>
      <c r="AI180" s="212"/>
      <c r="AJ180" s="212"/>
      <c r="AK180" s="212"/>
      <c r="AL180" s="212"/>
      <c r="AM180" s="212">
        <v>21</v>
      </c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52"/>
      <c r="B181" s="226"/>
      <c r="C181" s="242" t="s">
        <v>206</v>
      </c>
      <c r="D181" s="229"/>
      <c r="E181" s="233"/>
      <c r="F181" s="237"/>
      <c r="G181" s="237"/>
      <c r="H181" s="238"/>
      <c r="I181" s="254"/>
      <c r="J181" s="212"/>
      <c r="K181" s="212"/>
      <c r="L181" s="212"/>
      <c r="M181" s="212"/>
      <c r="N181" s="212"/>
      <c r="O181" s="212"/>
      <c r="P181" s="212"/>
      <c r="Q181" s="212"/>
      <c r="R181" s="212"/>
      <c r="S181" s="212"/>
      <c r="T181" s="212"/>
      <c r="U181" s="212"/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/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52"/>
      <c r="B182" s="226"/>
      <c r="C182" s="242" t="s">
        <v>267</v>
      </c>
      <c r="D182" s="229"/>
      <c r="E182" s="233"/>
      <c r="F182" s="237"/>
      <c r="G182" s="237"/>
      <c r="H182" s="238"/>
      <c r="I182" s="254"/>
      <c r="J182" s="212"/>
      <c r="K182" s="212"/>
      <c r="L182" s="212"/>
      <c r="M182" s="212"/>
      <c r="N182" s="212"/>
      <c r="O182" s="212"/>
      <c r="P182" s="212"/>
      <c r="Q182" s="212"/>
      <c r="R182" s="212"/>
      <c r="S182" s="212"/>
      <c r="T182" s="212"/>
      <c r="U182" s="21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/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52"/>
      <c r="B183" s="226"/>
      <c r="C183" s="242" t="s">
        <v>279</v>
      </c>
      <c r="D183" s="229"/>
      <c r="E183" s="233">
        <v>8.8245000000000005</v>
      </c>
      <c r="F183" s="237"/>
      <c r="G183" s="237"/>
      <c r="H183" s="238"/>
      <c r="I183" s="254"/>
      <c r="J183" s="212"/>
      <c r="K183" s="212"/>
      <c r="L183" s="212"/>
      <c r="M183" s="212"/>
      <c r="N183" s="212"/>
      <c r="O183" s="212"/>
      <c r="P183" s="212"/>
      <c r="Q183" s="212"/>
      <c r="R183" s="212"/>
      <c r="S183" s="212"/>
      <c r="T183" s="212"/>
      <c r="U183" s="212"/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/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52"/>
      <c r="B184" s="226"/>
      <c r="C184" s="305"/>
      <c r="D184" s="306"/>
      <c r="E184" s="307"/>
      <c r="F184" s="308"/>
      <c r="G184" s="309"/>
      <c r="H184" s="238"/>
      <c r="I184" s="254"/>
      <c r="J184" s="212"/>
      <c r="K184" s="212"/>
      <c r="L184" s="212"/>
      <c r="M184" s="212"/>
      <c r="N184" s="212"/>
      <c r="O184" s="212"/>
      <c r="P184" s="212"/>
      <c r="Q184" s="212"/>
      <c r="R184" s="212"/>
      <c r="S184" s="212"/>
      <c r="T184" s="212"/>
      <c r="U184" s="212"/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/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x14ac:dyDescent="0.2">
      <c r="A185" s="250" t="s">
        <v>112</v>
      </c>
      <c r="B185" s="224" t="s">
        <v>78</v>
      </c>
      <c r="C185" s="240" t="s">
        <v>79</v>
      </c>
      <c r="D185" s="227"/>
      <c r="E185" s="231"/>
      <c r="F185" s="318">
        <f>SUM(G186:G196)</f>
        <v>0</v>
      </c>
      <c r="G185" s="319"/>
      <c r="H185" s="267"/>
      <c r="I185" s="253"/>
      <c r="AE185" t="s">
        <v>113</v>
      </c>
    </row>
    <row r="186" spans="1:60" ht="22.5" outlineLevel="1" x14ac:dyDescent="0.2">
      <c r="A186" s="251">
        <v>19</v>
      </c>
      <c r="B186" s="225" t="s">
        <v>207</v>
      </c>
      <c r="C186" s="241" t="s">
        <v>208</v>
      </c>
      <c r="D186" s="228" t="s">
        <v>156</v>
      </c>
      <c r="E186" s="232">
        <v>40</v>
      </c>
      <c r="F186" s="236"/>
      <c r="G186" s="237">
        <f>ROUND(E186*F186,2)</f>
        <v>0</v>
      </c>
      <c r="H186" s="238"/>
      <c r="I186" s="254" t="s">
        <v>116</v>
      </c>
      <c r="J186" s="212"/>
      <c r="K186" s="212"/>
      <c r="L186" s="212"/>
      <c r="M186" s="212"/>
      <c r="N186" s="212"/>
      <c r="O186" s="212"/>
      <c r="P186" s="212"/>
      <c r="Q186" s="212"/>
      <c r="R186" s="212"/>
      <c r="S186" s="212"/>
      <c r="T186" s="212"/>
      <c r="U186" s="21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117</v>
      </c>
      <c r="AF186" s="212">
        <v>1</v>
      </c>
      <c r="AG186" s="212"/>
      <c r="AH186" s="212"/>
      <c r="AI186" s="212"/>
      <c r="AJ186" s="212"/>
      <c r="AK186" s="212"/>
      <c r="AL186" s="212"/>
      <c r="AM186" s="212">
        <v>21</v>
      </c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52"/>
      <c r="B187" s="226"/>
      <c r="C187" s="242" t="s">
        <v>266</v>
      </c>
      <c r="D187" s="229"/>
      <c r="E187" s="233"/>
      <c r="F187" s="237"/>
      <c r="G187" s="237"/>
      <c r="H187" s="238"/>
      <c r="I187" s="254"/>
      <c r="J187" s="212"/>
      <c r="K187" s="212"/>
      <c r="L187" s="212"/>
      <c r="M187" s="212"/>
      <c r="N187" s="212"/>
      <c r="O187" s="212"/>
      <c r="P187" s="212"/>
      <c r="Q187" s="212"/>
      <c r="R187" s="212"/>
      <c r="S187" s="212"/>
      <c r="T187" s="212"/>
      <c r="U187" s="21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/>
      <c r="AF187" s="212"/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52"/>
      <c r="B188" s="226"/>
      <c r="C188" s="242" t="s">
        <v>209</v>
      </c>
      <c r="D188" s="229"/>
      <c r="E188" s="233">
        <v>40</v>
      </c>
      <c r="F188" s="237"/>
      <c r="G188" s="237"/>
      <c r="H188" s="238"/>
      <c r="I188" s="254"/>
      <c r="J188" s="212"/>
      <c r="K188" s="212"/>
      <c r="L188" s="212"/>
      <c r="M188" s="212"/>
      <c r="N188" s="212"/>
      <c r="O188" s="212"/>
      <c r="P188" s="212"/>
      <c r="Q188" s="212"/>
      <c r="R188" s="212"/>
      <c r="S188" s="212"/>
      <c r="T188" s="212"/>
      <c r="U188" s="212"/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/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52"/>
      <c r="B189" s="226"/>
      <c r="C189" s="305"/>
      <c r="D189" s="306"/>
      <c r="E189" s="307"/>
      <c r="F189" s="308"/>
      <c r="G189" s="309"/>
      <c r="H189" s="238"/>
      <c r="I189" s="254"/>
      <c r="J189" s="212"/>
      <c r="K189" s="212"/>
      <c r="L189" s="212"/>
      <c r="M189" s="212"/>
      <c r="N189" s="212"/>
      <c r="O189" s="212"/>
      <c r="P189" s="212"/>
      <c r="Q189" s="212"/>
      <c r="R189" s="212"/>
      <c r="S189" s="212"/>
      <c r="T189" s="212"/>
      <c r="U189" s="21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/>
      <c r="AF189" s="212"/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52"/>
      <c r="B190" s="326" t="s">
        <v>210</v>
      </c>
      <c r="C190" s="327"/>
      <c r="D190" s="328"/>
      <c r="E190" s="329"/>
      <c r="F190" s="330"/>
      <c r="G190" s="331"/>
      <c r="H190" s="238"/>
      <c r="I190" s="254"/>
      <c r="J190" s="212"/>
      <c r="K190" s="212"/>
      <c r="L190" s="212"/>
      <c r="M190" s="212"/>
      <c r="N190" s="212"/>
      <c r="O190" s="212"/>
      <c r="P190" s="212"/>
      <c r="Q190" s="212"/>
      <c r="R190" s="212"/>
      <c r="S190" s="212"/>
      <c r="T190" s="212"/>
      <c r="U190" s="212"/>
      <c r="V190" s="212"/>
      <c r="W190" s="212"/>
      <c r="X190" s="212"/>
      <c r="Y190" s="212"/>
      <c r="Z190" s="212"/>
      <c r="AA190" s="212"/>
      <c r="AB190" s="212"/>
      <c r="AC190" s="212">
        <v>0</v>
      </c>
      <c r="AD190" s="212"/>
      <c r="AE190" s="212"/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52"/>
      <c r="B191" s="326" t="s">
        <v>211</v>
      </c>
      <c r="C191" s="327"/>
      <c r="D191" s="328"/>
      <c r="E191" s="329"/>
      <c r="F191" s="330"/>
      <c r="G191" s="331"/>
      <c r="H191" s="238"/>
      <c r="I191" s="254"/>
      <c r="J191" s="212"/>
      <c r="K191" s="212"/>
      <c r="L191" s="212"/>
      <c r="M191" s="212"/>
      <c r="N191" s="212"/>
      <c r="O191" s="212"/>
      <c r="P191" s="212"/>
      <c r="Q191" s="212"/>
      <c r="R191" s="212"/>
      <c r="S191" s="212"/>
      <c r="T191" s="212"/>
      <c r="U191" s="212"/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128</v>
      </c>
      <c r="AF191" s="212"/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51">
        <v>20</v>
      </c>
      <c r="B192" s="226" t="s">
        <v>271</v>
      </c>
      <c r="C192" s="241" t="s">
        <v>212</v>
      </c>
      <c r="D192" s="228" t="s">
        <v>205</v>
      </c>
      <c r="E192" s="235">
        <v>0.04</v>
      </c>
      <c r="F192" s="236"/>
      <c r="G192" s="237">
        <f>ROUND(E192*F192,2)</f>
        <v>0</v>
      </c>
      <c r="H192" s="238" t="s">
        <v>213</v>
      </c>
      <c r="I192" s="254" t="s">
        <v>133</v>
      </c>
      <c r="J192" s="212"/>
      <c r="K192" s="212"/>
      <c r="L192" s="212"/>
      <c r="M192" s="212"/>
      <c r="N192" s="212"/>
      <c r="O192" s="212"/>
      <c r="P192" s="212"/>
      <c r="Q192" s="212"/>
      <c r="R192" s="212"/>
      <c r="S192" s="212"/>
      <c r="T192" s="212"/>
      <c r="U192" s="212"/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134</v>
      </c>
      <c r="AF192" s="212"/>
      <c r="AG192" s="212"/>
      <c r="AH192" s="212"/>
      <c r="AI192" s="212"/>
      <c r="AJ192" s="212"/>
      <c r="AK192" s="212"/>
      <c r="AL192" s="212"/>
      <c r="AM192" s="212">
        <v>21</v>
      </c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52"/>
      <c r="B193" s="226"/>
      <c r="C193" s="242" t="s">
        <v>214</v>
      </c>
      <c r="D193" s="229"/>
      <c r="E193" s="233"/>
      <c r="F193" s="237"/>
      <c r="G193" s="237"/>
      <c r="H193" s="238"/>
      <c r="I193" s="254"/>
      <c r="J193" s="212"/>
      <c r="K193" s="212"/>
      <c r="L193" s="212"/>
      <c r="M193" s="212"/>
      <c r="N193" s="212"/>
      <c r="O193" s="212"/>
      <c r="P193" s="212"/>
      <c r="Q193" s="212"/>
      <c r="R193" s="212"/>
      <c r="S193" s="212"/>
      <c r="T193" s="212"/>
      <c r="U193" s="212"/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/>
      <c r="AF193" s="212"/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52"/>
      <c r="B194" s="226"/>
      <c r="C194" s="242" t="s">
        <v>268</v>
      </c>
      <c r="D194" s="229"/>
      <c r="E194" s="233"/>
      <c r="F194" s="237"/>
      <c r="G194" s="237"/>
      <c r="H194" s="238"/>
      <c r="I194" s="254"/>
      <c r="J194" s="212"/>
      <c r="K194" s="212"/>
      <c r="L194" s="212"/>
      <c r="M194" s="212"/>
      <c r="N194" s="212"/>
      <c r="O194" s="212"/>
      <c r="P194" s="212"/>
      <c r="Q194" s="212"/>
      <c r="R194" s="212"/>
      <c r="S194" s="212"/>
      <c r="T194" s="212"/>
      <c r="U194" s="212"/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/>
      <c r="AF194" s="212"/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52"/>
      <c r="B195" s="226"/>
      <c r="C195" s="242" t="s">
        <v>215</v>
      </c>
      <c r="D195" s="229"/>
      <c r="E195" s="233">
        <v>26</v>
      </c>
      <c r="F195" s="237"/>
      <c r="G195" s="237"/>
      <c r="H195" s="238"/>
      <c r="I195" s="254"/>
      <c r="J195" s="212"/>
      <c r="K195" s="212"/>
      <c r="L195" s="212"/>
      <c r="M195" s="212"/>
      <c r="N195" s="212"/>
      <c r="O195" s="212"/>
      <c r="P195" s="212"/>
      <c r="Q195" s="212"/>
      <c r="R195" s="212"/>
      <c r="S195" s="212"/>
      <c r="T195" s="212"/>
      <c r="U195" s="212"/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/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52"/>
      <c r="B196" s="226"/>
      <c r="C196" s="305"/>
      <c r="D196" s="306"/>
      <c r="E196" s="307"/>
      <c r="F196" s="308"/>
      <c r="G196" s="309"/>
      <c r="H196" s="238"/>
      <c r="I196" s="254"/>
      <c r="J196" s="212"/>
      <c r="K196" s="212"/>
      <c r="L196" s="212"/>
      <c r="M196" s="212"/>
      <c r="N196" s="212"/>
      <c r="O196" s="212"/>
      <c r="P196" s="212"/>
      <c r="Q196" s="212"/>
      <c r="R196" s="212"/>
      <c r="S196" s="212"/>
      <c r="T196" s="212"/>
      <c r="U196" s="21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/>
      <c r="AF196" s="212"/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x14ac:dyDescent="0.2">
      <c r="A197" s="250" t="s">
        <v>112</v>
      </c>
      <c r="B197" s="224" t="s">
        <v>80</v>
      </c>
      <c r="C197" s="240" t="s">
        <v>81</v>
      </c>
      <c r="D197" s="227"/>
      <c r="E197" s="231"/>
      <c r="F197" s="318">
        <f>SUM(G198:G201)</f>
        <v>0</v>
      </c>
      <c r="G197" s="319"/>
      <c r="H197" s="267"/>
      <c r="I197" s="253"/>
      <c r="AE197" t="s">
        <v>113</v>
      </c>
    </row>
    <row r="198" spans="1:60" outlineLevel="1" x14ac:dyDescent="0.2">
      <c r="A198" s="252"/>
      <c r="B198" s="320" t="s">
        <v>216</v>
      </c>
      <c r="C198" s="321"/>
      <c r="D198" s="322"/>
      <c r="E198" s="323"/>
      <c r="F198" s="324"/>
      <c r="G198" s="325"/>
      <c r="H198" s="238"/>
      <c r="I198" s="254"/>
      <c r="J198" s="212"/>
      <c r="K198" s="212"/>
      <c r="L198" s="212"/>
      <c r="M198" s="212"/>
      <c r="N198" s="212"/>
      <c r="O198" s="212"/>
      <c r="P198" s="212"/>
      <c r="Q198" s="212"/>
      <c r="R198" s="212"/>
      <c r="S198" s="212"/>
      <c r="T198" s="212"/>
      <c r="U198" s="212"/>
      <c r="V198" s="212"/>
      <c r="W198" s="212"/>
      <c r="X198" s="212"/>
      <c r="Y198" s="212"/>
      <c r="Z198" s="212"/>
      <c r="AA198" s="212"/>
      <c r="AB198" s="212"/>
      <c r="AC198" s="212">
        <v>0</v>
      </c>
      <c r="AD198" s="212"/>
      <c r="AE198" s="212"/>
      <c r="AF198" s="212"/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52"/>
      <c r="B199" s="326" t="s">
        <v>217</v>
      </c>
      <c r="C199" s="327"/>
      <c r="D199" s="328"/>
      <c r="E199" s="329"/>
      <c r="F199" s="330"/>
      <c r="G199" s="331"/>
      <c r="H199" s="238"/>
      <c r="I199" s="254"/>
      <c r="J199" s="212"/>
      <c r="K199" s="212"/>
      <c r="L199" s="212"/>
      <c r="M199" s="212"/>
      <c r="N199" s="212"/>
      <c r="O199" s="212"/>
      <c r="P199" s="212"/>
      <c r="Q199" s="212"/>
      <c r="R199" s="212"/>
      <c r="S199" s="212"/>
      <c r="T199" s="212"/>
      <c r="U199" s="212"/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128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51">
        <v>21</v>
      </c>
      <c r="B200" s="225" t="s">
        <v>218</v>
      </c>
      <c r="C200" s="241" t="s">
        <v>219</v>
      </c>
      <c r="D200" s="228" t="s">
        <v>139</v>
      </c>
      <c r="E200" s="232">
        <v>2</v>
      </c>
      <c r="F200" s="236"/>
      <c r="G200" s="237">
        <f>ROUND(E200*F200,2)</f>
        <v>0</v>
      </c>
      <c r="H200" s="238" t="s">
        <v>220</v>
      </c>
      <c r="I200" s="254" t="s">
        <v>133</v>
      </c>
      <c r="J200" s="212"/>
      <c r="K200" s="212"/>
      <c r="L200" s="212"/>
      <c r="M200" s="212"/>
      <c r="N200" s="212"/>
      <c r="O200" s="212"/>
      <c r="P200" s="212"/>
      <c r="Q200" s="212"/>
      <c r="R200" s="212"/>
      <c r="S200" s="212"/>
      <c r="T200" s="212"/>
      <c r="U200" s="212"/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134</v>
      </c>
      <c r="AF200" s="212"/>
      <c r="AG200" s="212"/>
      <c r="AH200" s="212"/>
      <c r="AI200" s="212"/>
      <c r="AJ200" s="212"/>
      <c r="AK200" s="212"/>
      <c r="AL200" s="212"/>
      <c r="AM200" s="212">
        <v>21</v>
      </c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52"/>
      <c r="B201" s="226"/>
      <c r="C201" s="305"/>
      <c r="D201" s="306"/>
      <c r="E201" s="307"/>
      <c r="F201" s="308"/>
      <c r="G201" s="309"/>
      <c r="H201" s="238"/>
      <c r="I201" s="254"/>
      <c r="J201" s="212"/>
      <c r="K201" s="212"/>
      <c r="L201" s="212"/>
      <c r="M201" s="212"/>
      <c r="N201" s="212"/>
      <c r="O201" s="212"/>
      <c r="P201" s="212"/>
      <c r="Q201" s="212"/>
      <c r="R201" s="212"/>
      <c r="S201" s="212"/>
      <c r="T201" s="212"/>
      <c r="U201" s="212"/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/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x14ac:dyDescent="0.2">
      <c r="A202" s="250" t="s">
        <v>112</v>
      </c>
      <c r="B202" s="224" t="s">
        <v>82</v>
      </c>
      <c r="C202" s="240" t="s">
        <v>83</v>
      </c>
      <c r="D202" s="227"/>
      <c r="E202" s="231"/>
      <c r="F202" s="318">
        <f>SUM(G203:G243)</f>
        <v>0</v>
      </c>
      <c r="G202" s="319"/>
      <c r="H202" s="267"/>
      <c r="I202" s="253"/>
      <c r="AE202" t="s">
        <v>113</v>
      </c>
    </row>
    <row r="203" spans="1:60" outlineLevel="1" x14ac:dyDescent="0.2">
      <c r="A203" s="252"/>
      <c r="B203" s="320" t="s">
        <v>221</v>
      </c>
      <c r="C203" s="321"/>
      <c r="D203" s="322"/>
      <c r="E203" s="323"/>
      <c r="F203" s="324"/>
      <c r="G203" s="325"/>
      <c r="H203" s="238"/>
      <c r="I203" s="254"/>
      <c r="J203" s="212"/>
      <c r="K203" s="212"/>
      <c r="L203" s="212"/>
      <c r="M203" s="212"/>
      <c r="N203" s="212"/>
      <c r="O203" s="212"/>
      <c r="P203" s="212"/>
      <c r="Q203" s="212"/>
      <c r="R203" s="212"/>
      <c r="S203" s="212"/>
      <c r="T203" s="212"/>
      <c r="U203" s="212"/>
      <c r="V203" s="212"/>
      <c r="W203" s="212"/>
      <c r="X203" s="212"/>
      <c r="Y203" s="212"/>
      <c r="Z203" s="212"/>
      <c r="AA203" s="212"/>
      <c r="AB203" s="212"/>
      <c r="AC203" s="212">
        <v>0</v>
      </c>
      <c r="AD203" s="212"/>
      <c r="AE203" s="212"/>
      <c r="AF203" s="212"/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52"/>
      <c r="B204" s="326" t="s">
        <v>222</v>
      </c>
      <c r="C204" s="327"/>
      <c r="D204" s="328"/>
      <c r="E204" s="329"/>
      <c r="F204" s="330"/>
      <c r="G204" s="331"/>
      <c r="H204" s="238"/>
      <c r="I204" s="254"/>
      <c r="J204" s="212"/>
      <c r="K204" s="212"/>
      <c r="L204" s="212"/>
      <c r="M204" s="212"/>
      <c r="N204" s="212"/>
      <c r="O204" s="212"/>
      <c r="P204" s="212"/>
      <c r="Q204" s="212"/>
      <c r="R204" s="212"/>
      <c r="S204" s="212"/>
      <c r="T204" s="212"/>
      <c r="U204" s="212"/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128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51">
        <v>22</v>
      </c>
      <c r="B205" s="225" t="s">
        <v>223</v>
      </c>
      <c r="C205" s="241" t="s">
        <v>224</v>
      </c>
      <c r="D205" s="228" t="s">
        <v>205</v>
      </c>
      <c r="E205" s="232">
        <f>E212</f>
        <v>10.875</v>
      </c>
      <c r="F205" s="236"/>
      <c r="G205" s="237">
        <f>ROUND(E205*F205,2)</f>
        <v>0</v>
      </c>
      <c r="H205" s="238" t="s">
        <v>225</v>
      </c>
      <c r="I205" s="254" t="s">
        <v>133</v>
      </c>
      <c r="J205" s="212"/>
      <c r="K205" s="212"/>
      <c r="L205" s="212"/>
      <c r="M205" s="212"/>
      <c r="N205" s="212"/>
      <c r="O205" s="212"/>
      <c r="P205" s="212"/>
      <c r="Q205" s="212"/>
      <c r="R205" s="212"/>
      <c r="S205" s="212"/>
      <c r="T205" s="212"/>
      <c r="U205" s="212"/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134</v>
      </c>
      <c r="AF205" s="212"/>
      <c r="AG205" s="212"/>
      <c r="AH205" s="212"/>
      <c r="AI205" s="212"/>
      <c r="AJ205" s="212"/>
      <c r="AK205" s="212"/>
      <c r="AL205" s="212"/>
      <c r="AM205" s="212">
        <v>21</v>
      </c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52"/>
      <c r="B206" s="226"/>
      <c r="C206" s="332" t="s">
        <v>226</v>
      </c>
      <c r="D206" s="333"/>
      <c r="E206" s="334"/>
      <c r="F206" s="335"/>
      <c r="G206" s="336"/>
      <c r="H206" s="238"/>
      <c r="I206" s="254"/>
      <c r="J206" s="212"/>
      <c r="K206" s="212"/>
      <c r="L206" s="212"/>
      <c r="M206" s="212"/>
      <c r="N206" s="212"/>
      <c r="O206" s="212"/>
      <c r="P206" s="212"/>
      <c r="Q206" s="212"/>
      <c r="R206" s="212"/>
      <c r="S206" s="212"/>
      <c r="T206" s="212"/>
      <c r="U206" s="212"/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/>
      <c r="AF206" s="212"/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7" t="str">
        <f>C206</f>
        <v>Včetně:</v>
      </c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52"/>
      <c r="B207" s="226"/>
      <c r="C207" s="332" t="s">
        <v>227</v>
      </c>
      <c r="D207" s="333"/>
      <c r="E207" s="334"/>
      <c r="F207" s="335"/>
      <c r="G207" s="336"/>
      <c r="H207" s="238"/>
      <c r="I207" s="254"/>
      <c r="J207" s="212"/>
      <c r="K207" s="212"/>
      <c r="L207" s="212"/>
      <c r="M207" s="212"/>
      <c r="N207" s="212"/>
      <c r="O207" s="212"/>
      <c r="P207" s="212"/>
      <c r="Q207" s="212"/>
      <c r="R207" s="212"/>
      <c r="S207" s="212"/>
      <c r="T207" s="212"/>
      <c r="U207" s="212"/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/>
      <c r="AF207" s="212"/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7" t="str">
        <f>C207</f>
        <v>- při vodorovné dopravě po suchu : přepravy za ztížených provozních podmínek,</v>
      </c>
      <c r="BB207" s="212"/>
      <c r="BC207" s="212"/>
      <c r="BD207" s="212"/>
      <c r="BE207" s="212"/>
      <c r="BF207" s="212"/>
      <c r="BG207" s="212"/>
      <c r="BH207" s="212"/>
    </row>
    <row r="208" spans="1:60" ht="22.5" outlineLevel="1" x14ac:dyDescent="0.2">
      <c r="A208" s="252"/>
      <c r="B208" s="226"/>
      <c r="C208" s="332" t="s">
        <v>228</v>
      </c>
      <c r="D208" s="333"/>
      <c r="E208" s="334"/>
      <c r="F208" s="335"/>
      <c r="G208" s="336"/>
      <c r="H208" s="238"/>
      <c r="I208" s="254"/>
      <c r="J208" s="212"/>
      <c r="K208" s="212"/>
      <c r="L208" s="212"/>
      <c r="M208" s="212"/>
      <c r="N208" s="212"/>
      <c r="O208" s="212"/>
      <c r="P208" s="212"/>
      <c r="Q208" s="212"/>
      <c r="R208" s="212"/>
      <c r="S208" s="212"/>
      <c r="T208" s="212"/>
      <c r="U208" s="212"/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/>
      <c r="AF208" s="212"/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7" t="str">
        <f>C208</f>
        <v>- při vodorovné dopravě po vodě : vyložení na hromady na suchu nebo na přeložení na dopravní prostředek na suchu do 15 m vodorovně a současně do 4 m svisle,</v>
      </c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52"/>
      <c r="B209" s="226"/>
      <c r="C209" s="332" t="s">
        <v>229</v>
      </c>
      <c r="D209" s="333"/>
      <c r="E209" s="334"/>
      <c r="F209" s="335"/>
      <c r="G209" s="336"/>
      <c r="H209" s="238"/>
      <c r="I209" s="254"/>
      <c r="J209" s="212"/>
      <c r="K209" s="212"/>
      <c r="L209" s="212"/>
      <c r="M209" s="212"/>
      <c r="N209" s="212"/>
      <c r="O209" s="212"/>
      <c r="P209" s="212"/>
      <c r="Q209" s="212"/>
      <c r="R209" s="212"/>
      <c r="S209" s="212"/>
      <c r="T209" s="212"/>
      <c r="U209" s="212"/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/>
      <c r="AF209" s="212"/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7" t="str">
        <f>C209</f>
        <v>- při nakládání nebo překládání : dopravy do 15 m vodorovně a současně do 4 m svisle.</v>
      </c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52"/>
      <c r="B210" s="226"/>
      <c r="C210" s="242" t="s">
        <v>230</v>
      </c>
      <c r="D210" s="229"/>
      <c r="E210" s="233"/>
      <c r="F210" s="237"/>
      <c r="G210" s="237"/>
      <c r="H210" s="238"/>
      <c r="I210" s="254"/>
      <c r="J210" s="212"/>
      <c r="K210" s="212"/>
      <c r="L210" s="212"/>
      <c r="M210" s="212"/>
      <c r="N210" s="212"/>
      <c r="O210" s="212"/>
      <c r="P210" s="212"/>
      <c r="Q210" s="212"/>
      <c r="R210" s="212"/>
      <c r="S210" s="212"/>
      <c r="T210" s="212"/>
      <c r="U210" s="212"/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/>
      <c r="AF210" s="212"/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52"/>
      <c r="B211" s="226"/>
      <c r="C211" s="242" t="s">
        <v>269</v>
      </c>
      <c r="D211" s="229"/>
      <c r="E211" s="233"/>
      <c r="F211" s="237"/>
      <c r="G211" s="237"/>
      <c r="H211" s="238"/>
      <c r="I211" s="254"/>
      <c r="J211" s="212"/>
      <c r="K211" s="212"/>
      <c r="L211" s="212"/>
      <c r="M211" s="212"/>
      <c r="N211" s="212"/>
      <c r="O211" s="212"/>
      <c r="P211" s="212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/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52"/>
      <c r="B212" s="226"/>
      <c r="C212" s="242" t="s">
        <v>280</v>
      </c>
      <c r="D212" s="229"/>
      <c r="E212" s="233">
        <v>10.875</v>
      </c>
      <c r="F212" s="237"/>
      <c r="G212" s="237"/>
      <c r="H212" s="238"/>
      <c r="I212" s="254"/>
      <c r="J212" s="212"/>
      <c r="K212" s="212"/>
      <c r="L212" s="212"/>
      <c r="M212" s="212"/>
      <c r="N212" s="212"/>
      <c r="O212" s="212"/>
      <c r="P212" s="212"/>
      <c r="Q212" s="212"/>
      <c r="R212" s="212"/>
      <c r="S212" s="212"/>
      <c r="T212" s="212"/>
      <c r="U212" s="21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/>
      <c r="AF212" s="212"/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52"/>
      <c r="B213" s="226"/>
      <c r="C213" s="305"/>
      <c r="D213" s="306"/>
      <c r="E213" s="307"/>
      <c r="F213" s="308"/>
      <c r="G213" s="309"/>
      <c r="H213" s="238"/>
      <c r="I213" s="254"/>
      <c r="J213" s="212"/>
      <c r="K213" s="212"/>
      <c r="L213" s="212"/>
      <c r="M213" s="212"/>
      <c r="N213" s="212"/>
      <c r="O213" s="212"/>
      <c r="P213" s="212"/>
      <c r="Q213" s="212"/>
      <c r="R213" s="212"/>
      <c r="S213" s="212"/>
      <c r="T213" s="212"/>
      <c r="U213" s="212"/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/>
      <c r="AF213" s="212"/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52"/>
      <c r="B214" s="326" t="s">
        <v>231</v>
      </c>
      <c r="C214" s="327"/>
      <c r="D214" s="328"/>
      <c r="E214" s="329"/>
      <c r="F214" s="330"/>
      <c r="G214" s="331"/>
      <c r="H214" s="238"/>
      <c r="I214" s="254"/>
      <c r="J214" s="212"/>
      <c r="K214" s="212"/>
      <c r="L214" s="212"/>
      <c r="M214" s="212"/>
      <c r="N214" s="212"/>
      <c r="O214" s="212"/>
      <c r="P214" s="212"/>
      <c r="Q214" s="212"/>
      <c r="R214" s="212"/>
      <c r="S214" s="212"/>
      <c r="T214" s="212"/>
      <c r="U214" s="212"/>
      <c r="V214" s="212"/>
      <c r="W214" s="212"/>
      <c r="X214" s="212"/>
      <c r="Y214" s="212"/>
      <c r="Z214" s="212"/>
      <c r="AA214" s="212"/>
      <c r="AB214" s="212"/>
      <c r="AC214" s="212">
        <v>0</v>
      </c>
      <c r="AD214" s="212"/>
      <c r="AE214" s="212"/>
      <c r="AF214" s="212"/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51">
        <v>23</v>
      </c>
      <c r="B215" s="225" t="s">
        <v>232</v>
      </c>
      <c r="C215" s="241" t="s">
        <v>233</v>
      </c>
      <c r="D215" s="228" t="s">
        <v>205</v>
      </c>
      <c r="E215" s="232">
        <f>E219</f>
        <v>5.4375</v>
      </c>
      <c r="F215" s="236"/>
      <c r="G215" s="237">
        <f>ROUND(E215*F215,2)</f>
        <v>0</v>
      </c>
      <c r="H215" s="238" t="s">
        <v>188</v>
      </c>
      <c r="I215" s="254" t="s">
        <v>133</v>
      </c>
      <c r="J215" s="212"/>
      <c r="K215" s="212"/>
      <c r="L215" s="212"/>
      <c r="M215" s="212"/>
      <c r="N215" s="212"/>
      <c r="O215" s="212"/>
      <c r="P215" s="212"/>
      <c r="Q215" s="212"/>
      <c r="R215" s="212"/>
      <c r="S215" s="212"/>
      <c r="T215" s="212"/>
      <c r="U215" s="212"/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134</v>
      </c>
      <c r="AF215" s="212"/>
      <c r="AG215" s="212"/>
      <c r="AH215" s="212"/>
      <c r="AI215" s="212"/>
      <c r="AJ215" s="212"/>
      <c r="AK215" s="212"/>
      <c r="AL215" s="212"/>
      <c r="AM215" s="212">
        <v>21</v>
      </c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52"/>
      <c r="B216" s="226"/>
      <c r="C216" s="332" t="s">
        <v>234</v>
      </c>
      <c r="D216" s="333"/>
      <c r="E216" s="334"/>
      <c r="F216" s="335"/>
      <c r="G216" s="336"/>
      <c r="H216" s="238"/>
      <c r="I216" s="254"/>
      <c r="J216" s="212"/>
      <c r="K216" s="212"/>
      <c r="L216" s="212"/>
      <c r="M216" s="212"/>
      <c r="N216" s="212"/>
      <c r="O216" s="212"/>
      <c r="P216" s="212"/>
      <c r="Q216" s="212"/>
      <c r="R216" s="212"/>
      <c r="S216" s="212"/>
      <c r="T216" s="212"/>
      <c r="U216" s="212"/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/>
      <c r="AF216" s="212"/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7" t="str">
        <f>C216</f>
        <v>Včetně naložení na dopravní prostředek a složení na skládku, bez poplatku za skládku.</v>
      </c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52"/>
      <c r="B217" s="226"/>
      <c r="C217" s="242" t="s">
        <v>230</v>
      </c>
      <c r="D217" s="229"/>
      <c r="E217" s="233"/>
      <c r="F217" s="237"/>
      <c r="G217" s="237"/>
      <c r="H217" s="238"/>
      <c r="I217" s="254"/>
      <c r="J217" s="212"/>
      <c r="K217" s="212"/>
      <c r="L217" s="212"/>
      <c r="M217" s="212"/>
      <c r="N217" s="212"/>
      <c r="O217" s="212"/>
      <c r="P217" s="212"/>
      <c r="Q217" s="212"/>
      <c r="R217" s="212"/>
      <c r="S217" s="212"/>
      <c r="T217" s="212"/>
      <c r="U217" s="212"/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/>
      <c r="AF217" s="212"/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52"/>
      <c r="B218" s="226"/>
      <c r="C218" s="242" t="s">
        <v>269</v>
      </c>
      <c r="D218" s="229"/>
      <c r="E218" s="233"/>
      <c r="F218" s="237"/>
      <c r="G218" s="237"/>
      <c r="H218" s="238"/>
      <c r="I218" s="254"/>
      <c r="J218" s="212"/>
      <c r="K218" s="212"/>
      <c r="L218" s="212"/>
      <c r="M218" s="212"/>
      <c r="N218" s="212"/>
      <c r="O218" s="212"/>
      <c r="P218" s="212"/>
      <c r="Q218" s="212"/>
      <c r="R218" s="212"/>
      <c r="S218" s="212"/>
      <c r="T218" s="212"/>
      <c r="U218" s="212"/>
      <c r="V218" s="212"/>
      <c r="W218" s="212"/>
      <c r="X218" s="212"/>
      <c r="Y218" s="212"/>
      <c r="Z218" s="212"/>
      <c r="AA218" s="212"/>
      <c r="AB218" s="212"/>
      <c r="AC218" s="212"/>
      <c r="AD218" s="212"/>
      <c r="AE218" s="212"/>
      <c r="AF218" s="212"/>
      <c r="AG218" s="212"/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52"/>
      <c r="B219" s="226"/>
      <c r="C219" s="242" t="s">
        <v>281</v>
      </c>
      <c r="D219" s="229"/>
      <c r="E219" s="233">
        <v>5.4375</v>
      </c>
      <c r="F219" s="237"/>
      <c r="G219" s="237"/>
      <c r="H219" s="238"/>
      <c r="I219" s="254"/>
      <c r="J219" s="212"/>
      <c r="K219" s="212"/>
      <c r="L219" s="212"/>
      <c r="M219" s="212"/>
      <c r="N219" s="212"/>
      <c r="O219" s="212"/>
      <c r="P219" s="212"/>
      <c r="Q219" s="212"/>
      <c r="R219" s="212"/>
      <c r="S219" s="212"/>
      <c r="T219" s="212"/>
      <c r="U219" s="212"/>
      <c r="V219" s="212"/>
      <c r="W219" s="212"/>
      <c r="X219" s="212"/>
      <c r="Y219" s="212"/>
      <c r="Z219" s="212"/>
      <c r="AA219" s="212"/>
      <c r="AB219" s="212"/>
      <c r="AC219" s="212"/>
      <c r="AD219" s="212"/>
      <c r="AE219" s="212"/>
      <c r="AF219" s="212"/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52"/>
      <c r="B220" s="226"/>
      <c r="C220" s="305"/>
      <c r="D220" s="306"/>
      <c r="E220" s="307"/>
      <c r="F220" s="308"/>
      <c r="G220" s="309"/>
      <c r="H220" s="238"/>
      <c r="I220" s="254"/>
      <c r="J220" s="212"/>
      <c r="K220" s="212"/>
      <c r="L220" s="212"/>
      <c r="M220" s="212"/>
      <c r="N220" s="212"/>
      <c r="O220" s="212"/>
      <c r="P220" s="212"/>
      <c r="Q220" s="212"/>
      <c r="R220" s="212"/>
      <c r="S220" s="212"/>
      <c r="T220" s="212"/>
      <c r="U220" s="212"/>
      <c r="V220" s="212"/>
      <c r="W220" s="212"/>
      <c r="X220" s="212"/>
      <c r="Y220" s="212"/>
      <c r="Z220" s="212"/>
      <c r="AA220" s="212"/>
      <c r="AB220" s="212"/>
      <c r="AC220" s="212"/>
      <c r="AD220" s="212"/>
      <c r="AE220" s="212"/>
      <c r="AF220" s="212"/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51">
        <v>24</v>
      </c>
      <c r="B221" s="225" t="s">
        <v>235</v>
      </c>
      <c r="C221" s="241" t="s">
        <v>236</v>
      </c>
      <c r="D221" s="228" t="s">
        <v>205</v>
      </c>
      <c r="E221" s="232">
        <f>E224</f>
        <v>157.6875</v>
      </c>
      <c r="F221" s="236"/>
      <c r="G221" s="237">
        <f>ROUND(E221*F221,2)</f>
        <v>0</v>
      </c>
      <c r="H221" s="238" t="s">
        <v>188</v>
      </c>
      <c r="I221" s="254" t="s">
        <v>133</v>
      </c>
      <c r="J221" s="212"/>
      <c r="K221" s="212"/>
      <c r="L221" s="212"/>
      <c r="M221" s="212"/>
      <c r="N221" s="212"/>
      <c r="O221" s="212"/>
      <c r="P221" s="212"/>
      <c r="Q221" s="212"/>
      <c r="R221" s="212"/>
      <c r="S221" s="212"/>
      <c r="T221" s="212"/>
      <c r="U221" s="212"/>
      <c r="V221" s="212"/>
      <c r="W221" s="212"/>
      <c r="X221" s="212"/>
      <c r="Y221" s="212"/>
      <c r="Z221" s="212"/>
      <c r="AA221" s="212"/>
      <c r="AB221" s="212"/>
      <c r="AC221" s="212"/>
      <c r="AD221" s="212"/>
      <c r="AE221" s="212" t="s">
        <v>134</v>
      </c>
      <c r="AF221" s="212"/>
      <c r="AG221" s="212"/>
      <c r="AH221" s="212"/>
      <c r="AI221" s="212"/>
      <c r="AJ221" s="212"/>
      <c r="AK221" s="212"/>
      <c r="AL221" s="212"/>
      <c r="AM221" s="212">
        <v>21</v>
      </c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52"/>
      <c r="B222" s="226"/>
      <c r="C222" s="242" t="s">
        <v>230</v>
      </c>
      <c r="D222" s="229"/>
      <c r="E222" s="233"/>
      <c r="F222" s="237"/>
      <c r="G222" s="237"/>
      <c r="H222" s="238"/>
      <c r="I222" s="254"/>
      <c r="J222" s="212"/>
      <c r="K222" s="212"/>
      <c r="L222" s="212"/>
      <c r="M222" s="212"/>
      <c r="N222" s="212"/>
      <c r="O222" s="212"/>
      <c r="P222" s="212"/>
      <c r="Q222" s="212"/>
      <c r="R222" s="212"/>
      <c r="S222" s="212"/>
      <c r="T222" s="212"/>
      <c r="U222" s="212"/>
      <c r="V222" s="212"/>
      <c r="W222" s="212"/>
      <c r="X222" s="212"/>
      <c r="Y222" s="212"/>
      <c r="Z222" s="212"/>
      <c r="AA222" s="212"/>
      <c r="AB222" s="212"/>
      <c r="AC222" s="212"/>
      <c r="AD222" s="212"/>
      <c r="AE222" s="212"/>
      <c r="AF222" s="212"/>
      <c r="AG222" s="212"/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52"/>
      <c r="B223" s="226"/>
      <c r="C223" s="242" t="s">
        <v>270</v>
      </c>
      <c r="D223" s="229"/>
      <c r="E223" s="233"/>
      <c r="F223" s="237"/>
      <c r="G223" s="237"/>
      <c r="H223" s="238"/>
      <c r="I223" s="254"/>
      <c r="J223" s="212"/>
      <c r="K223" s="212"/>
      <c r="L223" s="212"/>
      <c r="M223" s="212"/>
      <c r="N223" s="212"/>
      <c r="O223" s="212"/>
      <c r="P223" s="212"/>
      <c r="Q223" s="212"/>
      <c r="R223" s="212"/>
      <c r="S223" s="212"/>
      <c r="T223" s="212"/>
      <c r="U223" s="212"/>
      <c r="V223" s="212"/>
      <c r="W223" s="212"/>
      <c r="X223" s="212"/>
      <c r="Y223" s="212"/>
      <c r="Z223" s="212"/>
      <c r="AA223" s="212"/>
      <c r="AB223" s="212"/>
      <c r="AC223" s="212"/>
      <c r="AD223" s="212"/>
      <c r="AE223" s="212"/>
      <c r="AF223" s="212"/>
      <c r="AG223" s="212"/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52"/>
      <c r="B224" s="226"/>
      <c r="C224" s="242" t="s">
        <v>282</v>
      </c>
      <c r="D224" s="229"/>
      <c r="E224" s="233">
        <v>157.6875</v>
      </c>
      <c r="F224" s="237"/>
      <c r="G224" s="237"/>
      <c r="H224" s="238"/>
      <c r="I224" s="254"/>
      <c r="J224" s="212"/>
      <c r="K224" s="212"/>
      <c r="L224" s="212"/>
      <c r="M224" s="212"/>
      <c r="N224" s="212"/>
      <c r="O224" s="212"/>
      <c r="P224" s="212"/>
      <c r="Q224" s="212"/>
      <c r="R224" s="212"/>
      <c r="S224" s="212"/>
      <c r="T224" s="212"/>
      <c r="U224" s="212"/>
      <c r="V224" s="212"/>
      <c r="W224" s="212"/>
      <c r="X224" s="212"/>
      <c r="Y224" s="212"/>
      <c r="Z224" s="212"/>
      <c r="AA224" s="212"/>
      <c r="AB224" s="212"/>
      <c r="AC224" s="212"/>
      <c r="AD224" s="212"/>
      <c r="AE224" s="212"/>
      <c r="AF224" s="212"/>
      <c r="AG224" s="212"/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52"/>
      <c r="B225" s="226"/>
      <c r="C225" s="305"/>
      <c r="D225" s="306"/>
      <c r="E225" s="307"/>
      <c r="F225" s="308"/>
      <c r="G225" s="309"/>
      <c r="H225" s="238"/>
      <c r="I225" s="254"/>
      <c r="J225" s="212"/>
      <c r="K225" s="212"/>
      <c r="L225" s="212"/>
      <c r="M225" s="212"/>
      <c r="N225" s="212"/>
      <c r="O225" s="212"/>
      <c r="P225" s="212"/>
      <c r="Q225" s="212"/>
      <c r="R225" s="212"/>
      <c r="S225" s="212"/>
      <c r="T225" s="212"/>
      <c r="U225" s="212"/>
      <c r="V225" s="212"/>
      <c r="W225" s="212"/>
      <c r="X225" s="212"/>
      <c r="Y225" s="212"/>
      <c r="Z225" s="212"/>
      <c r="AA225" s="212"/>
      <c r="AB225" s="212"/>
      <c r="AC225" s="212"/>
      <c r="AD225" s="212"/>
      <c r="AE225" s="212"/>
      <c r="AF225" s="212"/>
      <c r="AG225" s="212"/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52"/>
      <c r="B226" s="326" t="s">
        <v>237</v>
      </c>
      <c r="C226" s="327"/>
      <c r="D226" s="328"/>
      <c r="E226" s="329"/>
      <c r="F226" s="330"/>
      <c r="G226" s="331"/>
      <c r="H226" s="238"/>
      <c r="I226" s="254"/>
      <c r="J226" s="212"/>
      <c r="K226" s="212"/>
      <c r="L226" s="212"/>
      <c r="M226" s="212"/>
      <c r="N226" s="212"/>
      <c r="O226" s="212"/>
      <c r="P226" s="212"/>
      <c r="Q226" s="212"/>
      <c r="R226" s="212"/>
      <c r="S226" s="212"/>
      <c r="T226" s="212"/>
      <c r="U226" s="212"/>
      <c r="V226" s="212"/>
      <c r="W226" s="212"/>
      <c r="X226" s="212"/>
      <c r="Y226" s="212"/>
      <c r="Z226" s="212"/>
      <c r="AA226" s="212"/>
      <c r="AB226" s="212"/>
      <c r="AC226" s="212">
        <v>0</v>
      </c>
      <c r="AD226" s="212"/>
      <c r="AE226" s="212"/>
      <c r="AF226" s="212"/>
      <c r="AG226" s="212"/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51">
        <v>25</v>
      </c>
      <c r="B227" s="225" t="s">
        <v>238</v>
      </c>
      <c r="C227" s="241" t="s">
        <v>239</v>
      </c>
      <c r="D227" s="228" t="s">
        <v>205</v>
      </c>
      <c r="E227" s="232">
        <v>5.4375</v>
      </c>
      <c r="F227" s="236"/>
      <c r="G227" s="237">
        <f>ROUND(E227*F227,2)</f>
        <v>0</v>
      </c>
      <c r="H227" s="238" t="s">
        <v>188</v>
      </c>
      <c r="I227" s="254" t="s">
        <v>133</v>
      </c>
      <c r="J227" s="212"/>
      <c r="K227" s="212"/>
      <c r="L227" s="212"/>
      <c r="M227" s="212"/>
      <c r="N227" s="212"/>
      <c r="O227" s="212"/>
      <c r="P227" s="212"/>
      <c r="Q227" s="212"/>
      <c r="R227" s="212"/>
      <c r="S227" s="212"/>
      <c r="T227" s="212"/>
      <c r="U227" s="212"/>
      <c r="V227" s="212"/>
      <c r="W227" s="212"/>
      <c r="X227" s="212"/>
      <c r="Y227" s="212"/>
      <c r="Z227" s="212"/>
      <c r="AA227" s="212"/>
      <c r="AB227" s="212"/>
      <c r="AC227" s="212"/>
      <c r="AD227" s="212"/>
      <c r="AE227" s="212" t="s">
        <v>134</v>
      </c>
      <c r="AF227" s="212"/>
      <c r="AG227" s="212"/>
      <c r="AH227" s="212"/>
      <c r="AI227" s="212"/>
      <c r="AJ227" s="212"/>
      <c r="AK227" s="212"/>
      <c r="AL227" s="212"/>
      <c r="AM227" s="212">
        <v>21</v>
      </c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52"/>
      <c r="B228" s="226"/>
      <c r="C228" s="332" t="s">
        <v>240</v>
      </c>
      <c r="D228" s="333"/>
      <c r="E228" s="334"/>
      <c r="F228" s="335"/>
      <c r="G228" s="336"/>
      <c r="H228" s="238"/>
      <c r="I228" s="254"/>
      <c r="J228" s="212"/>
      <c r="K228" s="212"/>
      <c r="L228" s="212"/>
      <c r="M228" s="212"/>
      <c r="N228" s="212"/>
      <c r="O228" s="212"/>
      <c r="P228" s="212"/>
      <c r="Q228" s="212"/>
      <c r="R228" s="212"/>
      <c r="S228" s="212"/>
      <c r="T228" s="212"/>
      <c r="U228" s="212"/>
      <c r="V228" s="212"/>
      <c r="W228" s="212"/>
      <c r="X228" s="212"/>
      <c r="Y228" s="212"/>
      <c r="Z228" s="212"/>
      <c r="AA228" s="212"/>
      <c r="AB228" s="212"/>
      <c r="AC228" s="212"/>
      <c r="AD228" s="212"/>
      <c r="AE228" s="212"/>
      <c r="AF228" s="212"/>
      <c r="AG228" s="212"/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7" t="str">
        <f>C228</f>
        <v>Včetně případného složení na staveništní deponii.</v>
      </c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52"/>
      <c r="B229" s="226"/>
      <c r="C229" s="242" t="s">
        <v>230</v>
      </c>
      <c r="D229" s="229"/>
      <c r="E229" s="233"/>
      <c r="F229" s="237"/>
      <c r="G229" s="237"/>
      <c r="H229" s="238"/>
      <c r="I229" s="254"/>
      <c r="J229" s="212"/>
      <c r="K229" s="212"/>
      <c r="L229" s="212"/>
      <c r="M229" s="212"/>
      <c r="N229" s="212"/>
      <c r="O229" s="212"/>
      <c r="P229" s="212"/>
      <c r="Q229" s="212"/>
      <c r="R229" s="212"/>
      <c r="S229" s="212"/>
      <c r="T229" s="212"/>
      <c r="U229" s="212"/>
      <c r="V229" s="212"/>
      <c r="W229" s="212"/>
      <c r="X229" s="212"/>
      <c r="Y229" s="212"/>
      <c r="Z229" s="212"/>
      <c r="AA229" s="212"/>
      <c r="AB229" s="212"/>
      <c r="AC229" s="212"/>
      <c r="AD229" s="212"/>
      <c r="AE229" s="212"/>
      <c r="AF229" s="212"/>
      <c r="AG229" s="212"/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52"/>
      <c r="B230" s="226"/>
      <c r="C230" s="242" t="s">
        <v>270</v>
      </c>
      <c r="D230" s="229"/>
      <c r="E230" s="233"/>
      <c r="F230" s="237"/>
      <c r="G230" s="237"/>
      <c r="H230" s="238"/>
      <c r="I230" s="254"/>
      <c r="J230" s="212"/>
      <c r="K230" s="212"/>
      <c r="L230" s="212"/>
      <c r="M230" s="212"/>
      <c r="N230" s="212"/>
      <c r="O230" s="212"/>
      <c r="P230" s="212"/>
      <c r="Q230" s="212"/>
      <c r="R230" s="212"/>
      <c r="S230" s="212"/>
      <c r="T230" s="212"/>
      <c r="U230" s="212"/>
      <c r="V230" s="212"/>
      <c r="W230" s="212"/>
      <c r="X230" s="212"/>
      <c r="Y230" s="212"/>
      <c r="Z230" s="212"/>
      <c r="AA230" s="212"/>
      <c r="AB230" s="212"/>
      <c r="AC230" s="212"/>
      <c r="AD230" s="212"/>
      <c r="AE230" s="212"/>
      <c r="AF230" s="212"/>
      <c r="AG230" s="212"/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52"/>
      <c r="B231" s="226"/>
      <c r="C231" s="242" t="s">
        <v>281</v>
      </c>
      <c r="D231" s="229"/>
      <c r="E231" s="233">
        <v>5.4375</v>
      </c>
      <c r="F231" s="237"/>
      <c r="G231" s="237"/>
      <c r="H231" s="238"/>
      <c r="I231" s="254"/>
      <c r="J231" s="212"/>
      <c r="K231" s="212"/>
      <c r="L231" s="212"/>
      <c r="M231" s="212"/>
      <c r="N231" s="212"/>
      <c r="O231" s="212"/>
      <c r="P231" s="212"/>
      <c r="Q231" s="212"/>
      <c r="R231" s="212"/>
      <c r="S231" s="212"/>
      <c r="T231" s="212"/>
      <c r="U231" s="212"/>
      <c r="V231" s="212"/>
      <c r="W231" s="212"/>
      <c r="X231" s="212"/>
      <c r="Y231" s="212"/>
      <c r="Z231" s="212"/>
      <c r="AA231" s="212"/>
      <c r="AB231" s="212"/>
      <c r="AC231" s="212"/>
      <c r="AD231" s="212"/>
      <c r="AE231" s="212"/>
      <c r="AF231" s="212"/>
      <c r="AG231" s="212"/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52"/>
      <c r="B232" s="226"/>
      <c r="C232" s="305"/>
      <c r="D232" s="306"/>
      <c r="E232" s="307"/>
      <c r="F232" s="308"/>
      <c r="G232" s="309"/>
      <c r="H232" s="238"/>
      <c r="I232" s="254"/>
      <c r="J232" s="212"/>
      <c r="K232" s="212"/>
      <c r="L232" s="212"/>
      <c r="M232" s="212"/>
      <c r="N232" s="212"/>
      <c r="O232" s="212"/>
      <c r="P232" s="212"/>
      <c r="Q232" s="212"/>
      <c r="R232" s="212"/>
      <c r="S232" s="212"/>
      <c r="T232" s="212"/>
      <c r="U232" s="212"/>
      <c r="V232" s="212"/>
      <c r="W232" s="212"/>
      <c r="X232" s="212"/>
      <c r="Y232" s="212"/>
      <c r="Z232" s="212"/>
      <c r="AA232" s="212"/>
      <c r="AB232" s="212"/>
      <c r="AC232" s="212"/>
      <c r="AD232" s="212"/>
      <c r="AE232" s="212"/>
      <c r="AF232" s="212"/>
      <c r="AG232" s="212"/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51">
        <v>26</v>
      </c>
      <c r="B233" s="225" t="s">
        <v>241</v>
      </c>
      <c r="C233" s="241" t="s">
        <v>242</v>
      </c>
      <c r="D233" s="228" t="s">
        <v>205</v>
      </c>
      <c r="E233" s="232">
        <f>E236</f>
        <v>108.75</v>
      </c>
      <c r="F233" s="236"/>
      <c r="G233" s="237">
        <f>ROUND(E233*F233,2)</f>
        <v>0</v>
      </c>
      <c r="H233" s="238" t="s">
        <v>188</v>
      </c>
      <c r="I233" s="254" t="s">
        <v>133</v>
      </c>
      <c r="J233" s="212"/>
      <c r="K233" s="212"/>
      <c r="L233" s="212"/>
      <c r="M233" s="212"/>
      <c r="N233" s="212"/>
      <c r="O233" s="212"/>
      <c r="P233" s="212"/>
      <c r="Q233" s="212"/>
      <c r="R233" s="212"/>
      <c r="S233" s="212"/>
      <c r="T233" s="212"/>
      <c r="U233" s="212"/>
      <c r="V233" s="212"/>
      <c r="W233" s="212"/>
      <c r="X233" s="212"/>
      <c r="Y233" s="212"/>
      <c r="Z233" s="212"/>
      <c r="AA233" s="212"/>
      <c r="AB233" s="212"/>
      <c r="AC233" s="212"/>
      <c r="AD233" s="212"/>
      <c r="AE233" s="212" t="s">
        <v>134</v>
      </c>
      <c r="AF233" s="212"/>
      <c r="AG233" s="212"/>
      <c r="AH233" s="212"/>
      <c r="AI233" s="212"/>
      <c r="AJ233" s="212"/>
      <c r="AK233" s="212"/>
      <c r="AL233" s="212"/>
      <c r="AM233" s="212">
        <v>21</v>
      </c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52"/>
      <c r="B234" s="226"/>
      <c r="C234" s="242" t="s">
        <v>230</v>
      </c>
      <c r="D234" s="229"/>
      <c r="E234" s="233"/>
      <c r="F234" s="237"/>
      <c r="G234" s="237"/>
      <c r="H234" s="238"/>
      <c r="I234" s="254"/>
      <c r="J234" s="212"/>
      <c r="K234" s="212"/>
      <c r="L234" s="212"/>
      <c r="M234" s="212"/>
      <c r="N234" s="212"/>
      <c r="O234" s="212"/>
      <c r="P234" s="212"/>
      <c r="Q234" s="212"/>
      <c r="R234" s="212"/>
      <c r="S234" s="212"/>
      <c r="T234" s="212"/>
      <c r="U234" s="212"/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/>
      <c r="AF234" s="212"/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52"/>
      <c r="B235" s="226"/>
      <c r="C235" s="242" t="s">
        <v>270</v>
      </c>
      <c r="D235" s="229"/>
      <c r="E235" s="233"/>
      <c r="F235" s="237"/>
      <c r="G235" s="237"/>
      <c r="H235" s="238"/>
      <c r="I235" s="254"/>
      <c r="J235" s="212"/>
      <c r="K235" s="212"/>
      <c r="L235" s="212"/>
      <c r="M235" s="212"/>
      <c r="N235" s="212"/>
      <c r="O235" s="212"/>
      <c r="P235" s="212"/>
      <c r="Q235" s="212"/>
      <c r="R235" s="212"/>
      <c r="S235" s="212"/>
      <c r="T235" s="212"/>
      <c r="U235" s="212"/>
      <c r="V235" s="212"/>
      <c r="W235" s="212"/>
      <c r="X235" s="212"/>
      <c r="Y235" s="212"/>
      <c r="Z235" s="212"/>
      <c r="AA235" s="212"/>
      <c r="AB235" s="212"/>
      <c r="AC235" s="212"/>
      <c r="AD235" s="212"/>
      <c r="AE235" s="212"/>
      <c r="AF235" s="212"/>
      <c r="AG235" s="212"/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52"/>
      <c r="B236" s="226"/>
      <c r="C236" s="242" t="s">
        <v>283</v>
      </c>
      <c r="D236" s="229"/>
      <c r="E236" s="233">
        <v>108.75</v>
      </c>
      <c r="F236" s="237"/>
      <c r="G236" s="237"/>
      <c r="H236" s="238"/>
      <c r="I236" s="254"/>
      <c r="J236" s="212"/>
      <c r="K236" s="212"/>
      <c r="L236" s="212"/>
      <c r="M236" s="212"/>
      <c r="N236" s="212"/>
      <c r="O236" s="212"/>
      <c r="P236" s="212"/>
      <c r="Q236" s="212"/>
      <c r="R236" s="212"/>
      <c r="S236" s="212"/>
      <c r="T236" s="212"/>
      <c r="U236" s="212"/>
      <c r="V236" s="212"/>
      <c r="W236" s="212"/>
      <c r="X236" s="212"/>
      <c r="Y236" s="212"/>
      <c r="Z236" s="212"/>
      <c r="AA236" s="212"/>
      <c r="AB236" s="212"/>
      <c r="AC236" s="212"/>
      <c r="AD236" s="212"/>
      <c r="AE236" s="212"/>
      <c r="AF236" s="212"/>
      <c r="AG236" s="212"/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52"/>
      <c r="B237" s="226"/>
      <c r="C237" s="305"/>
      <c r="D237" s="306"/>
      <c r="E237" s="307"/>
      <c r="F237" s="308"/>
      <c r="G237" s="309"/>
      <c r="H237" s="238"/>
      <c r="I237" s="254"/>
      <c r="J237" s="212"/>
      <c r="K237" s="212"/>
      <c r="L237" s="212"/>
      <c r="M237" s="212"/>
      <c r="N237" s="212"/>
      <c r="O237" s="212"/>
      <c r="P237" s="212"/>
      <c r="Q237" s="212"/>
      <c r="R237" s="212"/>
      <c r="S237" s="212"/>
      <c r="T237" s="212"/>
      <c r="U237" s="212"/>
      <c r="V237" s="212"/>
      <c r="W237" s="212"/>
      <c r="X237" s="212"/>
      <c r="Y237" s="212"/>
      <c r="Z237" s="212"/>
      <c r="AA237" s="212"/>
      <c r="AB237" s="212"/>
      <c r="AC237" s="212"/>
      <c r="AD237" s="212"/>
      <c r="AE237" s="212"/>
      <c r="AF237" s="212"/>
      <c r="AG237" s="212"/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52"/>
      <c r="B238" s="326" t="s">
        <v>243</v>
      </c>
      <c r="C238" s="327"/>
      <c r="D238" s="328"/>
      <c r="E238" s="329"/>
      <c r="F238" s="330"/>
      <c r="G238" s="331"/>
      <c r="H238" s="238"/>
      <c r="I238" s="254"/>
      <c r="J238" s="212"/>
      <c r="K238" s="212"/>
      <c r="L238" s="212"/>
      <c r="M238" s="212"/>
      <c r="N238" s="212"/>
      <c r="O238" s="212"/>
      <c r="P238" s="212"/>
      <c r="Q238" s="212"/>
      <c r="R238" s="212"/>
      <c r="S238" s="212"/>
      <c r="T238" s="212"/>
      <c r="U238" s="212"/>
      <c r="V238" s="212"/>
      <c r="W238" s="212"/>
      <c r="X238" s="212"/>
      <c r="Y238" s="212"/>
      <c r="Z238" s="212"/>
      <c r="AA238" s="212"/>
      <c r="AB238" s="212"/>
      <c r="AC238" s="212">
        <v>0</v>
      </c>
      <c r="AD238" s="212"/>
      <c r="AE238" s="212"/>
      <c r="AF238" s="212"/>
      <c r="AG238" s="212"/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51">
        <v>27</v>
      </c>
      <c r="B239" s="225" t="s">
        <v>244</v>
      </c>
      <c r="C239" s="241" t="s">
        <v>245</v>
      </c>
      <c r="D239" s="228" t="s">
        <v>205</v>
      </c>
      <c r="E239" s="232">
        <f>E242</f>
        <v>5.4375</v>
      </c>
      <c r="F239" s="236"/>
      <c r="G239" s="237">
        <f>ROUND(E239*F239,2)</f>
        <v>0</v>
      </c>
      <c r="H239" s="238" t="s">
        <v>188</v>
      </c>
      <c r="I239" s="254" t="s">
        <v>133</v>
      </c>
      <c r="J239" s="212"/>
      <c r="K239" s="212"/>
      <c r="L239" s="212"/>
      <c r="M239" s="212"/>
      <c r="N239" s="212"/>
      <c r="O239" s="212"/>
      <c r="P239" s="212"/>
      <c r="Q239" s="212"/>
      <c r="R239" s="212"/>
      <c r="S239" s="212"/>
      <c r="T239" s="212"/>
      <c r="U239" s="212"/>
      <c r="V239" s="212"/>
      <c r="W239" s="212"/>
      <c r="X239" s="212"/>
      <c r="Y239" s="212"/>
      <c r="Z239" s="212"/>
      <c r="AA239" s="212"/>
      <c r="AB239" s="212"/>
      <c r="AC239" s="212"/>
      <c r="AD239" s="212"/>
      <c r="AE239" s="212" t="s">
        <v>134</v>
      </c>
      <c r="AF239" s="212"/>
      <c r="AG239" s="212"/>
      <c r="AH239" s="212"/>
      <c r="AI239" s="212"/>
      <c r="AJ239" s="212"/>
      <c r="AK239" s="212"/>
      <c r="AL239" s="212"/>
      <c r="AM239" s="212">
        <v>21</v>
      </c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52"/>
      <c r="B240" s="226"/>
      <c r="C240" s="242" t="s">
        <v>230</v>
      </c>
      <c r="D240" s="229"/>
      <c r="E240" s="233"/>
      <c r="F240" s="237"/>
      <c r="G240" s="237"/>
      <c r="H240" s="238"/>
      <c r="I240" s="254"/>
      <c r="J240" s="212"/>
      <c r="K240" s="212"/>
      <c r="L240" s="212"/>
      <c r="M240" s="212"/>
      <c r="N240" s="212"/>
      <c r="O240" s="212"/>
      <c r="P240" s="212"/>
      <c r="Q240" s="212"/>
      <c r="R240" s="212"/>
      <c r="S240" s="212"/>
      <c r="T240" s="212"/>
      <c r="U240" s="212"/>
      <c r="V240" s="212"/>
      <c r="W240" s="212"/>
      <c r="X240" s="212"/>
      <c r="Y240" s="212"/>
      <c r="Z240" s="212"/>
      <c r="AA240" s="212"/>
      <c r="AB240" s="212"/>
      <c r="AC240" s="212"/>
      <c r="AD240" s="212"/>
      <c r="AE240" s="212"/>
      <c r="AF240" s="212"/>
      <c r="AG240" s="212"/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52"/>
      <c r="B241" s="226"/>
      <c r="C241" s="242" t="s">
        <v>270</v>
      </c>
      <c r="D241" s="229"/>
      <c r="E241" s="233"/>
      <c r="F241" s="237"/>
      <c r="G241" s="237"/>
      <c r="H241" s="238"/>
      <c r="I241" s="254"/>
      <c r="J241" s="212"/>
      <c r="K241" s="212"/>
      <c r="L241" s="212"/>
      <c r="M241" s="212"/>
      <c r="N241" s="212"/>
      <c r="O241" s="212"/>
      <c r="P241" s="212"/>
      <c r="Q241" s="212"/>
      <c r="R241" s="212"/>
      <c r="S241" s="212"/>
      <c r="T241" s="212"/>
      <c r="U241" s="212"/>
      <c r="V241" s="212"/>
      <c r="W241" s="212"/>
      <c r="X241" s="212"/>
      <c r="Y241" s="212"/>
      <c r="Z241" s="212"/>
      <c r="AA241" s="212"/>
      <c r="AB241" s="212"/>
      <c r="AC241" s="212"/>
      <c r="AD241" s="212"/>
      <c r="AE241" s="212"/>
      <c r="AF241" s="212"/>
      <c r="AG241" s="212"/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52"/>
      <c r="B242" s="226"/>
      <c r="C242" s="242" t="s">
        <v>281</v>
      </c>
      <c r="D242" s="229"/>
      <c r="E242" s="233">
        <v>5.4375</v>
      </c>
      <c r="F242" s="237"/>
      <c r="G242" s="237"/>
      <c r="H242" s="238"/>
      <c r="I242" s="254"/>
      <c r="J242" s="212"/>
      <c r="K242" s="212"/>
      <c r="L242" s="212"/>
      <c r="M242" s="212"/>
      <c r="N242" s="212"/>
      <c r="O242" s="212"/>
      <c r="P242" s="212"/>
      <c r="Q242" s="212"/>
      <c r="R242" s="212"/>
      <c r="S242" s="212"/>
      <c r="T242" s="212"/>
      <c r="U242" s="212"/>
      <c r="V242" s="212"/>
      <c r="W242" s="212"/>
      <c r="X242" s="212"/>
      <c r="Y242" s="212"/>
      <c r="Z242" s="212"/>
      <c r="AA242" s="212"/>
      <c r="AB242" s="212"/>
      <c r="AC242" s="212"/>
      <c r="AD242" s="212"/>
      <c r="AE242" s="212"/>
      <c r="AF242" s="212"/>
      <c r="AG242" s="212"/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52"/>
      <c r="B243" s="226"/>
      <c r="C243" s="305"/>
      <c r="D243" s="306"/>
      <c r="E243" s="307"/>
      <c r="F243" s="308"/>
      <c r="G243" s="309"/>
      <c r="H243" s="238"/>
      <c r="I243" s="254"/>
      <c r="J243" s="212"/>
      <c r="K243" s="212"/>
      <c r="L243" s="212"/>
      <c r="M243" s="212"/>
      <c r="N243" s="212"/>
      <c r="O243" s="212"/>
      <c r="P243" s="212"/>
      <c r="Q243" s="212"/>
      <c r="R243" s="212"/>
      <c r="S243" s="212"/>
      <c r="T243" s="212"/>
      <c r="U243" s="212"/>
      <c r="V243" s="212"/>
      <c r="W243" s="212"/>
      <c r="X243" s="212"/>
      <c r="Y243" s="212"/>
      <c r="Z243" s="212"/>
      <c r="AA243" s="212"/>
      <c r="AB243" s="212"/>
      <c r="AC243" s="212"/>
      <c r="AD243" s="212"/>
      <c r="AE243" s="212"/>
      <c r="AF243" s="212"/>
      <c r="AG243" s="212"/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x14ac:dyDescent="0.2">
      <c r="A244" s="250" t="s">
        <v>112</v>
      </c>
      <c r="B244" s="224" t="s">
        <v>84</v>
      </c>
      <c r="C244" s="240" t="s">
        <v>85</v>
      </c>
      <c r="D244" s="227"/>
      <c r="E244" s="231"/>
      <c r="F244" s="318">
        <f>SUM(G245:G246)</f>
        <v>0</v>
      </c>
      <c r="G244" s="319"/>
      <c r="H244" s="267"/>
      <c r="I244" s="253"/>
      <c r="AE244" t="s">
        <v>113</v>
      </c>
    </row>
    <row r="245" spans="1:60" outlineLevel="1" x14ac:dyDescent="0.2">
      <c r="A245" s="251">
        <v>28</v>
      </c>
      <c r="B245" s="225" t="s">
        <v>246</v>
      </c>
      <c r="C245" s="241" t="s">
        <v>247</v>
      </c>
      <c r="D245" s="228" t="s">
        <v>115</v>
      </c>
      <c r="E245" s="232">
        <v>1</v>
      </c>
      <c r="F245" s="236"/>
      <c r="G245" s="237">
        <f>ROUND(E245*F245,2)</f>
        <v>0</v>
      </c>
      <c r="H245" s="238"/>
      <c r="I245" s="254" t="s">
        <v>133</v>
      </c>
      <c r="J245" s="212"/>
      <c r="K245" s="212"/>
      <c r="L245" s="212"/>
      <c r="M245" s="212"/>
      <c r="N245" s="212"/>
      <c r="O245" s="212"/>
      <c r="P245" s="212"/>
      <c r="Q245" s="212"/>
      <c r="R245" s="212"/>
      <c r="S245" s="212"/>
      <c r="T245" s="212"/>
      <c r="U245" s="212"/>
      <c r="V245" s="212"/>
      <c r="W245" s="212"/>
      <c r="X245" s="212"/>
      <c r="Y245" s="212"/>
      <c r="Z245" s="212"/>
      <c r="AA245" s="212"/>
      <c r="AB245" s="212"/>
      <c r="AC245" s="212"/>
      <c r="AD245" s="212"/>
      <c r="AE245" s="212" t="s">
        <v>134</v>
      </c>
      <c r="AF245" s="212"/>
      <c r="AG245" s="212"/>
      <c r="AH245" s="212"/>
      <c r="AI245" s="212"/>
      <c r="AJ245" s="212"/>
      <c r="AK245" s="212"/>
      <c r="AL245" s="212"/>
      <c r="AM245" s="212">
        <v>21</v>
      </c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ht="13.5" outlineLevel="1" thickBot="1" x14ac:dyDescent="0.25">
      <c r="A246" s="260"/>
      <c r="B246" s="261"/>
      <c r="C246" s="337" t="s">
        <v>248</v>
      </c>
      <c r="D246" s="338"/>
      <c r="E246" s="339"/>
      <c r="F246" s="340"/>
      <c r="G246" s="341"/>
      <c r="H246" s="262"/>
      <c r="I246" s="263"/>
      <c r="J246" s="212"/>
      <c r="K246" s="212"/>
      <c r="L246" s="212"/>
      <c r="M246" s="212"/>
      <c r="N246" s="212"/>
      <c r="O246" s="212"/>
      <c r="P246" s="212"/>
      <c r="Q246" s="212"/>
      <c r="R246" s="212"/>
      <c r="S246" s="212"/>
      <c r="T246" s="212"/>
      <c r="U246" s="212"/>
      <c r="V246" s="212"/>
      <c r="W246" s="212"/>
      <c r="X246" s="212"/>
      <c r="Y246" s="212"/>
      <c r="Z246" s="212"/>
      <c r="AA246" s="212"/>
      <c r="AB246" s="212"/>
      <c r="AC246" s="212"/>
      <c r="AD246" s="212"/>
      <c r="AE246" s="212"/>
      <c r="AF246" s="212"/>
      <c r="AG246" s="212"/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7" t="str">
        <f>C246</f>
        <v>Náklady na vyhotovení dokumentace skutečného provedení stavby a její předání objednateli v požadované formě a požadovaném počtu.</v>
      </c>
      <c r="BB246" s="212"/>
      <c r="BC246" s="212"/>
      <c r="BD246" s="212"/>
      <c r="BE246" s="212"/>
      <c r="BF246" s="212"/>
      <c r="BG246" s="212"/>
      <c r="BH246" s="212"/>
    </row>
    <row r="247" spans="1:60" hidden="1" x14ac:dyDescent="0.2">
      <c r="A247" s="54"/>
      <c r="B247" s="61" t="s">
        <v>250</v>
      </c>
      <c r="C247" s="244" t="s">
        <v>250</v>
      </c>
      <c r="D247" s="215"/>
      <c r="E247" s="213"/>
      <c r="F247" s="213"/>
      <c r="G247" s="213"/>
      <c r="H247" s="213"/>
      <c r="I247" s="214"/>
    </row>
    <row r="248" spans="1:60" hidden="1" x14ac:dyDescent="0.2">
      <c r="A248" s="245"/>
      <c r="B248" s="246" t="s">
        <v>249</v>
      </c>
      <c r="C248" s="247"/>
      <c r="D248" s="248"/>
      <c r="E248" s="245"/>
      <c r="F248" s="245"/>
      <c r="G248" s="249">
        <f>F8+F23+F110+F135+F176+F185+F197+F202+F244</f>
        <v>0</v>
      </c>
      <c r="H248" s="46"/>
      <c r="I248" s="46"/>
      <c r="AN248">
        <v>15</v>
      </c>
      <c r="AO248">
        <v>21</v>
      </c>
    </row>
    <row r="249" spans="1:60" x14ac:dyDescent="0.2">
      <c r="A249" s="46"/>
      <c r="B249" s="239"/>
      <c r="C249" s="239"/>
      <c r="D249" s="191"/>
      <c r="E249" s="46"/>
      <c r="F249" s="46"/>
      <c r="G249" s="46"/>
      <c r="H249" s="46"/>
      <c r="I249" s="46"/>
      <c r="AN249">
        <f>SUMIF(AM8:AM248,AN248,G8:G248)</f>
        <v>0</v>
      </c>
      <c r="AO249">
        <f>SUMIF(AM8:AM248,AO248,G8:G248)</f>
        <v>0</v>
      </c>
    </row>
    <row r="250" spans="1:60" x14ac:dyDescent="0.2">
      <c r="D250" s="190"/>
    </row>
    <row r="251" spans="1:60" x14ac:dyDescent="0.2">
      <c r="D251" s="190"/>
    </row>
    <row r="252" spans="1:60" x14ac:dyDescent="0.2">
      <c r="D252" s="190"/>
    </row>
    <row r="253" spans="1:60" x14ac:dyDescent="0.2">
      <c r="D253" s="190"/>
    </row>
    <row r="254" spans="1:60" x14ac:dyDescent="0.2">
      <c r="D254" s="190"/>
    </row>
    <row r="255" spans="1:60" x14ac:dyDescent="0.2">
      <c r="D255" s="190"/>
    </row>
    <row r="256" spans="1:60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</sheetData>
  <mergeCells count="70">
    <mergeCell ref="C243:G243"/>
    <mergeCell ref="F244:G244"/>
    <mergeCell ref="C246:G246"/>
    <mergeCell ref="B238:G238"/>
    <mergeCell ref="C208:G208"/>
    <mergeCell ref="C209:G209"/>
    <mergeCell ref="C213:G213"/>
    <mergeCell ref="B214:G214"/>
    <mergeCell ref="C216:G216"/>
    <mergeCell ref="C220:G220"/>
    <mergeCell ref="C225:G225"/>
    <mergeCell ref="B226:G226"/>
    <mergeCell ref="C228:G228"/>
    <mergeCell ref="C232:G232"/>
    <mergeCell ref="C237:G237"/>
    <mergeCell ref="C207:G207"/>
    <mergeCell ref="B190:G190"/>
    <mergeCell ref="B191:G191"/>
    <mergeCell ref="C196:G196"/>
    <mergeCell ref="F197:G197"/>
    <mergeCell ref="B198:G198"/>
    <mergeCell ref="B199:G199"/>
    <mergeCell ref="C201:G201"/>
    <mergeCell ref="F202:G202"/>
    <mergeCell ref="B203:G203"/>
    <mergeCell ref="B204:G204"/>
    <mergeCell ref="C206:G206"/>
    <mergeCell ref="C189:G189"/>
    <mergeCell ref="B164:G164"/>
    <mergeCell ref="B165:G165"/>
    <mergeCell ref="C173:G173"/>
    <mergeCell ref="C175:G175"/>
    <mergeCell ref="F176:G176"/>
    <mergeCell ref="B177:G177"/>
    <mergeCell ref="B178:G178"/>
    <mergeCell ref="B179:G179"/>
    <mergeCell ref="C184:G184"/>
    <mergeCell ref="F185:G185"/>
    <mergeCell ref="C163:G163"/>
    <mergeCell ref="C130:G130"/>
    <mergeCell ref="F135:G135"/>
    <mergeCell ref="B136:G136"/>
    <mergeCell ref="B137:G137"/>
    <mergeCell ref="C145:G145"/>
    <mergeCell ref="B146:G146"/>
    <mergeCell ref="C157:G157"/>
    <mergeCell ref="B158:G158"/>
    <mergeCell ref="B159:G159"/>
    <mergeCell ref="C94:G94"/>
    <mergeCell ref="C109:G109"/>
    <mergeCell ref="F110:G110"/>
    <mergeCell ref="B111:G111"/>
    <mergeCell ref="B112:G112"/>
    <mergeCell ref="C114:G114"/>
    <mergeCell ref="B115:G115"/>
    <mergeCell ref="B116:G116"/>
    <mergeCell ref="B117:G117"/>
    <mergeCell ref="C125:G125"/>
    <mergeCell ref="C71:G71"/>
    <mergeCell ref="A1:G1"/>
    <mergeCell ref="C7:G7"/>
    <mergeCell ref="F8:G8"/>
    <mergeCell ref="C22:G22"/>
    <mergeCell ref="F23:G23"/>
    <mergeCell ref="B24:G24"/>
    <mergeCell ref="B25:G25"/>
    <mergeCell ref="C29:G29"/>
    <mergeCell ref="C51:G51"/>
    <mergeCell ref="C56:G56"/>
    <mergeCell ref="C67:G6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101</vt:lpstr>
      <vt:lpstr>101 01.01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'101 01.01 Pol'!Oblast_tisku</vt:lpstr>
      <vt:lpstr>'Rekapitulace Objekt 101'!Oblast_tisku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Neupauer</cp:lastModifiedBy>
  <cp:lastPrinted>2012-06-29T07:38:16Z</cp:lastPrinted>
  <dcterms:created xsi:type="dcterms:W3CDTF">2009-04-08T07:15:50Z</dcterms:created>
  <dcterms:modified xsi:type="dcterms:W3CDTF">2016-09-20T06:33:24Z</dcterms:modified>
</cp:coreProperties>
</file>