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11490" windowHeight="12285" activeTab="0"/>
  </bookViews>
  <sheets>
    <sheet name=" revize, op" sheetId="1" r:id="rId1"/>
  </sheets>
  <definedNames/>
  <calcPr fullCalcOnLoad="1"/>
</workbook>
</file>

<file path=xl/sharedStrings.xml><?xml version="1.0" encoding="utf-8"?>
<sst xmlns="http://schemas.openxmlformats.org/spreadsheetml/2006/main" count="387" uniqueCount="153">
  <si>
    <t>TNS</t>
  </si>
  <si>
    <t>odborná prohlídka kotelny</t>
  </si>
  <si>
    <t>revize plyn.zařízení kot.</t>
  </si>
  <si>
    <t>kontrola plyn.zařízení</t>
  </si>
  <si>
    <t>revize komínů</t>
  </si>
  <si>
    <t>seřízení hořáků</t>
  </si>
  <si>
    <t>měření emisí</t>
  </si>
  <si>
    <t>Expander OK Žilina, 6 300 l</t>
  </si>
  <si>
    <t>Vzdušník kompresoru, 150 l</t>
  </si>
  <si>
    <t>elektro - PK</t>
  </si>
  <si>
    <t>elektro - PS menza</t>
  </si>
  <si>
    <t>elektro - PS A1</t>
  </si>
  <si>
    <t>elektro - PS A2</t>
  </si>
  <si>
    <t>elektro - PS A3</t>
  </si>
  <si>
    <t>elektro - RS</t>
  </si>
  <si>
    <t>elektro - PS tělocvična</t>
  </si>
  <si>
    <t>expander stojatý Reflex, 600 l.</t>
  </si>
  <si>
    <t>----</t>
  </si>
  <si>
    <t>expander stojatý Reflex, 300 l.</t>
  </si>
  <si>
    <t>elektro PK Sladkého</t>
  </si>
  <si>
    <t>elektro Reg. st. Plynu</t>
  </si>
  <si>
    <t>Výměník tepla stojatý JAD</t>
  </si>
  <si>
    <t>12N1691002</t>
  </si>
  <si>
    <t>12N1691001</t>
  </si>
  <si>
    <t>Reflex, 300 l</t>
  </si>
  <si>
    <t>Reflex, 33 l</t>
  </si>
  <si>
    <t>28.72012</t>
  </si>
  <si>
    <t>elektro</t>
  </si>
  <si>
    <t>Expandomat CIMMERE-Italie, 200 l.</t>
  </si>
  <si>
    <t>expandomat Zilmet-Italie, 35 l.</t>
  </si>
  <si>
    <t>Nádoba PPOV OK Žilina PL/57-VL/42</t>
  </si>
  <si>
    <t>Expandomat Retex N-Wihkerman, 80 l.</t>
  </si>
  <si>
    <t>Expansní nádoba Reflex N, 400 l</t>
  </si>
  <si>
    <t>Expanzní nádoba Reflex, 800 l.</t>
  </si>
  <si>
    <t>expander Reflex, 200l.</t>
  </si>
  <si>
    <t xml:space="preserve"> </t>
  </si>
  <si>
    <t>18 716/ 1979</t>
  </si>
  <si>
    <t>5 788/1980</t>
  </si>
  <si>
    <t>8 512/1980</t>
  </si>
  <si>
    <t>04E071450021/2004</t>
  </si>
  <si>
    <t>04E100150472/2004</t>
  </si>
  <si>
    <t>04E091450004/2004</t>
  </si>
  <si>
    <t>09J101560907/2009</t>
  </si>
  <si>
    <t>09J101560905/2009</t>
  </si>
  <si>
    <t>09J080760254/2009</t>
  </si>
  <si>
    <t>12M051481895/2012</t>
  </si>
  <si>
    <t>225/0751941/2001</t>
  </si>
  <si>
    <t>225/0751945/2001</t>
  </si>
  <si>
    <t>98358/2001</t>
  </si>
  <si>
    <t>98360/2001</t>
  </si>
  <si>
    <t>D 072101629/2002</t>
  </si>
  <si>
    <t>09J022660512/2009</t>
  </si>
  <si>
    <t>05F0617-50083/2005</t>
  </si>
  <si>
    <t>05F084707/2003</t>
  </si>
  <si>
    <t xml:space="preserve"> 16.11.2016</t>
  </si>
  <si>
    <t>pravidelná kontrola kotlů 194/2013 Sb</t>
  </si>
  <si>
    <t>servis reg.sta. plynu 3x/rok</t>
  </si>
  <si>
    <t>2019</t>
  </si>
  <si>
    <t>2017</t>
  </si>
  <si>
    <t>2018</t>
  </si>
  <si>
    <t>15.8.2016</t>
  </si>
  <si>
    <t>26.8.2016</t>
  </si>
  <si>
    <t>27.7.2016</t>
  </si>
  <si>
    <t>24.7.2016</t>
  </si>
  <si>
    <t>2020</t>
  </si>
  <si>
    <t>12.11.2016</t>
  </si>
  <si>
    <t>Plán</t>
  </si>
  <si>
    <t>Poslední provedená</t>
  </si>
  <si>
    <t>Výchozí</t>
  </si>
  <si>
    <t xml:space="preserve">Provozní-provedená </t>
  </si>
  <si>
    <t>Provozní-plán</t>
  </si>
  <si>
    <t>Vnitř./těsn.-prov.</t>
  </si>
  <si>
    <t>Vnitř./těsn.-plán</t>
  </si>
  <si>
    <t>Tlaková-provedená</t>
  </si>
  <si>
    <t>Tlaková-plán</t>
  </si>
  <si>
    <t>Jednotková cena (v Kč bez DPH)</t>
  </si>
  <si>
    <t>Roční náklady celkem (v Kč bez DPH)</t>
  </si>
  <si>
    <t>Výrob.číslo/rok výroby</t>
  </si>
  <si>
    <t>Roční náklady Plynová kotelna  Vinařská 5, celkem</t>
  </si>
  <si>
    <t>Plynová kotelna Vinařská 499/5, Brno</t>
  </si>
  <si>
    <t>Zařízení</t>
  </si>
  <si>
    <t>Plynová kotelna Klácelova 282/2, 602 00 Brno - Stránice</t>
  </si>
  <si>
    <t>Plynová kotelna Veveří 471/29, 602 00 Brno</t>
  </si>
  <si>
    <t>Plynová kotelna Náměstí Míru 376/4, 602 00 Brno</t>
  </si>
  <si>
    <t>Plynová kotelna Grohova 108/11, 602 00 Brno</t>
  </si>
  <si>
    <t>Pouze měřidla pro odečty</t>
  </si>
  <si>
    <t>Měsíční paušál za pravidelně poskytované služby (v Kč bez DPH)</t>
  </si>
  <si>
    <t>Měsíční paušál v Kč bez DPH</t>
  </si>
  <si>
    <t>Plynová kotelna Vinařská</t>
  </si>
  <si>
    <t>Výměníková stanice tepla Bří. Žůrků</t>
  </si>
  <si>
    <t>Plynová kotelna Sladkého</t>
  </si>
  <si>
    <t>Plynová kotelna Klácelova</t>
  </si>
  <si>
    <t>Parní výměníková stanice Tvrdého</t>
  </si>
  <si>
    <t>Plynová kotelna Veveří</t>
  </si>
  <si>
    <t>Plynová kotelna Náměstí Míru</t>
  </si>
  <si>
    <t>Plynová kotelna Lomená</t>
  </si>
  <si>
    <t>Plynová kotelna Nádražní</t>
  </si>
  <si>
    <t>Předávací stanice tepla Kounicova</t>
  </si>
  <si>
    <t>Plynová kotelna Grohova</t>
  </si>
  <si>
    <t>Plynová kotelna Čejkova</t>
  </si>
  <si>
    <t>Veveří 158/70, Brno</t>
  </si>
  <si>
    <t>Žerotínovo nám. 617/9, Brno</t>
  </si>
  <si>
    <t>Komenského nám. 2, Brno</t>
  </si>
  <si>
    <t>Lipová 507/41a, Brno</t>
  </si>
  <si>
    <t>Kotlářská 267/2, Brno</t>
  </si>
  <si>
    <t>Cikháj 45, Žďár n. Sázavou</t>
  </si>
  <si>
    <t>Roční náklady na pravidelně poskytované služby celkem</t>
  </si>
  <si>
    <t>HODNOTÍCÍ TABULKA</t>
  </si>
  <si>
    <t>Uchazeč vyplní POUZE jednotkové ceny v červeně podbarvených polích!!!!!</t>
  </si>
  <si>
    <t>Prov.-prov.</t>
  </si>
  <si>
    <t>Prov.-plán</t>
  </si>
  <si>
    <t>Vnitř.-prov.</t>
  </si>
  <si>
    <t>Plynová kotelna Sladkého 13, Brno</t>
  </si>
  <si>
    <t>Těsn.-prov.</t>
  </si>
  <si>
    <t>Těsn.-plán</t>
  </si>
  <si>
    <t>Roční náklady Plynová kotelna Sladkého 13, celkem</t>
  </si>
  <si>
    <t>Výměníková stanice tepla Bří Žůrků 591/5, Brno</t>
  </si>
  <si>
    <t>Roční náklady Výměníková stanice tepla Bří Žůrků 591/5, celkem</t>
  </si>
  <si>
    <t>Předávací stanice tepla Mánesova</t>
  </si>
  <si>
    <t>Parní výměníková stanice Tvrdého 5, Brno</t>
  </si>
  <si>
    <t>Roční náklady Parní výměníková stanice Tvrdého 5, Brno</t>
  </si>
  <si>
    <t>18 715/1979</t>
  </si>
  <si>
    <t>11A/4917401/1999</t>
  </si>
  <si>
    <t>11A/3550002/1999</t>
  </si>
  <si>
    <t>11A/1273780/1999</t>
  </si>
  <si>
    <t>18336/1999</t>
  </si>
  <si>
    <t>Plynová kotelna Lomená 633/48, Brno</t>
  </si>
  <si>
    <t>Roční náklady Plynová kotelna Lomená 633/48, Brno, celkem</t>
  </si>
  <si>
    <t>Vnitř..-plán</t>
  </si>
  <si>
    <t>Tlak.-prov.</t>
  </si>
  <si>
    <t>Tlak.-plán</t>
  </si>
  <si>
    <t>Předávací stanice tepla Kounicova 507/50, Brno</t>
  </si>
  <si>
    <t>Roční  náklady Předávací stanice tepla Kounicova 507/5, Brno, celkem</t>
  </si>
  <si>
    <t>Plynová kotelna Čejkova 2850/21, Brno</t>
  </si>
  <si>
    <t>Roční náklady Plynová kotelna Čjekova 2850/21, Brno, celkem</t>
  </si>
  <si>
    <t>Roční náklady Plynová kotelna Grohova 108/11, Brno, celkem</t>
  </si>
  <si>
    <t>Roční náklady Plynová kotelna Náměstí Míru 376/4, Brno, celkem</t>
  </si>
  <si>
    <t>Roční náklady Plynová kotelna Veveří 471/29, Brno, celkem</t>
  </si>
  <si>
    <t>Roční náklady Plynová kotelna Klácelova 282/2, Brno, celkem</t>
  </si>
  <si>
    <t>Pynová kotelna Nádražní 456/58, 664 51 Šlapanice</t>
  </si>
  <si>
    <t>Roční náklady Plynová kotelna Nádražní 456/58, Šlapanice, celkem</t>
  </si>
  <si>
    <t>Revize</t>
  </si>
  <si>
    <t xml:space="preserve">Revize elektro </t>
  </si>
  <si>
    <t>Revize zdroje</t>
  </si>
  <si>
    <t>Měsíční modelové náklady na zajištění požadovaných služeb CELKEM</t>
  </si>
  <si>
    <t>Jednotkové cena za provedení revizí, kontrol a zkoušek u jednotlivých zařízení</t>
  </si>
  <si>
    <t>Odstranění závad zařízení</t>
  </si>
  <si>
    <t>Zadavatel stanovil jako obchodní podmínku maximální výši nabídkové ceny - sazby za hodinu práce pracovníka poskytovatele ve výši 600,- Kč bez DPH/1 hod. práce pracovníka poskytovatele. POKUD DODAVATEL NABÍDNE PLNĚNÍ ZA CENU PŘEKRAČUJÍCÍ TUTO VÝŠI, BUDE VYLOUČEN Z DALŠÍ ÚČASTI VE VÝBĚROVÉM ŘÍZENÍ</t>
  </si>
  <si>
    <t>Sazba za hodinu práce dle čl. V. odst. 2) smlouvy</t>
  </si>
  <si>
    <t>Roční náklady (v Kč bez DPH)</t>
  </si>
  <si>
    <r>
      <rPr>
        <b/>
        <sz val="11"/>
        <color indexed="8"/>
        <rFont val="Times New Roman"/>
        <family val="1"/>
      </rPr>
      <t xml:space="preserve">Pro účely hodnocení </t>
    </r>
    <r>
      <rPr>
        <sz val="11"/>
        <color indexed="8"/>
        <rFont val="Times New Roman"/>
        <family val="1"/>
      </rPr>
      <t xml:space="preserve">zadavatel předpokládá, že pracovníci poskytovatele stráví </t>
    </r>
    <r>
      <rPr>
        <b/>
        <sz val="11"/>
        <color indexed="8"/>
        <rFont val="Times New Roman"/>
        <family val="1"/>
      </rPr>
      <t>360 hodin</t>
    </r>
    <r>
      <rPr>
        <sz val="11"/>
        <color indexed="8"/>
        <rFont val="Times New Roman"/>
        <family val="1"/>
      </rPr>
      <t xml:space="preserve"> práce odstraňováním závad zařízení ročně.</t>
    </r>
  </si>
  <si>
    <t>Expansní nádoba Reflex N, 250 l</t>
  </si>
  <si>
    <t>Reflex, 600 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</si>
</sst>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#,##0.00\ _K_č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3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3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165" fontId="2" fillId="0" borderId="1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5" fillId="0" borderId="11" xfId="46" applyFont="1" applyBorder="1">
      <alignment/>
      <protection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46" applyFont="1" applyFill="1" applyBorder="1">
      <alignment/>
      <protection/>
    </xf>
    <xf numFmtId="14" fontId="2" fillId="0" borderId="0" xfId="46" applyNumberFormat="1" applyFont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46" applyFont="1" applyBorder="1" applyAlignment="1">
      <alignment horizontal="center" vertical="center" wrapText="1"/>
      <protection/>
    </xf>
    <xf numFmtId="0" fontId="2" fillId="0" borderId="0" xfId="46" applyFill="1" applyBorder="1">
      <alignment/>
      <protection/>
    </xf>
    <xf numFmtId="0" fontId="2" fillId="33" borderId="0" xfId="46" applyNumberFormat="1" applyFont="1" applyFill="1" applyBorder="1" applyAlignment="1" quotePrefix="1">
      <alignment horizontal="center"/>
      <protection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46" applyFont="1" applyBorder="1" applyAlignment="1">
      <alignment/>
      <protection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4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/>
      <protection/>
    </xf>
    <xf numFmtId="0" fontId="8" fillId="0" borderId="13" xfId="46" applyFont="1" applyBorder="1" applyAlignment="1">
      <alignment horizontal="center"/>
      <protection/>
    </xf>
    <xf numFmtId="0" fontId="55" fillId="0" borderId="12" xfId="46" applyNumberFormat="1" applyFont="1" applyFill="1" applyBorder="1" applyAlignment="1">
      <alignment horizontal="center"/>
      <protection/>
    </xf>
    <xf numFmtId="0" fontId="55" fillId="33" borderId="12" xfId="46" applyNumberFormat="1" applyFont="1" applyFill="1" applyBorder="1" applyAlignment="1">
      <alignment horizontal="center"/>
      <protection/>
    </xf>
    <xf numFmtId="170" fontId="6" fillId="0" borderId="13" xfId="46" applyNumberFormat="1" applyFont="1" applyBorder="1" applyAlignment="1">
      <alignment horizontal="center"/>
      <protection/>
    </xf>
    <xf numFmtId="0" fontId="6" fillId="0" borderId="12" xfId="46" applyNumberFormat="1" applyFont="1" applyBorder="1" applyAlignment="1">
      <alignment horizontal="center"/>
      <protection/>
    </xf>
    <xf numFmtId="0" fontId="6" fillId="0" borderId="11" xfId="46" applyFont="1" applyBorder="1">
      <alignment/>
      <protection/>
    </xf>
    <xf numFmtId="0" fontId="6" fillId="0" borderId="13" xfId="46" applyFont="1" applyFill="1" applyBorder="1" applyAlignment="1">
      <alignment horizontal="center"/>
      <protection/>
    </xf>
    <xf numFmtId="14" fontId="6" fillId="0" borderId="12" xfId="46" applyNumberFormat="1" applyFont="1" applyBorder="1" applyAlignment="1">
      <alignment horizontal="center"/>
      <protection/>
    </xf>
    <xf numFmtId="0" fontId="6" fillId="33" borderId="12" xfId="46" applyFont="1" applyFill="1" applyBorder="1" applyAlignment="1">
      <alignment horizontal="center"/>
      <protection/>
    </xf>
    <xf numFmtId="170" fontId="6" fillId="0" borderId="13" xfId="46" applyNumberFormat="1" applyFont="1" applyFill="1" applyBorder="1" applyAlignment="1">
      <alignment horizontal="center"/>
      <protection/>
    </xf>
    <xf numFmtId="0" fontId="5" fillId="34" borderId="12" xfId="46" applyFont="1" applyFill="1" applyBorder="1" applyAlignment="1">
      <alignment horizontal="center"/>
      <protection/>
    </xf>
    <xf numFmtId="14" fontId="5" fillId="0" borderId="12" xfId="46" applyNumberFormat="1" applyFont="1" applyBorder="1" applyAlignment="1">
      <alignment horizontal="center"/>
      <protection/>
    </xf>
    <xf numFmtId="0" fontId="5" fillId="0" borderId="16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14" fontId="6" fillId="0" borderId="10" xfId="46" applyNumberFormat="1" applyFont="1" applyBorder="1" applyAlignment="1">
      <alignment horizontal="center"/>
      <protection/>
    </xf>
    <xf numFmtId="170" fontId="6" fillId="0" borderId="17" xfId="46" applyNumberFormat="1" applyFont="1" applyBorder="1" applyAlignment="1">
      <alignment horizontal="center"/>
      <protection/>
    </xf>
    <xf numFmtId="170" fontId="5" fillId="35" borderId="18" xfId="46" applyNumberFormat="1" applyFont="1" applyFill="1" applyBorder="1" applyAlignment="1">
      <alignment horizontal="center"/>
      <protection/>
    </xf>
    <xf numFmtId="0" fontId="5" fillId="0" borderId="0" xfId="46" applyFont="1" applyFill="1" applyBorder="1">
      <alignment/>
      <protection/>
    </xf>
    <xf numFmtId="14" fontId="55" fillId="0" borderId="0" xfId="46" applyNumberFormat="1" applyFont="1" applyFill="1" applyBorder="1" applyAlignment="1">
      <alignment horizontal="center"/>
      <protection/>
    </xf>
    <xf numFmtId="0" fontId="55" fillId="0" borderId="0" xfId="46" applyNumberFormat="1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14" fontId="6" fillId="0" borderId="0" xfId="46" applyNumberFormat="1" applyFont="1" applyBorder="1" applyAlignment="1">
      <alignment horizontal="center"/>
      <protection/>
    </xf>
    <xf numFmtId="170" fontId="6" fillId="0" borderId="0" xfId="46" applyNumberFormat="1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14" fontId="6" fillId="0" borderId="0" xfId="46" applyNumberFormat="1" applyFont="1" applyBorder="1">
      <alignment/>
      <protection/>
    </xf>
    <xf numFmtId="0" fontId="54" fillId="0" borderId="0" xfId="0" applyFont="1" applyBorder="1" applyAlignment="1">
      <alignment/>
    </xf>
    <xf numFmtId="0" fontId="5" fillId="0" borderId="14" xfId="46" applyFont="1" applyBorder="1" applyAlignment="1">
      <alignment horizontal="center" wrapText="1"/>
      <protection/>
    </xf>
    <xf numFmtId="0" fontId="5" fillId="0" borderId="0" xfId="46" applyFont="1" applyFill="1" applyBorder="1" applyAlignment="1">
      <alignment horizont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/>
      <protection/>
    </xf>
    <xf numFmtId="0" fontId="6" fillId="0" borderId="12" xfId="46" applyFont="1" applyBorder="1">
      <alignment/>
      <protection/>
    </xf>
    <xf numFmtId="0" fontId="6" fillId="0" borderId="13" xfId="46" applyFont="1" applyBorder="1" applyAlignment="1">
      <alignment horizontal="center"/>
      <protection/>
    </xf>
    <xf numFmtId="11" fontId="6" fillId="0" borderId="12" xfId="46" applyNumberFormat="1" applyFont="1" applyBorder="1" applyAlignment="1">
      <alignment horizontal="center"/>
      <protection/>
    </xf>
    <xf numFmtId="0" fontId="55" fillId="33" borderId="12" xfId="46" applyFont="1" applyFill="1" applyBorder="1" applyAlignment="1">
      <alignment horizontal="center"/>
      <protection/>
    </xf>
    <xf numFmtId="170" fontId="6" fillId="0" borderId="13" xfId="46" applyNumberFormat="1" applyFont="1" applyFill="1" applyBorder="1" applyAlignment="1">
      <alignment horizontal="right"/>
      <protection/>
    </xf>
    <xf numFmtId="0" fontId="55" fillId="0" borderId="0" xfId="46" applyFont="1" applyFill="1" applyBorder="1" applyAlignment="1">
      <alignment horizontal="center"/>
      <protection/>
    </xf>
    <xf numFmtId="0" fontId="6" fillId="0" borderId="0" xfId="46" applyFont="1" applyBorder="1" applyAlignment="1" quotePrefix="1">
      <alignment horizontal="center"/>
      <protection/>
    </xf>
    <xf numFmtId="0" fontId="6" fillId="0" borderId="13" xfId="46" applyFont="1" applyBorder="1">
      <alignment/>
      <protection/>
    </xf>
    <xf numFmtId="0" fontId="6" fillId="0" borderId="0" xfId="46" applyFont="1" applyFill="1" applyBorder="1">
      <alignment/>
      <protection/>
    </xf>
    <xf numFmtId="0" fontId="55" fillId="0" borderId="12" xfId="46" applyFont="1" applyFill="1" applyBorder="1" applyAlignment="1">
      <alignment horizontal="center"/>
      <protection/>
    </xf>
    <xf numFmtId="170" fontId="6" fillId="33" borderId="13" xfId="46" applyNumberFormat="1" applyFont="1" applyFill="1" applyBorder="1" applyAlignment="1">
      <alignment horizontal="right"/>
      <protection/>
    </xf>
    <xf numFmtId="0" fontId="6" fillId="34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170" fontId="6" fillId="0" borderId="13" xfId="46" applyNumberFormat="1" applyFont="1" applyBorder="1" applyAlignment="1">
      <alignment horizontal="right"/>
      <protection/>
    </xf>
    <xf numFmtId="14" fontId="5" fillId="0" borderId="0" xfId="46" applyNumberFormat="1" applyFont="1" applyFill="1" applyBorder="1" applyAlignment="1">
      <alignment horizontal="center"/>
      <protection/>
    </xf>
    <xf numFmtId="14" fontId="6" fillId="0" borderId="0" xfId="46" applyNumberFormat="1" applyFont="1" applyFill="1" applyBorder="1" applyAlignment="1">
      <alignment horizontal="center"/>
      <protection/>
    </xf>
    <xf numFmtId="170" fontId="6" fillId="0" borderId="17" xfId="46" applyNumberFormat="1" applyFont="1" applyBorder="1" applyAlignment="1">
      <alignment horizontal="right"/>
      <protection/>
    </xf>
    <xf numFmtId="0" fontId="5" fillId="0" borderId="0" xfId="46" applyFont="1" applyFill="1" applyBorder="1" applyAlignment="1">
      <alignment/>
      <protection/>
    </xf>
    <xf numFmtId="2" fontId="54" fillId="0" borderId="0" xfId="0" applyNumberFormat="1" applyFont="1" applyFill="1" applyBorder="1" applyAlignment="1">
      <alignment/>
    </xf>
    <xf numFmtId="0" fontId="5" fillId="0" borderId="0" xfId="46" applyFont="1" applyBorder="1" applyAlignment="1">
      <alignment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2" xfId="46" applyNumberFormat="1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 wrapText="1"/>
      <protection/>
    </xf>
    <xf numFmtId="0" fontId="6" fillId="0" borderId="21" xfId="46" applyFont="1" applyBorder="1">
      <alignment/>
      <protection/>
    </xf>
    <xf numFmtId="0" fontId="6" fillId="0" borderId="20" xfId="46" applyFont="1" applyBorder="1">
      <alignment/>
      <protection/>
    </xf>
    <xf numFmtId="170" fontId="6" fillId="0" borderId="22" xfId="46" applyNumberFormat="1" applyFont="1" applyBorder="1" applyAlignment="1">
      <alignment horizontal="right"/>
      <protection/>
    </xf>
    <xf numFmtId="14" fontId="6" fillId="0" borderId="20" xfId="46" applyNumberFormat="1" applyFont="1" applyBorder="1" applyAlignment="1">
      <alignment horizontal="center"/>
      <protection/>
    </xf>
    <xf numFmtId="170" fontId="5" fillId="35" borderId="17" xfId="46" applyNumberFormat="1" applyFont="1" applyFill="1" applyBorder="1" applyAlignment="1">
      <alignment horizontal="right"/>
      <protection/>
    </xf>
    <xf numFmtId="3" fontId="6" fillId="0" borderId="12" xfId="46" applyNumberFormat="1" applyFont="1" applyBorder="1" applyAlignment="1">
      <alignment horizontal="center"/>
      <protection/>
    </xf>
    <xf numFmtId="0" fontId="6" fillId="0" borderId="12" xfId="46" applyNumberFormat="1" applyFont="1" applyFill="1" applyBorder="1" applyAlignment="1">
      <alignment horizontal="center"/>
      <protection/>
    </xf>
    <xf numFmtId="0" fontId="6" fillId="0" borderId="0" xfId="46" applyNumberFormat="1" applyFont="1" applyBorder="1" applyAlignment="1">
      <alignment horizontal="center"/>
      <protection/>
    </xf>
    <xf numFmtId="0" fontId="6" fillId="0" borderId="0" xfId="46" applyNumberFormat="1" applyFont="1" applyFill="1" applyBorder="1" applyAlignment="1">
      <alignment horizontal="center"/>
      <protection/>
    </xf>
    <xf numFmtId="0" fontId="6" fillId="0" borderId="10" xfId="46" applyNumberFormat="1" applyFont="1" applyFill="1" applyBorder="1" applyAlignment="1">
      <alignment horizontal="center"/>
      <protection/>
    </xf>
    <xf numFmtId="170" fontId="6" fillId="34" borderId="17" xfId="46" applyNumberFormat="1" applyFont="1" applyFill="1" applyBorder="1" applyAlignment="1">
      <alignment horizontal="right"/>
      <protection/>
    </xf>
    <xf numFmtId="170" fontId="5" fillId="35" borderId="18" xfId="46" applyNumberFormat="1" applyFont="1" applyFill="1" applyBorder="1" applyAlignment="1">
      <alignment horizontal="right"/>
      <protection/>
    </xf>
    <xf numFmtId="14" fontId="6" fillId="0" borderId="12" xfId="46" applyNumberFormat="1" applyFont="1" applyBorder="1">
      <alignment/>
      <protection/>
    </xf>
    <xf numFmtId="0" fontId="6" fillId="0" borderId="12" xfId="46" applyFont="1" applyFill="1" applyBorder="1" applyAlignment="1">
      <alignment horizontal="center"/>
      <protection/>
    </xf>
    <xf numFmtId="0" fontId="5" fillId="33" borderId="11" xfId="46" applyFont="1" applyFill="1" applyBorder="1">
      <alignment/>
      <protection/>
    </xf>
    <xf numFmtId="14" fontId="6" fillId="33" borderId="12" xfId="46" applyNumberFormat="1" applyFont="1" applyFill="1" applyBorder="1" applyAlignment="1">
      <alignment horizontal="center"/>
      <protection/>
    </xf>
    <xf numFmtId="165" fontId="6" fillId="0" borderId="12" xfId="46" applyNumberFormat="1" applyFont="1" applyBorder="1" applyAlignment="1">
      <alignment horizontal="center"/>
      <protection/>
    </xf>
    <xf numFmtId="165" fontId="6" fillId="34" borderId="12" xfId="46" applyNumberFormat="1" applyFont="1" applyFill="1" applyBorder="1" applyAlignment="1">
      <alignment horizontal="center"/>
      <protection/>
    </xf>
    <xf numFmtId="165" fontId="5" fillId="34" borderId="12" xfId="46" applyNumberFormat="1" applyFont="1" applyFill="1" applyBorder="1" applyAlignment="1">
      <alignment horizontal="center"/>
      <protection/>
    </xf>
    <xf numFmtId="165" fontId="5" fillId="0" borderId="12" xfId="46" applyNumberFormat="1" applyFont="1" applyBorder="1" applyAlignment="1">
      <alignment horizontal="center"/>
      <protection/>
    </xf>
    <xf numFmtId="165" fontId="6" fillId="0" borderId="10" xfId="46" applyNumberFormat="1" applyFont="1" applyBorder="1" applyAlignment="1">
      <alignment horizontal="center"/>
      <protection/>
    </xf>
    <xf numFmtId="0" fontId="5" fillId="0" borderId="11" xfId="47" applyFont="1" applyBorder="1">
      <alignment/>
      <protection/>
    </xf>
    <xf numFmtId="0" fontId="6" fillId="0" borderId="12" xfId="47" applyFont="1" applyBorder="1" applyAlignment="1">
      <alignment horizontal="center"/>
      <protection/>
    </xf>
    <xf numFmtId="14" fontId="6" fillId="0" borderId="12" xfId="47" applyNumberFormat="1" applyFont="1" applyBorder="1" applyAlignment="1">
      <alignment horizontal="center"/>
      <protection/>
    </xf>
    <xf numFmtId="0" fontId="55" fillId="0" borderId="12" xfId="47" applyFont="1" applyFill="1" applyBorder="1" applyAlignment="1">
      <alignment horizontal="center"/>
      <protection/>
    </xf>
    <xf numFmtId="0" fontId="5" fillId="0" borderId="12" xfId="47" applyFont="1" applyBorder="1" applyAlignment="1">
      <alignment horizontal="center"/>
      <protection/>
    </xf>
    <xf numFmtId="0" fontId="6" fillId="34" borderId="12" xfId="47" applyFont="1" applyFill="1" applyBorder="1" applyAlignment="1">
      <alignment horizontal="center"/>
      <protection/>
    </xf>
    <xf numFmtId="0" fontId="5" fillId="34" borderId="12" xfId="47" applyFont="1" applyFill="1" applyBorder="1" applyAlignment="1">
      <alignment horizontal="center"/>
      <protection/>
    </xf>
    <xf numFmtId="14" fontId="5" fillId="0" borderId="12" xfId="47" applyNumberFormat="1" applyFont="1" applyBorder="1" applyAlignment="1">
      <alignment horizontal="center"/>
      <protection/>
    </xf>
    <xf numFmtId="14" fontId="5" fillId="0" borderId="12" xfId="46" applyNumberFormat="1" applyFont="1" applyFill="1" applyBorder="1" applyAlignment="1">
      <alignment horizontal="center"/>
      <protection/>
    </xf>
    <xf numFmtId="0" fontId="6" fillId="33" borderId="12" xfId="46" applyNumberFormat="1" applyFont="1" applyFill="1" applyBorder="1" applyAlignment="1">
      <alignment horizontal="center"/>
      <protection/>
    </xf>
    <xf numFmtId="0" fontId="5" fillId="0" borderId="12" xfId="46" applyFont="1" applyBorder="1">
      <alignment/>
      <protection/>
    </xf>
    <xf numFmtId="0" fontId="5" fillId="34" borderId="12" xfId="46" applyFont="1" applyFill="1" applyBorder="1">
      <alignment/>
      <protection/>
    </xf>
    <xf numFmtId="14" fontId="5" fillId="0" borderId="12" xfId="46" applyNumberFormat="1" applyFont="1" applyBorder="1">
      <alignment/>
      <protection/>
    </xf>
    <xf numFmtId="0" fontId="6" fillId="0" borderId="10" xfId="46" applyFont="1" applyBorder="1">
      <alignment/>
      <protection/>
    </xf>
    <xf numFmtId="14" fontId="6" fillId="0" borderId="10" xfId="46" applyNumberFormat="1" applyFont="1" applyBorder="1">
      <alignment/>
      <protection/>
    </xf>
    <xf numFmtId="14" fontId="55" fillId="0" borderId="12" xfId="46" applyNumberFormat="1" applyFont="1" applyFill="1" applyBorder="1" applyAlignment="1">
      <alignment horizontal="center"/>
      <protection/>
    </xf>
    <xf numFmtId="14" fontId="6" fillId="0" borderId="12" xfId="46" applyNumberFormat="1" applyFont="1" applyFill="1" applyBorder="1" applyAlignment="1">
      <alignment horizontal="center"/>
      <protection/>
    </xf>
    <xf numFmtId="0" fontId="6" fillId="33" borderId="13" xfId="46" applyFont="1" applyFill="1" applyBorder="1" applyAlignment="1">
      <alignment horizontal="center"/>
      <protection/>
    </xf>
    <xf numFmtId="14" fontId="55" fillId="33" borderId="12" xfId="46" applyNumberFormat="1" applyFont="1" applyFill="1" applyBorder="1" applyAlignment="1">
      <alignment horizontal="center"/>
      <protection/>
    </xf>
    <xf numFmtId="0" fontId="6" fillId="33" borderId="12" xfId="46" applyFont="1" applyFill="1" applyBorder="1">
      <alignment/>
      <protection/>
    </xf>
    <xf numFmtId="0" fontId="6" fillId="33" borderId="13" xfId="46" applyFont="1" applyFill="1" applyBorder="1">
      <alignment/>
      <protection/>
    </xf>
    <xf numFmtId="0" fontId="5" fillId="33" borderId="12" xfId="46" applyFont="1" applyFill="1" applyBorder="1" applyAlignment="1">
      <alignment horizontal="center"/>
      <protection/>
    </xf>
    <xf numFmtId="14" fontId="5" fillId="33" borderId="12" xfId="46" applyNumberFormat="1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center"/>
      <protection/>
    </xf>
    <xf numFmtId="0" fontId="55" fillId="33" borderId="0" xfId="46" applyNumberFormat="1" applyFont="1" applyFill="1" applyBorder="1" applyAlignment="1">
      <alignment horizontal="center"/>
      <protection/>
    </xf>
    <xf numFmtId="14" fontId="6" fillId="33" borderId="0" xfId="46" applyNumberFormat="1" applyFont="1" applyFill="1" applyBorder="1" applyAlignment="1" quotePrefix="1">
      <alignment horizontal="center"/>
      <protection/>
    </xf>
    <xf numFmtId="0" fontId="6" fillId="33" borderId="0" xfId="46" applyFont="1" applyFill="1" applyBorder="1">
      <alignment/>
      <protection/>
    </xf>
    <xf numFmtId="0" fontId="5" fillId="33" borderId="0" xfId="46" applyFont="1" applyFill="1" applyBorder="1" applyAlignment="1">
      <alignment horizontal="center"/>
      <protection/>
    </xf>
    <xf numFmtId="14" fontId="5" fillId="33" borderId="0" xfId="46" applyNumberFormat="1" applyFont="1" applyFill="1" applyBorder="1" applyAlignment="1">
      <alignment horizontal="center"/>
      <protection/>
    </xf>
    <xf numFmtId="14" fontId="6" fillId="33" borderId="0" xfId="46" applyNumberFormat="1" applyFont="1" applyFill="1" applyBorder="1" applyAlignment="1">
      <alignment horizontal="center"/>
      <protection/>
    </xf>
    <xf numFmtId="14" fontId="6" fillId="32" borderId="12" xfId="46" applyNumberFormat="1" applyFont="1" applyFill="1" applyBorder="1" applyAlignment="1">
      <alignment horizontal="center"/>
      <protection/>
    </xf>
    <xf numFmtId="0" fontId="5" fillId="0" borderId="15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6" fillId="33" borderId="12" xfId="46" applyFont="1" applyFill="1" applyBorder="1" applyAlignment="1" quotePrefix="1">
      <alignment horizontal="center"/>
      <protection/>
    </xf>
    <xf numFmtId="165" fontId="6" fillId="0" borderId="0" xfId="46" applyNumberFormat="1" applyFont="1" applyBorder="1" applyAlignment="1">
      <alignment horizontal="center"/>
      <protection/>
    </xf>
    <xf numFmtId="0" fontId="5" fillId="0" borderId="11" xfId="46" applyFont="1" applyFill="1" applyBorder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5" fillId="0" borderId="12" xfId="46" applyFont="1" applyBorder="1" applyAlignment="1">
      <alignment horizontal="center" vertical="center"/>
      <protection/>
    </xf>
    <xf numFmtId="0" fontId="5" fillId="0" borderId="12" xfId="46" applyNumberFormat="1" applyFont="1" applyBorder="1" applyAlignment="1">
      <alignment horizontal="center" vertical="center"/>
      <protection/>
    </xf>
    <xf numFmtId="0" fontId="5" fillId="0" borderId="11" xfId="47" applyFont="1" applyFill="1" applyBorder="1">
      <alignment/>
      <protection/>
    </xf>
    <xf numFmtId="0" fontId="6" fillId="0" borderId="12" xfId="47" applyFont="1" applyFill="1" applyBorder="1" applyAlignment="1">
      <alignment horizontal="center"/>
      <protection/>
    </xf>
    <xf numFmtId="14" fontId="6" fillId="0" borderId="12" xfId="47" applyNumberFormat="1" applyFont="1" applyFill="1" applyBorder="1" applyAlignment="1">
      <alignment horizontal="center"/>
      <protection/>
    </xf>
    <xf numFmtId="14" fontId="55" fillId="0" borderId="12" xfId="47" applyNumberFormat="1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/>
      <protection/>
    </xf>
    <xf numFmtId="0" fontId="5" fillId="0" borderId="20" xfId="46" applyFont="1" applyBorder="1" applyAlignment="1">
      <alignment horizontal="center" vertical="center"/>
      <protection/>
    </xf>
    <xf numFmtId="0" fontId="6" fillId="0" borderId="20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55" fillId="0" borderId="20" xfId="47" applyFont="1" applyFill="1" applyBorder="1" applyAlignment="1">
      <alignment horizontal="center"/>
      <protection/>
    </xf>
    <xf numFmtId="0" fontId="55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6" fillId="34" borderId="20" xfId="47" applyFont="1" applyFill="1" applyBorder="1" applyAlignment="1">
      <alignment horizontal="center"/>
      <protection/>
    </xf>
    <xf numFmtId="0" fontId="6" fillId="34" borderId="0" xfId="47" applyFont="1" applyFill="1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5" fillId="34" borderId="0" xfId="47" applyFont="1" applyFill="1" applyBorder="1" applyAlignment="1">
      <alignment horizontal="center"/>
      <protection/>
    </xf>
    <xf numFmtId="14" fontId="5" fillId="0" borderId="20" xfId="47" applyNumberFormat="1" applyFont="1" applyBorder="1" applyAlignment="1">
      <alignment horizontal="center"/>
      <protection/>
    </xf>
    <xf numFmtId="14" fontId="5" fillId="0" borderId="0" xfId="47" applyNumberFormat="1" applyFont="1" applyBorder="1" applyAlignment="1">
      <alignment horizontal="center"/>
      <protection/>
    </xf>
    <xf numFmtId="14" fontId="6" fillId="0" borderId="0" xfId="47" applyNumberFormat="1" applyFont="1" applyBorder="1" applyAlignment="1">
      <alignment horizontal="center"/>
      <protection/>
    </xf>
    <xf numFmtId="14" fontId="6" fillId="0" borderId="20" xfId="47" applyNumberFormat="1" applyFont="1" applyBorder="1" applyAlignment="1">
      <alignment horizontal="center"/>
      <protection/>
    </xf>
    <xf numFmtId="165" fontId="6" fillId="0" borderId="20" xfId="46" applyNumberFormat="1" applyFont="1" applyBorder="1" applyAlignment="1">
      <alignment horizontal="center"/>
      <protection/>
    </xf>
    <xf numFmtId="0" fontId="6" fillId="0" borderId="20" xfId="46" applyFont="1" applyBorder="1" applyAlignment="1">
      <alignment horizontal="center"/>
      <protection/>
    </xf>
    <xf numFmtId="14" fontId="5" fillId="0" borderId="0" xfId="46" applyNumberFormat="1" applyFont="1" applyBorder="1" applyAlignment="1">
      <alignment horizontal="center"/>
      <protection/>
    </xf>
    <xf numFmtId="14" fontId="55" fillId="0" borderId="13" xfId="47" applyNumberFormat="1" applyFont="1" applyFill="1" applyBorder="1" applyAlignment="1">
      <alignment horizontal="center"/>
      <protection/>
    </xf>
    <xf numFmtId="170" fontId="6" fillId="0" borderId="13" xfId="47" applyNumberFormat="1" applyFont="1" applyFill="1" applyBorder="1" applyAlignment="1">
      <alignment horizontal="right"/>
      <protection/>
    </xf>
    <xf numFmtId="14" fontId="55" fillId="33" borderId="0" xfId="47" applyNumberFormat="1" applyFont="1" applyFill="1" applyBorder="1" applyAlignment="1">
      <alignment horizontal="center"/>
      <protection/>
    </xf>
    <xf numFmtId="0" fontId="55" fillId="0" borderId="0" xfId="46" applyFont="1" applyBorder="1" applyAlignment="1">
      <alignment horizontal="center"/>
      <protection/>
    </xf>
    <xf numFmtId="0" fontId="55" fillId="33" borderId="0" xfId="46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14" fontId="55" fillId="33" borderId="13" xfId="46" applyNumberFormat="1" applyFont="1" applyFill="1" applyBorder="1" applyAlignment="1">
      <alignment horizontal="right"/>
      <protection/>
    </xf>
    <xf numFmtId="0" fontId="6" fillId="0" borderId="13" xfId="46" applyFont="1" applyBorder="1" applyAlignment="1">
      <alignment horizontal="right"/>
      <protection/>
    </xf>
    <xf numFmtId="0" fontId="55" fillId="0" borderId="20" xfId="46" applyFont="1" applyFill="1" applyBorder="1" applyAlignment="1">
      <alignment horizontal="center"/>
      <protection/>
    </xf>
    <xf numFmtId="0" fontId="6" fillId="33" borderId="0" xfId="46" applyNumberFormat="1" applyFont="1" applyFill="1" applyBorder="1" applyAlignment="1">
      <alignment horizontal="center"/>
      <protection/>
    </xf>
    <xf numFmtId="14" fontId="6" fillId="0" borderId="20" xfId="46" applyNumberFormat="1" applyFont="1" applyBorder="1">
      <alignment/>
      <protection/>
    </xf>
    <xf numFmtId="0" fontId="5" fillId="34" borderId="20" xfId="46" applyFont="1" applyFill="1" applyBorder="1">
      <alignment/>
      <protection/>
    </xf>
    <xf numFmtId="0" fontId="5" fillId="34" borderId="0" xfId="46" applyFont="1" applyFill="1" applyBorder="1">
      <alignment/>
      <protection/>
    </xf>
    <xf numFmtId="14" fontId="5" fillId="0" borderId="20" xfId="46" applyNumberFormat="1" applyFont="1" applyBorder="1">
      <alignment/>
      <protection/>
    </xf>
    <xf numFmtId="14" fontId="5" fillId="0" borderId="0" xfId="46" applyNumberFormat="1" applyFont="1" applyBorder="1">
      <alignment/>
      <protection/>
    </xf>
    <xf numFmtId="0" fontId="6" fillId="0" borderId="12" xfId="0" applyFont="1" applyFill="1" applyBorder="1" applyAlignment="1">
      <alignment horizontal="center"/>
    </xf>
    <xf numFmtId="0" fontId="56" fillId="0" borderId="2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170" fontId="57" fillId="0" borderId="13" xfId="0" applyNumberFormat="1" applyFont="1" applyBorder="1" applyAlignment="1">
      <alignment/>
    </xf>
    <xf numFmtId="0" fontId="57" fillId="0" borderId="16" xfId="0" applyFont="1" applyBorder="1" applyAlignment="1">
      <alignment/>
    </xf>
    <xf numFmtId="170" fontId="56" fillId="35" borderId="18" xfId="0" applyNumberFormat="1" applyFont="1" applyFill="1" applyBorder="1" applyAlignment="1">
      <alignment/>
    </xf>
    <xf numFmtId="14" fontId="6" fillId="32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4" fontId="6" fillId="32" borderId="10" xfId="46" applyNumberFormat="1" applyFont="1" applyFill="1" applyBorder="1" applyAlignment="1">
      <alignment horizontal="center"/>
      <protection/>
    </xf>
    <xf numFmtId="170" fontId="57" fillId="36" borderId="12" xfId="0" applyNumberFormat="1" applyFont="1" applyFill="1" applyBorder="1" applyAlignment="1" applyProtection="1">
      <alignment horizontal="right"/>
      <protection locked="0"/>
    </xf>
    <xf numFmtId="170" fontId="57" fillId="36" borderId="10" xfId="0" applyNumberFormat="1" applyFont="1" applyFill="1" applyBorder="1" applyAlignment="1" applyProtection="1">
      <alignment horizontal="right"/>
      <protection locked="0"/>
    </xf>
    <xf numFmtId="170" fontId="6" fillId="36" borderId="12" xfId="46" applyNumberFormat="1" applyFont="1" applyFill="1" applyBorder="1" applyAlignment="1" applyProtection="1">
      <alignment horizontal="right"/>
      <protection locked="0"/>
    </xf>
    <xf numFmtId="170" fontId="6" fillId="36" borderId="10" xfId="46" applyNumberFormat="1" applyFont="1" applyFill="1" applyBorder="1" applyAlignment="1" applyProtection="1">
      <alignment horizontal="right"/>
      <protection locked="0"/>
    </xf>
    <xf numFmtId="0" fontId="6" fillId="33" borderId="10" xfId="46" applyFont="1" applyFill="1" applyBorder="1" applyAlignment="1">
      <alignment horizontal="center"/>
      <protection/>
    </xf>
    <xf numFmtId="0" fontId="58" fillId="0" borderId="0" xfId="46" applyFont="1" applyFill="1" applyBorder="1" applyAlignment="1">
      <alignment horizontal="center"/>
      <protection/>
    </xf>
    <xf numFmtId="171" fontId="6" fillId="0" borderId="12" xfId="46" applyNumberFormat="1" applyFont="1" applyBorder="1">
      <alignment/>
      <protection/>
    </xf>
    <xf numFmtId="0" fontId="5" fillId="0" borderId="11" xfId="46" applyFont="1" applyBorder="1" applyAlignment="1">
      <alignment horizontal="center" vertical="center"/>
      <protection/>
    </xf>
    <xf numFmtId="14" fontId="6" fillId="32" borderId="24" xfId="46" applyNumberFormat="1" applyFont="1" applyFill="1" applyBorder="1" applyAlignment="1">
      <alignment horizontal="center"/>
      <protection/>
    </xf>
    <xf numFmtId="0" fontId="6" fillId="0" borderId="24" xfId="46" applyFont="1" applyFill="1" applyBorder="1" applyAlignment="1">
      <alignment horizontal="center"/>
      <protection/>
    </xf>
    <xf numFmtId="170" fontId="6" fillId="36" borderId="24" xfId="46" applyNumberFormat="1" applyFont="1" applyFill="1" applyBorder="1" applyAlignment="1" applyProtection="1">
      <alignment horizontal="right"/>
      <protection locked="0"/>
    </xf>
    <xf numFmtId="0" fontId="57" fillId="0" borderId="13" xfId="0" applyFont="1" applyBorder="1" applyAlignment="1">
      <alignment/>
    </xf>
    <xf numFmtId="49" fontId="6" fillId="32" borderId="10" xfId="46" applyNumberFormat="1" applyFont="1" applyFill="1" applyBorder="1" applyAlignment="1">
      <alignment horizontal="center"/>
      <protection/>
    </xf>
    <xf numFmtId="49" fontId="6" fillId="33" borderId="10" xfId="46" applyNumberFormat="1" applyFont="1" applyFill="1" applyBorder="1" applyAlignment="1">
      <alignment horizontal="center"/>
      <protection/>
    </xf>
    <xf numFmtId="0" fontId="6" fillId="0" borderId="12" xfId="46" applyFont="1" applyBorder="1" applyProtection="1">
      <alignment/>
      <protection locked="0"/>
    </xf>
    <xf numFmtId="170" fontId="6" fillId="36" borderId="12" xfId="46" applyNumberFormat="1" applyFont="1" applyFill="1" applyBorder="1" applyAlignment="1" applyProtection="1" quotePrefix="1">
      <alignment horizontal="right"/>
      <protection locked="0"/>
    </xf>
    <xf numFmtId="170" fontId="34" fillId="36" borderId="12" xfId="0" applyNumberFormat="1" applyFont="1" applyFill="1" applyBorder="1" applyAlignment="1" applyProtection="1">
      <alignment horizontal="right"/>
      <protection locked="0"/>
    </xf>
    <xf numFmtId="0" fontId="57" fillId="0" borderId="13" xfId="0" applyFont="1" applyFill="1" applyBorder="1" applyAlignment="1">
      <alignment/>
    </xf>
    <xf numFmtId="170" fontId="6" fillId="36" borderId="12" xfId="47" applyNumberFormat="1" applyFont="1" applyFill="1" applyBorder="1" applyAlignment="1" applyProtection="1">
      <alignment horizontal="right"/>
      <protection locked="0"/>
    </xf>
    <xf numFmtId="14" fontId="6" fillId="32" borderId="12" xfId="47" applyNumberFormat="1" applyFont="1" applyFill="1" applyBorder="1" applyAlignment="1">
      <alignment horizontal="center"/>
      <protection/>
    </xf>
    <xf numFmtId="0" fontId="6" fillId="0" borderId="12" xfId="47" applyNumberFormat="1" applyFont="1" applyFill="1" applyBorder="1" applyAlignment="1">
      <alignment horizontal="center"/>
      <protection/>
    </xf>
    <xf numFmtId="49" fontId="6" fillId="0" borderId="12" xfId="46" applyNumberFormat="1" applyFont="1" applyFill="1" applyBorder="1" applyAlignment="1">
      <alignment horizontal="center"/>
      <protection/>
    </xf>
    <xf numFmtId="14" fontId="6" fillId="32" borderId="12" xfId="48" applyNumberFormat="1" applyFont="1" applyFill="1" applyBorder="1" applyAlignment="1">
      <alignment horizontal="center"/>
      <protection/>
    </xf>
    <xf numFmtId="0" fontId="6" fillId="0" borderId="12" xfId="48" applyNumberFormat="1" applyFont="1" applyFill="1" applyBorder="1" applyAlignment="1">
      <alignment horizontal="center"/>
      <protection/>
    </xf>
    <xf numFmtId="49" fontId="6" fillId="32" borderId="12" xfId="46" applyNumberFormat="1" applyFont="1" applyFill="1" applyBorder="1" applyAlignment="1">
      <alignment horizontal="center"/>
      <protection/>
    </xf>
    <xf numFmtId="170" fontId="6" fillId="36" borderId="12" xfId="0" applyNumberFormat="1" applyFont="1" applyFill="1" applyBorder="1" applyAlignment="1" applyProtection="1">
      <alignment horizontal="right"/>
      <protection locked="0"/>
    </xf>
    <xf numFmtId="170" fontId="5" fillId="35" borderId="25" xfId="46" applyNumberFormat="1" applyFont="1" applyFill="1" applyBorder="1" applyAlignment="1">
      <alignment horizontal="right"/>
      <protection/>
    </xf>
    <xf numFmtId="170" fontId="5" fillId="35" borderId="26" xfId="46" applyNumberFormat="1" applyFont="1" applyFill="1" applyBorder="1" applyAlignment="1">
      <alignment horizontal="right"/>
      <protection/>
    </xf>
    <xf numFmtId="2" fontId="0" fillId="0" borderId="0" xfId="0" applyNumberFormat="1" applyFill="1" applyBorder="1" applyAlignment="1">
      <alignment/>
    </xf>
    <xf numFmtId="0" fontId="6" fillId="0" borderId="13" xfId="47" applyFont="1" applyBorder="1" applyAlignment="1">
      <alignment horizontal="center"/>
      <protection/>
    </xf>
    <xf numFmtId="14" fontId="55" fillId="0" borderId="13" xfId="47" applyNumberFormat="1" applyFont="1" applyFill="1" applyBorder="1" applyAlignment="1">
      <alignment horizontal="right"/>
      <protection/>
    </xf>
    <xf numFmtId="0" fontId="6" fillId="0" borderId="13" xfId="47" applyFont="1" applyBorder="1" applyAlignment="1">
      <alignment horizontal="right"/>
      <protection/>
    </xf>
    <xf numFmtId="170" fontId="6" fillId="34" borderId="13" xfId="47" applyNumberFormat="1" applyFont="1" applyFill="1" applyBorder="1" applyAlignment="1">
      <alignment horizontal="right"/>
      <protection/>
    </xf>
    <xf numFmtId="170" fontId="6" fillId="0" borderId="13" xfId="47" applyNumberFormat="1" applyFont="1" applyBorder="1" applyAlignment="1">
      <alignment horizontal="right"/>
      <protection/>
    </xf>
    <xf numFmtId="49" fontId="6" fillId="33" borderId="12" xfId="46" applyNumberFormat="1" applyFont="1" applyFill="1" applyBorder="1" applyAlignment="1">
      <alignment horizontal="center"/>
      <protection/>
    </xf>
    <xf numFmtId="0" fontId="10" fillId="0" borderId="23" xfId="46" applyFont="1" applyBorder="1" applyAlignment="1">
      <alignment wrapText="1"/>
      <protection/>
    </xf>
    <xf numFmtId="0" fontId="10" fillId="0" borderId="23" xfId="46" applyFont="1" applyBorder="1" applyAlignment="1">
      <alignment horizontal="center" wrapText="1"/>
      <protection/>
    </xf>
    <xf numFmtId="0" fontId="10" fillId="0" borderId="23" xfId="46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 wrapText="1"/>
      <protection/>
    </xf>
    <xf numFmtId="0" fontId="5" fillId="0" borderId="27" xfId="4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170" fontId="56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7" fillId="0" borderId="23" xfId="0" applyFont="1" applyBorder="1" applyAlignment="1">
      <alignment wrapText="1"/>
    </xf>
    <xf numFmtId="0" fontId="56" fillId="0" borderId="14" xfId="0" applyFont="1" applyBorder="1" applyAlignment="1">
      <alignment horizontal="center" vertical="center" wrapText="1"/>
    </xf>
    <xf numFmtId="170" fontId="56" fillId="35" borderId="17" xfId="0" applyNumberFormat="1" applyFont="1" applyFill="1" applyBorder="1" applyAlignment="1">
      <alignment wrapText="1"/>
    </xf>
    <xf numFmtId="0" fontId="56" fillId="0" borderId="16" xfId="0" applyFont="1" applyBorder="1" applyAlignment="1">
      <alignment wrapText="1"/>
    </xf>
    <xf numFmtId="0" fontId="6" fillId="32" borderId="12" xfId="46" applyNumberFormat="1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170" fontId="57" fillId="0" borderId="21" xfId="0" applyNumberFormat="1" applyFont="1" applyBorder="1" applyAlignment="1">
      <alignment/>
    </xf>
    <xf numFmtId="0" fontId="57" fillId="0" borderId="21" xfId="0" applyFont="1" applyBorder="1" applyAlignment="1">
      <alignment/>
    </xf>
    <xf numFmtId="170" fontId="57" fillId="0" borderId="28" xfId="0" applyNumberFormat="1" applyFont="1" applyBorder="1" applyAlignment="1">
      <alignment/>
    </xf>
    <xf numFmtId="0" fontId="5" fillId="0" borderId="20" xfId="46" applyNumberFormat="1" applyFont="1" applyFill="1" applyBorder="1" applyAlignment="1">
      <alignment horizontal="center" vertical="center"/>
      <protection/>
    </xf>
    <xf numFmtId="0" fontId="5" fillId="0" borderId="0" xfId="46" applyNumberFormat="1" applyFont="1" applyFill="1" applyBorder="1" applyAlignment="1">
      <alignment horizontal="center" vertical="center" wrapText="1"/>
      <protection/>
    </xf>
    <xf numFmtId="0" fontId="5" fillId="0" borderId="0" xfId="46" applyNumberFormat="1" applyFont="1" applyFill="1" applyBorder="1" applyAlignment="1">
      <alignment horizontal="center" vertical="center"/>
      <protection/>
    </xf>
    <xf numFmtId="0" fontId="6" fillId="0" borderId="20" xfId="46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6" fillId="0" borderId="0" xfId="46" applyNumberFormat="1" applyFont="1" applyFill="1" applyBorder="1" applyAlignment="1" applyProtection="1">
      <alignment horizontal="right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0" fontId="57" fillId="0" borderId="0" xfId="0" applyNumberFormat="1" applyFont="1" applyFill="1" applyBorder="1" applyAlignment="1">
      <alignment/>
    </xf>
    <xf numFmtId="0" fontId="6" fillId="0" borderId="0" xfId="46" applyNumberFormat="1" applyFont="1" applyFill="1" applyBorder="1" applyAlignment="1" applyProtection="1">
      <alignment horizontal="center"/>
      <protection locked="0"/>
    </xf>
    <xf numFmtId="0" fontId="5" fillId="0" borderId="20" xfId="46" applyNumberFormat="1" applyFont="1" applyFill="1" applyBorder="1" applyAlignment="1">
      <alignment/>
      <protection/>
    </xf>
    <xf numFmtId="0" fontId="5" fillId="0" borderId="0" xfId="46" applyNumberFormat="1" applyFont="1" applyFill="1" applyBorder="1" applyAlignment="1">
      <alignment/>
      <protection/>
    </xf>
    <xf numFmtId="0" fontId="56" fillId="0" borderId="0" xfId="0" applyNumberFormat="1" applyFont="1" applyFill="1" applyBorder="1" applyAlignment="1">
      <alignment/>
    </xf>
    <xf numFmtId="170" fontId="5" fillId="35" borderId="29" xfId="46" applyNumberFormat="1" applyFont="1" applyFill="1" applyBorder="1" applyAlignment="1">
      <alignment/>
      <protection/>
    </xf>
    <xf numFmtId="0" fontId="5" fillId="0" borderId="30" xfId="46" applyFont="1" applyFill="1" applyBorder="1" applyAlignment="1">
      <alignment horizontal="left"/>
      <protection/>
    </xf>
    <xf numFmtId="0" fontId="5" fillId="0" borderId="31" xfId="46" applyFont="1" applyFill="1" applyBorder="1" applyAlignment="1">
      <alignment horizontal="left"/>
      <protection/>
    </xf>
    <xf numFmtId="0" fontId="59" fillId="37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" fillId="0" borderId="32" xfId="46" applyFont="1" applyBorder="1" applyAlignment="1">
      <alignment horizontal="left"/>
      <protection/>
    </xf>
    <xf numFmtId="0" fontId="5" fillId="0" borderId="33" xfId="46" applyFont="1" applyBorder="1" applyAlignment="1">
      <alignment horizontal="left"/>
      <protection/>
    </xf>
    <xf numFmtId="0" fontId="13" fillId="37" borderId="0" xfId="0" applyFont="1" applyFill="1" applyBorder="1" applyAlignment="1">
      <alignment horizontal="left"/>
    </xf>
    <xf numFmtId="0" fontId="5" fillId="0" borderId="32" xfId="46" applyFont="1" applyFill="1" applyBorder="1" applyAlignment="1">
      <alignment horizontal="left"/>
      <protection/>
    </xf>
    <xf numFmtId="0" fontId="5" fillId="0" borderId="33" xfId="46" applyFont="1" applyFill="1" applyBorder="1" applyAlignment="1">
      <alignment horizontal="left"/>
      <protection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170" fontId="60" fillId="35" borderId="35" xfId="0" applyNumberFormat="1" applyFont="1" applyFill="1" applyBorder="1" applyAlignment="1">
      <alignment horizontal="center"/>
    </xf>
    <xf numFmtId="0" fontId="60" fillId="35" borderId="38" xfId="0" applyFont="1" applyFill="1" applyBorder="1" applyAlignment="1">
      <alignment horizontal="center"/>
    </xf>
    <xf numFmtId="0" fontId="60" fillId="35" borderId="37" xfId="0" applyFont="1" applyFill="1" applyBorder="1" applyAlignment="1">
      <alignment horizontal="center"/>
    </xf>
    <xf numFmtId="0" fontId="60" fillId="35" borderId="26" xfId="0" applyFont="1" applyFill="1" applyBorder="1" applyAlignment="1">
      <alignment horizontal="center"/>
    </xf>
    <xf numFmtId="0" fontId="5" fillId="0" borderId="39" xfId="46" applyFont="1" applyBorder="1" applyAlignment="1">
      <alignment horizontal="left"/>
      <protection/>
    </xf>
    <xf numFmtId="0" fontId="5" fillId="0" borderId="36" xfId="46" applyFont="1" applyBorder="1" applyAlignment="1">
      <alignment horizontal="left"/>
      <protection/>
    </xf>
    <xf numFmtId="0" fontId="5" fillId="0" borderId="37" xfId="46" applyFont="1" applyBorder="1" applyAlignment="1">
      <alignment horizontal="left"/>
      <protection/>
    </xf>
    <xf numFmtId="0" fontId="5" fillId="0" borderId="36" xfId="46" applyFont="1" applyFill="1" applyBorder="1" applyAlignment="1">
      <alignment horizontal="left"/>
      <protection/>
    </xf>
    <xf numFmtId="0" fontId="5" fillId="0" borderId="37" xfId="46" applyFont="1" applyFill="1" applyBorder="1" applyAlignment="1">
      <alignment horizontal="left"/>
      <protection/>
    </xf>
    <xf numFmtId="0" fontId="59" fillId="0" borderId="0" xfId="0" applyFont="1" applyAlignment="1">
      <alignment horizontal="left" wrapText="1"/>
    </xf>
    <xf numFmtId="0" fontId="5" fillId="33" borderId="40" xfId="46" applyFont="1" applyFill="1" applyBorder="1" applyAlignment="1">
      <alignment horizontal="left"/>
      <protection/>
    </xf>
    <xf numFmtId="0" fontId="5" fillId="33" borderId="41" xfId="46" applyFont="1" applyFill="1" applyBorder="1" applyAlignment="1">
      <alignment horizontal="left"/>
      <protection/>
    </xf>
    <xf numFmtId="0" fontId="56" fillId="0" borderId="1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6" fillId="0" borderId="31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" fillId="0" borderId="40" xfId="46" applyFont="1" applyFill="1" applyBorder="1" applyAlignment="1">
      <alignment horizontal="left"/>
      <protection/>
    </xf>
    <xf numFmtId="0" fontId="5" fillId="0" borderId="41" xfId="46" applyFont="1" applyFill="1" applyBorder="1" applyAlignment="1">
      <alignment horizontal="left"/>
      <protection/>
    </xf>
    <xf numFmtId="0" fontId="5" fillId="0" borderId="42" xfId="46" applyFont="1" applyFill="1" applyBorder="1" applyAlignment="1">
      <alignment horizontal="left"/>
      <protection/>
    </xf>
    <xf numFmtId="170" fontId="57" fillId="36" borderId="10" xfId="0" applyNumberFormat="1" applyFont="1" applyFill="1" applyBorder="1" applyAlignment="1" applyProtection="1">
      <alignment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workbookViewId="0" topLeftCell="A36">
      <selection activeCell="B24" sqref="B24:B29"/>
    </sheetView>
  </sheetViews>
  <sheetFormatPr defaultColWidth="9.140625" defaultRowHeight="15"/>
  <cols>
    <col min="1" max="1" width="33.140625" style="0" customWidth="1"/>
    <col min="2" max="2" width="27.28125" style="0" customWidth="1"/>
    <col min="3" max="3" width="21.00390625" style="0" customWidth="1"/>
    <col min="4" max="4" width="16.421875" style="0" customWidth="1"/>
    <col min="5" max="5" width="13.57421875" style="0" customWidth="1"/>
    <col min="6" max="6" width="14.28125" style="1" customWidth="1"/>
    <col min="7" max="7" width="14.140625" style="0" customWidth="1"/>
    <col min="8" max="8" width="13.421875" style="0" customWidth="1"/>
    <col min="9" max="9" width="14.00390625" style="1" customWidth="1"/>
    <col min="10" max="10" width="15.140625" style="0" customWidth="1"/>
    <col min="11" max="11" width="7.8515625" style="0" customWidth="1"/>
    <col min="12" max="12" width="13.57421875" style="1" customWidth="1"/>
    <col min="13" max="13" width="9.57421875" style="0" customWidth="1"/>
    <col min="14" max="14" width="7.57421875" style="0" customWidth="1"/>
    <col min="15" max="15" width="13.57421875" style="0" customWidth="1"/>
    <col min="16" max="16" width="16.8515625" style="0" customWidth="1"/>
  </cols>
  <sheetData>
    <row r="1" spans="1:14" s="1" customFormat="1" ht="15">
      <c r="A1" s="294" t="s">
        <v>107</v>
      </c>
      <c r="B1" s="294"/>
      <c r="C1" s="294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5">
      <c r="A2" s="294"/>
      <c r="B2" s="294"/>
      <c r="C2" s="29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1" customFormat="1" ht="15">
      <c r="A4" s="295" t="s">
        <v>108</v>
      </c>
      <c r="B4" s="295"/>
      <c r="C4" s="295"/>
      <c r="D4" s="295"/>
      <c r="E4" s="295"/>
      <c r="F4" s="295"/>
      <c r="G4" s="22"/>
      <c r="H4" s="22"/>
      <c r="I4" s="22"/>
      <c r="J4" s="22"/>
      <c r="K4" s="22"/>
      <c r="L4" s="22"/>
      <c r="M4" s="22"/>
      <c r="N4" s="22"/>
    </row>
    <row r="5" spans="1:14" s="1" customFormat="1" ht="15">
      <c r="A5" s="295"/>
      <c r="B5" s="295"/>
      <c r="C5" s="295"/>
      <c r="D5" s="295"/>
      <c r="E5" s="295"/>
      <c r="F5" s="295"/>
      <c r="G5" s="22"/>
      <c r="H5" s="22"/>
      <c r="I5" s="22"/>
      <c r="J5" s="22"/>
      <c r="K5" s="22"/>
      <c r="L5" s="22"/>
      <c r="M5" s="22"/>
      <c r="N5" s="22"/>
    </row>
    <row r="6" spans="1:14" s="1" customFormat="1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5">
      <c r="A7" s="263" t="s">
        <v>86</v>
      </c>
      <c r="B7" s="263"/>
      <c r="C7" s="263"/>
      <c r="D7" s="238"/>
      <c r="E7" s="238"/>
      <c r="F7" s="238"/>
      <c r="G7" s="22"/>
      <c r="H7" s="22"/>
      <c r="I7" s="22"/>
      <c r="J7" s="22"/>
      <c r="K7" s="22"/>
      <c r="L7" s="22"/>
      <c r="M7" s="22"/>
      <c r="N7" s="22"/>
    </row>
    <row r="8" spans="1:14" s="1" customFormat="1" ht="15.7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45" customHeight="1">
      <c r="A9" s="185" t="s">
        <v>80</v>
      </c>
      <c r="B9" s="186" t="s">
        <v>87</v>
      </c>
      <c r="C9" s="187" t="s">
        <v>76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s="1" customFormat="1" ht="15">
      <c r="A10" s="188" t="s">
        <v>88</v>
      </c>
      <c r="B10" s="195"/>
      <c r="C10" s="189">
        <f>12*B10</f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1" customFormat="1" ht="15">
      <c r="A11" s="188" t="s">
        <v>89</v>
      </c>
      <c r="B11" s="195"/>
      <c r="C11" s="189">
        <f aca="true" t="shared" si="0" ref="C11:C22">12*B11</f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1" customFormat="1" ht="15">
      <c r="A12" s="188" t="s">
        <v>118</v>
      </c>
      <c r="B12" s="195"/>
      <c r="C12" s="189">
        <f t="shared" si="0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s="1" customFormat="1" ht="15">
      <c r="A13" s="188" t="s">
        <v>90</v>
      </c>
      <c r="B13" s="195"/>
      <c r="C13" s="189">
        <f t="shared" si="0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1" customFormat="1" ht="15">
      <c r="A14" s="188" t="s">
        <v>91</v>
      </c>
      <c r="B14" s="195"/>
      <c r="C14" s="189">
        <f t="shared" si="0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1" customFormat="1" ht="15">
      <c r="A15" s="188" t="s">
        <v>92</v>
      </c>
      <c r="B15" s="195"/>
      <c r="C15" s="189">
        <f t="shared" si="0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s="1" customFormat="1" ht="15">
      <c r="A16" s="188" t="s">
        <v>93</v>
      </c>
      <c r="B16" s="195"/>
      <c r="C16" s="189">
        <f t="shared" si="0"/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s="1" customFormat="1" ht="15">
      <c r="A17" s="188" t="s">
        <v>94</v>
      </c>
      <c r="B17" s="195"/>
      <c r="C17" s="189">
        <f t="shared" si="0"/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1" customFormat="1" ht="15">
      <c r="A18" s="188" t="s">
        <v>95</v>
      </c>
      <c r="B18" s="195"/>
      <c r="C18" s="189">
        <f t="shared" si="0"/>
        <v>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s="1" customFormat="1" ht="15">
      <c r="A19" s="188" t="s">
        <v>96</v>
      </c>
      <c r="B19" s="195"/>
      <c r="C19" s="189">
        <f t="shared" si="0"/>
        <v>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1" customFormat="1" ht="15">
      <c r="A20" s="188" t="s">
        <v>97</v>
      </c>
      <c r="B20" s="195"/>
      <c r="C20" s="189">
        <f t="shared" si="0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s="1" customFormat="1" ht="15">
      <c r="A21" s="188" t="s">
        <v>98</v>
      </c>
      <c r="B21" s="195"/>
      <c r="C21" s="189">
        <f t="shared" si="0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1" customFormat="1" ht="15">
      <c r="A22" s="188" t="s">
        <v>99</v>
      </c>
      <c r="B22" s="195"/>
      <c r="C22" s="189">
        <f t="shared" si="0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s="1" customFormat="1" ht="15">
      <c r="A23" s="287" t="s">
        <v>85</v>
      </c>
      <c r="B23" s="288"/>
      <c r="C23" s="28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1" customFormat="1" ht="15">
      <c r="A24" s="188" t="s">
        <v>100</v>
      </c>
      <c r="B24" s="195"/>
      <c r="C24" s="189">
        <f aca="true" t="shared" si="1" ref="C24:C29">12*B24</f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1" customFormat="1" ht="15">
      <c r="A25" s="188" t="s">
        <v>101</v>
      </c>
      <c r="B25" s="195"/>
      <c r="C25" s="189">
        <f t="shared" si="1"/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s="1" customFormat="1" ht="15">
      <c r="A26" s="188" t="s">
        <v>102</v>
      </c>
      <c r="B26" s="195"/>
      <c r="C26" s="189">
        <f t="shared" si="1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s="1" customFormat="1" ht="15">
      <c r="A27" s="188" t="s">
        <v>103</v>
      </c>
      <c r="B27" s="195"/>
      <c r="C27" s="189">
        <f t="shared" si="1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s="1" customFormat="1" ht="15">
      <c r="A28" s="188" t="s">
        <v>104</v>
      </c>
      <c r="B28" s="195"/>
      <c r="C28" s="189">
        <f t="shared" si="1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s="1" customFormat="1" ht="15.75" thickBot="1">
      <c r="A29" s="190" t="s">
        <v>105</v>
      </c>
      <c r="B29" s="196"/>
      <c r="C29" s="189">
        <f t="shared" si="1"/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5.75" thickBot="1">
      <c r="A30" s="290" t="s">
        <v>106</v>
      </c>
      <c r="B30" s="291"/>
      <c r="C30" s="191">
        <f>C10+C11+C12+C13+C14+C15+C16+C17+C18+C19+C20+C21+C22+C24+C25+C26+C27+C28+C29</f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1" customFormat="1" ht="15">
      <c r="A31" s="236"/>
      <c r="B31" s="236"/>
      <c r="C31" s="23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s="1" customFormat="1" ht="15">
      <c r="A32" s="268" t="s">
        <v>145</v>
      </c>
      <c r="B32" s="268"/>
      <c r="C32" s="26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s="1" customFormat="1" ht="15.75" thickBot="1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63.75">
      <c r="A34" s="232" t="s">
        <v>79</v>
      </c>
      <c r="B34" s="24" t="s">
        <v>77</v>
      </c>
      <c r="C34" s="24" t="s">
        <v>68</v>
      </c>
      <c r="D34" s="24" t="s">
        <v>69</v>
      </c>
      <c r="E34" s="24" t="s">
        <v>70</v>
      </c>
      <c r="F34" s="25" t="s">
        <v>75</v>
      </c>
      <c r="G34" s="24" t="s">
        <v>71</v>
      </c>
      <c r="H34" s="24" t="s">
        <v>72</v>
      </c>
      <c r="I34" s="25" t="s">
        <v>75</v>
      </c>
      <c r="J34" s="24" t="s">
        <v>73</v>
      </c>
      <c r="K34" s="24" t="s">
        <v>74</v>
      </c>
      <c r="L34" s="25" t="s">
        <v>75</v>
      </c>
      <c r="M34" s="26" t="s">
        <v>76</v>
      </c>
      <c r="N34" s="22"/>
    </row>
    <row r="35" spans="1:14" ht="15">
      <c r="A35" s="7" t="s">
        <v>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2"/>
    </row>
    <row r="36" spans="1:14" ht="15">
      <c r="A36" s="7" t="s">
        <v>7</v>
      </c>
      <c r="B36" s="27" t="s">
        <v>121</v>
      </c>
      <c r="C36" s="27"/>
      <c r="D36" s="137">
        <v>42597</v>
      </c>
      <c r="E36" s="92">
        <v>2017</v>
      </c>
      <c r="F36" s="197"/>
      <c r="G36" s="137">
        <v>41865</v>
      </c>
      <c r="H36" s="116">
        <v>2019</v>
      </c>
      <c r="I36" s="197"/>
      <c r="J36" s="137">
        <v>41865</v>
      </c>
      <c r="K36" s="116">
        <v>2023</v>
      </c>
      <c r="L36" s="197"/>
      <c r="M36" s="31">
        <f>F36+(I36/5)+(L36/9)</f>
        <v>0</v>
      </c>
      <c r="N36" s="22"/>
    </row>
    <row r="37" spans="1:14" ht="15">
      <c r="A37" s="7" t="s">
        <v>7</v>
      </c>
      <c r="B37" s="32" t="s">
        <v>36</v>
      </c>
      <c r="C37" s="27"/>
      <c r="D37" s="137">
        <v>42597</v>
      </c>
      <c r="E37" s="92">
        <v>2017</v>
      </c>
      <c r="F37" s="197"/>
      <c r="G37" s="137">
        <v>41865</v>
      </c>
      <c r="H37" s="116">
        <v>2019</v>
      </c>
      <c r="I37" s="197"/>
      <c r="J37" s="137">
        <v>41865</v>
      </c>
      <c r="K37" s="116">
        <v>2023</v>
      </c>
      <c r="L37" s="197"/>
      <c r="M37" s="31">
        <f>F37+(I37/5)+(L37/9)</f>
        <v>0</v>
      </c>
      <c r="N37" s="22"/>
    </row>
    <row r="38" spans="1:14" ht="15">
      <c r="A38" s="7" t="s">
        <v>8</v>
      </c>
      <c r="B38" s="27" t="s">
        <v>37</v>
      </c>
      <c r="C38" s="27"/>
      <c r="D38" s="137">
        <v>42597</v>
      </c>
      <c r="E38" s="92">
        <v>2017</v>
      </c>
      <c r="F38" s="197"/>
      <c r="G38" s="137">
        <v>41865</v>
      </c>
      <c r="H38" s="116">
        <v>2019</v>
      </c>
      <c r="I38" s="197"/>
      <c r="J38" s="137">
        <v>41865</v>
      </c>
      <c r="K38" s="116">
        <v>2023</v>
      </c>
      <c r="L38" s="197"/>
      <c r="M38" s="31">
        <f>F38+(I38/5)+(L38/9)</f>
        <v>0</v>
      </c>
      <c r="N38" s="22"/>
    </row>
    <row r="39" spans="1:14" ht="15">
      <c r="A39" s="7" t="s">
        <v>8</v>
      </c>
      <c r="B39" s="27" t="s">
        <v>38</v>
      </c>
      <c r="C39" s="27"/>
      <c r="D39" s="137">
        <v>42597</v>
      </c>
      <c r="E39" s="92">
        <v>2017</v>
      </c>
      <c r="F39" s="197"/>
      <c r="G39" s="137">
        <v>41865</v>
      </c>
      <c r="H39" s="116">
        <v>2019</v>
      </c>
      <c r="I39" s="197"/>
      <c r="J39" s="137">
        <v>41865</v>
      </c>
      <c r="K39" s="116">
        <v>2023</v>
      </c>
      <c r="L39" s="197"/>
      <c r="M39" s="31">
        <f>F39+(I39/5)+(L39/9)</f>
        <v>0</v>
      </c>
      <c r="N39" s="22"/>
    </row>
    <row r="40" spans="1:14" ht="15">
      <c r="A40" s="3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4"/>
      <c r="N40" s="22"/>
    </row>
    <row r="41" spans="1:14" ht="27.75" customHeight="1">
      <c r="A41" s="202" t="s">
        <v>141</v>
      </c>
      <c r="B41" s="145" t="s">
        <v>67</v>
      </c>
      <c r="C41" s="146" t="s">
        <v>66</v>
      </c>
      <c r="D41" s="80" t="s">
        <v>75</v>
      </c>
      <c r="E41" s="27"/>
      <c r="F41" s="27"/>
      <c r="G41" s="27"/>
      <c r="H41" s="27"/>
      <c r="I41" s="27"/>
      <c r="J41" s="27"/>
      <c r="K41" s="27"/>
      <c r="L41" s="27"/>
      <c r="M41" s="34"/>
      <c r="N41" s="22"/>
    </row>
    <row r="42" spans="1:14" ht="15">
      <c r="A42" s="7" t="s">
        <v>9</v>
      </c>
      <c r="B42" s="137">
        <v>41928</v>
      </c>
      <c r="C42" s="116">
        <v>2017</v>
      </c>
      <c r="D42" s="197"/>
      <c r="E42" s="35"/>
      <c r="F42" s="35"/>
      <c r="G42" s="36"/>
      <c r="H42" s="36"/>
      <c r="I42" s="36"/>
      <c r="J42" s="36"/>
      <c r="K42" s="36"/>
      <c r="L42" s="36"/>
      <c r="M42" s="37">
        <f aca="true" t="shared" si="2" ref="M42:M47">D42/3</f>
        <v>0</v>
      </c>
      <c r="N42" s="22"/>
    </row>
    <row r="43" spans="1:14" ht="15">
      <c r="A43" s="7" t="s">
        <v>10</v>
      </c>
      <c r="B43" s="137">
        <v>41928</v>
      </c>
      <c r="C43" s="116">
        <v>2017</v>
      </c>
      <c r="D43" s="197"/>
      <c r="E43" s="35"/>
      <c r="F43" s="35"/>
      <c r="G43" s="36"/>
      <c r="H43" s="36"/>
      <c r="I43" s="36"/>
      <c r="J43" s="36"/>
      <c r="K43" s="36"/>
      <c r="L43" s="36"/>
      <c r="M43" s="37">
        <f t="shared" si="2"/>
        <v>0</v>
      </c>
      <c r="N43" s="22"/>
    </row>
    <row r="44" spans="1:14" ht="15">
      <c r="A44" s="7" t="s">
        <v>11</v>
      </c>
      <c r="B44" s="137">
        <v>41928</v>
      </c>
      <c r="C44" s="116">
        <v>2017</v>
      </c>
      <c r="D44" s="197"/>
      <c r="E44" s="35"/>
      <c r="F44" s="35"/>
      <c r="G44" s="36"/>
      <c r="H44" s="36"/>
      <c r="I44" s="36"/>
      <c r="J44" s="36"/>
      <c r="K44" s="36"/>
      <c r="L44" s="36"/>
      <c r="M44" s="37">
        <f t="shared" si="2"/>
        <v>0</v>
      </c>
      <c r="N44" s="22"/>
    </row>
    <row r="45" spans="1:14" ht="15">
      <c r="A45" s="7" t="s">
        <v>12</v>
      </c>
      <c r="B45" s="137">
        <v>41928</v>
      </c>
      <c r="C45" s="116">
        <v>2017</v>
      </c>
      <c r="D45" s="197"/>
      <c r="E45" s="35"/>
      <c r="F45" s="35"/>
      <c r="G45" s="36"/>
      <c r="H45" s="36"/>
      <c r="I45" s="36"/>
      <c r="J45" s="36"/>
      <c r="K45" s="36"/>
      <c r="L45" s="36"/>
      <c r="M45" s="37">
        <f t="shared" si="2"/>
        <v>0</v>
      </c>
      <c r="N45" s="22"/>
    </row>
    <row r="46" spans="1:14" ht="15">
      <c r="A46" s="7" t="s">
        <v>13</v>
      </c>
      <c r="B46" s="137">
        <v>41928</v>
      </c>
      <c r="C46" s="116">
        <v>2017</v>
      </c>
      <c r="D46" s="197"/>
      <c r="E46" s="35"/>
      <c r="F46" s="35"/>
      <c r="G46" s="36"/>
      <c r="H46" s="36"/>
      <c r="I46" s="36"/>
      <c r="J46" s="36"/>
      <c r="K46" s="36"/>
      <c r="L46" s="36"/>
      <c r="M46" s="37">
        <f t="shared" si="2"/>
        <v>0</v>
      </c>
      <c r="N46" s="22"/>
    </row>
    <row r="47" spans="1:14" ht="15">
      <c r="A47" s="7" t="s">
        <v>15</v>
      </c>
      <c r="B47" s="137">
        <v>41928</v>
      </c>
      <c r="C47" s="116">
        <v>2017</v>
      </c>
      <c r="D47" s="197"/>
      <c r="E47" s="35"/>
      <c r="F47" s="35"/>
      <c r="G47" s="36"/>
      <c r="H47" s="36"/>
      <c r="I47" s="36"/>
      <c r="J47" s="36"/>
      <c r="K47" s="36"/>
      <c r="L47" s="36"/>
      <c r="M47" s="37">
        <f t="shared" si="2"/>
        <v>0</v>
      </c>
      <c r="N47" s="22"/>
    </row>
    <row r="48" spans="1:14" ht="15">
      <c r="A48" s="7" t="s">
        <v>14</v>
      </c>
      <c r="B48" s="137">
        <v>42724</v>
      </c>
      <c r="C48" s="92">
        <v>2018</v>
      </c>
      <c r="D48" s="197"/>
      <c r="E48" s="35"/>
      <c r="F48" s="35"/>
      <c r="G48" s="36"/>
      <c r="H48" s="36"/>
      <c r="I48" s="36"/>
      <c r="J48" s="36"/>
      <c r="K48" s="36"/>
      <c r="L48" s="36"/>
      <c r="M48" s="37">
        <f>D48/2</f>
        <v>0</v>
      </c>
      <c r="N48" s="22"/>
    </row>
    <row r="49" spans="1:14" ht="15">
      <c r="A49" s="7" t="s">
        <v>1</v>
      </c>
      <c r="B49" s="137">
        <v>42608</v>
      </c>
      <c r="C49" s="92">
        <v>2017</v>
      </c>
      <c r="D49" s="197"/>
      <c r="E49" s="27"/>
      <c r="F49" s="27"/>
      <c r="G49" s="38"/>
      <c r="H49" s="38"/>
      <c r="I49" s="38"/>
      <c r="J49" s="36"/>
      <c r="K49" s="36"/>
      <c r="L49" s="36"/>
      <c r="M49" s="37">
        <f>D49/2</f>
        <v>0</v>
      </c>
      <c r="N49" s="22"/>
    </row>
    <row r="50" spans="1:14" ht="15">
      <c r="A50" s="7" t="s">
        <v>2</v>
      </c>
      <c r="B50" s="137">
        <v>41865</v>
      </c>
      <c r="C50" s="92">
        <v>2017</v>
      </c>
      <c r="D50" s="197"/>
      <c r="E50" s="27"/>
      <c r="F50" s="27"/>
      <c r="G50" s="27"/>
      <c r="H50" s="27"/>
      <c r="I50" s="27"/>
      <c r="J50" s="27"/>
      <c r="K50" s="27"/>
      <c r="L50" s="27"/>
      <c r="M50" s="37">
        <f>D50/3</f>
        <v>0</v>
      </c>
      <c r="N50" s="22"/>
    </row>
    <row r="51" spans="1:14" ht="15">
      <c r="A51" s="7" t="s">
        <v>3</v>
      </c>
      <c r="B51" s="137">
        <v>42598</v>
      </c>
      <c r="C51" s="92">
        <v>2017</v>
      </c>
      <c r="D51" s="197"/>
      <c r="E51" s="27"/>
      <c r="F51" s="27"/>
      <c r="G51" s="27"/>
      <c r="H51" s="27"/>
      <c r="I51" s="27"/>
      <c r="J51" s="27"/>
      <c r="K51" s="27"/>
      <c r="L51" s="27"/>
      <c r="M51" s="37">
        <f>D51</f>
        <v>0</v>
      </c>
      <c r="N51" s="22"/>
    </row>
    <row r="52" spans="1:14" ht="15">
      <c r="A52" s="7" t="s">
        <v>4</v>
      </c>
      <c r="B52" s="192">
        <v>42691</v>
      </c>
      <c r="C52" s="193">
        <v>2017</v>
      </c>
      <c r="D52" s="197"/>
      <c r="E52" s="27"/>
      <c r="F52" s="27"/>
      <c r="G52" s="39"/>
      <c r="H52" s="39"/>
      <c r="I52" s="39"/>
      <c r="J52" s="35"/>
      <c r="K52" s="35"/>
      <c r="L52" s="35"/>
      <c r="M52" s="37">
        <f>D52</f>
        <v>0</v>
      </c>
      <c r="N52" s="22"/>
    </row>
    <row r="53" spans="1:14" ht="15">
      <c r="A53" s="7" t="s">
        <v>5</v>
      </c>
      <c r="B53" s="137">
        <v>42626</v>
      </c>
      <c r="C53" s="92">
        <v>2017</v>
      </c>
      <c r="D53" s="197"/>
      <c r="E53" s="27"/>
      <c r="F53" s="27"/>
      <c r="G53" s="35"/>
      <c r="H53" s="35"/>
      <c r="I53" s="35"/>
      <c r="J53" s="35"/>
      <c r="K53" s="35"/>
      <c r="L53" s="35"/>
      <c r="M53" s="37">
        <f>D53</f>
        <v>0</v>
      </c>
      <c r="N53" s="22"/>
    </row>
    <row r="54" spans="1:14" ht="15">
      <c r="A54" s="7" t="s">
        <v>6</v>
      </c>
      <c r="B54" s="137">
        <v>42704</v>
      </c>
      <c r="C54" s="116">
        <v>2017</v>
      </c>
      <c r="D54" s="197"/>
      <c r="E54" s="27"/>
      <c r="F54" s="27"/>
      <c r="G54" s="35"/>
      <c r="H54" s="35"/>
      <c r="I54" s="35"/>
      <c r="J54" s="35"/>
      <c r="K54" s="35"/>
      <c r="L54" s="35"/>
      <c r="M54" s="37">
        <f>D54</f>
        <v>0</v>
      </c>
      <c r="N54" s="22"/>
    </row>
    <row r="55" spans="1:14" ht="15">
      <c r="A55" s="7" t="s">
        <v>55</v>
      </c>
      <c r="B55" s="137">
        <v>41114</v>
      </c>
      <c r="C55" s="116">
        <v>2022</v>
      </c>
      <c r="D55" s="197"/>
      <c r="E55" s="27"/>
      <c r="F55" s="27"/>
      <c r="G55" s="35"/>
      <c r="H55" s="35"/>
      <c r="I55" s="35"/>
      <c r="J55" s="35"/>
      <c r="K55" s="35"/>
      <c r="L55" s="35"/>
      <c r="M55" s="31">
        <f>D55/10</f>
        <v>0</v>
      </c>
      <c r="N55" s="22"/>
    </row>
    <row r="56" spans="1:14" ht="15.75" thickBot="1">
      <c r="A56" s="40" t="s">
        <v>56</v>
      </c>
      <c r="B56" s="194">
        <v>42614</v>
      </c>
      <c r="C56" s="95">
        <v>2017</v>
      </c>
      <c r="D56" s="198"/>
      <c r="E56" s="41"/>
      <c r="F56" s="41"/>
      <c r="G56" s="42"/>
      <c r="H56" s="42"/>
      <c r="I56" s="42"/>
      <c r="J56" s="42"/>
      <c r="K56" s="42"/>
      <c r="L56" s="42"/>
      <c r="M56" s="43">
        <f>D56*3</f>
        <v>0</v>
      </c>
      <c r="N56" s="22"/>
    </row>
    <row r="57" spans="1:14" s="1" customFormat="1" ht="15.75" thickBot="1">
      <c r="A57" s="269" t="s">
        <v>78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44">
        <f>M36+M37+M38+M39+M42+M43+M44+M45+M46+M47+M48+M49+M50+M51+M52+M53+M54+M55+M56</f>
        <v>0</v>
      </c>
      <c r="N57" s="22"/>
    </row>
    <row r="58" spans="1:14" s="1" customFormat="1" ht="15">
      <c r="A58" s="45"/>
      <c r="B58" s="46"/>
      <c r="C58" s="47"/>
      <c r="D58" s="48"/>
      <c r="E58" s="48"/>
      <c r="F58" s="49"/>
      <c r="G58" s="50"/>
      <c r="H58" s="50"/>
      <c r="I58" s="50"/>
      <c r="J58" s="50"/>
      <c r="K58" s="50"/>
      <c r="L58" s="50"/>
      <c r="M58" s="51"/>
      <c r="N58" s="22"/>
    </row>
    <row r="59" spans="1:14" s="8" customFormat="1" ht="15.75" thickBot="1">
      <c r="A59" s="52"/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5"/>
    </row>
    <row r="60" spans="1:16" ht="38.25">
      <c r="A60" s="231" t="s">
        <v>112</v>
      </c>
      <c r="B60" s="24" t="s">
        <v>77</v>
      </c>
      <c r="C60" s="24" t="s">
        <v>68</v>
      </c>
      <c r="D60" s="24" t="s">
        <v>109</v>
      </c>
      <c r="E60" s="24" t="s">
        <v>110</v>
      </c>
      <c r="F60" s="25" t="s">
        <v>75</v>
      </c>
      <c r="G60" s="56" t="s">
        <v>113</v>
      </c>
      <c r="H60" s="56" t="s">
        <v>114</v>
      </c>
      <c r="I60" s="25" t="s">
        <v>75</v>
      </c>
      <c r="J60" s="26" t="s">
        <v>76</v>
      </c>
      <c r="K60" s="57"/>
      <c r="L60" s="58"/>
      <c r="M60" s="58"/>
      <c r="N60" s="59"/>
      <c r="O60" s="16"/>
      <c r="P60" s="16"/>
    </row>
    <row r="61" spans="1:16" ht="15">
      <c r="A61" s="7" t="s">
        <v>0</v>
      </c>
      <c r="B61" s="60"/>
      <c r="C61" s="60"/>
      <c r="D61" s="27"/>
      <c r="E61" s="27"/>
      <c r="F61" s="27"/>
      <c r="G61" s="27"/>
      <c r="H61" s="27"/>
      <c r="I61" s="27"/>
      <c r="J61" s="61"/>
      <c r="K61" s="48"/>
      <c r="L61" s="48"/>
      <c r="M61" s="48"/>
      <c r="N61" s="49"/>
      <c r="O61" s="6"/>
      <c r="P61" s="9"/>
    </row>
    <row r="62" spans="1:16" ht="15">
      <c r="A62" s="7" t="s">
        <v>16</v>
      </c>
      <c r="B62" s="62" t="s">
        <v>39</v>
      </c>
      <c r="C62" s="27">
        <v>2004</v>
      </c>
      <c r="D62" s="137">
        <v>42598</v>
      </c>
      <c r="E62" s="92">
        <v>2017</v>
      </c>
      <c r="F62" s="197"/>
      <c r="G62" s="137">
        <v>41865</v>
      </c>
      <c r="H62" s="36">
        <v>2019</v>
      </c>
      <c r="I62" s="197"/>
      <c r="J62" s="64">
        <f>F62+(I62/5)</f>
        <v>0</v>
      </c>
      <c r="K62" s="200"/>
      <c r="L62" s="65"/>
      <c r="M62" s="48"/>
      <c r="N62" s="66"/>
      <c r="O62" s="18"/>
      <c r="P62" s="19"/>
    </row>
    <row r="63" spans="1:16" ht="15">
      <c r="A63" s="7" t="s">
        <v>18</v>
      </c>
      <c r="B63" s="62" t="s">
        <v>40</v>
      </c>
      <c r="C63" s="27">
        <v>2004</v>
      </c>
      <c r="D63" s="137">
        <v>42598</v>
      </c>
      <c r="E63" s="92">
        <v>2017</v>
      </c>
      <c r="F63" s="197"/>
      <c r="G63" s="137">
        <v>41865</v>
      </c>
      <c r="H63" s="36">
        <v>2019</v>
      </c>
      <c r="I63" s="197"/>
      <c r="J63" s="64">
        <f>F63+(I63/5)</f>
        <v>0</v>
      </c>
      <c r="K63" s="65"/>
      <c r="L63" s="65"/>
      <c r="M63" s="48"/>
      <c r="N63" s="66"/>
      <c r="O63" s="18"/>
      <c r="P63" s="19"/>
    </row>
    <row r="64" spans="1:16" ht="15">
      <c r="A64" s="7" t="s">
        <v>16</v>
      </c>
      <c r="B64" s="62" t="s">
        <v>41</v>
      </c>
      <c r="C64" s="27">
        <v>2004</v>
      </c>
      <c r="D64" s="137">
        <v>42598</v>
      </c>
      <c r="E64" s="92">
        <v>2017</v>
      </c>
      <c r="F64" s="197"/>
      <c r="G64" s="137">
        <v>41865</v>
      </c>
      <c r="H64" s="36">
        <v>2019</v>
      </c>
      <c r="I64" s="197"/>
      <c r="J64" s="64">
        <f>F64+(I64/5)</f>
        <v>0</v>
      </c>
      <c r="K64" s="65"/>
      <c r="L64" s="65"/>
      <c r="M64" s="48"/>
      <c r="N64" s="66"/>
      <c r="O64" s="18"/>
      <c r="P64" s="19"/>
    </row>
    <row r="65" spans="1:16" ht="15">
      <c r="A65" s="33"/>
      <c r="B65" s="27"/>
      <c r="C65" s="60"/>
      <c r="D65" s="27"/>
      <c r="E65" s="60"/>
      <c r="F65" s="60"/>
      <c r="G65" s="60"/>
      <c r="H65" s="60"/>
      <c r="I65" s="201"/>
      <c r="J65" s="67"/>
      <c r="K65" s="68"/>
      <c r="L65" s="68"/>
      <c r="M65" s="68"/>
      <c r="N65" s="52"/>
      <c r="O65" s="2"/>
      <c r="P65" s="8"/>
    </row>
    <row r="66" spans="1:16" ht="25.5">
      <c r="A66" s="202" t="s">
        <v>141</v>
      </c>
      <c r="B66" s="145" t="s">
        <v>67</v>
      </c>
      <c r="C66" s="146" t="s">
        <v>66</v>
      </c>
      <c r="D66" s="80" t="s">
        <v>75</v>
      </c>
      <c r="E66" s="27"/>
      <c r="F66" s="27"/>
      <c r="G66" s="27"/>
      <c r="H66" s="27"/>
      <c r="I66" s="27"/>
      <c r="J66" s="61"/>
      <c r="K66" s="48"/>
      <c r="L66" s="48"/>
      <c r="M66" s="48"/>
      <c r="N66" s="49"/>
      <c r="O66" s="8"/>
      <c r="P66" s="8"/>
    </row>
    <row r="67" spans="1:16" ht="15">
      <c r="A67" s="7" t="s">
        <v>19</v>
      </c>
      <c r="B67" s="137">
        <v>41942</v>
      </c>
      <c r="C67" s="99">
        <v>2017</v>
      </c>
      <c r="D67" s="197"/>
      <c r="E67" s="35"/>
      <c r="F67" s="35"/>
      <c r="G67" s="36"/>
      <c r="H67" s="36"/>
      <c r="I67" s="36"/>
      <c r="J67" s="70">
        <f>D67/3</f>
        <v>0</v>
      </c>
      <c r="K67" s="48"/>
      <c r="L67" s="48"/>
      <c r="M67" s="48"/>
      <c r="N67" s="71"/>
      <c r="O67" s="8"/>
      <c r="P67" s="20"/>
    </row>
    <row r="68" spans="1:16" ht="15">
      <c r="A68" s="7" t="s">
        <v>20</v>
      </c>
      <c r="B68" s="137">
        <v>42724</v>
      </c>
      <c r="C68" s="92">
        <v>2018</v>
      </c>
      <c r="D68" s="197"/>
      <c r="E68" s="35"/>
      <c r="F68" s="35"/>
      <c r="G68" s="36"/>
      <c r="H68" s="36"/>
      <c r="I68" s="36"/>
      <c r="J68" s="70">
        <f>D68/2</f>
        <v>0</v>
      </c>
      <c r="K68" s="48"/>
      <c r="L68" s="48"/>
      <c r="M68" s="48"/>
      <c r="N68" s="71"/>
      <c r="O68" s="8"/>
      <c r="P68" s="20"/>
    </row>
    <row r="69" spans="1:16" ht="15">
      <c r="A69" s="7" t="s">
        <v>1</v>
      </c>
      <c r="B69" s="137">
        <v>42608</v>
      </c>
      <c r="C69" s="92">
        <v>2017</v>
      </c>
      <c r="D69" s="197"/>
      <c r="E69" s="27"/>
      <c r="F69" s="27"/>
      <c r="G69" s="38"/>
      <c r="H69" s="38"/>
      <c r="I69" s="38"/>
      <c r="J69" s="70">
        <f>D69</f>
        <v>0</v>
      </c>
      <c r="K69" s="72"/>
      <c r="L69" s="72"/>
      <c r="M69" s="48"/>
      <c r="N69" s="71"/>
      <c r="O69" s="8"/>
      <c r="P69" s="20"/>
    </row>
    <row r="70" spans="1:16" ht="15">
      <c r="A70" s="7" t="s">
        <v>2</v>
      </c>
      <c r="B70" s="137">
        <v>41865</v>
      </c>
      <c r="C70" s="92">
        <v>2017</v>
      </c>
      <c r="D70" s="197"/>
      <c r="E70" s="27" t="s">
        <v>35</v>
      </c>
      <c r="F70" s="27"/>
      <c r="G70" s="27"/>
      <c r="H70" s="27"/>
      <c r="I70" s="27"/>
      <c r="J70" s="73">
        <f>D70/3</f>
        <v>0</v>
      </c>
      <c r="K70" s="48"/>
      <c r="L70" s="48"/>
      <c r="M70" s="48"/>
      <c r="N70" s="49"/>
      <c r="O70" s="3"/>
      <c r="P70" s="20"/>
    </row>
    <row r="71" spans="1:16" ht="15">
      <c r="A71" s="7" t="s">
        <v>3</v>
      </c>
      <c r="B71" s="137">
        <v>42596</v>
      </c>
      <c r="C71" s="92">
        <v>2018</v>
      </c>
      <c r="D71" s="197"/>
      <c r="E71" s="27"/>
      <c r="F71" s="27"/>
      <c r="G71" s="27"/>
      <c r="H71" s="27"/>
      <c r="I71" s="27"/>
      <c r="J71" s="73">
        <f>D71/2</f>
        <v>0</v>
      </c>
      <c r="K71" s="48"/>
      <c r="L71" s="48"/>
      <c r="M71" s="48"/>
      <c r="N71" s="49"/>
      <c r="O71" s="3"/>
      <c r="P71" s="20"/>
    </row>
    <row r="72" spans="1:16" ht="15">
      <c r="A72" s="7" t="s">
        <v>4</v>
      </c>
      <c r="B72" s="192">
        <v>42691</v>
      </c>
      <c r="C72" s="193">
        <v>2017</v>
      </c>
      <c r="D72" s="197"/>
      <c r="E72" s="27"/>
      <c r="F72" s="27"/>
      <c r="G72" s="39"/>
      <c r="H72" s="39"/>
      <c r="I72" s="39"/>
      <c r="J72" s="73">
        <f>D72</f>
        <v>0</v>
      </c>
      <c r="K72" s="74"/>
      <c r="L72" s="74"/>
      <c r="M72" s="75"/>
      <c r="N72" s="50"/>
      <c r="O72" s="13"/>
      <c r="P72" s="20"/>
    </row>
    <row r="73" spans="1:16" ht="15">
      <c r="A73" s="7" t="s">
        <v>5</v>
      </c>
      <c r="B73" s="137">
        <v>42614</v>
      </c>
      <c r="C73" s="92">
        <v>2017</v>
      </c>
      <c r="D73" s="197"/>
      <c r="E73" s="27"/>
      <c r="F73" s="27"/>
      <c r="G73" s="35"/>
      <c r="H73" s="35"/>
      <c r="I73" s="35"/>
      <c r="J73" s="73">
        <f>D73</f>
        <v>0</v>
      </c>
      <c r="K73" s="75"/>
      <c r="L73" s="75"/>
      <c r="M73" s="75"/>
      <c r="N73" s="50"/>
      <c r="O73" s="3"/>
      <c r="P73" s="20"/>
    </row>
    <row r="74" spans="1:16" ht="15">
      <c r="A74" s="7" t="s">
        <v>6</v>
      </c>
      <c r="B74" s="137" t="s">
        <v>54</v>
      </c>
      <c r="C74" s="116">
        <v>2019</v>
      </c>
      <c r="D74" s="197"/>
      <c r="E74" s="27"/>
      <c r="F74" s="27"/>
      <c r="G74" s="35"/>
      <c r="H74" s="35"/>
      <c r="I74" s="35"/>
      <c r="J74" s="73">
        <f>D74/3</f>
        <v>0</v>
      </c>
      <c r="K74" s="75"/>
      <c r="L74" s="75"/>
      <c r="M74" s="75"/>
      <c r="N74" s="50"/>
      <c r="O74" s="3"/>
      <c r="P74" s="20"/>
    </row>
    <row r="75" spans="1:16" ht="15">
      <c r="A75" s="7" t="s">
        <v>55</v>
      </c>
      <c r="B75" s="137">
        <v>41485</v>
      </c>
      <c r="C75" s="116">
        <v>2023</v>
      </c>
      <c r="D75" s="197"/>
      <c r="E75" s="27"/>
      <c r="F75" s="27"/>
      <c r="G75" s="35"/>
      <c r="H75" s="35"/>
      <c r="I75" s="35"/>
      <c r="J75" s="73">
        <f>D75/10</f>
        <v>0</v>
      </c>
      <c r="K75" s="75"/>
      <c r="L75" s="75"/>
      <c r="M75" s="75"/>
      <c r="N75" s="50"/>
      <c r="O75" s="3"/>
      <c r="P75" s="20"/>
    </row>
    <row r="76" spans="1:16" ht="15.75" thickBot="1">
      <c r="A76" s="40" t="s">
        <v>56</v>
      </c>
      <c r="B76" s="194">
        <v>42614</v>
      </c>
      <c r="C76" s="199">
        <v>2017</v>
      </c>
      <c r="D76" s="198"/>
      <c r="E76" s="42"/>
      <c r="F76" s="42"/>
      <c r="G76" s="42"/>
      <c r="H76" s="42"/>
      <c r="I76" s="42"/>
      <c r="J76" s="76">
        <f>3*D76</f>
        <v>0</v>
      </c>
      <c r="K76" s="75"/>
      <c r="L76" s="75"/>
      <c r="M76" s="75"/>
      <c r="N76" s="50"/>
      <c r="O76" s="3"/>
      <c r="P76" s="20"/>
    </row>
    <row r="77" spans="1:16" s="1" customFormat="1" ht="15.75" thickBot="1">
      <c r="A77" s="266" t="s">
        <v>115</v>
      </c>
      <c r="B77" s="267"/>
      <c r="C77" s="267"/>
      <c r="D77" s="267"/>
      <c r="E77" s="267"/>
      <c r="F77" s="267"/>
      <c r="G77" s="267"/>
      <c r="H77" s="267"/>
      <c r="I77" s="279"/>
      <c r="J77" s="191">
        <f>J62+J63+J64+J67+J68+J69+J70+J71+J72+J73+J74+J75+J76</f>
        <v>0</v>
      </c>
      <c r="K77" s="77"/>
      <c r="L77" s="77"/>
      <c r="M77" s="78"/>
      <c r="N77" s="79"/>
      <c r="O77" s="21"/>
      <c r="P77" s="223"/>
    </row>
    <row r="78" spans="1:16" ht="15.75" thickBot="1">
      <c r="A78" s="2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"/>
      <c r="P78" s="1"/>
    </row>
    <row r="79" spans="1:16" ht="38.25" customHeight="1">
      <c r="A79" s="232" t="s">
        <v>116</v>
      </c>
      <c r="B79" s="80" t="s">
        <v>67</v>
      </c>
      <c r="C79" s="81" t="s">
        <v>66</v>
      </c>
      <c r="D79" s="80" t="s">
        <v>75</v>
      </c>
      <c r="E79" s="82" t="s">
        <v>76</v>
      </c>
      <c r="F79" s="83"/>
      <c r="G79" s="59"/>
      <c r="H79" s="59"/>
      <c r="I79" s="84"/>
      <c r="J79" s="85"/>
      <c r="K79" s="85"/>
      <c r="L79" s="84"/>
      <c r="M79" s="59"/>
      <c r="N79" s="59"/>
      <c r="O79" s="16"/>
      <c r="P79" s="16"/>
    </row>
    <row r="80" spans="1:16" ht="15">
      <c r="A80" s="33"/>
      <c r="B80" s="27"/>
      <c r="C80" s="60"/>
      <c r="D80" s="27"/>
      <c r="E80" s="86"/>
      <c r="F80" s="87"/>
      <c r="G80" s="52"/>
      <c r="H80" s="52"/>
      <c r="I80" s="52"/>
      <c r="J80" s="52"/>
      <c r="K80" s="52"/>
      <c r="L80" s="52"/>
      <c r="M80" s="52"/>
      <c r="N80" s="52"/>
      <c r="O80" s="17"/>
      <c r="P80" s="8"/>
    </row>
    <row r="81" spans="1:16" ht="15">
      <c r="A81" s="235" t="s">
        <v>142</v>
      </c>
      <c r="B81" s="203">
        <v>41942</v>
      </c>
      <c r="C81" s="204">
        <v>2017</v>
      </c>
      <c r="D81" s="205"/>
      <c r="E81" s="88">
        <f>D81/3</f>
        <v>0</v>
      </c>
      <c r="F81" s="89"/>
      <c r="G81" s="50"/>
      <c r="H81" s="50"/>
      <c r="I81" s="50"/>
      <c r="J81" s="71"/>
      <c r="K81" s="71"/>
      <c r="L81" s="71"/>
      <c r="M81" s="71"/>
      <c r="N81" s="71"/>
      <c r="O81" s="13"/>
      <c r="P81" s="8"/>
    </row>
    <row r="82" spans="1:16" s="1" customFormat="1" ht="15.75" thickBot="1">
      <c r="A82" s="296" t="s">
        <v>117</v>
      </c>
      <c r="B82" s="297"/>
      <c r="C82" s="297"/>
      <c r="D82" s="298"/>
      <c r="E82" s="90">
        <f>E81</f>
        <v>0</v>
      </c>
      <c r="F82" s="50"/>
      <c r="G82" s="50"/>
      <c r="H82" s="50"/>
      <c r="I82" s="50"/>
      <c r="J82" s="71"/>
      <c r="K82" s="71"/>
      <c r="L82" s="71"/>
      <c r="M82" s="71"/>
      <c r="N82" s="71"/>
      <c r="O82" s="13"/>
      <c r="P82" s="8"/>
    </row>
    <row r="83" spans="1:15" ht="15.75" thickBo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0"/>
    </row>
    <row r="84" spans="1:16" ht="38.25">
      <c r="A84" s="232" t="s">
        <v>119</v>
      </c>
      <c r="B84" s="24" t="s">
        <v>77</v>
      </c>
      <c r="C84" s="24" t="s">
        <v>68</v>
      </c>
      <c r="D84" s="24" t="s">
        <v>109</v>
      </c>
      <c r="E84" s="24" t="s">
        <v>110</v>
      </c>
      <c r="F84" s="82" t="s">
        <v>75</v>
      </c>
      <c r="G84" s="26" t="s">
        <v>76</v>
      </c>
      <c r="H84" s="59"/>
      <c r="I84" s="84"/>
      <c r="J84" s="85"/>
      <c r="K84" s="85"/>
      <c r="L84" s="84"/>
      <c r="M84" s="59"/>
      <c r="N84" s="59"/>
      <c r="O84" s="16"/>
      <c r="P84" s="16"/>
    </row>
    <row r="85" spans="1:16" ht="15">
      <c r="A85" s="7" t="s">
        <v>0</v>
      </c>
      <c r="B85" s="27"/>
      <c r="C85" s="27"/>
      <c r="D85" s="27"/>
      <c r="E85" s="27"/>
      <c r="F85" s="27"/>
      <c r="G85" s="61"/>
      <c r="H85" s="49"/>
      <c r="I85" s="49"/>
      <c r="J85" s="49"/>
      <c r="K85" s="49"/>
      <c r="L85" s="49"/>
      <c r="M85" s="49"/>
      <c r="N85" s="49"/>
      <c r="O85" s="6"/>
      <c r="P85" s="8"/>
    </row>
    <row r="86" spans="1:16" ht="15">
      <c r="A86" s="7" t="s">
        <v>21</v>
      </c>
      <c r="B86" s="91" t="s">
        <v>22</v>
      </c>
      <c r="C86" s="35">
        <v>41118</v>
      </c>
      <c r="D86" s="137">
        <v>42597</v>
      </c>
      <c r="E86" s="92">
        <v>2017</v>
      </c>
      <c r="F86" s="197"/>
      <c r="G86" s="64">
        <f aca="true" t="shared" si="3" ref="G86:G91">F86</f>
        <v>0</v>
      </c>
      <c r="H86" s="93"/>
      <c r="I86" s="93"/>
      <c r="J86" s="75"/>
      <c r="K86" s="93"/>
      <c r="L86" s="93"/>
      <c r="M86" s="75"/>
      <c r="N86" s="93"/>
      <c r="O86" s="3"/>
      <c r="P86" s="8"/>
    </row>
    <row r="87" spans="1:16" ht="15">
      <c r="A87" s="7" t="s">
        <v>21</v>
      </c>
      <c r="B87" s="91" t="s">
        <v>23</v>
      </c>
      <c r="C87" s="35">
        <v>41118</v>
      </c>
      <c r="D87" s="137">
        <v>42597</v>
      </c>
      <c r="E87" s="92">
        <v>2017</v>
      </c>
      <c r="F87" s="197"/>
      <c r="G87" s="64">
        <f t="shared" si="3"/>
        <v>0</v>
      </c>
      <c r="H87" s="93"/>
      <c r="I87" s="93"/>
      <c r="J87" s="75"/>
      <c r="K87" s="93"/>
      <c r="L87" s="93"/>
      <c r="M87" s="75"/>
      <c r="N87" s="93"/>
      <c r="O87" s="3"/>
      <c r="P87" s="8"/>
    </row>
    <row r="88" spans="1:16" ht="15">
      <c r="A88" s="7" t="s">
        <v>24</v>
      </c>
      <c r="B88" s="91" t="s">
        <v>42</v>
      </c>
      <c r="C88" s="35">
        <v>40461</v>
      </c>
      <c r="D88" s="137">
        <v>42597</v>
      </c>
      <c r="E88" s="92">
        <v>2017</v>
      </c>
      <c r="F88" s="197"/>
      <c r="G88" s="64">
        <f t="shared" si="3"/>
        <v>0</v>
      </c>
      <c r="H88" s="93"/>
      <c r="I88" s="93"/>
      <c r="J88" s="75"/>
      <c r="K88" s="94"/>
      <c r="L88" s="94"/>
      <c r="M88" s="75"/>
      <c r="N88" s="94"/>
      <c r="O88" s="3"/>
      <c r="P88" s="8"/>
    </row>
    <row r="89" spans="1:16" ht="15">
      <c r="A89" s="7" t="s">
        <v>24</v>
      </c>
      <c r="B89" s="91" t="s">
        <v>43</v>
      </c>
      <c r="C89" s="35">
        <v>40461</v>
      </c>
      <c r="D89" s="137">
        <v>42597</v>
      </c>
      <c r="E89" s="92">
        <v>2017</v>
      </c>
      <c r="F89" s="197"/>
      <c r="G89" s="64">
        <f t="shared" si="3"/>
        <v>0</v>
      </c>
      <c r="H89" s="93"/>
      <c r="I89" s="93"/>
      <c r="J89" s="75"/>
      <c r="K89" s="94"/>
      <c r="L89" s="94"/>
      <c r="M89" s="75"/>
      <c r="N89" s="94"/>
      <c r="O89" s="3"/>
      <c r="P89" s="8"/>
    </row>
    <row r="90" spans="1:16" ht="15">
      <c r="A90" s="7" t="s">
        <v>24</v>
      </c>
      <c r="B90" s="91" t="s">
        <v>44</v>
      </c>
      <c r="C90" s="35">
        <v>40461</v>
      </c>
      <c r="D90" s="137">
        <v>42597</v>
      </c>
      <c r="E90" s="92">
        <v>2017</v>
      </c>
      <c r="F90" s="197"/>
      <c r="G90" s="64">
        <f t="shared" si="3"/>
        <v>0</v>
      </c>
      <c r="H90" s="93"/>
      <c r="I90" s="93"/>
      <c r="J90" s="75"/>
      <c r="K90" s="94"/>
      <c r="L90" s="94"/>
      <c r="M90" s="75"/>
      <c r="N90" s="94"/>
      <c r="O90" s="3"/>
      <c r="P90" s="8"/>
    </row>
    <row r="91" spans="1:16" ht="15">
      <c r="A91" s="7" t="s">
        <v>25</v>
      </c>
      <c r="B91" s="27" t="s">
        <v>45</v>
      </c>
      <c r="C91" s="27" t="s">
        <v>26</v>
      </c>
      <c r="D91" s="137">
        <v>42597</v>
      </c>
      <c r="E91" s="92">
        <v>2017</v>
      </c>
      <c r="F91" s="197"/>
      <c r="G91" s="64">
        <f t="shared" si="3"/>
        <v>0</v>
      </c>
      <c r="H91" s="49"/>
      <c r="I91" s="49"/>
      <c r="J91" s="49"/>
      <c r="K91" s="49"/>
      <c r="L91" s="49"/>
      <c r="M91" s="49"/>
      <c r="N91" s="49"/>
      <c r="O91" s="3"/>
      <c r="P91" s="8"/>
    </row>
    <row r="92" spans="1:16" ht="15">
      <c r="A92" s="7"/>
      <c r="B92" s="27"/>
      <c r="C92" s="27"/>
      <c r="D92" s="27"/>
      <c r="E92" s="27"/>
      <c r="F92" s="27"/>
      <c r="G92" s="61"/>
      <c r="H92" s="49"/>
      <c r="I92" s="49"/>
      <c r="J92" s="49"/>
      <c r="K92" s="49"/>
      <c r="L92" s="49"/>
      <c r="M92" s="49"/>
      <c r="N92" s="49"/>
      <c r="O92" s="8"/>
      <c r="P92" s="8"/>
    </row>
    <row r="93" spans="1:16" ht="25.5">
      <c r="A93" s="202" t="s">
        <v>143</v>
      </c>
      <c r="B93" s="145" t="s">
        <v>67</v>
      </c>
      <c r="C93" s="146" t="s">
        <v>66</v>
      </c>
      <c r="D93" s="80" t="s">
        <v>75</v>
      </c>
      <c r="E93" s="27"/>
      <c r="F93" s="27"/>
      <c r="G93" s="61"/>
      <c r="H93" s="49"/>
      <c r="I93" s="49"/>
      <c r="J93" s="49"/>
      <c r="K93" s="49"/>
      <c r="L93" s="49"/>
      <c r="M93" s="49"/>
      <c r="N93" s="49"/>
      <c r="O93" s="8"/>
      <c r="P93" s="8"/>
    </row>
    <row r="94" spans="1:16" ht="15.75" thickBot="1">
      <c r="A94" s="40" t="s">
        <v>27</v>
      </c>
      <c r="B94" s="194">
        <v>42269</v>
      </c>
      <c r="C94" s="95">
        <v>2018</v>
      </c>
      <c r="D94" s="198"/>
      <c r="E94" s="42"/>
      <c r="F94" s="42"/>
      <c r="G94" s="96">
        <f>D94/3</f>
        <v>0</v>
      </c>
      <c r="H94" s="71"/>
      <c r="I94" s="71"/>
      <c r="J94" s="71"/>
      <c r="K94" s="71"/>
      <c r="L94" s="71"/>
      <c r="M94" s="71"/>
      <c r="N94" s="71"/>
      <c r="O94" s="8"/>
      <c r="P94" s="8"/>
    </row>
    <row r="95" spans="1:16" s="1" customFormat="1" ht="15.75" thickBot="1">
      <c r="A95" s="261" t="s">
        <v>120</v>
      </c>
      <c r="B95" s="262"/>
      <c r="C95" s="262"/>
      <c r="D95" s="262"/>
      <c r="E95" s="262"/>
      <c r="F95" s="262"/>
      <c r="G95" s="97">
        <f>G86+G87+G88+G89+G90+G91+G94</f>
        <v>0</v>
      </c>
      <c r="H95" s="71"/>
      <c r="I95" s="71"/>
      <c r="J95" s="71"/>
      <c r="K95" s="71"/>
      <c r="L95" s="71"/>
      <c r="M95" s="71"/>
      <c r="N95" s="71"/>
      <c r="O95" s="8"/>
      <c r="P95" s="8"/>
    </row>
    <row r="96" spans="1:14" ht="15.75" thickBot="1">
      <c r="A96" s="52"/>
      <c r="B96" s="52"/>
      <c r="C96" s="53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6" ht="38.25">
      <c r="A97" s="232" t="s">
        <v>126</v>
      </c>
      <c r="B97" s="24" t="s">
        <v>77</v>
      </c>
      <c r="C97" s="24" t="s">
        <v>68</v>
      </c>
      <c r="D97" s="24" t="s">
        <v>109</v>
      </c>
      <c r="E97" s="24" t="s">
        <v>110</v>
      </c>
      <c r="F97" s="82" t="s">
        <v>75</v>
      </c>
      <c r="G97" s="24" t="s">
        <v>113</v>
      </c>
      <c r="H97" s="24" t="s">
        <v>114</v>
      </c>
      <c r="I97" s="25" t="s">
        <v>75</v>
      </c>
      <c r="J97" s="26" t="s">
        <v>76</v>
      </c>
      <c r="K97" s="130"/>
      <c r="L97" s="130"/>
      <c r="M97" s="130"/>
      <c r="N97" s="130"/>
      <c r="O97" s="6"/>
      <c r="P97" s="8"/>
    </row>
    <row r="98" spans="1:16" ht="15">
      <c r="A98" s="7" t="s">
        <v>0</v>
      </c>
      <c r="B98" s="60"/>
      <c r="C98" s="60"/>
      <c r="D98" s="27"/>
      <c r="E98" s="27"/>
      <c r="F98" s="27"/>
      <c r="G98" s="27"/>
      <c r="H98" s="27"/>
      <c r="I98" s="36"/>
      <c r="J98" s="124"/>
      <c r="K98" s="130"/>
      <c r="L98" s="130"/>
      <c r="M98" s="130"/>
      <c r="N98" s="130"/>
      <c r="O98" s="6"/>
      <c r="P98" s="8"/>
    </row>
    <row r="99" spans="1:16" ht="15">
      <c r="A99" s="7" t="s">
        <v>28</v>
      </c>
      <c r="B99" s="27" t="s">
        <v>46</v>
      </c>
      <c r="C99" s="35">
        <v>37655</v>
      </c>
      <c r="D99" s="137">
        <v>42597</v>
      </c>
      <c r="E99" s="92">
        <v>2017</v>
      </c>
      <c r="F99" s="197"/>
      <c r="G99" s="137">
        <v>41502</v>
      </c>
      <c r="H99" s="92">
        <v>2018</v>
      </c>
      <c r="I99" s="210"/>
      <c r="J99" s="70">
        <f>F99+(I99/5)</f>
        <v>0</v>
      </c>
      <c r="K99" s="131"/>
      <c r="L99" s="131"/>
      <c r="M99" s="132"/>
      <c r="N99" s="132"/>
      <c r="O99" s="3"/>
      <c r="P99" s="8"/>
    </row>
    <row r="100" spans="1:16" ht="15">
      <c r="A100" s="7" t="s">
        <v>28</v>
      </c>
      <c r="B100" s="27" t="s">
        <v>47</v>
      </c>
      <c r="C100" s="35">
        <v>37655</v>
      </c>
      <c r="D100" s="137">
        <v>42597</v>
      </c>
      <c r="E100" s="92">
        <v>2017</v>
      </c>
      <c r="F100" s="197"/>
      <c r="G100" s="137">
        <v>41502</v>
      </c>
      <c r="H100" s="92">
        <v>2018</v>
      </c>
      <c r="I100" s="210"/>
      <c r="J100" s="70">
        <f>F100+(I100/5)</f>
        <v>0</v>
      </c>
      <c r="K100" s="131"/>
      <c r="L100" s="131"/>
      <c r="M100" s="132"/>
      <c r="N100" s="132"/>
      <c r="O100" s="3"/>
      <c r="P100" s="8"/>
    </row>
    <row r="101" spans="1:16" ht="15">
      <c r="A101" s="7"/>
      <c r="B101" s="27"/>
      <c r="C101" s="60"/>
      <c r="D101" s="27"/>
      <c r="E101" s="60"/>
      <c r="F101" s="209"/>
      <c r="G101" s="60"/>
      <c r="H101" s="60"/>
      <c r="I101" s="126"/>
      <c r="J101" s="127"/>
      <c r="K101" s="133"/>
      <c r="L101" s="133"/>
      <c r="M101" s="133"/>
      <c r="N101" s="133"/>
      <c r="O101" s="2"/>
      <c r="P101" s="8"/>
    </row>
    <row r="102" spans="1:14" ht="25.5">
      <c r="A102" s="202" t="s">
        <v>141</v>
      </c>
      <c r="B102" s="145" t="s">
        <v>67</v>
      </c>
      <c r="C102" s="146" t="s">
        <v>66</v>
      </c>
      <c r="D102" s="80" t="s">
        <v>75</v>
      </c>
      <c r="E102" s="60"/>
      <c r="F102" s="60"/>
      <c r="G102" s="60"/>
      <c r="H102" s="60"/>
      <c r="I102" s="126"/>
      <c r="J102" s="127"/>
      <c r="K102" s="133"/>
      <c r="L102" s="133"/>
      <c r="M102" s="133"/>
      <c r="N102" s="133"/>
    </row>
    <row r="103" spans="1:14" ht="15">
      <c r="A103" s="7" t="s">
        <v>27</v>
      </c>
      <c r="B103" s="137">
        <v>41942</v>
      </c>
      <c r="C103" s="92">
        <v>2017</v>
      </c>
      <c r="D103" s="197"/>
      <c r="E103" s="35"/>
      <c r="F103" s="35"/>
      <c r="G103" s="36"/>
      <c r="H103" s="36"/>
      <c r="I103" s="36"/>
      <c r="J103" s="70">
        <f>D103/3</f>
        <v>0</v>
      </c>
      <c r="K103" s="130"/>
      <c r="L103" s="130"/>
      <c r="M103" s="130"/>
      <c r="N103" s="130"/>
    </row>
    <row r="104" spans="1:14" ht="15">
      <c r="A104" s="7" t="s">
        <v>1</v>
      </c>
      <c r="B104" s="137">
        <v>42605</v>
      </c>
      <c r="C104" s="92">
        <v>2017</v>
      </c>
      <c r="D104" s="197"/>
      <c r="E104" s="27"/>
      <c r="F104" s="27"/>
      <c r="G104" s="38"/>
      <c r="H104" s="38"/>
      <c r="I104" s="128"/>
      <c r="J104" s="70">
        <f>D104</f>
        <v>0</v>
      </c>
      <c r="K104" s="134"/>
      <c r="L104" s="134"/>
      <c r="M104" s="130"/>
      <c r="N104" s="130"/>
    </row>
    <row r="105" spans="1:14" ht="15">
      <c r="A105" s="7" t="s">
        <v>2</v>
      </c>
      <c r="B105" s="137">
        <v>42229</v>
      </c>
      <c r="C105" s="92">
        <v>2018</v>
      </c>
      <c r="D105" s="197"/>
      <c r="E105" s="27"/>
      <c r="F105" s="27"/>
      <c r="G105" s="27"/>
      <c r="H105" s="27"/>
      <c r="I105" s="36"/>
      <c r="J105" s="70">
        <f>D105/3</f>
        <v>0</v>
      </c>
      <c r="K105" s="130"/>
      <c r="L105" s="130"/>
      <c r="M105" s="130"/>
      <c r="N105" s="130"/>
    </row>
    <row r="106" spans="1:14" ht="15">
      <c r="A106" s="7" t="s">
        <v>3</v>
      </c>
      <c r="B106" s="137">
        <v>42597</v>
      </c>
      <c r="C106" s="92">
        <v>2017</v>
      </c>
      <c r="D106" s="197"/>
      <c r="E106" s="27"/>
      <c r="F106" s="27"/>
      <c r="G106" s="27"/>
      <c r="H106" s="27"/>
      <c r="I106" s="36"/>
      <c r="J106" s="70">
        <f>D106</f>
        <v>0</v>
      </c>
      <c r="K106" s="130"/>
      <c r="L106" s="130"/>
      <c r="M106" s="130"/>
      <c r="N106" s="130"/>
    </row>
    <row r="107" spans="1:14" ht="15">
      <c r="A107" s="7" t="s">
        <v>4</v>
      </c>
      <c r="B107" s="192">
        <v>42691</v>
      </c>
      <c r="C107" s="193">
        <v>2017</v>
      </c>
      <c r="D107" s="197"/>
      <c r="E107" s="27"/>
      <c r="F107" s="27"/>
      <c r="G107" s="39"/>
      <c r="H107" s="39"/>
      <c r="I107" s="129"/>
      <c r="J107" s="70">
        <f>D107</f>
        <v>0</v>
      </c>
      <c r="K107" s="135"/>
      <c r="L107" s="135"/>
      <c r="M107" s="136"/>
      <c r="N107" s="136"/>
    </row>
    <row r="108" spans="1:14" ht="15">
      <c r="A108" s="7" t="s">
        <v>5</v>
      </c>
      <c r="B108" s="137">
        <v>42675</v>
      </c>
      <c r="C108" s="92">
        <v>2017</v>
      </c>
      <c r="D108" s="197"/>
      <c r="E108" s="27"/>
      <c r="F108" s="27"/>
      <c r="G108" s="35"/>
      <c r="H108" s="35"/>
      <c r="I108" s="101"/>
      <c r="J108" s="70">
        <f>D108</f>
        <v>0</v>
      </c>
      <c r="K108" s="136"/>
      <c r="L108" s="136"/>
      <c r="M108" s="136"/>
      <c r="N108" s="136"/>
    </row>
    <row r="109" spans="1:14" ht="15">
      <c r="A109" s="7" t="s">
        <v>6</v>
      </c>
      <c r="B109" s="137">
        <v>41165</v>
      </c>
      <c r="C109" s="92">
        <v>2017</v>
      </c>
      <c r="D109" s="197"/>
      <c r="E109" s="27"/>
      <c r="F109" s="27"/>
      <c r="G109" s="35"/>
      <c r="H109" s="35"/>
      <c r="I109" s="101"/>
      <c r="J109" s="70">
        <f>D109/5</f>
        <v>0</v>
      </c>
      <c r="K109" s="136"/>
      <c r="L109" s="136"/>
      <c r="M109" s="136"/>
      <c r="N109" s="136"/>
    </row>
    <row r="110" spans="1:14" ht="15">
      <c r="A110" s="7" t="s">
        <v>55</v>
      </c>
      <c r="B110" s="137">
        <v>41114</v>
      </c>
      <c r="C110" s="92">
        <v>2022</v>
      </c>
      <c r="D110" s="197"/>
      <c r="E110" s="27"/>
      <c r="F110" s="27"/>
      <c r="G110" s="35"/>
      <c r="H110" s="35"/>
      <c r="I110" s="101"/>
      <c r="J110" s="70">
        <f>D110/10</f>
        <v>0</v>
      </c>
      <c r="K110" s="136"/>
      <c r="L110" s="136"/>
      <c r="M110" s="136"/>
      <c r="N110" s="136"/>
    </row>
    <row r="111" spans="1:14" s="1" customFormat="1" ht="15.75" thickBot="1">
      <c r="A111" s="296" t="s">
        <v>127</v>
      </c>
      <c r="B111" s="297"/>
      <c r="C111" s="297"/>
      <c r="D111" s="297"/>
      <c r="E111" s="297"/>
      <c r="F111" s="297"/>
      <c r="G111" s="297"/>
      <c r="H111" s="297"/>
      <c r="I111" s="297"/>
      <c r="J111" s="90">
        <f>J99+J100+J103+J104+J105+J106+J107+J108+J109+J110</f>
        <v>0</v>
      </c>
      <c r="K111" s="136"/>
      <c r="L111" s="136"/>
      <c r="M111" s="136"/>
      <c r="N111" s="136"/>
    </row>
    <row r="112" spans="1:14" ht="15.75" thickBo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6" ht="38.25">
      <c r="A113" s="232" t="s">
        <v>131</v>
      </c>
      <c r="B113" s="24" t="s">
        <v>77</v>
      </c>
      <c r="C113" s="24" t="s">
        <v>68</v>
      </c>
      <c r="D113" s="24" t="s">
        <v>109</v>
      </c>
      <c r="E113" s="24" t="s">
        <v>110</v>
      </c>
      <c r="F113" s="82" t="s">
        <v>75</v>
      </c>
      <c r="G113" s="82" t="s">
        <v>76</v>
      </c>
      <c r="H113" s="248"/>
      <c r="I113" s="249"/>
      <c r="J113" s="250"/>
      <c r="K113" s="249"/>
      <c r="L113" s="249"/>
      <c r="M113" s="250"/>
      <c r="N113" s="249"/>
      <c r="O113" s="249"/>
      <c r="P113" s="249"/>
    </row>
    <row r="114" spans="1:16" ht="15">
      <c r="A114" s="7" t="s">
        <v>0</v>
      </c>
      <c r="B114" s="27"/>
      <c r="C114" s="27"/>
      <c r="D114" s="35"/>
      <c r="E114" s="27"/>
      <c r="F114" s="27"/>
      <c r="G114" s="244"/>
      <c r="H114" s="251"/>
      <c r="I114" s="94"/>
      <c r="J114" s="94"/>
      <c r="K114" s="94"/>
      <c r="L114" s="94"/>
      <c r="M114" s="94"/>
      <c r="N114" s="94"/>
      <c r="O114" s="252"/>
      <c r="P114" s="252"/>
    </row>
    <row r="115" spans="1:16" ht="15">
      <c r="A115" s="7" t="s">
        <v>25</v>
      </c>
      <c r="B115" s="91" t="s">
        <v>48</v>
      </c>
      <c r="C115" s="99"/>
      <c r="D115" s="243">
        <v>2016</v>
      </c>
      <c r="E115" s="99">
        <v>2017</v>
      </c>
      <c r="F115" s="197"/>
      <c r="G115" s="245">
        <f>F115</f>
        <v>0</v>
      </c>
      <c r="H115" s="251"/>
      <c r="I115" s="253"/>
      <c r="J115" s="94"/>
      <c r="K115" s="94"/>
      <c r="L115" s="253"/>
      <c r="M115" s="94"/>
      <c r="N115" s="94"/>
      <c r="O115" s="254"/>
      <c r="P115" s="255"/>
    </row>
    <row r="116" spans="1:16" ht="15">
      <c r="A116" s="7" t="s">
        <v>152</v>
      </c>
      <c r="B116" s="91" t="s">
        <v>49</v>
      </c>
      <c r="C116" s="99"/>
      <c r="D116" s="243">
        <v>2016</v>
      </c>
      <c r="E116" s="99">
        <v>2017</v>
      </c>
      <c r="F116" s="197"/>
      <c r="G116" s="245">
        <f>F116</f>
        <v>0</v>
      </c>
      <c r="H116" s="251"/>
      <c r="I116" s="253"/>
      <c r="J116" s="94"/>
      <c r="K116" s="94"/>
      <c r="L116" s="253"/>
      <c r="M116" s="94"/>
      <c r="N116" s="94"/>
      <c r="O116" s="254"/>
      <c r="P116" s="255"/>
    </row>
    <row r="117" spans="1:16" ht="15">
      <c r="A117" s="7"/>
      <c r="B117" s="27"/>
      <c r="C117" s="27"/>
      <c r="D117" s="27"/>
      <c r="E117" s="27"/>
      <c r="F117" s="27"/>
      <c r="G117" s="246"/>
      <c r="H117" s="251"/>
      <c r="I117" s="94"/>
      <c r="J117" s="94"/>
      <c r="K117" s="94"/>
      <c r="L117" s="256"/>
      <c r="M117" s="94"/>
      <c r="N117" s="94"/>
      <c r="O117" s="252"/>
      <c r="P117" s="255"/>
    </row>
    <row r="118" spans="1:16" ht="25.5">
      <c r="A118" s="202" t="s">
        <v>141</v>
      </c>
      <c r="B118" s="145" t="s">
        <v>67</v>
      </c>
      <c r="C118" s="146" t="s">
        <v>66</v>
      </c>
      <c r="D118" s="80" t="s">
        <v>75</v>
      </c>
      <c r="E118" s="27"/>
      <c r="F118" s="27"/>
      <c r="G118" s="246"/>
      <c r="H118" s="251"/>
      <c r="I118" s="94"/>
      <c r="J118" s="94"/>
      <c r="K118" s="94"/>
      <c r="L118" s="94"/>
      <c r="M118" s="94"/>
      <c r="N118" s="94"/>
      <c r="O118" s="252"/>
      <c r="P118" s="255"/>
    </row>
    <row r="119" spans="1:16" ht="15.75" thickBot="1">
      <c r="A119" s="40" t="s">
        <v>27</v>
      </c>
      <c r="B119" s="194">
        <v>41949</v>
      </c>
      <c r="C119" s="95">
        <v>2017</v>
      </c>
      <c r="D119" s="198"/>
      <c r="E119" s="42"/>
      <c r="F119" s="42"/>
      <c r="G119" s="247">
        <f>D119/3</f>
        <v>0</v>
      </c>
      <c r="H119" s="251"/>
      <c r="I119" s="94"/>
      <c r="J119" s="94"/>
      <c r="K119" s="94"/>
      <c r="L119" s="94"/>
      <c r="M119" s="94"/>
      <c r="N119" s="94"/>
      <c r="O119" s="252"/>
      <c r="P119" s="255"/>
    </row>
    <row r="120" spans="1:16" s="1" customFormat="1" ht="15.75" thickBot="1">
      <c r="A120" s="266" t="s">
        <v>132</v>
      </c>
      <c r="B120" s="267"/>
      <c r="C120" s="267"/>
      <c r="D120" s="267"/>
      <c r="E120" s="267"/>
      <c r="F120" s="267"/>
      <c r="G120" s="260">
        <f>G115+G116+G119</f>
        <v>0</v>
      </c>
      <c r="H120" s="257"/>
      <c r="I120" s="258"/>
      <c r="J120" s="258"/>
      <c r="K120" s="258"/>
      <c r="L120" s="258"/>
      <c r="M120" s="258"/>
      <c r="N120" s="258"/>
      <c r="O120" s="258"/>
      <c r="P120" s="259"/>
    </row>
    <row r="121" spans="1:14" ht="15.75" thickBo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6" ht="38.25">
      <c r="A122" s="232" t="s">
        <v>133</v>
      </c>
      <c r="B122" s="24" t="s">
        <v>77</v>
      </c>
      <c r="C122" s="24" t="s">
        <v>68</v>
      </c>
      <c r="D122" s="24" t="s">
        <v>109</v>
      </c>
      <c r="E122" s="24" t="s">
        <v>110</v>
      </c>
      <c r="F122" s="82" t="s">
        <v>75</v>
      </c>
      <c r="G122" s="24" t="s">
        <v>111</v>
      </c>
      <c r="H122" s="24" t="s">
        <v>128</v>
      </c>
      <c r="I122" s="82" t="s">
        <v>75</v>
      </c>
      <c r="J122" s="24" t="s">
        <v>113</v>
      </c>
      <c r="K122" s="24" t="s">
        <v>114</v>
      </c>
      <c r="L122" s="82" t="s">
        <v>75</v>
      </c>
      <c r="M122" s="24" t="s">
        <v>129</v>
      </c>
      <c r="N122" s="138" t="s">
        <v>130</v>
      </c>
      <c r="O122" s="139" t="s">
        <v>75</v>
      </c>
      <c r="P122" s="26" t="s">
        <v>76</v>
      </c>
    </row>
    <row r="123" spans="1:16" ht="15">
      <c r="A123" s="7" t="s">
        <v>0</v>
      </c>
      <c r="B123" s="60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14"/>
      <c r="P123" s="15"/>
    </row>
    <row r="124" spans="1:16" ht="15">
      <c r="A124" s="100" t="s">
        <v>29</v>
      </c>
      <c r="B124" s="36" t="s">
        <v>122</v>
      </c>
      <c r="C124" s="36"/>
      <c r="D124" s="137">
        <v>42598</v>
      </c>
      <c r="E124" s="99">
        <v>2017</v>
      </c>
      <c r="F124" s="197"/>
      <c r="G124" s="140" t="s">
        <v>17</v>
      </c>
      <c r="H124" s="140" t="s">
        <v>17</v>
      </c>
      <c r="I124" s="140" t="s">
        <v>17</v>
      </c>
      <c r="J124" s="137">
        <v>41502</v>
      </c>
      <c r="K124" s="99">
        <v>2018</v>
      </c>
      <c r="L124" s="197"/>
      <c r="M124" s="140" t="s">
        <v>17</v>
      </c>
      <c r="N124" s="140" t="s">
        <v>17</v>
      </c>
      <c r="O124" s="140" t="s">
        <v>17</v>
      </c>
      <c r="P124" s="189">
        <f>F124+(L124/5)</f>
        <v>0</v>
      </c>
    </row>
    <row r="125" spans="1:16" ht="15">
      <c r="A125" s="100" t="s">
        <v>29</v>
      </c>
      <c r="B125" s="36" t="s">
        <v>123</v>
      </c>
      <c r="C125" s="36"/>
      <c r="D125" s="137">
        <v>42598</v>
      </c>
      <c r="E125" s="99">
        <v>2017</v>
      </c>
      <c r="F125" s="197"/>
      <c r="G125" s="140" t="s">
        <v>17</v>
      </c>
      <c r="H125" s="140" t="s">
        <v>17</v>
      </c>
      <c r="I125" s="140" t="s">
        <v>17</v>
      </c>
      <c r="J125" s="137">
        <v>41502</v>
      </c>
      <c r="K125" s="99">
        <v>2018</v>
      </c>
      <c r="L125" s="197"/>
      <c r="M125" s="140" t="s">
        <v>17</v>
      </c>
      <c r="N125" s="140" t="s">
        <v>17</v>
      </c>
      <c r="O125" s="140" t="s">
        <v>17</v>
      </c>
      <c r="P125" s="189">
        <f>F125+(L125/5)</f>
        <v>0</v>
      </c>
    </row>
    <row r="126" spans="1:16" ht="15">
      <c r="A126" s="100" t="s">
        <v>29</v>
      </c>
      <c r="B126" s="36" t="s">
        <v>124</v>
      </c>
      <c r="C126" s="36"/>
      <c r="D126" s="137">
        <v>42598</v>
      </c>
      <c r="E126" s="99">
        <v>2017</v>
      </c>
      <c r="F126" s="197"/>
      <c r="G126" s="140" t="s">
        <v>17</v>
      </c>
      <c r="H126" s="140" t="s">
        <v>17</v>
      </c>
      <c r="I126" s="140" t="s">
        <v>17</v>
      </c>
      <c r="J126" s="137">
        <v>41502</v>
      </c>
      <c r="K126" s="99">
        <v>2018</v>
      </c>
      <c r="L126" s="197"/>
      <c r="M126" s="140" t="s">
        <v>17</v>
      </c>
      <c r="N126" s="140" t="s">
        <v>17</v>
      </c>
      <c r="O126" s="140" t="s">
        <v>17</v>
      </c>
      <c r="P126" s="189">
        <f>F126+(L126/5)</f>
        <v>0</v>
      </c>
    </row>
    <row r="127" spans="1:16" ht="15">
      <c r="A127" s="100" t="s">
        <v>30</v>
      </c>
      <c r="B127" s="36" t="s">
        <v>125</v>
      </c>
      <c r="C127" s="36"/>
      <c r="D127" s="137">
        <v>42598</v>
      </c>
      <c r="E127" s="99">
        <v>2017</v>
      </c>
      <c r="F127" s="197"/>
      <c r="G127" s="137">
        <v>41865</v>
      </c>
      <c r="H127" s="116">
        <v>2019</v>
      </c>
      <c r="I127" s="197"/>
      <c r="J127" s="137">
        <v>41865</v>
      </c>
      <c r="K127" s="116">
        <v>2019</v>
      </c>
      <c r="L127" s="197"/>
      <c r="M127" s="137">
        <v>39624</v>
      </c>
      <c r="N127" s="32">
        <v>2017</v>
      </c>
      <c r="O127" s="211"/>
      <c r="P127" s="189">
        <f>F127+(I127/5)+(L127/5)+(O127/9)</f>
        <v>0</v>
      </c>
    </row>
    <row r="128" spans="1:16" s="144" customFormat="1" ht="15">
      <c r="A128" s="142"/>
      <c r="B128" s="99"/>
      <c r="C128" s="99"/>
      <c r="D128" s="122"/>
      <c r="E128" s="69"/>
      <c r="F128" s="69"/>
      <c r="G128" s="122"/>
      <c r="H128" s="29"/>
      <c r="I128" s="29"/>
      <c r="J128" s="122"/>
      <c r="K128" s="29"/>
      <c r="L128" s="29"/>
      <c r="M128" s="122"/>
      <c r="N128" s="29"/>
      <c r="O128" s="143"/>
      <c r="P128" s="212"/>
    </row>
    <row r="129" spans="1:16" ht="25.5">
      <c r="A129" s="202" t="s">
        <v>143</v>
      </c>
      <c r="B129" s="145" t="s">
        <v>67</v>
      </c>
      <c r="C129" s="146" t="s">
        <v>66</v>
      </c>
      <c r="D129" s="80" t="s">
        <v>75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14"/>
      <c r="P129" s="206"/>
    </row>
    <row r="130" spans="1:16" ht="15">
      <c r="A130" s="100" t="s">
        <v>27</v>
      </c>
      <c r="B130" s="137">
        <v>41955</v>
      </c>
      <c r="C130" s="92">
        <v>2017</v>
      </c>
      <c r="D130" s="197"/>
      <c r="E130" s="102"/>
      <c r="F130" s="102"/>
      <c r="G130" s="103"/>
      <c r="H130" s="103"/>
      <c r="I130" s="103"/>
      <c r="J130" s="103"/>
      <c r="K130" s="103"/>
      <c r="L130" s="103"/>
      <c r="M130" s="103"/>
      <c r="N130" s="103"/>
      <c r="O130" s="14"/>
      <c r="P130" s="189">
        <f>(D130/3)</f>
        <v>0</v>
      </c>
    </row>
    <row r="131" spans="1:16" ht="15">
      <c r="A131" s="7" t="s">
        <v>1</v>
      </c>
      <c r="B131" s="137">
        <v>42608</v>
      </c>
      <c r="C131" s="99">
        <v>2017</v>
      </c>
      <c r="D131" s="197"/>
      <c r="E131" s="102"/>
      <c r="F131" s="102"/>
      <c r="G131" s="104"/>
      <c r="H131" s="104"/>
      <c r="I131" s="104"/>
      <c r="J131" s="104"/>
      <c r="K131" s="104"/>
      <c r="L131" s="104"/>
      <c r="M131" s="103"/>
      <c r="N131" s="103"/>
      <c r="O131" s="14"/>
      <c r="P131" s="189">
        <f>D131</f>
        <v>0</v>
      </c>
    </row>
    <row r="132" spans="1:16" ht="15">
      <c r="A132" s="7" t="s">
        <v>2</v>
      </c>
      <c r="B132" s="137">
        <v>42229</v>
      </c>
      <c r="C132" s="92">
        <v>2018</v>
      </c>
      <c r="D132" s="197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4"/>
      <c r="P132" s="189">
        <f>(D132/3)</f>
        <v>0</v>
      </c>
    </row>
    <row r="133" spans="1:16" ht="15">
      <c r="A133" s="7" t="s">
        <v>3</v>
      </c>
      <c r="B133" s="137">
        <v>42597</v>
      </c>
      <c r="C133" s="99">
        <v>2017</v>
      </c>
      <c r="D133" s="197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4"/>
      <c r="P133" s="189">
        <f>D133</f>
        <v>0</v>
      </c>
    </row>
    <row r="134" spans="1:16" ht="15">
      <c r="A134" s="100" t="s">
        <v>4</v>
      </c>
      <c r="B134" s="137">
        <v>42691</v>
      </c>
      <c r="C134" s="92">
        <v>2017</v>
      </c>
      <c r="D134" s="197"/>
      <c r="E134" s="102"/>
      <c r="F134" s="102"/>
      <c r="G134" s="105"/>
      <c r="H134" s="105"/>
      <c r="I134" s="105"/>
      <c r="J134" s="105"/>
      <c r="K134" s="105"/>
      <c r="L134" s="105"/>
      <c r="M134" s="102"/>
      <c r="N134" s="102"/>
      <c r="O134" s="14"/>
      <c r="P134" s="189">
        <f>D134</f>
        <v>0</v>
      </c>
    </row>
    <row r="135" spans="1:16" ht="15">
      <c r="A135" s="7" t="s">
        <v>5</v>
      </c>
      <c r="B135" s="137">
        <v>42675</v>
      </c>
      <c r="C135" s="92">
        <v>2017</v>
      </c>
      <c r="D135" s="197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4"/>
      <c r="P135" s="189">
        <f>D135</f>
        <v>0</v>
      </c>
    </row>
    <row r="136" spans="1:16" ht="15.75" thickBot="1">
      <c r="A136" s="7" t="s">
        <v>55</v>
      </c>
      <c r="B136" s="207" t="s">
        <v>63</v>
      </c>
      <c r="C136" s="208" t="s">
        <v>64</v>
      </c>
      <c r="D136" s="198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5"/>
      <c r="P136" s="76">
        <f>(D136/4)</f>
        <v>0</v>
      </c>
    </row>
    <row r="137" spans="1:16" s="1" customFormat="1" ht="15.75" thickBot="1">
      <c r="A137" s="280" t="s">
        <v>134</v>
      </c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22">
        <f>P124+P125+P126+P127+P130+P131+P132+P133+P134+P135+P136</f>
        <v>0</v>
      </c>
    </row>
    <row r="138" spans="1:16" ht="15.75" thickBo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55"/>
      <c r="O138" s="8"/>
      <c r="P138" s="8"/>
    </row>
    <row r="139" spans="1:16" ht="35.25" customHeight="1">
      <c r="A139" s="234" t="s">
        <v>84</v>
      </c>
      <c r="B139" s="24" t="s">
        <v>77</v>
      </c>
      <c r="C139" s="24" t="s">
        <v>68</v>
      </c>
      <c r="D139" s="24" t="s">
        <v>109</v>
      </c>
      <c r="E139" s="24" t="s">
        <v>110</v>
      </c>
      <c r="F139" s="82" t="s">
        <v>75</v>
      </c>
      <c r="G139" s="24" t="s">
        <v>113</v>
      </c>
      <c r="H139" s="24" t="s">
        <v>114</v>
      </c>
      <c r="I139" s="82" t="s">
        <v>75</v>
      </c>
      <c r="J139" s="82" t="s">
        <v>76</v>
      </c>
      <c r="K139" s="152"/>
      <c r="L139" s="84"/>
      <c r="M139" s="59"/>
      <c r="N139" s="59"/>
      <c r="O139" s="84"/>
      <c r="P139" s="84"/>
    </row>
    <row r="140" spans="1:16" ht="15">
      <c r="A140" s="107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224"/>
      <c r="K140" s="153"/>
      <c r="L140" s="154"/>
      <c r="M140" s="154"/>
      <c r="N140" s="154"/>
      <c r="O140" s="4"/>
      <c r="P140" s="4"/>
    </row>
    <row r="141" spans="1:16" ht="15">
      <c r="A141" s="107" t="s">
        <v>31</v>
      </c>
      <c r="B141" s="108" t="s">
        <v>50</v>
      </c>
      <c r="C141" s="109">
        <v>38152</v>
      </c>
      <c r="D141" s="214">
        <v>42597</v>
      </c>
      <c r="E141" s="148">
        <v>2017</v>
      </c>
      <c r="F141" s="213"/>
      <c r="G141" s="214">
        <v>41502</v>
      </c>
      <c r="H141" s="148">
        <v>2018</v>
      </c>
      <c r="I141" s="213"/>
      <c r="J141" s="170">
        <f>F141+(I141/5)</f>
        <v>0</v>
      </c>
      <c r="K141" s="155"/>
      <c r="L141" s="156"/>
      <c r="M141" s="154"/>
      <c r="N141" s="154"/>
      <c r="O141" s="4"/>
      <c r="P141" s="4"/>
    </row>
    <row r="142" spans="1:16" s="144" customFormat="1" ht="15">
      <c r="A142" s="147"/>
      <c r="B142" s="148"/>
      <c r="C142" s="149"/>
      <c r="D142" s="150"/>
      <c r="E142" s="110"/>
      <c r="F142" s="110"/>
      <c r="G142" s="148"/>
      <c r="H142" s="148"/>
      <c r="I142" s="148"/>
      <c r="J142" s="225"/>
      <c r="K142" s="155"/>
      <c r="L142" s="156"/>
      <c r="M142" s="157"/>
      <c r="N142" s="157"/>
      <c r="O142" s="151"/>
      <c r="P142" s="151"/>
    </row>
    <row r="143" spans="1:16" ht="25.5">
      <c r="A143" s="233" t="s">
        <v>141</v>
      </c>
      <c r="B143" s="145" t="s">
        <v>67</v>
      </c>
      <c r="C143" s="146" t="s">
        <v>66</v>
      </c>
      <c r="D143" s="80" t="s">
        <v>75</v>
      </c>
      <c r="E143" s="111"/>
      <c r="F143" s="111"/>
      <c r="G143" s="108"/>
      <c r="H143" s="108"/>
      <c r="I143" s="108"/>
      <c r="J143" s="226"/>
      <c r="K143" s="153"/>
      <c r="L143" s="154"/>
      <c r="M143" s="154"/>
      <c r="N143" s="154"/>
      <c r="O143" s="8"/>
      <c r="P143" s="8"/>
    </row>
    <row r="144" spans="1:16" ht="15">
      <c r="A144" s="107" t="s">
        <v>27</v>
      </c>
      <c r="B144" s="214">
        <v>41955</v>
      </c>
      <c r="C144" s="148">
        <v>2017</v>
      </c>
      <c r="D144" s="213"/>
      <c r="E144" s="108"/>
      <c r="F144" s="108"/>
      <c r="G144" s="109"/>
      <c r="H144" s="112"/>
      <c r="I144" s="112"/>
      <c r="J144" s="227">
        <f>(D144/3)</f>
        <v>0</v>
      </c>
      <c r="K144" s="158"/>
      <c r="L144" s="159"/>
      <c r="M144" s="159"/>
      <c r="N144" s="159"/>
      <c r="O144" s="8"/>
      <c r="P144" s="8"/>
    </row>
    <row r="145" spans="1:16" ht="15">
      <c r="A145" s="107" t="s">
        <v>1</v>
      </c>
      <c r="B145" s="214">
        <v>42608</v>
      </c>
      <c r="C145" s="148">
        <v>2017</v>
      </c>
      <c r="D145" s="213"/>
      <c r="E145" s="108"/>
      <c r="F145" s="108"/>
      <c r="G145" s="108"/>
      <c r="H145" s="113"/>
      <c r="I145" s="113"/>
      <c r="J145" s="227">
        <f>D145</f>
        <v>0</v>
      </c>
      <c r="K145" s="160"/>
      <c r="L145" s="161"/>
      <c r="M145" s="159"/>
      <c r="N145" s="159"/>
      <c r="O145" s="8"/>
      <c r="P145" s="8"/>
    </row>
    <row r="146" spans="1:16" ht="15">
      <c r="A146" s="107" t="s">
        <v>2</v>
      </c>
      <c r="B146" s="214">
        <v>42229</v>
      </c>
      <c r="C146" s="148">
        <v>2018</v>
      </c>
      <c r="D146" s="213"/>
      <c r="E146" s="108"/>
      <c r="F146" s="108"/>
      <c r="G146" s="108"/>
      <c r="H146" s="108"/>
      <c r="I146" s="108"/>
      <c r="J146" s="228">
        <f>(D146/3)</f>
        <v>0</v>
      </c>
      <c r="K146" s="153"/>
      <c r="L146" s="154"/>
      <c r="M146" s="154"/>
      <c r="N146" s="154"/>
      <c r="O146" s="8"/>
      <c r="P146" s="8"/>
    </row>
    <row r="147" spans="1:16" ht="15">
      <c r="A147" s="107" t="s">
        <v>3</v>
      </c>
      <c r="B147" s="214">
        <v>42597</v>
      </c>
      <c r="C147" s="148">
        <v>2017</v>
      </c>
      <c r="D147" s="213"/>
      <c r="E147" s="108"/>
      <c r="F147" s="108"/>
      <c r="G147" s="108"/>
      <c r="H147" s="108"/>
      <c r="I147" s="108"/>
      <c r="J147" s="228">
        <f>D147</f>
        <v>0</v>
      </c>
      <c r="K147" s="153"/>
      <c r="L147" s="154"/>
      <c r="M147" s="154"/>
      <c r="N147" s="154"/>
      <c r="O147" s="8"/>
      <c r="P147" s="8"/>
    </row>
    <row r="148" spans="1:16" ht="15">
      <c r="A148" s="107" t="s">
        <v>4</v>
      </c>
      <c r="B148" s="214">
        <v>42691</v>
      </c>
      <c r="C148" s="215">
        <v>2017</v>
      </c>
      <c r="D148" s="213"/>
      <c r="E148" s="108"/>
      <c r="F148" s="108"/>
      <c r="G148" s="108"/>
      <c r="H148" s="114"/>
      <c r="I148" s="114"/>
      <c r="J148" s="228">
        <f>D148</f>
        <v>0</v>
      </c>
      <c r="K148" s="162"/>
      <c r="L148" s="163"/>
      <c r="M148" s="164"/>
      <c r="N148" s="164"/>
      <c r="O148" s="8"/>
      <c r="P148" s="8"/>
    </row>
    <row r="149" spans="1:16" ht="15">
      <c r="A149" s="107" t="s">
        <v>5</v>
      </c>
      <c r="B149" s="214">
        <v>42690</v>
      </c>
      <c r="C149" s="215">
        <v>2017</v>
      </c>
      <c r="D149" s="213"/>
      <c r="E149" s="108"/>
      <c r="F149" s="108"/>
      <c r="G149" s="108"/>
      <c r="H149" s="109"/>
      <c r="I149" s="109"/>
      <c r="J149" s="228">
        <f>D149</f>
        <v>0</v>
      </c>
      <c r="K149" s="165"/>
      <c r="L149" s="164"/>
      <c r="M149" s="164"/>
      <c r="N149" s="164"/>
      <c r="O149" s="8"/>
      <c r="P149" s="8"/>
    </row>
    <row r="150" spans="1:16" ht="15.75" thickBot="1">
      <c r="A150" s="7" t="s">
        <v>55</v>
      </c>
      <c r="B150" s="207" t="s">
        <v>63</v>
      </c>
      <c r="C150" s="208" t="s">
        <v>64</v>
      </c>
      <c r="D150" s="198"/>
      <c r="E150" s="106"/>
      <c r="F150" s="106"/>
      <c r="G150" s="106"/>
      <c r="H150" s="106"/>
      <c r="I150" s="106"/>
      <c r="J150" s="76">
        <f>(D150/4)</f>
        <v>0</v>
      </c>
      <c r="K150" s="166"/>
      <c r="L150" s="141"/>
      <c r="M150" s="141"/>
      <c r="N150" s="141"/>
      <c r="O150" s="8"/>
      <c r="P150" s="8"/>
    </row>
    <row r="151" spans="1:16" s="1" customFormat="1" ht="15.75" thickBot="1">
      <c r="A151" s="282" t="s">
        <v>135</v>
      </c>
      <c r="B151" s="283"/>
      <c r="C151" s="283"/>
      <c r="D151" s="283"/>
      <c r="E151" s="283"/>
      <c r="F151" s="283"/>
      <c r="G151" s="283"/>
      <c r="H151" s="283"/>
      <c r="I151" s="283"/>
      <c r="J151" s="222">
        <f>J141+J144+J145+J146+J147+J148+J149+J150</f>
        <v>0</v>
      </c>
      <c r="K151" s="141"/>
      <c r="L151" s="141"/>
      <c r="M151" s="141"/>
      <c r="N151" s="141"/>
      <c r="O151" s="8"/>
      <c r="P151" s="8"/>
    </row>
    <row r="152" spans="1:14" ht="15.75" thickBo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38.25">
      <c r="A153" s="232" t="s">
        <v>83</v>
      </c>
      <c r="B153" s="24" t="s">
        <v>77</v>
      </c>
      <c r="C153" s="24" t="s">
        <v>68</v>
      </c>
      <c r="D153" s="24" t="s">
        <v>109</v>
      </c>
      <c r="E153" s="24" t="s">
        <v>110</v>
      </c>
      <c r="F153" s="82" t="s">
        <v>75</v>
      </c>
      <c r="G153" s="24" t="s">
        <v>113</v>
      </c>
      <c r="H153" s="24" t="s">
        <v>114</v>
      </c>
      <c r="I153" s="82" t="s">
        <v>75</v>
      </c>
      <c r="J153" s="26" t="s">
        <v>76</v>
      </c>
      <c r="K153" s="49"/>
      <c r="L153" s="49"/>
      <c r="M153" s="49"/>
      <c r="N153" s="49"/>
    </row>
    <row r="154" spans="1:14" ht="15">
      <c r="A154" s="7" t="s">
        <v>0</v>
      </c>
      <c r="B154" s="27"/>
      <c r="C154" s="27"/>
      <c r="D154" s="27"/>
      <c r="E154" s="27"/>
      <c r="F154" s="27"/>
      <c r="G154" s="27"/>
      <c r="H154" s="27"/>
      <c r="I154" s="27"/>
      <c r="J154" s="61"/>
      <c r="K154" s="49"/>
      <c r="L154" s="49"/>
      <c r="M154" s="49"/>
      <c r="N154" s="49"/>
    </row>
    <row r="155" spans="1:14" ht="15">
      <c r="A155" s="7" t="s">
        <v>32</v>
      </c>
      <c r="B155" s="27" t="s">
        <v>51</v>
      </c>
      <c r="C155" s="35">
        <v>40071</v>
      </c>
      <c r="D155" s="137">
        <v>42597</v>
      </c>
      <c r="E155" s="99">
        <v>2017</v>
      </c>
      <c r="F155" s="197"/>
      <c r="G155" s="214">
        <v>41865</v>
      </c>
      <c r="H155" s="148">
        <v>2017</v>
      </c>
      <c r="I155" s="197"/>
      <c r="J155" s="170">
        <f>F155+(I155/3)</f>
        <v>0</v>
      </c>
      <c r="K155" s="156"/>
      <c r="L155" s="156"/>
      <c r="M155" s="49"/>
      <c r="N155" s="49"/>
    </row>
    <row r="156" spans="1:14" s="1" customFormat="1" ht="15">
      <c r="A156" s="7"/>
      <c r="B156" s="27"/>
      <c r="C156" s="35"/>
      <c r="D156" s="122"/>
      <c r="E156" s="69"/>
      <c r="F156" s="69"/>
      <c r="G156" s="150"/>
      <c r="H156" s="110"/>
      <c r="I156" s="27"/>
      <c r="J156" s="169"/>
      <c r="K156" s="156"/>
      <c r="L156" s="156"/>
      <c r="M156" s="49"/>
      <c r="N156" s="49"/>
    </row>
    <row r="157" spans="1:14" ht="25.5">
      <c r="A157" s="202" t="s">
        <v>143</v>
      </c>
      <c r="B157" s="145" t="s">
        <v>67</v>
      </c>
      <c r="C157" s="146" t="s">
        <v>66</v>
      </c>
      <c r="D157" s="80" t="s">
        <v>75</v>
      </c>
      <c r="E157" s="27"/>
      <c r="F157" s="27"/>
      <c r="G157" s="27"/>
      <c r="H157" s="27"/>
      <c r="I157" s="27"/>
      <c r="J157" s="61"/>
      <c r="K157" s="49"/>
      <c r="L157" s="49"/>
      <c r="M157" s="49"/>
      <c r="N157" s="49"/>
    </row>
    <row r="158" spans="1:14" ht="15">
      <c r="A158" s="7" t="s">
        <v>27</v>
      </c>
      <c r="B158" s="137">
        <v>42586</v>
      </c>
      <c r="C158" s="116">
        <v>2019</v>
      </c>
      <c r="D158" s="197"/>
      <c r="E158" s="35"/>
      <c r="F158" s="35"/>
      <c r="G158" s="36"/>
      <c r="H158" s="36"/>
      <c r="I158" s="36"/>
      <c r="J158" s="70">
        <f>(D158/3)</f>
        <v>0</v>
      </c>
      <c r="K158" s="130"/>
      <c r="L158" s="130"/>
      <c r="M158" s="130"/>
      <c r="N158" s="71"/>
    </row>
    <row r="159" spans="1:14" ht="15">
      <c r="A159" s="7" t="s">
        <v>1</v>
      </c>
      <c r="B159" s="137">
        <v>42608</v>
      </c>
      <c r="C159" s="216" t="s">
        <v>58</v>
      </c>
      <c r="D159" s="197"/>
      <c r="E159" s="27"/>
      <c r="F159" s="27"/>
      <c r="G159" s="38"/>
      <c r="H159" s="38"/>
      <c r="I159" s="38"/>
      <c r="J159" s="70">
        <f>D159</f>
        <v>0</v>
      </c>
      <c r="K159" s="134"/>
      <c r="L159" s="134"/>
      <c r="M159" s="130"/>
      <c r="N159" s="71"/>
    </row>
    <row r="160" spans="1:14" ht="15">
      <c r="A160" s="7" t="s">
        <v>2</v>
      </c>
      <c r="B160" s="137">
        <v>42597</v>
      </c>
      <c r="C160" s="216" t="s">
        <v>57</v>
      </c>
      <c r="D160" s="197"/>
      <c r="E160" s="27"/>
      <c r="F160" s="27"/>
      <c r="G160" s="27"/>
      <c r="H160" s="27"/>
      <c r="I160" s="27"/>
      <c r="J160" s="73">
        <f>(D160/3)</f>
        <v>0</v>
      </c>
      <c r="K160" s="49"/>
      <c r="L160" s="49"/>
      <c r="M160" s="49"/>
      <c r="N160" s="49"/>
    </row>
    <row r="161" spans="1:14" ht="15">
      <c r="A161" s="7" t="s">
        <v>3</v>
      </c>
      <c r="B161" s="137">
        <v>42229</v>
      </c>
      <c r="C161" s="216" t="s">
        <v>59</v>
      </c>
      <c r="D161" s="197"/>
      <c r="E161" s="27"/>
      <c r="F161" s="27"/>
      <c r="G161" s="27"/>
      <c r="H161" s="27"/>
      <c r="I161" s="27"/>
      <c r="J161" s="73">
        <f>(D161/3)</f>
        <v>0</v>
      </c>
      <c r="K161" s="49"/>
      <c r="L161" s="49"/>
      <c r="M161" s="49"/>
      <c r="N161" s="49"/>
    </row>
    <row r="162" spans="1:14" ht="15" customHeight="1">
      <c r="A162" s="7" t="s">
        <v>4</v>
      </c>
      <c r="B162" s="192">
        <v>42698</v>
      </c>
      <c r="C162" s="193">
        <v>2017</v>
      </c>
      <c r="D162" s="197"/>
      <c r="E162" s="27"/>
      <c r="F162" s="27"/>
      <c r="G162" s="39"/>
      <c r="H162" s="39"/>
      <c r="I162" s="39"/>
      <c r="J162" s="73">
        <f>D162</f>
        <v>0</v>
      </c>
      <c r="K162" s="168"/>
      <c r="L162" s="168"/>
      <c r="M162" s="50"/>
      <c r="N162" s="50"/>
    </row>
    <row r="163" spans="1:14" ht="15" customHeight="1">
      <c r="A163" s="7" t="s">
        <v>5</v>
      </c>
      <c r="B163" s="137">
        <v>42676</v>
      </c>
      <c r="C163" s="116">
        <v>2017</v>
      </c>
      <c r="D163" s="197"/>
      <c r="E163" s="27"/>
      <c r="F163" s="27"/>
      <c r="G163" s="35"/>
      <c r="H163" s="35"/>
      <c r="I163" s="35"/>
      <c r="J163" s="73">
        <f>D163</f>
        <v>0</v>
      </c>
      <c r="K163" s="50"/>
      <c r="L163" s="50"/>
      <c r="M163" s="50"/>
      <c r="N163" s="50"/>
    </row>
    <row r="164" spans="1:16" ht="15">
      <c r="A164" s="7" t="s">
        <v>56</v>
      </c>
      <c r="B164" s="137">
        <v>42614</v>
      </c>
      <c r="C164" s="116">
        <v>2017</v>
      </c>
      <c r="D164" s="197"/>
      <c r="E164" s="27"/>
      <c r="F164" s="27"/>
      <c r="G164" s="35"/>
      <c r="H164" s="35"/>
      <c r="I164" s="35"/>
      <c r="J164" s="73">
        <f>3*D164</f>
        <v>0</v>
      </c>
      <c r="K164" s="50"/>
      <c r="L164" s="50"/>
      <c r="M164" s="50"/>
      <c r="N164" s="50"/>
      <c r="O164" s="12"/>
      <c r="P164" s="3"/>
    </row>
    <row r="165" spans="1:16" ht="15.75" thickBot="1">
      <c r="A165" s="40" t="s">
        <v>55</v>
      </c>
      <c r="B165" s="194">
        <v>41114</v>
      </c>
      <c r="C165" s="95">
        <v>2022</v>
      </c>
      <c r="D165" s="198"/>
      <c r="E165" s="41"/>
      <c r="F165" s="41"/>
      <c r="G165" s="42"/>
      <c r="H165" s="42"/>
      <c r="I165" s="42"/>
      <c r="J165" s="76">
        <f>(D165/10)</f>
        <v>0</v>
      </c>
      <c r="K165" s="50"/>
      <c r="L165" s="50"/>
      <c r="M165" s="50"/>
      <c r="N165" s="50"/>
      <c r="O165" s="12"/>
      <c r="P165" s="3"/>
    </row>
    <row r="166" spans="1:16" s="1" customFormat="1" ht="15.75" thickBot="1">
      <c r="A166" s="261" t="s">
        <v>136</v>
      </c>
      <c r="B166" s="262"/>
      <c r="C166" s="262"/>
      <c r="D166" s="262"/>
      <c r="E166" s="262"/>
      <c r="F166" s="262"/>
      <c r="G166" s="262"/>
      <c r="H166" s="262"/>
      <c r="I166" s="262"/>
      <c r="J166" s="97">
        <f>J155+J158+J159+J160+J161+J162+J163+J164+J165</f>
        <v>0</v>
      </c>
      <c r="K166" s="50"/>
      <c r="L166" s="50"/>
      <c r="M166" s="50"/>
      <c r="N166" s="50"/>
      <c r="O166" s="12"/>
      <c r="P166" s="3"/>
    </row>
    <row r="167" spans="1:16" ht="15.75" thickBo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55"/>
      <c r="O167" s="8"/>
      <c r="P167" s="8"/>
    </row>
    <row r="168" spans="1:16" ht="35.25" customHeight="1">
      <c r="A168" s="232" t="s">
        <v>82</v>
      </c>
      <c r="B168" s="24" t="s">
        <v>77</v>
      </c>
      <c r="C168" s="24" t="s">
        <v>68</v>
      </c>
      <c r="D168" s="24" t="s">
        <v>109</v>
      </c>
      <c r="E168" s="24" t="s">
        <v>110</v>
      </c>
      <c r="F168" s="82" t="s">
        <v>75</v>
      </c>
      <c r="G168" s="26" t="s">
        <v>76</v>
      </c>
      <c r="H168" s="49"/>
      <c r="I168" s="49"/>
      <c r="J168" s="49"/>
      <c r="K168" s="49"/>
      <c r="L168" s="49"/>
      <c r="M168" s="49"/>
      <c r="N168" s="49"/>
      <c r="O168" s="8"/>
      <c r="P168" s="8"/>
    </row>
    <row r="169" spans="1:14" s="1" customFormat="1" ht="15">
      <c r="A169" s="7" t="s">
        <v>0</v>
      </c>
      <c r="B169" s="27"/>
      <c r="C169" s="27"/>
      <c r="D169" s="27"/>
      <c r="E169" s="27"/>
      <c r="F169" s="27"/>
      <c r="G169" s="61"/>
      <c r="H169" s="49"/>
      <c r="I169" s="49"/>
      <c r="J169" s="49"/>
      <c r="K169" s="49"/>
      <c r="L169" s="49"/>
      <c r="M169" s="49"/>
      <c r="N169" s="49"/>
    </row>
    <row r="170" spans="1:14" s="1" customFormat="1" ht="15">
      <c r="A170" s="7" t="s">
        <v>151</v>
      </c>
      <c r="B170" s="27" t="s">
        <v>51</v>
      </c>
      <c r="C170" s="35">
        <v>42587</v>
      </c>
      <c r="D170" s="137">
        <v>42593</v>
      </c>
      <c r="E170" s="99">
        <v>2017</v>
      </c>
      <c r="F170" s="197"/>
      <c r="G170" s="73">
        <f>F170</f>
        <v>0</v>
      </c>
      <c r="H170" s="49"/>
      <c r="I170" s="49"/>
      <c r="J170" s="171"/>
      <c r="K170" s="156"/>
      <c r="L170" s="156"/>
      <c r="M170" s="49"/>
      <c r="N170" s="49"/>
    </row>
    <row r="171" spans="1:14" s="1" customFormat="1" ht="15">
      <c r="A171" s="142"/>
      <c r="B171" s="99"/>
      <c r="C171" s="123"/>
      <c r="D171" s="122"/>
      <c r="E171" s="69"/>
      <c r="F171" s="69"/>
      <c r="G171" s="61"/>
      <c r="H171" s="49"/>
      <c r="I171" s="49"/>
      <c r="J171" s="171"/>
      <c r="K171" s="156"/>
      <c r="L171" s="156"/>
      <c r="M171" s="49"/>
      <c r="N171" s="49"/>
    </row>
    <row r="172" spans="1:16" ht="25.5">
      <c r="A172" s="202" t="s">
        <v>141</v>
      </c>
      <c r="B172" s="145" t="s">
        <v>67</v>
      </c>
      <c r="C172" s="146" t="s">
        <v>66</v>
      </c>
      <c r="D172" s="80" t="s">
        <v>75</v>
      </c>
      <c r="E172" s="27"/>
      <c r="F172" s="27"/>
      <c r="G172" s="61"/>
      <c r="H172" s="49"/>
      <c r="I172" s="49"/>
      <c r="J172" s="49"/>
      <c r="K172" s="49"/>
      <c r="L172" s="49"/>
      <c r="M172" s="49"/>
      <c r="N172" s="49"/>
      <c r="O172" s="8"/>
      <c r="P172" s="8"/>
    </row>
    <row r="173" spans="1:16" ht="15">
      <c r="A173" s="7" t="s">
        <v>27</v>
      </c>
      <c r="B173" s="137">
        <v>42587</v>
      </c>
      <c r="C173" s="92">
        <v>2019</v>
      </c>
      <c r="D173" s="197"/>
      <c r="E173" s="102"/>
      <c r="F173" s="102"/>
      <c r="G173" s="70">
        <f>(D173/3)</f>
        <v>0</v>
      </c>
      <c r="H173" s="130"/>
      <c r="I173" s="130"/>
      <c r="J173" s="130"/>
      <c r="K173" s="130"/>
      <c r="L173" s="130"/>
      <c r="M173" s="130"/>
      <c r="N173" s="71"/>
      <c r="O173" s="8"/>
      <c r="P173" s="8"/>
    </row>
    <row r="174" spans="1:16" ht="15">
      <c r="A174" s="7" t="s">
        <v>1</v>
      </c>
      <c r="B174" s="137">
        <v>42608</v>
      </c>
      <c r="C174" s="216" t="s">
        <v>58</v>
      </c>
      <c r="D174" s="197"/>
      <c r="E174" s="102"/>
      <c r="F174" s="102"/>
      <c r="G174" s="70">
        <f>D174</f>
        <v>0</v>
      </c>
      <c r="H174" s="134"/>
      <c r="I174" s="134"/>
      <c r="J174" s="134"/>
      <c r="K174" s="134"/>
      <c r="L174" s="134"/>
      <c r="M174" s="130"/>
      <c r="N174" s="71"/>
      <c r="O174" s="8"/>
      <c r="P174" s="8"/>
    </row>
    <row r="175" spans="1:16" ht="15">
      <c r="A175" s="7" t="s">
        <v>2</v>
      </c>
      <c r="B175" s="137">
        <v>42587</v>
      </c>
      <c r="C175" s="92">
        <v>2019</v>
      </c>
      <c r="D175" s="197"/>
      <c r="E175" s="102"/>
      <c r="F175" s="102"/>
      <c r="G175" s="73">
        <f>(D175/3)</f>
        <v>0</v>
      </c>
      <c r="H175" s="49"/>
      <c r="I175" s="49"/>
      <c r="J175" s="49"/>
      <c r="K175" s="49"/>
      <c r="L175" s="49"/>
      <c r="M175" s="49"/>
      <c r="N175" s="49"/>
      <c r="O175" s="8"/>
      <c r="P175" s="8"/>
    </row>
    <row r="176" spans="1:16" ht="15">
      <c r="A176" s="7" t="s">
        <v>3</v>
      </c>
      <c r="B176" s="137">
        <v>42595</v>
      </c>
      <c r="C176" s="116">
        <v>2017</v>
      </c>
      <c r="D176" s="197"/>
      <c r="E176" s="102"/>
      <c r="F176" s="102"/>
      <c r="G176" s="73">
        <f>D176</f>
        <v>0</v>
      </c>
      <c r="H176" s="49"/>
      <c r="I176" s="49"/>
      <c r="J176" s="49"/>
      <c r="K176" s="49"/>
      <c r="L176" s="49"/>
      <c r="M176" s="49"/>
      <c r="N176" s="49"/>
      <c r="O176" s="8"/>
      <c r="P176" s="8"/>
    </row>
    <row r="177" spans="1:16" ht="15">
      <c r="A177" s="7" t="s">
        <v>4</v>
      </c>
      <c r="B177" s="217">
        <v>42691</v>
      </c>
      <c r="C177" s="218">
        <v>2017</v>
      </c>
      <c r="D177" s="197"/>
      <c r="E177" s="102"/>
      <c r="F177" s="102"/>
      <c r="G177" s="73">
        <f>D177</f>
        <v>0</v>
      </c>
      <c r="H177" s="168"/>
      <c r="I177" s="168"/>
      <c r="J177" s="168"/>
      <c r="K177" s="168"/>
      <c r="L177" s="168"/>
      <c r="M177" s="50"/>
      <c r="N177" s="50"/>
      <c r="O177" s="8"/>
      <c r="P177" s="8"/>
    </row>
    <row r="178" spans="1:16" ht="15">
      <c r="A178" s="7" t="s">
        <v>5</v>
      </c>
      <c r="B178" s="137">
        <v>42692</v>
      </c>
      <c r="C178" s="92">
        <v>2017</v>
      </c>
      <c r="D178" s="197"/>
      <c r="E178" s="102"/>
      <c r="F178" s="102"/>
      <c r="G178" s="73">
        <f>D178</f>
        <v>0</v>
      </c>
      <c r="H178" s="50"/>
      <c r="I178" s="50"/>
      <c r="J178" s="50"/>
      <c r="K178" s="50"/>
      <c r="L178" s="50"/>
      <c r="M178" s="50"/>
      <c r="N178" s="50"/>
      <c r="O178" s="8"/>
      <c r="P178" s="8"/>
    </row>
    <row r="179" spans="1:16" ht="15.75" thickBot="1">
      <c r="A179" s="40" t="s">
        <v>55</v>
      </c>
      <c r="B179" s="207" t="s">
        <v>63</v>
      </c>
      <c r="C179" s="208" t="s">
        <v>64</v>
      </c>
      <c r="D179" s="198"/>
      <c r="E179" s="106"/>
      <c r="F179" s="106"/>
      <c r="G179" s="76">
        <f>(D179/4)</f>
        <v>0</v>
      </c>
      <c r="H179" s="50"/>
      <c r="I179" s="50"/>
      <c r="J179" s="50"/>
      <c r="K179" s="50"/>
      <c r="L179" s="50"/>
      <c r="M179" s="50"/>
      <c r="N179" s="50"/>
      <c r="O179" s="8"/>
      <c r="P179" s="8"/>
    </row>
    <row r="180" spans="1:16" s="144" customFormat="1" ht="15.75" thickBot="1">
      <c r="A180" s="261" t="s">
        <v>137</v>
      </c>
      <c r="B180" s="262"/>
      <c r="C180" s="262"/>
      <c r="D180" s="262"/>
      <c r="E180" s="262"/>
      <c r="F180" s="262"/>
      <c r="G180" s="97">
        <f>G170+G173+G174+G175+G176+G177+G178+G179</f>
        <v>0</v>
      </c>
      <c r="H180" s="75"/>
      <c r="I180" s="75"/>
      <c r="J180" s="75"/>
      <c r="K180" s="75"/>
      <c r="L180" s="75"/>
      <c r="M180" s="75"/>
      <c r="N180" s="75"/>
      <c r="O180" s="10"/>
      <c r="P180" s="10"/>
    </row>
    <row r="181" spans="1:16" ht="15.75" thickBo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55"/>
      <c r="O181" s="8"/>
      <c r="P181" s="8"/>
    </row>
    <row r="182" spans="1:16" ht="42" customHeight="1">
      <c r="A182" s="230" t="s">
        <v>81</v>
      </c>
      <c r="B182" s="24" t="s">
        <v>77</v>
      </c>
      <c r="C182" s="24" t="s">
        <v>68</v>
      </c>
      <c r="D182" s="24" t="s">
        <v>109</v>
      </c>
      <c r="E182" s="24" t="s">
        <v>110</v>
      </c>
      <c r="F182" s="82" t="s">
        <v>75</v>
      </c>
      <c r="G182" s="24" t="s">
        <v>113</v>
      </c>
      <c r="H182" s="24" t="s">
        <v>114</v>
      </c>
      <c r="I182" s="82" t="s">
        <v>75</v>
      </c>
      <c r="J182" s="26" t="s">
        <v>76</v>
      </c>
      <c r="K182" s="49"/>
      <c r="L182" s="49"/>
      <c r="M182" s="49"/>
      <c r="N182" s="49"/>
      <c r="O182" s="6"/>
      <c r="P182" s="6"/>
    </row>
    <row r="183" spans="1:16" ht="15">
      <c r="A183" s="7" t="s">
        <v>0</v>
      </c>
      <c r="B183" s="27"/>
      <c r="C183" s="27"/>
      <c r="D183" s="27"/>
      <c r="E183" s="27"/>
      <c r="F183" s="27"/>
      <c r="G183" s="27"/>
      <c r="H183" s="27"/>
      <c r="I183" s="27"/>
      <c r="J183" s="61"/>
      <c r="K183" s="49"/>
      <c r="L183" s="49"/>
      <c r="M183" s="66"/>
      <c r="N183" s="66"/>
      <c r="O183" s="6"/>
      <c r="P183" s="6"/>
    </row>
    <row r="184" spans="1:14" ht="15">
      <c r="A184" s="7" t="s">
        <v>33</v>
      </c>
      <c r="B184" s="27" t="s">
        <v>52</v>
      </c>
      <c r="C184" s="35">
        <v>38483</v>
      </c>
      <c r="D184" s="137">
        <v>42597</v>
      </c>
      <c r="E184" s="92">
        <v>2017</v>
      </c>
      <c r="F184" s="197"/>
      <c r="G184" s="137">
        <v>42597</v>
      </c>
      <c r="H184" s="27">
        <v>2021</v>
      </c>
      <c r="I184" s="197"/>
      <c r="J184" s="70">
        <f>F184+(I184/5)</f>
        <v>0</v>
      </c>
      <c r="K184" s="172"/>
      <c r="L184" s="172"/>
      <c r="M184" s="49"/>
      <c r="N184" s="49"/>
    </row>
    <row r="185" spans="1:14" s="174" customFormat="1" ht="15">
      <c r="A185" s="100"/>
      <c r="B185" s="36"/>
      <c r="C185" s="101"/>
      <c r="D185" s="125"/>
      <c r="E185" s="30"/>
      <c r="F185" s="30"/>
      <c r="G185" s="125"/>
      <c r="H185" s="63"/>
      <c r="I185" s="63"/>
      <c r="J185" s="175"/>
      <c r="K185" s="173"/>
      <c r="L185" s="173"/>
      <c r="M185" s="130"/>
      <c r="N185" s="130"/>
    </row>
    <row r="186" spans="1:14" ht="25.5">
      <c r="A186" s="202" t="s">
        <v>141</v>
      </c>
      <c r="B186" s="145" t="s">
        <v>67</v>
      </c>
      <c r="C186" s="146" t="s">
        <v>66</v>
      </c>
      <c r="D186" s="80" t="s">
        <v>75</v>
      </c>
      <c r="E186" s="27"/>
      <c r="F186" s="27"/>
      <c r="G186" s="27"/>
      <c r="H186" s="27"/>
      <c r="I186" s="27"/>
      <c r="J186" s="176"/>
      <c r="K186" s="49"/>
      <c r="L186" s="49"/>
      <c r="M186" s="49"/>
      <c r="N186" s="49"/>
    </row>
    <row r="187" spans="1:14" ht="15">
      <c r="A187" s="100" t="s">
        <v>27</v>
      </c>
      <c r="B187" s="219" t="s">
        <v>62</v>
      </c>
      <c r="C187" s="92">
        <v>2019</v>
      </c>
      <c r="D187" s="197"/>
      <c r="E187" s="35"/>
      <c r="F187" s="35"/>
      <c r="G187" s="36"/>
      <c r="H187" s="36"/>
      <c r="I187" s="36"/>
      <c r="J187" s="70">
        <f>(D187/3)</f>
        <v>0</v>
      </c>
      <c r="K187" s="130"/>
      <c r="L187" s="130"/>
      <c r="M187" s="130"/>
      <c r="N187" s="71"/>
    </row>
    <row r="188" spans="1:14" ht="15">
      <c r="A188" s="100" t="s">
        <v>1</v>
      </c>
      <c r="B188" s="219" t="s">
        <v>61</v>
      </c>
      <c r="C188" s="92">
        <v>2017</v>
      </c>
      <c r="D188" s="197"/>
      <c r="E188" s="27"/>
      <c r="F188" s="27"/>
      <c r="G188" s="38"/>
      <c r="H188" s="38"/>
      <c r="I188" s="38"/>
      <c r="J188" s="70">
        <f>D188</f>
        <v>0</v>
      </c>
      <c r="K188" s="134"/>
      <c r="L188" s="134"/>
      <c r="M188" s="130"/>
      <c r="N188" s="71"/>
    </row>
    <row r="189" spans="1:14" ht="15">
      <c r="A189" s="100" t="s">
        <v>2</v>
      </c>
      <c r="B189" s="219" t="s">
        <v>60</v>
      </c>
      <c r="C189" s="92">
        <v>2019</v>
      </c>
      <c r="D189" s="197"/>
      <c r="E189" s="27"/>
      <c r="F189" s="27"/>
      <c r="G189" s="27"/>
      <c r="H189" s="27"/>
      <c r="I189" s="27"/>
      <c r="J189" s="73">
        <f>(D189/3)</f>
        <v>0</v>
      </c>
      <c r="K189" s="49"/>
      <c r="L189" s="49"/>
      <c r="M189" s="49"/>
      <c r="N189" s="49"/>
    </row>
    <row r="190" spans="1:14" ht="15">
      <c r="A190" s="100" t="s">
        <v>3</v>
      </c>
      <c r="B190" s="137">
        <v>42595</v>
      </c>
      <c r="C190" s="116">
        <v>2017</v>
      </c>
      <c r="D190" s="197"/>
      <c r="E190" s="27"/>
      <c r="F190" s="27"/>
      <c r="G190" s="27"/>
      <c r="H190" s="27"/>
      <c r="I190" s="27"/>
      <c r="J190" s="73">
        <f>D190</f>
        <v>0</v>
      </c>
      <c r="K190" s="49"/>
      <c r="L190" s="49"/>
      <c r="M190" s="49"/>
      <c r="N190" s="49"/>
    </row>
    <row r="191" spans="1:14" ht="15">
      <c r="A191" s="100" t="s">
        <v>4</v>
      </c>
      <c r="B191" s="192">
        <v>42691</v>
      </c>
      <c r="C191" s="193">
        <v>2017</v>
      </c>
      <c r="D191" s="197"/>
      <c r="E191" s="27"/>
      <c r="F191" s="27"/>
      <c r="G191" s="39"/>
      <c r="H191" s="39"/>
      <c r="I191" s="39"/>
      <c r="J191" s="73">
        <f>D191</f>
        <v>0</v>
      </c>
      <c r="K191" s="168"/>
      <c r="L191" s="168"/>
      <c r="M191" s="50"/>
      <c r="N191" s="50"/>
    </row>
    <row r="192" spans="1:14" ht="15">
      <c r="A192" s="100" t="s">
        <v>5</v>
      </c>
      <c r="B192" s="219" t="s">
        <v>65</v>
      </c>
      <c r="C192" s="116">
        <v>2017</v>
      </c>
      <c r="D192" s="197"/>
      <c r="E192" s="27"/>
      <c r="F192" s="27"/>
      <c r="G192" s="35"/>
      <c r="H192" s="35"/>
      <c r="I192" s="35"/>
      <c r="J192" s="73">
        <f>D192</f>
        <v>0</v>
      </c>
      <c r="K192" s="50"/>
      <c r="L192" s="50"/>
      <c r="M192" s="50"/>
      <c r="N192" s="50"/>
    </row>
    <row r="193" spans="1:14" ht="15">
      <c r="A193" s="7" t="s">
        <v>55</v>
      </c>
      <c r="B193" s="219" t="s">
        <v>63</v>
      </c>
      <c r="C193" s="229" t="s">
        <v>64</v>
      </c>
      <c r="D193" s="197"/>
      <c r="E193" s="27"/>
      <c r="F193" s="27"/>
      <c r="G193" s="35"/>
      <c r="H193" s="35"/>
      <c r="I193" s="35"/>
      <c r="J193" s="73">
        <f>(D193/4)</f>
        <v>0</v>
      </c>
      <c r="K193" s="50"/>
      <c r="L193" s="50"/>
      <c r="M193" s="50"/>
      <c r="N193" s="50"/>
    </row>
    <row r="194" spans="1:14" s="174" customFormat="1" ht="15.75" thickBot="1">
      <c r="A194" s="285" t="s">
        <v>138</v>
      </c>
      <c r="B194" s="286"/>
      <c r="C194" s="286"/>
      <c r="D194" s="286"/>
      <c r="E194" s="286"/>
      <c r="F194" s="286"/>
      <c r="G194" s="286"/>
      <c r="H194" s="286"/>
      <c r="I194" s="286"/>
      <c r="J194" s="221">
        <f>J184+J187+J188+J189+J190+J191+J192+J193</f>
        <v>0</v>
      </c>
      <c r="K194" s="136"/>
      <c r="L194" s="136"/>
      <c r="M194" s="136"/>
      <c r="N194" s="136"/>
    </row>
    <row r="195" spans="1:14" ht="15.75" thickBo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55"/>
    </row>
    <row r="196" spans="1:14" ht="38.25">
      <c r="A196" s="232" t="s">
        <v>139</v>
      </c>
      <c r="B196" s="24" t="s">
        <v>77</v>
      </c>
      <c r="C196" s="24" t="s">
        <v>68</v>
      </c>
      <c r="D196" s="24" t="s">
        <v>109</v>
      </c>
      <c r="E196" s="24" t="s">
        <v>110</v>
      </c>
      <c r="F196" s="82" t="s">
        <v>75</v>
      </c>
      <c r="G196" s="24" t="s">
        <v>113</v>
      </c>
      <c r="H196" s="24" t="s">
        <v>114</v>
      </c>
      <c r="I196" s="82" t="s">
        <v>75</v>
      </c>
      <c r="J196" s="82" t="s">
        <v>76</v>
      </c>
      <c r="K196" s="167"/>
      <c r="L196" s="49"/>
      <c r="M196" s="49"/>
      <c r="N196" s="49"/>
    </row>
    <row r="197" spans="1:14" ht="15">
      <c r="A197" s="7" t="s">
        <v>0</v>
      </c>
      <c r="B197" s="27"/>
      <c r="C197" s="27"/>
      <c r="D197" s="27"/>
      <c r="E197" s="27"/>
      <c r="F197" s="27"/>
      <c r="G197" s="27"/>
      <c r="H197" s="27"/>
      <c r="I197" s="27"/>
      <c r="J197" s="61"/>
      <c r="K197" s="167"/>
      <c r="L197" s="49"/>
      <c r="M197" s="49"/>
      <c r="N197" s="49"/>
    </row>
    <row r="198" spans="1:14" ht="15">
      <c r="A198" s="7" t="s">
        <v>34</v>
      </c>
      <c r="B198" s="27" t="s">
        <v>53</v>
      </c>
      <c r="C198" s="115"/>
      <c r="D198" s="137">
        <v>42597</v>
      </c>
      <c r="E198" s="92">
        <v>2017</v>
      </c>
      <c r="F198" s="197"/>
      <c r="G198" s="137">
        <v>41502</v>
      </c>
      <c r="H198" s="99">
        <v>2018</v>
      </c>
      <c r="I198" s="220"/>
      <c r="J198" s="64">
        <f>F198+(I198/5)</f>
        <v>0</v>
      </c>
      <c r="K198" s="177"/>
      <c r="L198" s="65"/>
      <c r="M198" s="178"/>
      <c r="N198" s="178"/>
    </row>
    <row r="199" spans="1:14" s="144" customFormat="1" ht="15">
      <c r="A199" s="142"/>
      <c r="B199" s="99"/>
      <c r="C199" s="115"/>
      <c r="D199" s="122"/>
      <c r="E199" s="29"/>
      <c r="F199" s="29"/>
      <c r="G199" s="122"/>
      <c r="H199" s="69"/>
      <c r="I199" s="184"/>
      <c r="J199" s="64"/>
      <c r="K199" s="177"/>
      <c r="L199" s="65"/>
      <c r="M199" s="94"/>
      <c r="N199" s="94"/>
    </row>
    <row r="200" spans="1:14" ht="25.5">
      <c r="A200" s="202" t="s">
        <v>141</v>
      </c>
      <c r="B200" s="145" t="s">
        <v>67</v>
      </c>
      <c r="C200" s="146" t="s">
        <v>66</v>
      </c>
      <c r="D200" s="80" t="s">
        <v>75</v>
      </c>
      <c r="E200" s="117"/>
      <c r="F200" s="117"/>
      <c r="G200" s="98"/>
      <c r="H200" s="98"/>
      <c r="I200" s="98"/>
      <c r="J200" s="73"/>
      <c r="K200" s="179"/>
      <c r="L200" s="54"/>
      <c r="M200" s="54"/>
      <c r="N200" s="54"/>
    </row>
    <row r="201" spans="1:14" ht="15">
      <c r="A201" s="7" t="s">
        <v>1</v>
      </c>
      <c r="B201" s="219" t="s">
        <v>61</v>
      </c>
      <c r="C201" s="92">
        <v>2017</v>
      </c>
      <c r="D201" s="197"/>
      <c r="E201" s="60"/>
      <c r="F201" s="60"/>
      <c r="G201" s="118"/>
      <c r="H201" s="118"/>
      <c r="I201" s="118"/>
      <c r="J201" s="70">
        <f>D201</f>
        <v>0</v>
      </c>
      <c r="K201" s="180"/>
      <c r="L201" s="181"/>
      <c r="M201" s="133"/>
      <c r="N201" s="133"/>
    </row>
    <row r="202" spans="1:14" ht="15">
      <c r="A202" s="7" t="s">
        <v>2</v>
      </c>
      <c r="B202" s="137">
        <v>42597</v>
      </c>
      <c r="C202" s="92">
        <v>2019</v>
      </c>
      <c r="D202" s="197"/>
      <c r="E202" s="60"/>
      <c r="F202" s="60"/>
      <c r="G202" s="60"/>
      <c r="H202" s="60"/>
      <c r="I202" s="60"/>
      <c r="J202" s="73">
        <f>D202/3</f>
        <v>0</v>
      </c>
      <c r="K202" s="87"/>
      <c r="L202" s="52"/>
      <c r="M202" s="52"/>
      <c r="N202" s="52"/>
    </row>
    <row r="203" spans="1:16" ht="15">
      <c r="A203" s="7" t="s">
        <v>3</v>
      </c>
      <c r="B203" s="137">
        <v>42595</v>
      </c>
      <c r="C203" s="116">
        <v>2017</v>
      </c>
      <c r="D203" s="197"/>
      <c r="E203" s="60"/>
      <c r="F203" s="60"/>
      <c r="G203" s="60"/>
      <c r="H203" s="60"/>
      <c r="I203" s="60"/>
      <c r="J203" s="73">
        <f>D203</f>
        <v>0</v>
      </c>
      <c r="K203" s="87"/>
      <c r="L203" s="52"/>
      <c r="M203" s="52"/>
      <c r="N203" s="52"/>
      <c r="O203" s="2"/>
      <c r="P203" s="8"/>
    </row>
    <row r="204" spans="1:16" ht="15">
      <c r="A204" s="7" t="s">
        <v>4</v>
      </c>
      <c r="B204" s="192">
        <v>42691</v>
      </c>
      <c r="C204" s="193">
        <v>2017</v>
      </c>
      <c r="D204" s="197"/>
      <c r="E204" s="60"/>
      <c r="F204" s="60"/>
      <c r="G204" s="119"/>
      <c r="H204" s="119"/>
      <c r="I204" s="119"/>
      <c r="J204" s="73">
        <f>D204</f>
        <v>0</v>
      </c>
      <c r="K204" s="182"/>
      <c r="L204" s="183"/>
      <c r="M204" s="54"/>
      <c r="N204" s="54"/>
      <c r="O204" s="11"/>
      <c r="P204" s="8"/>
    </row>
    <row r="205" spans="1:16" ht="15">
      <c r="A205" s="7" t="s">
        <v>5</v>
      </c>
      <c r="B205" s="137">
        <v>42684</v>
      </c>
      <c r="C205" s="92">
        <v>2017</v>
      </c>
      <c r="D205" s="197"/>
      <c r="E205" s="60"/>
      <c r="F205" s="60"/>
      <c r="G205" s="98"/>
      <c r="H205" s="98"/>
      <c r="I205" s="98"/>
      <c r="J205" s="73">
        <f>D205</f>
        <v>0</v>
      </c>
      <c r="K205" s="179"/>
      <c r="L205" s="54"/>
      <c r="M205" s="54"/>
      <c r="N205" s="54"/>
      <c r="O205" s="2"/>
      <c r="P205" s="8"/>
    </row>
    <row r="206" spans="1:16" ht="15.75" thickBot="1">
      <c r="A206" s="40" t="s">
        <v>55</v>
      </c>
      <c r="B206" s="207" t="s">
        <v>63</v>
      </c>
      <c r="C206" s="208" t="s">
        <v>64</v>
      </c>
      <c r="D206" s="198"/>
      <c r="E206" s="120"/>
      <c r="F206" s="120"/>
      <c r="G206" s="121"/>
      <c r="H206" s="121"/>
      <c r="I206" s="121"/>
      <c r="J206" s="76">
        <f>D206/4</f>
        <v>0</v>
      </c>
      <c r="K206" s="179"/>
      <c r="L206" s="54"/>
      <c r="M206" s="54"/>
      <c r="N206" s="54"/>
      <c r="O206" s="2"/>
      <c r="P206" s="8"/>
    </row>
    <row r="207" spans="1:16" ht="15.75" thickBot="1">
      <c r="A207" s="292" t="s">
        <v>140</v>
      </c>
      <c r="B207" s="293"/>
      <c r="C207" s="293"/>
      <c r="D207" s="293"/>
      <c r="E207" s="293"/>
      <c r="F207" s="293"/>
      <c r="G207" s="293"/>
      <c r="H207" s="293"/>
      <c r="I207" s="293"/>
      <c r="J207" s="191">
        <f>J198+J201+J202+J203+J204+J205+J206</f>
        <v>0</v>
      </c>
      <c r="K207" s="22"/>
      <c r="L207" s="22"/>
      <c r="M207" s="22"/>
      <c r="N207" s="55"/>
      <c r="O207" s="8"/>
      <c r="P207" s="8"/>
    </row>
    <row r="208" spans="1:16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55"/>
      <c r="O208" s="8"/>
      <c r="P208" s="8"/>
    </row>
    <row r="209" spans="1:16" s="1" customFormat="1" ht="15">
      <c r="A209" s="263" t="s">
        <v>146</v>
      </c>
      <c r="B209" s="263"/>
      <c r="C209" s="263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55"/>
      <c r="O209" s="8"/>
      <c r="P209" s="8"/>
    </row>
    <row r="210" spans="1:16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55"/>
      <c r="O210" s="8"/>
      <c r="P210" s="8"/>
    </row>
    <row r="211" spans="1:16" s="1" customFormat="1" ht="15">
      <c r="A211" s="264" t="s">
        <v>150</v>
      </c>
      <c r="B211" s="265"/>
      <c r="C211" s="265"/>
      <c r="D211" s="265"/>
      <c r="E211" s="265"/>
      <c r="F211" s="22"/>
      <c r="G211" s="22"/>
      <c r="H211" s="22"/>
      <c r="I211" s="22"/>
      <c r="J211" s="22"/>
      <c r="K211" s="22"/>
      <c r="L211" s="22"/>
      <c r="M211" s="22"/>
      <c r="N211" s="55"/>
      <c r="O211" s="8"/>
      <c r="P211" s="8"/>
    </row>
    <row r="212" spans="1:16" s="1" customFormat="1" ht="29.25" customHeight="1">
      <c r="A212" s="284" t="s">
        <v>147</v>
      </c>
      <c r="B212" s="284"/>
      <c r="C212" s="284"/>
      <c r="D212" s="284"/>
      <c r="E212" s="284"/>
      <c r="F212" s="284"/>
      <c r="G212" s="284"/>
      <c r="H212" s="284"/>
      <c r="I212" s="284"/>
      <c r="J212" s="284"/>
      <c r="K212" s="22"/>
      <c r="L212" s="22"/>
      <c r="M212" s="22"/>
      <c r="N212" s="55"/>
      <c r="O212" s="8"/>
      <c r="P212" s="8"/>
    </row>
    <row r="213" spans="1:16" s="1" customFormat="1" ht="15.75" thickBo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55"/>
      <c r="O213" s="8"/>
      <c r="P213" s="8"/>
    </row>
    <row r="214" spans="1:16" s="1" customFormat="1" ht="25.5">
      <c r="A214" s="239"/>
      <c r="B214" s="240" t="s">
        <v>75</v>
      </c>
      <c r="C214" s="187" t="s">
        <v>149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55"/>
      <c r="O214" s="8"/>
      <c r="P214" s="8"/>
    </row>
    <row r="215" spans="1:16" s="1" customFormat="1" ht="27" thickBot="1">
      <c r="A215" s="242" t="s">
        <v>148</v>
      </c>
      <c r="B215" s="299"/>
      <c r="C215" s="241">
        <f>360*B215</f>
        <v>0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55"/>
      <c r="O215" s="8"/>
      <c r="P215" s="8"/>
    </row>
    <row r="216" spans="1:16" ht="27.75" customHeight="1" thickBo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55"/>
      <c r="O216" s="8"/>
      <c r="P216" s="8"/>
    </row>
    <row r="217" spans="1:16" ht="15">
      <c r="A217" s="271" t="s">
        <v>144</v>
      </c>
      <c r="B217" s="272"/>
      <c r="C217" s="272"/>
      <c r="D217" s="272"/>
      <c r="E217" s="272"/>
      <c r="F217" s="275">
        <f>C30+M57+J77+E82+G95+J111+G120+P137+J151+J166+G180+J194+J207+C215</f>
        <v>0</v>
      </c>
      <c r="G217" s="276"/>
      <c r="H217" s="22"/>
      <c r="I217" s="22"/>
      <c r="J217" s="22"/>
      <c r="K217" s="22"/>
      <c r="L217" s="22"/>
      <c r="M217" s="22"/>
      <c r="N217" s="55"/>
      <c r="O217" s="8"/>
      <c r="P217" s="8"/>
    </row>
    <row r="218" spans="1:16" ht="15.75" thickBot="1">
      <c r="A218" s="273"/>
      <c r="B218" s="274"/>
      <c r="C218" s="274"/>
      <c r="D218" s="274"/>
      <c r="E218" s="274"/>
      <c r="F218" s="277"/>
      <c r="G218" s="278"/>
      <c r="H218" s="22"/>
      <c r="I218" s="22"/>
      <c r="J218" s="22"/>
      <c r="K218" s="22"/>
      <c r="L218" s="22"/>
      <c r="M218" s="22"/>
      <c r="N218" s="55"/>
      <c r="O218" s="8"/>
      <c r="P218" s="8"/>
    </row>
    <row r="219" spans="1:16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55"/>
      <c r="O219" s="8"/>
      <c r="P219" s="8"/>
    </row>
    <row r="220" spans="1:16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55"/>
      <c r="O220" s="8"/>
      <c r="P220" s="8"/>
    </row>
    <row r="221" spans="1:16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55"/>
      <c r="O221" s="8"/>
      <c r="P221" s="8"/>
    </row>
    <row r="222" spans="1:16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55"/>
      <c r="O222" s="8"/>
      <c r="P222" s="8"/>
    </row>
    <row r="223" spans="1:16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55"/>
      <c r="O223" s="8"/>
      <c r="P223" s="8"/>
    </row>
    <row r="224" spans="1:16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55"/>
      <c r="O224" s="8"/>
      <c r="P224" s="8"/>
    </row>
    <row r="225" spans="1:16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55"/>
      <c r="O225" s="8"/>
      <c r="P225" s="8"/>
    </row>
    <row r="226" spans="1:16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55"/>
      <c r="O226" s="8"/>
      <c r="P226" s="8"/>
    </row>
    <row r="227" spans="14:16" ht="15">
      <c r="N227" s="8"/>
      <c r="O227" s="8"/>
      <c r="P227" s="8"/>
    </row>
    <row r="228" spans="14:16" ht="15">
      <c r="N228" s="8"/>
      <c r="O228" s="8"/>
      <c r="P228" s="8"/>
    </row>
    <row r="229" spans="14:16" ht="15">
      <c r="N229" s="8"/>
      <c r="O229" s="8"/>
      <c r="P229" s="8"/>
    </row>
    <row r="230" spans="14:16" ht="15">
      <c r="N230" s="8"/>
      <c r="O230" s="8"/>
      <c r="P230" s="8"/>
    </row>
    <row r="231" spans="14:16" ht="15">
      <c r="N231" s="8"/>
      <c r="O231" s="8"/>
      <c r="P231" s="8"/>
    </row>
    <row r="232" spans="14:16" ht="15">
      <c r="N232" s="8"/>
      <c r="O232" s="8"/>
      <c r="P232" s="8"/>
    </row>
    <row r="233" spans="14:16" ht="15">
      <c r="N233" s="8"/>
      <c r="O233" s="8"/>
      <c r="P233" s="8"/>
    </row>
    <row r="234" spans="14:16" ht="15">
      <c r="N234" s="8"/>
      <c r="O234" s="8"/>
      <c r="P234" s="8"/>
    </row>
    <row r="235" spans="14:16" ht="15">
      <c r="N235" s="8"/>
      <c r="O235" s="8"/>
      <c r="P235" s="8"/>
    </row>
    <row r="236" spans="14:16" ht="15">
      <c r="N236" s="8"/>
      <c r="O236" s="8"/>
      <c r="P236" s="8"/>
    </row>
    <row r="237" spans="14:16" ht="15">
      <c r="N237" s="8"/>
      <c r="O237" s="8"/>
      <c r="P237" s="8"/>
    </row>
    <row r="238" spans="14:16" ht="15">
      <c r="N238" s="8"/>
      <c r="O238" s="8"/>
      <c r="P238" s="8"/>
    </row>
    <row r="239" spans="14:16" ht="15">
      <c r="N239" s="8"/>
      <c r="O239" s="8"/>
      <c r="P239" s="8"/>
    </row>
  </sheetData>
  <sheetProtection/>
  <mergeCells count="23">
    <mergeCell ref="A30:B30"/>
    <mergeCell ref="A207:I207"/>
    <mergeCell ref="A1:C2"/>
    <mergeCell ref="A4:F5"/>
    <mergeCell ref="A82:D82"/>
    <mergeCell ref="A111:I111"/>
    <mergeCell ref="A95:F95"/>
    <mergeCell ref="A7:C7"/>
    <mergeCell ref="A217:E218"/>
    <mergeCell ref="F217:G218"/>
    <mergeCell ref="A77:I77"/>
    <mergeCell ref="A137:O137"/>
    <mergeCell ref="A151:I151"/>
    <mergeCell ref="A166:I166"/>
    <mergeCell ref="A212:J212"/>
    <mergeCell ref="A194:I194"/>
    <mergeCell ref="A23:C23"/>
    <mergeCell ref="A180:F180"/>
    <mergeCell ref="A209:C209"/>
    <mergeCell ref="A211:E211"/>
    <mergeCell ref="A120:F120"/>
    <mergeCell ref="A32:C32"/>
    <mergeCell ref="A57:L57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Ing. Bc. Petra Heczková</cp:lastModifiedBy>
  <cp:lastPrinted>2017-01-20T08:43:28Z</cp:lastPrinted>
  <dcterms:created xsi:type="dcterms:W3CDTF">2008-04-21T05:42:42Z</dcterms:created>
  <dcterms:modified xsi:type="dcterms:W3CDTF">2017-01-23T11:17:23Z</dcterms:modified>
  <cp:category/>
  <cp:version/>
  <cp:contentType/>
  <cp:contentStatus/>
</cp:coreProperties>
</file>