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7-201 Opravy MU 2017\Projekt\03-PdF-Výměna oken-Poříčí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3 v-FIN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v-FIN Pol'!$A$1:$V$146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136" i="12" l="1"/>
  <c r="F41" i="1" s="1"/>
  <c r="G8" i="12"/>
  <c r="G7" i="12" s="1"/>
  <c r="I8" i="12"/>
  <c r="I7" i="12" s="1"/>
  <c r="K8" i="12"/>
  <c r="K7" i="12" s="1"/>
  <c r="O8" i="12"/>
  <c r="O7" i="12" s="1"/>
  <c r="Q8" i="12"/>
  <c r="Q7" i="12" s="1"/>
  <c r="U8" i="12"/>
  <c r="U7" i="12" s="1"/>
  <c r="G11" i="12"/>
  <c r="G10" i="12" s="1"/>
  <c r="I50" i="1" s="1"/>
  <c r="I11" i="12"/>
  <c r="I10" i="12" s="1"/>
  <c r="K11" i="12"/>
  <c r="K10" i="12" s="1"/>
  <c r="O11" i="12"/>
  <c r="O10" i="12" s="1"/>
  <c r="Q11" i="12"/>
  <c r="Q10" i="12" s="1"/>
  <c r="U11" i="12"/>
  <c r="U10" i="12" s="1"/>
  <c r="G17" i="12"/>
  <c r="M17" i="12" s="1"/>
  <c r="I17" i="12"/>
  <c r="K17" i="12"/>
  <c r="O17" i="12"/>
  <c r="Q17" i="12"/>
  <c r="U17" i="12"/>
  <c r="G21" i="12"/>
  <c r="I21" i="12"/>
  <c r="K21" i="12"/>
  <c r="M21" i="12"/>
  <c r="O21" i="12"/>
  <c r="Q21" i="12"/>
  <c r="U21" i="12"/>
  <c r="G23" i="12"/>
  <c r="I23" i="12"/>
  <c r="K23" i="12"/>
  <c r="M23" i="12"/>
  <c r="O23" i="12"/>
  <c r="Q23" i="12"/>
  <c r="U23" i="12"/>
  <c r="G26" i="12"/>
  <c r="I26" i="12"/>
  <c r="K26" i="12"/>
  <c r="O26" i="12"/>
  <c r="Q26" i="12"/>
  <c r="Q25" i="12" s="1"/>
  <c r="U26" i="12"/>
  <c r="G28" i="12"/>
  <c r="M28" i="12" s="1"/>
  <c r="I28" i="12"/>
  <c r="K28" i="12"/>
  <c r="O28" i="12"/>
  <c r="Q28" i="12"/>
  <c r="U28" i="12"/>
  <c r="G30" i="12"/>
  <c r="I30" i="12"/>
  <c r="K30" i="12"/>
  <c r="M30" i="12"/>
  <c r="O30" i="12"/>
  <c r="Q30" i="12"/>
  <c r="U30" i="12"/>
  <c r="U32" i="12"/>
  <c r="G33" i="12"/>
  <c r="M33" i="12" s="1"/>
  <c r="I33" i="12"/>
  <c r="K33" i="12"/>
  <c r="O33" i="12"/>
  <c r="O32" i="12" s="1"/>
  <c r="Q33" i="12"/>
  <c r="U33" i="12"/>
  <c r="G37" i="12"/>
  <c r="G32" i="12" s="1"/>
  <c r="I53" i="1" s="1"/>
  <c r="I37" i="12"/>
  <c r="K37" i="12"/>
  <c r="O37" i="12"/>
  <c r="Q37" i="12"/>
  <c r="U37" i="12"/>
  <c r="G39" i="12"/>
  <c r="G38" i="12" s="1"/>
  <c r="I54" i="1" s="1"/>
  <c r="I39" i="12"/>
  <c r="I38" i="12" s="1"/>
  <c r="K39" i="12"/>
  <c r="O39" i="12"/>
  <c r="Q39" i="12"/>
  <c r="U39" i="12"/>
  <c r="U38" i="12" s="1"/>
  <c r="G43" i="12"/>
  <c r="I43" i="12"/>
  <c r="K43" i="12"/>
  <c r="M43" i="12"/>
  <c r="O43" i="12"/>
  <c r="Q43" i="12"/>
  <c r="U43" i="12"/>
  <c r="U45" i="12"/>
  <c r="G46" i="12"/>
  <c r="G45" i="12" s="1"/>
  <c r="I55" i="1" s="1"/>
  <c r="I46" i="12"/>
  <c r="I45" i="12" s="1"/>
  <c r="K46" i="12"/>
  <c r="K45" i="12" s="1"/>
  <c r="O46" i="12"/>
  <c r="O45" i="12" s="1"/>
  <c r="Q46" i="12"/>
  <c r="Q45" i="12" s="1"/>
  <c r="U46" i="12"/>
  <c r="G51" i="12"/>
  <c r="I51" i="12"/>
  <c r="K51" i="12"/>
  <c r="M51" i="12"/>
  <c r="O51" i="12"/>
  <c r="Q51" i="12"/>
  <c r="U51" i="12"/>
  <c r="G55" i="12"/>
  <c r="I55" i="12"/>
  <c r="K55" i="12"/>
  <c r="O55" i="12"/>
  <c r="Q55" i="12"/>
  <c r="U55" i="12"/>
  <c r="G59" i="12"/>
  <c r="I59" i="12"/>
  <c r="K59" i="12"/>
  <c r="M59" i="12"/>
  <c r="O59" i="12"/>
  <c r="Q59" i="12"/>
  <c r="U59" i="12"/>
  <c r="G63" i="12"/>
  <c r="M63" i="12" s="1"/>
  <c r="I63" i="12"/>
  <c r="K63" i="12"/>
  <c r="O63" i="12"/>
  <c r="Q63" i="12"/>
  <c r="U63" i="12"/>
  <c r="G67" i="12"/>
  <c r="M67" i="12" s="1"/>
  <c r="I67" i="12"/>
  <c r="K67" i="12"/>
  <c r="O67" i="12"/>
  <c r="Q67" i="12"/>
  <c r="U67" i="12"/>
  <c r="G71" i="12"/>
  <c r="M71" i="12" s="1"/>
  <c r="I71" i="12"/>
  <c r="K71" i="12"/>
  <c r="O71" i="12"/>
  <c r="Q71" i="12"/>
  <c r="U71" i="12"/>
  <c r="G73" i="12"/>
  <c r="I73" i="12"/>
  <c r="K73" i="12"/>
  <c r="M73" i="12"/>
  <c r="O73" i="12"/>
  <c r="Q73" i="12"/>
  <c r="U73" i="12"/>
  <c r="G74" i="12"/>
  <c r="I74" i="12"/>
  <c r="K74" i="12"/>
  <c r="M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K78" i="12"/>
  <c r="G79" i="12"/>
  <c r="G78" i="12" s="1"/>
  <c r="I57" i="1" s="1"/>
  <c r="I79" i="12"/>
  <c r="I78" i="12" s="1"/>
  <c r="K79" i="12"/>
  <c r="O79" i="12"/>
  <c r="O78" i="12" s="1"/>
  <c r="Q79" i="12"/>
  <c r="Q78" i="12" s="1"/>
  <c r="U79" i="12"/>
  <c r="U78" i="12" s="1"/>
  <c r="O80" i="12"/>
  <c r="G81" i="12"/>
  <c r="G80" i="12" s="1"/>
  <c r="I58" i="1" s="1"/>
  <c r="I81" i="12"/>
  <c r="K81" i="12"/>
  <c r="M81" i="12"/>
  <c r="O81" i="12"/>
  <c r="Q81" i="12"/>
  <c r="Q80" i="12" s="1"/>
  <c r="U81" i="12"/>
  <c r="U80" i="12" s="1"/>
  <c r="G83" i="12"/>
  <c r="I83" i="12"/>
  <c r="I80" i="12" s="1"/>
  <c r="K83" i="12"/>
  <c r="M83" i="12"/>
  <c r="O83" i="12"/>
  <c r="Q83" i="12"/>
  <c r="U83" i="12"/>
  <c r="G87" i="12"/>
  <c r="M87" i="12" s="1"/>
  <c r="M80" i="12" s="1"/>
  <c r="I87" i="12"/>
  <c r="K87" i="12"/>
  <c r="O87" i="12"/>
  <c r="Q87" i="12"/>
  <c r="U87" i="12"/>
  <c r="G89" i="12"/>
  <c r="M89" i="12" s="1"/>
  <c r="I89" i="12"/>
  <c r="K89" i="12"/>
  <c r="K88" i="12" s="1"/>
  <c r="O89" i="12"/>
  <c r="Q89" i="12"/>
  <c r="U89" i="12"/>
  <c r="G91" i="12"/>
  <c r="M91" i="12" s="1"/>
  <c r="I91" i="12"/>
  <c r="I88" i="12" s="1"/>
  <c r="K91" i="12"/>
  <c r="O91" i="12"/>
  <c r="Q91" i="12"/>
  <c r="U91" i="12"/>
  <c r="G93" i="12"/>
  <c r="I93" i="12"/>
  <c r="K93" i="12"/>
  <c r="M93" i="12"/>
  <c r="O93" i="12"/>
  <c r="Q93" i="12"/>
  <c r="U93" i="12"/>
  <c r="G95" i="12"/>
  <c r="I95" i="12"/>
  <c r="K95" i="12"/>
  <c r="M95" i="12"/>
  <c r="O95" i="12"/>
  <c r="Q95" i="12"/>
  <c r="U95" i="12"/>
  <c r="G97" i="12"/>
  <c r="I97" i="12"/>
  <c r="K97" i="12"/>
  <c r="M97" i="12"/>
  <c r="O97" i="12"/>
  <c r="Q97" i="12"/>
  <c r="U97" i="12"/>
  <c r="G101" i="12"/>
  <c r="M101" i="12" s="1"/>
  <c r="I101" i="12"/>
  <c r="K101" i="12"/>
  <c r="O101" i="12"/>
  <c r="Q101" i="12"/>
  <c r="U101" i="12"/>
  <c r="U102" i="12"/>
  <c r="G103" i="12"/>
  <c r="M103" i="12" s="1"/>
  <c r="I103" i="12"/>
  <c r="K103" i="12"/>
  <c r="O103" i="12"/>
  <c r="Q103" i="12"/>
  <c r="U103" i="12"/>
  <c r="G105" i="12"/>
  <c r="M105" i="12" s="1"/>
  <c r="I105" i="12"/>
  <c r="K105" i="12"/>
  <c r="O105" i="12"/>
  <c r="Q105" i="12"/>
  <c r="U105" i="12"/>
  <c r="G107" i="12"/>
  <c r="I107" i="12"/>
  <c r="K107" i="12"/>
  <c r="M107" i="12"/>
  <c r="O107" i="12"/>
  <c r="Q107" i="12"/>
  <c r="U107" i="12"/>
  <c r="G109" i="12"/>
  <c r="M109" i="12" s="1"/>
  <c r="I109" i="12"/>
  <c r="K109" i="12"/>
  <c r="O109" i="12"/>
  <c r="O102" i="12" s="1"/>
  <c r="Q109" i="12"/>
  <c r="U109" i="12"/>
  <c r="G111" i="12"/>
  <c r="I111" i="12"/>
  <c r="K111" i="12"/>
  <c r="M111" i="12"/>
  <c r="O111" i="12"/>
  <c r="Q111" i="12"/>
  <c r="U111" i="12"/>
  <c r="Q112" i="12"/>
  <c r="G113" i="12"/>
  <c r="M113" i="12" s="1"/>
  <c r="I113" i="12"/>
  <c r="K113" i="12"/>
  <c r="K112" i="12" s="1"/>
  <c r="O113" i="12"/>
  <c r="O112" i="12" s="1"/>
  <c r="Q113" i="12"/>
  <c r="U113" i="12"/>
  <c r="U112" i="12" s="1"/>
  <c r="G115" i="12"/>
  <c r="I115" i="12"/>
  <c r="K115" i="12"/>
  <c r="O115" i="12"/>
  <c r="Q115" i="12"/>
  <c r="U115" i="12"/>
  <c r="G117" i="12"/>
  <c r="M117" i="12" s="1"/>
  <c r="I117" i="12"/>
  <c r="K117" i="12"/>
  <c r="O117" i="12"/>
  <c r="Q117" i="12"/>
  <c r="U117" i="12"/>
  <c r="G120" i="12"/>
  <c r="M120" i="12" s="1"/>
  <c r="M119" i="12" s="1"/>
  <c r="I120" i="12"/>
  <c r="I119" i="12" s="1"/>
  <c r="K120" i="12"/>
  <c r="K119" i="12" s="1"/>
  <c r="O120" i="12"/>
  <c r="Q120" i="12"/>
  <c r="U120" i="12"/>
  <c r="G124" i="12"/>
  <c r="I124" i="12"/>
  <c r="K124" i="12"/>
  <c r="M124" i="12"/>
  <c r="O124" i="12"/>
  <c r="Q124" i="12"/>
  <c r="U124" i="12"/>
  <c r="G126" i="12"/>
  <c r="I126" i="12"/>
  <c r="K126" i="12"/>
  <c r="M126" i="12"/>
  <c r="O126" i="12"/>
  <c r="Q126" i="12"/>
  <c r="U126" i="12"/>
  <c r="G128" i="12"/>
  <c r="I128" i="12"/>
  <c r="K128" i="12"/>
  <c r="M128" i="12"/>
  <c r="O128" i="12"/>
  <c r="Q128" i="12"/>
  <c r="U128" i="12"/>
  <c r="O132" i="12"/>
  <c r="G133" i="12"/>
  <c r="G132" i="12" s="1"/>
  <c r="I63" i="1" s="1"/>
  <c r="I19" i="1" s="1"/>
  <c r="I133" i="12"/>
  <c r="K133" i="12"/>
  <c r="K132" i="12" s="1"/>
  <c r="O133" i="12"/>
  <c r="Q133" i="12"/>
  <c r="Q132" i="12" s="1"/>
  <c r="U133" i="12"/>
  <c r="U132" i="12" s="1"/>
  <c r="G134" i="12"/>
  <c r="M134" i="12" s="1"/>
  <c r="I134" i="12"/>
  <c r="K134" i="12"/>
  <c r="O134" i="12"/>
  <c r="Q134" i="12"/>
  <c r="U134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M88" i="12" l="1"/>
  <c r="K50" i="12"/>
  <c r="M16" i="12"/>
  <c r="AF136" i="12"/>
  <c r="G112" i="12"/>
  <c r="I61" i="1" s="1"/>
  <c r="Q102" i="12"/>
  <c r="I50" i="12"/>
  <c r="G16" i="12"/>
  <c r="I51" i="1" s="1"/>
  <c r="I64" i="1" s="1"/>
  <c r="J62" i="1" s="1"/>
  <c r="I49" i="1"/>
  <c r="G88" i="12"/>
  <c r="I59" i="1" s="1"/>
  <c r="I17" i="1" s="1"/>
  <c r="O25" i="12"/>
  <c r="K25" i="12"/>
  <c r="U88" i="12"/>
  <c r="G50" i="12"/>
  <c r="I56" i="1" s="1"/>
  <c r="I16" i="1" s="1"/>
  <c r="I21" i="1" s="1"/>
  <c r="Q32" i="12"/>
  <c r="I25" i="12"/>
  <c r="U16" i="12"/>
  <c r="F39" i="1"/>
  <c r="I132" i="12"/>
  <c r="I102" i="12"/>
  <c r="K80" i="12"/>
  <c r="U50" i="12"/>
  <c r="G25" i="12"/>
  <c r="I52" i="1" s="1"/>
  <c r="Q16" i="12"/>
  <c r="Q119" i="12"/>
  <c r="G119" i="12"/>
  <c r="I62" i="1" s="1"/>
  <c r="K102" i="12"/>
  <c r="O88" i="12"/>
  <c r="M79" i="12"/>
  <c r="M78" i="12" s="1"/>
  <c r="Q50" i="12"/>
  <c r="Q38" i="12"/>
  <c r="K32" i="12"/>
  <c r="O16" i="12"/>
  <c r="M11" i="12"/>
  <c r="M10" i="12" s="1"/>
  <c r="F40" i="1"/>
  <c r="O50" i="12"/>
  <c r="M46" i="12"/>
  <c r="M45" i="12" s="1"/>
  <c r="O38" i="12"/>
  <c r="I32" i="12"/>
  <c r="K16" i="12"/>
  <c r="U119" i="12"/>
  <c r="O119" i="12"/>
  <c r="I112" i="12"/>
  <c r="G102" i="12"/>
  <c r="I60" i="1" s="1"/>
  <c r="Q88" i="12"/>
  <c r="K38" i="12"/>
  <c r="U25" i="12"/>
  <c r="I16" i="12"/>
  <c r="M102" i="12"/>
  <c r="M133" i="12"/>
  <c r="M132" i="12" s="1"/>
  <c r="M115" i="12"/>
  <c r="M112" i="12" s="1"/>
  <c r="M55" i="12"/>
  <c r="M50" i="12" s="1"/>
  <c r="M37" i="12"/>
  <c r="M32" i="12" s="1"/>
  <c r="M39" i="12"/>
  <c r="M38" i="12" s="1"/>
  <c r="M26" i="12"/>
  <c r="M25" i="12" s="1"/>
  <c r="M8" i="12"/>
  <c r="M7" i="12" s="1"/>
  <c r="G40" i="1" l="1"/>
  <c r="G39" i="1"/>
  <c r="G41" i="1"/>
  <c r="H41" i="1" s="1"/>
  <c r="I41" i="1" s="1"/>
  <c r="H40" i="1"/>
  <c r="I40" i="1" s="1"/>
  <c r="H39" i="1"/>
  <c r="H42" i="1" s="1"/>
  <c r="F42" i="1"/>
  <c r="G136" i="12"/>
  <c r="J58" i="1"/>
  <c r="J54" i="1"/>
  <c r="J61" i="1"/>
  <c r="J57" i="1"/>
  <c r="J63" i="1"/>
  <c r="J59" i="1"/>
  <c r="J56" i="1"/>
  <c r="J49" i="1"/>
  <c r="J55" i="1"/>
  <c r="J50" i="1"/>
  <c r="J60" i="1"/>
  <c r="J53" i="1"/>
  <c r="J52" i="1"/>
  <c r="J51" i="1"/>
  <c r="G23" i="1" l="1"/>
  <c r="G24" i="1" s="1"/>
  <c r="G42" i="1"/>
  <c r="G25" i="1" s="1"/>
  <c r="G26" i="1" s="1"/>
  <c r="I39" i="1"/>
  <c r="I42" i="1" s="1"/>
  <c r="J64" i="1"/>
  <c r="J39" i="1" l="1"/>
  <c r="J42" i="1" s="1"/>
  <c r="J40" i="1"/>
  <c r="J41" i="1"/>
  <c r="G29" i="1"/>
  <c r="G2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<sst xmlns="http://schemas.openxmlformats.org/spreadsheetml/2006/main" count="642" uniqueCount="313">
  <si>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</si>
  <si>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</si>
  <si>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</si>
  <si>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</si>
  <si>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</si>
  <si>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</si>
  <si>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</si>
  <si>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</si>
  <si>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</si>
  <si>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</si>
  <si>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</si>
  <si>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</si>
  <si>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</si>
  <si>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</si>
  <si>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</si>
  <si>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</si>
  <si>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</si>
  <si>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</si>
  <si>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</si>
  <si>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</si>
  <si>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</si>
  <si>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</si>
  <si>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</si>
  <si>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</si>
  <si>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</si>
  <si>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</si>
  <si>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</si>
  <si>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</si>
  <si>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</si>
  <si>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</si>
  <si>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</si>
  <si>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</si>
  <si>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</si>
  <si>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</si>
  <si>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</si>
  <si>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</si>
  <si>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</si>
  <si>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</si>
  <si>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</si>
  <si>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</si>
  <si>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</si>
  <si>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</si>
  <si>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</si>
  <si>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v-FIN</t>
  </si>
  <si>
    <t>(PdF) POŘÍČÍ 7, BRNO</t>
  </si>
  <si>
    <t>03</t>
  </si>
  <si>
    <t>(PdF) VÝMĚNA OKEN ZE DVORA</t>
  </si>
  <si>
    <t>Objekt:</t>
  </si>
  <si>
    <t>Rozpočet:</t>
  </si>
  <si>
    <t>Z 17-201</t>
  </si>
  <si>
    <t>Opravy MU 2017</t>
  </si>
  <si>
    <t>Stavba</t>
  </si>
  <si>
    <t>Celkem za stavbu</t>
  </si>
  <si>
    <t>CZK</t>
  </si>
  <si>
    <t>Rekapitulace dílů</t>
  </si>
  <si>
    <t>Typ dílu</t>
  </si>
  <si>
    <t>11</t>
  </si>
  <si>
    <t>Přípravné a přidružené práce</t>
  </si>
  <si>
    <t>6</t>
  </si>
  <si>
    <t>Úpravy povrchu,podlahy</t>
  </si>
  <si>
    <t>61</t>
  </si>
  <si>
    <t>Upravy povrchů vnitřní</t>
  </si>
  <si>
    <t>62</t>
  </si>
  <si>
    <t>Úpravy povrchů vnější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</si>
  <si>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</si>
  <si>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</si>
  <si>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</si>
  <si>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</si>
  <si>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</si>
  <si>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</si>
  <si>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</si>
  <si>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</si>
  <si>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</si>
  <si>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</si>
  <si>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</si>
  <si>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</si>
  <si>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</si>
  <si>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</si>
  <si>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</si>
  <si>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</si>
  <si>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</si>
  <si>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</si>
  <si>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</si>
  <si>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</si>
  <si>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</si>
  <si>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</si>
  <si>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</si>
  <si>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</si>
  <si>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</si>
  <si>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</si>
  <si>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</si>
  <si>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</si>
  <si>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</si>
  <si>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</si>
  <si>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</si>
  <si>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</si>
  <si>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</si>
  <si>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</si>
  <si>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</si>
  <si>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</si>
  <si>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</si>
  <si>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</si>
  <si>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</si>
  <si>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</si>
  <si>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</si>
  <si>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</si>
  <si>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</si>
  <si>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</si>
  <si>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</si>
  <si>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</si>
  <si>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</si>
  <si>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909      R00</t>
  </si>
  <si>
    <t>Hzs-nezmeritelne stavebni prace</t>
  </si>
  <si>
    <t>h</t>
  </si>
  <si>
    <t>Prav.M</t>
  </si>
  <si>
    <t>RTS 17/ I</t>
  </si>
  <si>
    <t>POL10_</t>
  </si>
  <si>
    <t>8*5,5</t>
  </si>
  <si>
    <t>VV</t>
  </si>
  <si>
    <t>289970111R00</t>
  </si>
  <si>
    <t>Vrstva geotextilie 200g/m2 + papírové desky (karton), ochrana podlah</t>
  </si>
  <si>
    <t>m2</t>
  </si>
  <si>
    <t>800-2</t>
  </si>
  <si>
    <t>POL1_</t>
  </si>
  <si>
    <t>2np : (15,6)*2+(10)*4+40</t>
  </si>
  <si>
    <t>3np : (15,3)*4+(29,5)+40</t>
  </si>
  <si>
    <t>4np : (75)+(61,5)+40</t>
  </si>
  <si>
    <t>schodiště : 3*20*1,2</t>
  </si>
  <si>
    <t>611401311RT2</t>
  </si>
  <si>
    <t>Oprava omítky na stropech/stěn o ploše do 1 m2, s použitím suché maltové směsi</t>
  </si>
  <si>
    <t>kus</t>
  </si>
  <si>
    <t>801-4</t>
  </si>
  <si>
    <t>POL1_1</t>
  </si>
  <si>
    <t>01 : 11</t>
  </si>
  <si>
    <t>02 : 16</t>
  </si>
  <si>
    <t>03 : 9</t>
  </si>
  <si>
    <t>612475211R00</t>
  </si>
  <si>
    <t>Omítka vnitřních stěn - vyrovnání podkladu- jednovrstvá</t>
  </si>
  <si>
    <t>801-1</t>
  </si>
  <si>
    <t>Položka pořadí 17 : 102.96000</t>
  </si>
  <si>
    <t>612475221RT3</t>
  </si>
  <si>
    <t>Omítka vnitřních stěn  váp. sádr. dvouvrstvá, postřik, vrstva 15 mm</t>
  </si>
  <si>
    <t>622412233RT1</t>
  </si>
  <si>
    <t>Nátěr stěn vnějších, slož.5, silikonový , odstín, vč. penetrace</t>
  </si>
  <si>
    <t>Položka pořadí 18 : 28.08000*3</t>
  </si>
  <si>
    <t>623451143R00</t>
  </si>
  <si>
    <t>Omítka cement., s pl.rovnými, štuková sl. 2</t>
  </si>
  <si>
    <t>Položka pořadí 18 : 28.08000</t>
  </si>
  <si>
    <t>632451022R00</t>
  </si>
  <si>
    <t>Vyrovnávací potěr MC 15, v pásu, tl. 30 mm</t>
  </si>
  <si>
    <t>POL1_0</t>
  </si>
  <si>
    <t>952901110R00</t>
  </si>
  <si>
    <t>Čištění mytím ploch oken a dveří</t>
  </si>
  <si>
    <t>01 : 11*(1,4*2,5)</t>
  </si>
  <si>
    <t>02 : 16*(1,4*2,5)</t>
  </si>
  <si>
    <t>03 : 9*(1,4*2,5)</t>
  </si>
  <si>
    <t>952 90-9015.R0X</t>
  </si>
  <si>
    <t>Zednické přípomoci - nespecifikované</t>
  </si>
  <si>
    <t>kpl</t>
  </si>
  <si>
    <t>Vlastní</t>
  </si>
  <si>
    <t>941955002R00</t>
  </si>
  <si>
    <t>Lešení lehké pomocné, výška podlahy do 1,9 m</t>
  </si>
  <si>
    <t>800-3</t>
  </si>
  <si>
    <t>01 : 12*(1,4*1,2)</t>
  </si>
  <si>
    <t>02 : 18*(1,4*1,2)</t>
  </si>
  <si>
    <t>03 : 6*(1,9*1,2)</t>
  </si>
  <si>
    <t>941955202R00</t>
  </si>
  <si>
    <t>Lešení lehké pomocné,šachta pl.do 6 m2, H do 3,5 m</t>
  </si>
  <si>
    <t>03 : 3*(1,9*3,2)</t>
  </si>
  <si>
    <t>952901221R00</t>
  </si>
  <si>
    <t>Vyčištění průmyslových budov a objektů výrobních</t>
  </si>
  <si>
    <t>01 : 11*(2*2)</t>
  </si>
  <si>
    <t>02 : 16*(2*2)</t>
  </si>
  <si>
    <t>03 : 9*(2*2)</t>
  </si>
  <si>
    <t>968061125R00</t>
  </si>
  <si>
    <t>Vyvěšení dřevěných křídel pl. do 2 m2</t>
  </si>
  <si>
    <t>801-3</t>
  </si>
  <si>
    <t>01 : 11*4</t>
  </si>
  <si>
    <t>02 : 16*4</t>
  </si>
  <si>
    <t>03 : 9*4</t>
  </si>
  <si>
    <t>968062354R00</t>
  </si>
  <si>
    <t>Vybourání dřevěných rámů oken dvojitých pl. 1 m2</t>
  </si>
  <si>
    <t>01 : 11*(1,4*2,6)</t>
  </si>
  <si>
    <t>02 : 16*(1,4*2,7)</t>
  </si>
  <si>
    <t>03 : 9*(1,4*2,6)</t>
  </si>
  <si>
    <t>968095001R00</t>
  </si>
  <si>
    <t>Bourání parapetů dřevěných š. do 25 cm</t>
  </si>
  <si>
    <t>m</t>
  </si>
  <si>
    <t>01 : 11*1,5</t>
  </si>
  <si>
    <t>02 : 16*1,5</t>
  </si>
  <si>
    <t>03 : 9*1,5</t>
  </si>
  <si>
    <t>978013191R00</t>
  </si>
  <si>
    <t>Otlučení omítek vnitřních stěn v rozsahu do 100 %</t>
  </si>
  <si>
    <t>01 : 11*(2,6*0,55*2)</t>
  </si>
  <si>
    <t>02 : 16*(2,6*0,55*2)</t>
  </si>
  <si>
    <t>03 : 9*(2,6*0,55*2)</t>
  </si>
  <si>
    <t>978021191R00</t>
  </si>
  <si>
    <t>Otlučení cementových omítek vnitřních stěn do 100%</t>
  </si>
  <si>
    <t>01 : 11*(2,6*0,15*2)</t>
  </si>
  <si>
    <t>02 : 16*(2,6*0,15*2)</t>
  </si>
  <si>
    <t>03 : 9*(2,6*0,15*2)</t>
  </si>
  <si>
    <t>968091002R0X</t>
  </si>
  <si>
    <t>Bourání podkladu parapetů - začištění</t>
  </si>
  <si>
    <t>Položka pořadí 16 : 54.00000</t>
  </si>
  <si>
    <t>979082111R00</t>
  </si>
  <si>
    <t>Vnitrostaveništní doprava suti do 10 m</t>
  </si>
  <si>
    <t>t</t>
  </si>
  <si>
    <t>POL8_</t>
  </si>
  <si>
    <t>979082121R00</t>
  </si>
  <si>
    <t>Příplatek k vnitrost. dopravě suti za dalších 5 m</t>
  </si>
  <si>
    <t>979083117R00</t>
  </si>
  <si>
    <t>Vodorovné přemístění suti na skládku do 6000 m</t>
  </si>
  <si>
    <t>800-6</t>
  </si>
  <si>
    <t>979083191R00</t>
  </si>
  <si>
    <t>Příplatek za dalších započatých 1000 m nad 6000 m</t>
  </si>
  <si>
    <t>979990001R00</t>
  </si>
  <si>
    <t>Poplatek za skládku stavební suti</t>
  </si>
  <si>
    <t>999281105R00</t>
  </si>
  <si>
    <t>Přesun hmot pro opravy a údržbu do výšky 6 m</t>
  </si>
  <si>
    <t>POL7_</t>
  </si>
  <si>
    <t>764510240R00</t>
  </si>
  <si>
    <t>Úprava venkovního oplechování parapetů z Cu plechu</t>
  </si>
  <si>
    <t>800-764</t>
  </si>
  <si>
    <t>Položka pořadí 27 : 50.40000</t>
  </si>
  <si>
    <t>764521210R00</t>
  </si>
  <si>
    <t>Oplechování říms z Cu plechu, rš 100 mm, dilatační lišta, vč. pájení spoje</t>
  </si>
  <si>
    <t>01 : 11*1,4</t>
  </si>
  <si>
    <t>02 : 16*1,4</t>
  </si>
  <si>
    <t>03 : 9*1,4</t>
  </si>
  <si>
    <t>998764101R00</t>
  </si>
  <si>
    <t>Přesun hmot pro klempířské konstr., výšky do 6 m</t>
  </si>
  <si>
    <t>766 008.X01</t>
  </si>
  <si>
    <t>Okno euro, otev/sklop, vč.přísl., dle specifikace TZ/PSV (1) rozměr 1,4x2,5m</t>
  </si>
  <si>
    <t>ks</t>
  </si>
  <si>
    <t>766 008.X02</t>
  </si>
  <si>
    <t>Okno euro, otev/sklop, vč.přísl., dle specifikace TZ/PSV (2) rozměr 1,4x2,5m</t>
  </si>
  <si>
    <t>766 008.X03</t>
  </si>
  <si>
    <t>Okno euro, otev/sklop, vč.přísl., dle specifikace TZ/PSV (3) rozměr 1,4x2,5m</t>
  </si>
  <si>
    <t>766 013.X7</t>
  </si>
  <si>
    <t>Vnitřní parapet do š. 0,4m</t>
  </si>
  <si>
    <t>Položka pořadí 19 : 54.00000</t>
  </si>
  <si>
    <t>998766203RXX</t>
  </si>
  <si>
    <t>Montáž oken, lišt a úprava okolních k-cí, pomocní konstrukce</t>
  </si>
  <si>
    <t xml:space="preserve">ks    </t>
  </si>
  <si>
    <t>01 : 12</t>
  </si>
  <si>
    <t>02 : 18</t>
  </si>
  <si>
    <t>03 : 1</t>
  </si>
  <si>
    <t>998766103R00</t>
  </si>
  <si>
    <t>Přesun hmot pro truhlářské konstr., výšky do 24 m</t>
  </si>
  <si>
    <t>800-766</t>
  </si>
  <si>
    <t>767995103R00</t>
  </si>
  <si>
    <t>Výroba a montáž kov. atypických konstr. do 20 kg</t>
  </si>
  <si>
    <t>kg</t>
  </si>
  <si>
    <t>800-767</t>
  </si>
  <si>
    <t>A : 15</t>
  </si>
  <si>
    <t>288116T10X</t>
  </si>
  <si>
    <t>Demontáž mříž. fasády</t>
  </si>
  <si>
    <t>A : 1</t>
  </si>
  <si>
    <t>767900020RAX</t>
  </si>
  <si>
    <t>Svislé přemístění 3 podlaží, vnitrostaveništní přem.30 m, odvoz na skládku do16km, vč. poplatků za uložení</t>
  </si>
  <si>
    <t xml:space="preserve">t     </t>
  </si>
  <si>
    <t>A : 0,02</t>
  </si>
  <si>
    <t>31171336.AR</t>
  </si>
  <si>
    <t>Kotva pro chem.kotvení CH M10x130/30 A4</t>
  </si>
  <si>
    <t>SPCM</t>
  </si>
  <si>
    <t>POL3_</t>
  </si>
  <si>
    <t>A : 2*5</t>
  </si>
  <si>
    <t>998767101R00</t>
  </si>
  <si>
    <t>Přesun hmot pro zámečnické konstr., výšky do 6 m</t>
  </si>
  <si>
    <t>783201831R00</t>
  </si>
  <si>
    <t>Odstr. nátěrů z kovových konstr. chem.odstraňovači</t>
  </si>
  <si>
    <t>800-783</t>
  </si>
  <si>
    <t>A : 1,35*2,65</t>
  </si>
  <si>
    <t>78323    OA0</t>
  </si>
  <si>
    <t>PROTIKOROZ OCHRANA DOPLŇK OK PRÁŠKOVÝMI PLASTY</t>
  </si>
  <si>
    <t>OTSKP</t>
  </si>
  <si>
    <t>POL2_</t>
  </si>
  <si>
    <t>Položka pořadí 40 : 3.57750</t>
  </si>
  <si>
    <t>783120014RAB</t>
  </si>
  <si>
    <t>Nátěr OK lehkých "C" syntetický, základní a dvojnásobný krycí</t>
  </si>
  <si>
    <t>AP-PSV</t>
  </si>
  <si>
    <t>784111101R00</t>
  </si>
  <si>
    <t>Penetrace podkladu nátěrem</t>
  </si>
  <si>
    <t>800-784</t>
  </si>
  <si>
    <t>POL1_7</t>
  </si>
  <si>
    <t>01 : 11*(2*(1,4+2,8)*1,2)</t>
  </si>
  <si>
    <t>02 : 16*(2*(1,35+2,8)*1,2)</t>
  </si>
  <si>
    <t>03 : 9*(2*(1,4+2,8)*1,2)</t>
  </si>
  <si>
    <t>784161401R00</t>
  </si>
  <si>
    <t>Penetrace podkladu nátěrem, 1 x</t>
  </si>
  <si>
    <t>Položka pořadí 46 : 1394.00000</t>
  </si>
  <si>
    <t>784115322R00</t>
  </si>
  <si>
    <t>Malba tekutá bílá, barva, bez penetrace, 2 x</t>
  </si>
  <si>
    <t>Položka pořadí 43 : 360.96000</t>
  </si>
  <si>
    <t>784165521R00</t>
  </si>
  <si>
    <t>Malba bílá, barva, penetrace, 1 x, otěruvzdorná</t>
  </si>
  <si>
    <t>2np : (14,6*4+15,6)*2+(12,6*4+10)*4</t>
  </si>
  <si>
    <t>3np : (16,3*4+15,3)*4+(26,5*4+29,5)</t>
  </si>
  <si>
    <t>4np : (55,6*4+75)+(47*4+61,5)</t>
  </si>
  <si>
    <t>005121 R</t>
  </si>
  <si>
    <t>Zařízení staveniště, vč. zabezpečení staveniště a BOZP</t>
  </si>
  <si>
    <t>Soubor</t>
  </si>
  <si>
    <t>800-0</t>
  </si>
  <si>
    <t>POL99_2</t>
  </si>
  <si>
    <t>1004T</t>
  </si>
  <si>
    <t>Provoz investora</t>
  </si>
  <si>
    <t>STROJ</t>
  </si>
  <si>
    <t/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</si>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</sst>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4" sqref="A4:G4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12" t="s">
        <v>41</v>
      </c>
      <c r="B2" s="212"/>
      <c r="C2" s="212"/>
      <c r="D2" s="212"/>
      <c r="E2" s="212"/>
      <c r="F2" s="212"/>
      <c r="G2" s="212"/>
    </row>
    <row r="4" spans="1:7" ht="182.25" customHeight="1" x14ac:dyDescent="0.2">
      <c r="A4" s="213" t="s">
        <v>312</v>
      </c>
      <c r="B4" s="213"/>
      <c r="C4" s="213"/>
      <c r="D4" s="213"/>
      <c r="E4" s="213"/>
      <c r="F4" s="213"/>
      <c r="G4" s="213"/>
    </row>
  </sheetData>
  <sheetProtection algorithmName="SHA-512" hashValue="/0Sx8MOaIg4AVwWjWkxSdQBw/kxBFZPZnLdm14wsVXg0HyZoJiRkE+Sks3561xABIatYBgkgLwHD2kvkh9QQfw==" saltValue="2O2qZFf6ZNPW/260ZmA3oA==" spinCount="100000" sheet="1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4" zoomScaleNormal="100" zoomScaleSheetLayoutView="75" workbookViewId="0">
      <selection activeCell="M36" sqref="M3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">
      <c r="A2" s="4"/>
      <c r="B2" s="82" t="s">
        <v>24</v>
      </c>
      <c r="C2" s="83"/>
      <c r="D2" s="84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81">
        <v>1908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0"/>
      <c r="E11" s="230"/>
      <c r="F11" s="230"/>
      <c r="G11" s="230"/>
      <c r="H11" s="28" t="s">
        <v>42</v>
      </c>
      <c r="I11" s="100"/>
      <c r="J11" s="11"/>
    </row>
    <row r="12" spans="1:15" ht="15.75" customHeight="1" x14ac:dyDescent="0.2">
      <c r="A12" s="4"/>
      <c r="B12" s="42"/>
      <c r="C12" s="26"/>
      <c r="D12" s="235"/>
      <c r="E12" s="235"/>
      <c r="F12" s="235"/>
      <c r="G12" s="235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36"/>
      <c r="E13" s="236"/>
      <c r="F13" s="236"/>
      <c r="G13" s="236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60" t="s">
        <v>26</v>
      </c>
      <c r="B16" s="58" t="s">
        <v>26</v>
      </c>
      <c r="C16" s="59"/>
      <c r="D16" s="60"/>
      <c r="E16" s="233"/>
      <c r="F16" s="234"/>
      <c r="G16" s="233"/>
      <c r="H16" s="234"/>
      <c r="I16" s="233">
        <f>SUMIF(F49:F63,A16,I49:I63)+SUMIF(F49:F63,"PSU",I49:I63)</f>
        <v>0</v>
      </c>
      <c r="J16" s="246"/>
    </row>
    <row r="17" spans="1:10" ht="23.25" customHeight="1" x14ac:dyDescent="0.2">
      <c r="A17" s="160" t="s">
        <v>27</v>
      </c>
      <c r="B17" s="58" t="s">
        <v>27</v>
      </c>
      <c r="C17" s="59"/>
      <c r="D17" s="60"/>
      <c r="E17" s="233"/>
      <c r="F17" s="234"/>
      <c r="G17" s="233"/>
      <c r="H17" s="234"/>
      <c r="I17" s="233">
        <f>SUMIF(F49:F63,A17,I49:I63)</f>
        <v>0</v>
      </c>
      <c r="J17" s="246"/>
    </row>
    <row r="18" spans="1:10" ht="23.25" customHeight="1" x14ac:dyDescent="0.2">
      <c r="A18" s="160" t="s">
        <v>28</v>
      </c>
      <c r="B18" s="58" t="s">
        <v>28</v>
      </c>
      <c r="C18" s="59"/>
      <c r="D18" s="60"/>
      <c r="E18" s="233"/>
      <c r="F18" s="234"/>
      <c r="G18" s="233"/>
      <c r="H18" s="234"/>
      <c r="I18" s="233">
        <f>SUMIF(F49:F63,A18,I49:I63)</f>
        <v>0</v>
      </c>
      <c r="J18" s="246"/>
    </row>
    <row r="19" spans="1:10" ht="23.25" customHeight="1" x14ac:dyDescent="0.2">
      <c r="A19" s="160" t="s">
        <v>84</v>
      </c>
      <c r="B19" s="58" t="s">
        <v>29</v>
      </c>
      <c r="C19" s="59"/>
      <c r="D19" s="60"/>
      <c r="E19" s="233"/>
      <c r="F19" s="234"/>
      <c r="G19" s="233"/>
      <c r="H19" s="234"/>
      <c r="I19" s="233">
        <f>SUMIF(F49:F63,A19,I49:I63)</f>
        <v>0</v>
      </c>
      <c r="J19" s="246"/>
    </row>
    <row r="20" spans="1:10" ht="23.25" customHeight="1" x14ac:dyDescent="0.2">
      <c r="A20" s="160" t="s">
        <v>85</v>
      </c>
      <c r="B20" s="58" t="s">
        <v>30</v>
      </c>
      <c r="C20" s="59"/>
      <c r="D20" s="60"/>
      <c r="E20" s="233"/>
      <c r="F20" s="234"/>
      <c r="G20" s="233"/>
      <c r="H20" s="234"/>
      <c r="I20" s="233">
        <f>SUMIF(F49:F63,A20,I49:I63)</f>
        <v>0</v>
      </c>
      <c r="J20" s="246"/>
    </row>
    <row r="21" spans="1:10" ht="23.25" customHeight="1" x14ac:dyDescent="0.2">
      <c r="A21" s="4"/>
      <c r="B21" s="75" t="s">
        <v>31</v>
      </c>
      <c r="C21" s="76"/>
      <c r="D21" s="77"/>
      <c r="E21" s="247"/>
      <c r="F21" s="248"/>
      <c r="G21" s="247"/>
      <c r="H21" s="248"/>
      <c r="I21" s="247">
        <f>SUM(I16:J20)</f>
        <v>0</v>
      </c>
      <c r="J21" s="253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44">
        <f>ZakladDPHSniVypocet</f>
        <v>0</v>
      </c>
      <c r="H23" s="245"/>
      <c r="I23" s="245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51">
        <f>ZakladDPHSni*SazbaDPH1/100</f>
        <v>0</v>
      </c>
      <c r="H24" s="252"/>
      <c r="I24" s="252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44">
        <f>ZakladDPHZaklVypocet</f>
        <v>0</v>
      </c>
      <c r="H25" s="245"/>
      <c r="I25" s="245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0">
        <f>ZakladDPHZakl*SazbaDPH2/100</f>
        <v>0</v>
      </c>
      <c r="H26" s="241"/>
      <c r="I26" s="241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42">
        <f>0</f>
        <v>0</v>
      </c>
      <c r="H27" s="242"/>
      <c r="I27" s="242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49">
        <f>ZakladDPHSniVypocet+ZakladDPHZaklVypocet</f>
        <v>0</v>
      </c>
      <c r="H28" s="249"/>
      <c r="I28" s="249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43">
        <f>ZakladDPHSni+DPHSni+ZakladDPHZakl+DPHZakl+Zaokrouhleni</f>
        <v>0</v>
      </c>
      <c r="H29" s="243"/>
      <c r="I29" s="243"/>
      <c r="J29" s="13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/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50" t="s">
        <v>2</v>
      </c>
      <c r="E35" s="250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51</v>
      </c>
      <c r="C39" s="218"/>
      <c r="D39" s="219"/>
      <c r="E39" s="219"/>
      <c r="F39" s="120">
        <f>'03 v-FIN Pol'!AE136</f>
        <v>0</v>
      </c>
      <c r="G39" s="121">
        <f>'03 v-FIN Pol'!AF136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45</v>
      </c>
      <c r="C40" s="220" t="s">
        <v>46</v>
      </c>
      <c r="D40" s="221"/>
      <c r="E40" s="221"/>
      <c r="F40" s="123">
        <f>'03 v-FIN Pol'!AE136</f>
        <v>0</v>
      </c>
      <c r="G40" s="124">
        <f>'03 v-FIN Pol'!AF136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43</v>
      </c>
      <c r="C41" s="222" t="s">
        <v>44</v>
      </c>
      <c r="D41" s="223"/>
      <c r="E41" s="223"/>
      <c r="F41" s="125">
        <f>'03 v-FIN Pol'!AE136</f>
        <v>0</v>
      </c>
      <c r="G41" s="126">
        <f>'03 v-FIN Pol'!AF136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24" t="s">
        <v>52</v>
      </c>
      <c r="C42" s="225"/>
      <c r="D42" s="225"/>
      <c r="E42" s="226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54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55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6" t="s">
        <v>56</v>
      </c>
      <c r="C49" s="227" t="s">
        <v>57</v>
      </c>
      <c r="D49" s="228"/>
      <c r="E49" s="228"/>
      <c r="F49" s="152" t="s">
        <v>26</v>
      </c>
      <c r="G49" s="153"/>
      <c r="H49" s="153"/>
      <c r="I49" s="153">
        <f>'03 v-FIN Pol'!G7</f>
        <v>0</v>
      </c>
      <c r="J49" s="148" t="str">
        <f>IF(I64=0,"",I49/I64*100)</f>
        <v/>
      </c>
    </row>
    <row r="50" spans="1:10" ht="25.5" customHeight="1" x14ac:dyDescent="0.2">
      <c r="A50" s="138"/>
      <c r="B50" s="140" t="s">
        <v>58</v>
      </c>
      <c r="C50" s="216" t="s">
        <v>59</v>
      </c>
      <c r="D50" s="217"/>
      <c r="E50" s="217"/>
      <c r="F50" s="154" t="s">
        <v>26</v>
      </c>
      <c r="G50" s="155"/>
      <c r="H50" s="155"/>
      <c r="I50" s="155">
        <f>'03 v-FIN Pol'!G10</f>
        <v>0</v>
      </c>
      <c r="J50" s="149" t="str">
        <f>IF(I64=0,"",I50/I64*100)</f>
        <v/>
      </c>
    </row>
    <row r="51" spans="1:10" ht="25.5" customHeight="1" x14ac:dyDescent="0.2">
      <c r="A51" s="138"/>
      <c r="B51" s="140" t="s">
        <v>60</v>
      </c>
      <c r="C51" s="216" t="s">
        <v>61</v>
      </c>
      <c r="D51" s="217"/>
      <c r="E51" s="217"/>
      <c r="F51" s="154" t="s">
        <v>26</v>
      </c>
      <c r="G51" s="155"/>
      <c r="H51" s="155"/>
      <c r="I51" s="155">
        <f>'03 v-FIN Pol'!G16</f>
        <v>0</v>
      </c>
      <c r="J51" s="149" t="str">
        <f>IF(I64=0,"",I51/I64*100)</f>
        <v/>
      </c>
    </row>
    <row r="52" spans="1:10" ht="25.5" customHeight="1" x14ac:dyDescent="0.2">
      <c r="A52" s="138"/>
      <c r="B52" s="140" t="s">
        <v>62</v>
      </c>
      <c r="C52" s="216" t="s">
        <v>63</v>
      </c>
      <c r="D52" s="217"/>
      <c r="E52" s="217"/>
      <c r="F52" s="154" t="s">
        <v>26</v>
      </c>
      <c r="G52" s="155"/>
      <c r="H52" s="155"/>
      <c r="I52" s="155">
        <f>'03 v-FIN Pol'!G25</f>
        <v>0</v>
      </c>
      <c r="J52" s="149" t="str">
        <f>IF(I64=0,"",I52/I64*100)</f>
        <v/>
      </c>
    </row>
    <row r="53" spans="1:10" ht="25.5" customHeight="1" x14ac:dyDescent="0.2">
      <c r="A53" s="138"/>
      <c r="B53" s="140" t="s">
        <v>64</v>
      </c>
      <c r="C53" s="216" t="s">
        <v>65</v>
      </c>
      <c r="D53" s="217"/>
      <c r="E53" s="217"/>
      <c r="F53" s="154" t="s">
        <v>26</v>
      </c>
      <c r="G53" s="155"/>
      <c r="H53" s="155"/>
      <c r="I53" s="155">
        <f>'03 v-FIN Pol'!G32</f>
        <v>0</v>
      </c>
      <c r="J53" s="149" t="str">
        <f>IF(I64=0,"",I53/I64*100)</f>
        <v/>
      </c>
    </row>
    <row r="54" spans="1:10" ht="25.5" customHeight="1" x14ac:dyDescent="0.2">
      <c r="A54" s="138"/>
      <c r="B54" s="140" t="s">
        <v>66</v>
      </c>
      <c r="C54" s="216" t="s">
        <v>67</v>
      </c>
      <c r="D54" s="217"/>
      <c r="E54" s="217"/>
      <c r="F54" s="154" t="s">
        <v>26</v>
      </c>
      <c r="G54" s="155"/>
      <c r="H54" s="155"/>
      <c r="I54" s="155">
        <f>'03 v-FIN Pol'!G38</f>
        <v>0</v>
      </c>
      <c r="J54" s="149" t="str">
        <f>IF(I64=0,"",I54/I64*100)</f>
        <v/>
      </c>
    </row>
    <row r="55" spans="1:10" ht="25.5" customHeight="1" x14ac:dyDescent="0.2">
      <c r="A55" s="138"/>
      <c r="B55" s="140" t="s">
        <v>68</v>
      </c>
      <c r="C55" s="216" t="s">
        <v>69</v>
      </c>
      <c r="D55" s="217"/>
      <c r="E55" s="217"/>
      <c r="F55" s="154" t="s">
        <v>26</v>
      </c>
      <c r="G55" s="155"/>
      <c r="H55" s="155"/>
      <c r="I55" s="155">
        <f>'03 v-FIN Pol'!G45</f>
        <v>0</v>
      </c>
      <c r="J55" s="149" t="str">
        <f>IF(I64=0,"",I55/I64*100)</f>
        <v/>
      </c>
    </row>
    <row r="56" spans="1:10" ht="25.5" customHeight="1" x14ac:dyDescent="0.2">
      <c r="A56" s="138"/>
      <c r="B56" s="140" t="s">
        <v>70</v>
      </c>
      <c r="C56" s="216" t="s">
        <v>71</v>
      </c>
      <c r="D56" s="217"/>
      <c r="E56" s="217"/>
      <c r="F56" s="154" t="s">
        <v>26</v>
      </c>
      <c r="G56" s="155"/>
      <c r="H56" s="155"/>
      <c r="I56" s="155">
        <f>'03 v-FIN Pol'!G50</f>
        <v>0</v>
      </c>
      <c r="J56" s="149" t="str">
        <f>IF(I64=0,"",I56/I64*100)</f>
        <v/>
      </c>
    </row>
    <row r="57" spans="1:10" ht="25.5" customHeight="1" x14ac:dyDescent="0.2">
      <c r="A57" s="138"/>
      <c r="B57" s="140" t="s">
        <v>72</v>
      </c>
      <c r="C57" s="216" t="s">
        <v>73</v>
      </c>
      <c r="D57" s="217"/>
      <c r="E57" s="217"/>
      <c r="F57" s="154" t="s">
        <v>26</v>
      </c>
      <c r="G57" s="155"/>
      <c r="H57" s="155"/>
      <c r="I57" s="155">
        <f>'03 v-FIN Pol'!G78</f>
        <v>0</v>
      </c>
      <c r="J57" s="149" t="str">
        <f>IF(I64=0,"",I57/I64*100)</f>
        <v/>
      </c>
    </row>
    <row r="58" spans="1:10" ht="25.5" customHeight="1" x14ac:dyDescent="0.2">
      <c r="A58" s="138"/>
      <c r="B58" s="140" t="s">
        <v>74</v>
      </c>
      <c r="C58" s="216" t="s">
        <v>75</v>
      </c>
      <c r="D58" s="217"/>
      <c r="E58" s="217"/>
      <c r="F58" s="154" t="s">
        <v>27</v>
      </c>
      <c r="G58" s="155"/>
      <c r="H58" s="155"/>
      <c r="I58" s="155">
        <f>'03 v-FIN Pol'!G80</f>
        <v>0</v>
      </c>
      <c r="J58" s="149" t="str">
        <f>IF(I64=0,"",I58/I64*100)</f>
        <v/>
      </c>
    </row>
    <row r="59" spans="1:10" ht="25.5" customHeight="1" x14ac:dyDescent="0.2">
      <c r="A59" s="138"/>
      <c r="B59" s="140" t="s">
        <v>76</v>
      </c>
      <c r="C59" s="216" t="s">
        <v>77</v>
      </c>
      <c r="D59" s="217"/>
      <c r="E59" s="217"/>
      <c r="F59" s="154" t="s">
        <v>27</v>
      </c>
      <c r="G59" s="155"/>
      <c r="H59" s="155"/>
      <c r="I59" s="155">
        <f>'03 v-FIN Pol'!G88</f>
        <v>0</v>
      </c>
      <c r="J59" s="149" t="str">
        <f>IF(I64=0,"",I59/I64*100)</f>
        <v/>
      </c>
    </row>
    <row r="60" spans="1:10" ht="25.5" customHeight="1" x14ac:dyDescent="0.2">
      <c r="A60" s="138"/>
      <c r="B60" s="140" t="s">
        <v>78</v>
      </c>
      <c r="C60" s="216" t="s">
        <v>79</v>
      </c>
      <c r="D60" s="217"/>
      <c r="E60" s="217"/>
      <c r="F60" s="154" t="s">
        <v>27</v>
      </c>
      <c r="G60" s="155"/>
      <c r="H60" s="155"/>
      <c r="I60" s="155">
        <f>'03 v-FIN Pol'!G102</f>
        <v>0</v>
      </c>
      <c r="J60" s="149" t="str">
        <f>IF(I64=0,"",I60/I64*100)</f>
        <v/>
      </c>
    </row>
    <row r="61" spans="1:10" ht="25.5" customHeight="1" x14ac:dyDescent="0.2">
      <c r="A61" s="138"/>
      <c r="B61" s="140" t="s">
        <v>80</v>
      </c>
      <c r="C61" s="216" t="s">
        <v>81</v>
      </c>
      <c r="D61" s="217"/>
      <c r="E61" s="217"/>
      <c r="F61" s="154" t="s">
        <v>27</v>
      </c>
      <c r="G61" s="155"/>
      <c r="H61" s="155"/>
      <c r="I61" s="155">
        <f>'03 v-FIN Pol'!G112</f>
        <v>0</v>
      </c>
      <c r="J61" s="149" t="str">
        <f>IF(I64=0,"",I61/I64*100)</f>
        <v/>
      </c>
    </row>
    <row r="62" spans="1:10" ht="25.5" customHeight="1" x14ac:dyDescent="0.2">
      <c r="A62" s="138"/>
      <c r="B62" s="140" t="s">
        <v>82</v>
      </c>
      <c r="C62" s="216" t="s">
        <v>83</v>
      </c>
      <c r="D62" s="217"/>
      <c r="E62" s="217"/>
      <c r="F62" s="154" t="s">
        <v>27</v>
      </c>
      <c r="G62" s="155"/>
      <c r="H62" s="155"/>
      <c r="I62" s="155">
        <f>'03 v-FIN Pol'!G119</f>
        <v>0</v>
      </c>
      <c r="J62" s="149" t="str">
        <f>IF(I64=0,"",I62/I64*100)</f>
        <v/>
      </c>
    </row>
    <row r="63" spans="1:10" ht="25.5" customHeight="1" x14ac:dyDescent="0.2">
      <c r="A63" s="138"/>
      <c r="B63" s="147" t="s">
        <v>84</v>
      </c>
      <c r="C63" s="214" t="s">
        <v>29</v>
      </c>
      <c r="D63" s="215"/>
      <c r="E63" s="215"/>
      <c r="F63" s="156" t="s">
        <v>84</v>
      </c>
      <c r="G63" s="157"/>
      <c r="H63" s="157"/>
      <c r="I63" s="157">
        <f>'03 v-FIN Pol'!G132</f>
        <v>0</v>
      </c>
      <c r="J63" s="150" t="str">
        <f>IF(I64=0,"",I63/I64*100)</f>
        <v/>
      </c>
    </row>
    <row r="64" spans="1:10" ht="25.5" customHeight="1" x14ac:dyDescent="0.2">
      <c r="A64" s="139"/>
      <c r="B64" s="143" t="s">
        <v>1</v>
      </c>
      <c r="C64" s="143"/>
      <c r="D64" s="144"/>
      <c r="E64" s="144"/>
      <c r="F64" s="158"/>
      <c r="G64" s="159"/>
      <c r="H64" s="159"/>
      <c r="I64" s="159">
        <f>SUM(I49:I63)</f>
        <v>0</v>
      </c>
      <c r="J64" s="151">
        <f>SUM(J49:J63)</f>
        <v>0</v>
      </c>
    </row>
    <row r="65" spans="6:10" x14ac:dyDescent="0.2">
      <c r="F65" s="103"/>
      <c r="G65" s="102"/>
      <c r="H65" s="103"/>
      <c r="I65" s="102"/>
      <c r="J65" s="104"/>
    </row>
    <row r="66" spans="6:10" x14ac:dyDescent="0.2">
      <c r="F66" s="103"/>
      <c r="G66" s="102"/>
      <c r="H66" s="103"/>
      <c r="I66" s="102"/>
      <c r="J66" s="104"/>
    </row>
    <row r="67" spans="6:10" x14ac:dyDescent="0.2">
      <c r="F67" s="103"/>
      <c r="G67" s="102"/>
      <c r="H67" s="103"/>
      <c r="I67" s="102"/>
      <c r="J67" s="104"/>
    </row>
  </sheetData>
  <sheetProtection algorithmName="SHA-512" hashValue="PyIQkXz1klIkibKEeMzMKpm3egVXsChgaku0WeK8De438kbeRtNfEcEP6KkdHuVhOiaonbZi531JkvyzrajCyA==" saltValue="MpOcJUJRF21PBExaDKbG5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63:E63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80" t="s">
        <v>8</v>
      </c>
      <c r="B2" s="79"/>
      <c r="C2" s="256"/>
      <c r="D2" s="256"/>
      <c r="E2" s="256"/>
      <c r="F2" s="256"/>
      <c r="G2" s="257"/>
    </row>
    <row r="3" spans="1:7" ht="24.95" customHeight="1" x14ac:dyDescent="0.2">
      <c r="A3" s="80" t="s">
        <v>9</v>
      </c>
      <c r="B3" s="79"/>
      <c r="C3" s="256"/>
      <c r="D3" s="256"/>
      <c r="E3" s="256"/>
      <c r="F3" s="256"/>
      <c r="G3" s="257"/>
    </row>
    <row r="4" spans="1:7" ht="24.95" customHeight="1" x14ac:dyDescent="0.2">
      <c r="A4" s="80" t="s">
        <v>10</v>
      </c>
      <c r="B4" s="79"/>
      <c r="C4" s="256"/>
      <c r="D4" s="256"/>
      <c r="E4" s="256"/>
      <c r="F4" s="256"/>
      <c r="G4" s="257"/>
    </row>
    <row r="5" spans="1:7" x14ac:dyDescent="0.2">
      <c r="B5" s="7"/>
      <c r="C5" s="8"/>
      <c r="D5" s="9"/>
    </row>
  </sheetData>
  <sheetProtection algorithmName="SHA-512" hashValue="ZjhAwsUZXH7Km8P1tiN2/SEJUBHaO86TCCY+EordsWcZJv1yXdbQ0yvujOI5Q7eyQosSFuVkV9lWYDROyZLJ4w==" saltValue="4fYJWWzzj0kf7ZGbW2v2O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86</v>
      </c>
    </row>
    <row r="2" spans="1:60" ht="24.95" customHeight="1" x14ac:dyDescent="0.2">
      <c r="A2" s="162" t="s">
        <v>8</v>
      </c>
      <c r="B2" s="79" t="s">
        <v>49</v>
      </c>
      <c r="C2" s="259" t="s">
        <v>50</v>
      </c>
      <c r="D2" s="260"/>
      <c r="E2" s="260"/>
      <c r="F2" s="260"/>
      <c r="G2" s="261"/>
      <c r="AG2" t="s">
        <v>87</v>
      </c>
    </row>
    <row r="3" spans="1:60" ht="24.95" customHeight="1" x14ac:dyDescent="0.2">
      <c r="A3" s="162" t="s">
        <v>9</v>
      </c>
      <c r="B3" s="79" t="s">
        <v>45</v>
      </c>
      <c r="C3" s="259" t="s">
        <v>46</v>
      </c>
      <c r="D3" s="260"/>
      <c r="E3" s="260"/>
      <c r="F3" s="260"/>
      <c r="G3" s="261"/>
      <c r="AC3" s="101" t="s">
        <v>87</v>
      </c>
      <c r="AG3" t="s">
        <v>88</v>
      </c>
    </row>
    <row r="4" spans="1:60" ht="24.95" customHeight="1" x14ac:dyDescent="0.2">
      <c r="A4" s="163" t="s">
        <v>10</v>
      </c>
      <c r="B4" s="164" t="s">
        <v>43</v>
      </c>
      <c r="C4" s="262" t="s">
        <v>44</v>
      </c>
      <c r="D4" s="263"/>
      <c r="E4" s="263"/>
      <c r="F4" s="263"/>
      <c r="G4" s="264"/>
      <c r="AG4" t="s">
        <v>89</v>
      </c>
    </row>
    <row r="5" spans="1:60" x14ac:dyDescent="0.2">
      <c r="D5" s="161"/>
    </row>
    <row r="6" spans="1:60" ht="38.25" x14ac:dyDescent="0.2">
      <c r="A6" s="170" t="s">
        <v>90</v>
      </c>
      <c r="B6" s="168" t="s">
        <v>91</v>
      </c>
      <c r="C6" s="168" t="s">
        <v>92</v>
      </c>
      <c r="D6" s="169" t="s">
        <v>93</v>
      </c>
      <c r="E6" s="170" t="s">
        <v>94</v>
      </c>
      <c r="F6" s="165" t="s">
        <v>95</v>
      </c>
      <c r="G6" s="170" t="s">
        <v>31</v>
      </c>
      <c r="H6" s="171" t="s">
        <v>32</v>
      </c>
      <c r="I6" s="171" t="s">
        <v>96</v>
      </c>
      <c r="J6" s="171" t="s">
        <v>33</v>
      </c>
      <c r="K6" s="171" t="s">
        <v>97</v>
      </c>
      <c r="L6" s="171" t="s">
        <v>98</v>
      </c>
      <c r="M6" s="171" t="s">
        <v>99</v>
      </c>
      <c r="N6" s="171" t="s">
        <v>100</v>
      </c>
      <c r="O6" s="171" t="s">
        <v>101</v>
      </c>
      <c r="P6" s="171" t="s">
        <v>102</v>
      </c>
      <c r="Q6" s="171" t="s">
        <v>103</v>
      </c>
      <c r="R6" s="171" t="s">
        <v>104</v>
      </c>
      <c r="S6" s="171" t="s">
        <v>105</v>
      </c>
      <c r="T6" s="171" t="s">
        <v>106</v>
      </c>
      <c r="U6" s="171" t="s">
        <v>107</v>
      </c>
      <c r="V6" s="171" t="s">
        <v>108</v>
      </c>
    </row>
    <row r="7" spans="1:60" x14ac:dyDescent="0.2">
      <c r="A7" s="172" t="s">
        <v>109</v>
      </c>
      <c r="B7" s="174" t="s">
        <v>56</v>
      </c>
      <c r="C7" s="175" t="s">
        <v>57</v>
      </c>
      <c r="D7" s="176"/>
      <c r="E7" s="182"/>
      <c r="F7" s="186"/>
      <c r="G7" s="186">
        <f>SUMIF(AG8:AG9,"&lt;&gt;NOR",G8:G9)</f>
        <v>0</v>
      </c>
      <c r="H7" s="186"/>
      <c r="I7" s="186">
        <f>SUM(I8:I9)</f>
        <v>0</v>
      </c>
      <c r="J7" s="186"/>
      <c r="K7" s="186">
        <f>SUM(K8:K9)</f>
        <v>0</v>
      </c>
      <c r="L7" s="186"/>
      <c r="M7" s="186">
        <f>SUM(M8:M9)</f>
        <v>0</v>
      </c>
      <c r="N7" s="186"/>
      <c r="O7" s="186">
        <f>SUM(O8:O9)</f>
        <v>0</v>
      </c>
      <c r="P7" s="186"/>
      <c r="Q7" s="186">
        <f>SUM(Q8:Q9)</f>
        <v>0</v>
      </c>
      <c r="R7" s="186"/>
      <c r="S7" s="186"/>
      <c r="T7" s="186"/>
      <c r="U7" s="187">
        <f>SUM(U8:U9)</f>
        <v>44</v>
      </c>
      <c r="V7" s="186"/>
      <c r="AG7" t="s">
        <v>110</v>
      </c>
    </row>
    <row r="8" spans="1:60" outlineLevel="1" x14ac:dyDescent="0.2">
      <c r="A8" s="167">
        <v>1</v>
      </c>
      <c r="B8" s="177" t="s">
        <v>111</v>
      </c>
      <c r="C8" s="205" t="s">
        <v>112</v>
      </c>
      <c r="D8" s="179" t="s">
        <v>113</v>
      </c>
      <c r="E8" s="183">
        <v>44</v>
      </c>
      <c r="F8" s="188"/>
      <c r="G8" s="189">
        <f>ROUND(E8*F8,2)</f>
        <v>0</v>
      </c>
      <c r="H8" s="188"/>
      <c r="I8" s="189">
        <f>ROUND(E8*H8,2)</f>
        <v>0</v>
      </c>
      <c r="J8" s="188"/>
      <c r="K8" s="189">
        <f>ROUND(E8*J8,2)</f>
        <v>0</v>
      </c>
      <c r="L8" s="189">
        <v>21</v>
      </c>
      <c r="M8" s="189">
        <f>G8*(1+L8/100)</f>
        <v>0</v>
      </c>
      <c r="N8" s="189">
        <v>0</v>
      </c>
      <c r="O8" s="189">
        <f>ROUND(E8*N8,2)</f>
        <v>0</v>
      </c>
      <c r="P8" s="189">
        <v>0</v>
      </c>
      <c r="Q8" s="189">
        <f>ROUND(E8*P8,2)</f>
        <v>0</v>
      </c>
      <c r="R8" s="189" t="s">
        <v>114</v>
      </c>
      <c r="S8" s="189" t="s">
        <v>115</v>
      </c>
      <c r="T8" s="189">
        <v>1</v>
      </c>
      <c r="U8" s="190">
        <f>ROUND(E8*T8,2)</f>
        <v>44</v>
      </c>
      <c r="V8" s="189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116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206" t="s">
        <v>117</v>
      </c>
      <c r="D9" s="180"/>
      <c r="E9" s="184">
        <v>44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90"/>
      <c r="V9" s="189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118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x14ac:dyDescent="0.2">
      <c r="A10" s="173" t="s">
        <v>109</v>
      </c>
      <c r="B10" s="178" t="s">
        <v>58</v>
      </c>
      <c r="C10" s="207" t="s">
        <v>59</v>
      </c>
      <c r="D10" s="181"/>
      <c r="E10" s="185"/>
      <c r="F10" s="191"/>
      <c r="G10" s="191">
        <f>SUMIF(AG11:AG15,"&lt;&gt;NOR",G11:G15)</f>
        <v>0</v>
      </c>
      <c r="H10" s="191"/>
      <c r="I10" s="191">
        <f>SUM(I11:I15)</f>
        <v>0</v>
      </c>
      <c r="J10" s="191"/>
      <c r="K10" s="191">
        <f>SUM(K11:K15)</f>
        <v>0</v>
      </c>
      <c r="L10" s="191"/>
      <c r="M10" s="191">
        <f>SUM(M11:M15)</f>
        <v>0</v>
      </c>
      <c r="N10" s="191"/>
      <c r="O10" s="191">
        <f>SUM(O11:O15)</f>
        <v>0.25</v>
      </c>
      <c r="P10" s="191"/>
      <c r="Q10" s="191">
        <f>SUM(Q11:Q15)</f>
        <v>0</v>
      </c>
      <c r="R10" s="191"/>
      <c r="S10" s="191"/>
      <c r="T10" s="191"/>
      <c r="U10" s="192">
        <f>SUM(U11:U15)</f>
        <v>46.1</v>
      </c>
      <c r="V10" s="191"/>
      <c r="AG10" t="s">
        <v>110</v>
      </c>
    </row>
    <row r="11" spans="1:60" ht="22.5" outlineLevel="1" x14ac:dyDescent="0.2">
      <c r="A11" s="167">
        <v>2</v>
      </c>
      <c r="B11" s="177" t="s">
        <v>119</v>
      </c>
      <c r="C11" s="205" t="s">
        <v>120</v>
      </c>
      <c r="D11" s="179" t="s">
        <v>121</v>
      </c>
      <c r="E11" s="183">
        <v>490.4</v>
      </c>
      <c r="F11" s="188"/>
      <c r="G11" s="189">
        <f>ROUND(E11*F11,2)</f>
        <v>0</v>
      </c>
      <c r="H11" s="188"/>
      <c r="I11" s="189">
        <f>ROUND(E11*H11,2)</f>
        <v>0</v>
      </c>
      <c r="J11" s="188"/>
      <c r="K11" s="189">
        <f>ROUND(E11*J11,2)</f>
        <v>0</v>
      </c>
      <c r="L11" s="189">
        <v>21</v>
      </c>
      <c r="M11" s="189">
        <f>G11*(1+L11/100)</f>
        <v>0</v>
      </c>
      <c r="N11" s="189">
        <v>5.0000000000000001E-4</v>
      </c>
      <c r="O11" s="189">
        <f>ROUND(E11*N11,2)</f>
        <v>0.25</v>
      </c>
      <c r="P11" s="189">
        <v>0</v>
      </c>
      <c r="Q11" s="189">
        <f>ROUND(E11*P11,2)</f>
        <v>0</v>
      </c>
      <c r="R11" s="189" t="s">
        <v>122</v>
      </c>
      <c r="S11" s="189" t="s">
        <v>115</v>
      </c>
      <c r="T11" s="189">
        <v>9.4E-2</v>
      </c>
      <c r="U11" s="190">
        <f>ROUND(E11*T11,2)</f>
        <v>46.1</v>
      </c>
      <c r="V11" s="189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123</v>
      </c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7"/>
      <c r="C12" s="206" t="s">
        <v>124</v>
      </c>
      <c r="D12" s="180"/>
      <c r="E12" s="184">
        <v>111.2</v>
      </c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90"/>
      <c r="V12" s="189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118</v>
      </c>
      <c r="AH12" s="166"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/>
      <c r="B13" s="177"/>
      <c r="C13" s="206" t="s">
        <v>125</v>
      </c>
      <c r="D13" s="180"/>
      <c r="E13" s="184">
        <v>130.69999999999999</v>
      </c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90"/>
      <c r="V13" s="189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 t="s">
        <v>118</v>
      </c>
      <c r="AH13" s="166">
        <v>0</v>
      </c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206" t="s">
        <v>126</v>
      </c>
      <c r="D14" s="180"/>
      <c r="E14" s="184">
        <v>176.5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90"/>
      <c r="V14" s="189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118</v>
      </c>
      <c r="AH14" s="166">
        <v>0</v>
      </c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206" t="s">
        <v>127</v>
      </c>
      <c r="D15" s="180"/>
      <c r="E15" s="184">
        <v>72</v>
      </c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90"/>
      <c r="V15" s="189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118</v>
      </c>
      <c r="AH15" s="166">
        <v>0</v>
      </c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x14ac:dyDescent="0.2">
      <c r="A16" s="173" t="s">
        <v>109</v>
      </c>
      <c r="B16" s="178" t="s">
        <v>60</v>
      </c>
      <c r="C16" s="207" t="s">
        <v>61</v>
      </c>
      <c r="D16" s="181"/>
      <c r="E16" s="185"/>
      <c r="F16" s="191"/>
      <c r="G16" s="191">
        <f>SUMIF(AG17:AG24,"&lt;&gt;NOR",G17:G24)</f>
        <v>0</v>
      </c>
      <c r="H16" s="191"/>
      <c r="I16" s="191">
        <f>SUM(I17:I24)</f>
        <v>0</v>
      </c>
      <c r="J16" s="191"/>
      <c r="K16" s="191">
        <f>SUM(K17:K24)</f>
        <v>0</v>
      </c>
      <c r="L16" s="191"/>
      <c r="M16" s="191">
        <f>SUM(M17:M24)</f>
        <v>0</v>
      </c>
      <c r="N16" s="191"/>
      <c r="O16" s="191">
        <f>SUM(O17:O24)</f>
        <v>4.74</v>
      </c>
      <c r="P16" s="191"/>
      <c r="Q16" s="191">
        <f>SUM(Q17:Q24)</f>
        <v>0</v>
      </c>
      <c r="R16" s="191"/>
      <c r="S16" s="191"/>
      <c r="T16" s="191"/>
      <c r="U16" s="192">
        <f>SUM(U17:U24)</f>
        <v>122.79</v>
      </c>
      <c r="V16" s="191"/>
      <c r="AG16" t="s">
        <v>110</v>
      </c>
    </row>
    <row r="17" spans="1:60" ht="22.5" outlineLevel="1" x14ac:dyDescent="0.2">
      <c r="A17" s="167">
        <v>3</v>
      </c>
      <c r="B17" s="177" t="s">
        <v>128</v>
      </c>
      <c r="C17" s="205" t="s">
        <v>129</v>
      </c>
      <c r="D17" s="179" t="s">
        <v>130</v>
      </c>
      <c r="E17" s="183">
        <v>36</v>
      </c>
      <c r="F17" s="188"/>
      <c r="G17" s="189">
        <f>ROUND(E17*F17,2)</f>
        <v>0</v>
      </c>
      <c r="H17" s="188"/>
      <c r="I17" s="189">
        <f>ROUND(E17*H17,2)</f>
        <v>0</v>
      </c>
      <c r="J17" s="188"/>
      <c r="K17" s="189">
        <f>ROUND(E17*J17,2)</f>
        <v>0</v>
      </c>
      <c r="L17" s="189">
        <v>21</v>
      </c>
      <c r="M17" s="189">
        <f>G17*(1+L17/100)</f>
        <v>0</v>
      </c>
      <c r="N17" s="189">
        <v>5.441E-2</v>
      </c>
      <c r="O17" s="189">
        <f>ROUND(E17*N17,2)</f>
        <v>1.96</v>
      </c>
      <c r="P17" s="189">
        <v>0</v>
      </c>
      <c r="Q17" s="189">
        <f>ROUND(E17*P17,2)</f>
        <v>0</v>
      </c>
      <c r="R17" s="189" t="s">
        <v>131</v>
      </c>
      <c r="S17" s="189" t="s">
        <v>115</v>
      </c>
      <c r="T17" s="189">
        <v>1.0941000000000001</v>
      </c>
      <c r="U17" s="190">
        <f>ROUND(E17*T17,2)</f>
        <v>39.39</v>
      </c>
      <c r="V17" s="189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132</v>
      </c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/>
      <c r="B18" s="177"/>
      <c r="C18" s="206" t="s">
        <v>133</v>
      </c>
      <c r="D18" s="180"/>
      <c r="E18" s="184">
        <v>11</v>
      </c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90"/>
      <c r="V18" s="189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118</v>
      </c>
      <c r="AH18" s="166">
        <v>0</v>
      </c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7"/>
      <c r="C19" s="206" t="s">
        <v>134</v>
      </c>
      <c r="D19" s="180"/>
      <c r="E19" s="184">
        <v>16</v>
      </c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90"/>
      <c r="V19" s="189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118</v>
      </c>
      <c r="AH19" s="166"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/>
      <c r="B20" s="177"/>
      <c r="C20" s="206" t="s">
        <v>135</v>
      </c>
      <c r="D20" s="180"/>
      <c r="E20" s="184">
        <v>9</v>
      </c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90"/>
      <c r="V20" s="189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 t="s">
        <v>118</v>
      </c>
      <c r="AH20" s="166">
        <v>0</v>
      </c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ht="22.5" outlineLevel="1" x14ac:dyDescent="0.2">
      <c r="A21" s="167">
        <v>4</v>
      </c>
      <c r="B21" s="177" t="s">
        <v>136</v>
      </c>
      <c r="C21" s="205" t="s">
        <v>137</v>
      </c>
      <c r="D21" s="179" t="s">
        <v>121</v>
      </c>
      <c r="E21" s="183">
        <v>102.96</v>
      </c>
      <c r="F21" s="188"/>
      <c r="G21" s="189">
        <f>ROUND(E21*F21,2)</f>
        <v>0</v>
      </c>
      <c r="H21" s="188"/>
      <c r="I21" s="189">
        <f>ROUND(E21*H21,2)</f>
        <v>0</v>
      </c>
      <c r="J21" s="188"/>
      <c r="K21" s="189">
        <f>ROUND(E21*J21,2)</f>
        <v>0</v>
      </c>
      <c r="L21" s="189">
        <v>21</v>
      </c>
      <c r="M21" s="189">
        <f>G21*(1+L21/100)</f>
        <v>0</v>
      </c>
      <c r="N21" s="189">
        <v>6.6600000000000001E-3</v>
      </c>
      <c r="O21" s="189">
        <f>ROUND(E21*N21,2)</f>
        <v>0.69</v>
      </c>
      <c r="P21" s="189">
        <v>0</v>
      </c>
      <c r="Q21" s="189">
        <f>ROUND(E21*P21,2)</f>
        <v>0</v>
      </c>
      <c r="R21" s="189" t="s">
        <v>138</v>
      </c>
      <c r="S21" s="189" t="s">
        <v>115</v>
      </c>
      <c r="T21" s="189">
        <v>0.32</v>
      </c>
      <c r="U21" s="190">
        <f>ROUND(E21*T21,2)</f>
        <v>32.950000000000003</v>
      </c>
      <c r="V21" s="189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123</v>
      </c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7"/>
      <c r="C22" s="206" t="s">
        <v>139</v>
      </c>
      <c r="D22" s="180"/>
      <c r="E22" s="184">
        <v>102.96</v>
      </c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90"/>
      <c r="V22" s="189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118</v>
      </c>
      <c r="AH22" s="166">
        <v>5</v>
      </c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2.5" outlineLevel="1" x14ac:dyDescent="0.2">
      <c r="A23" s="167">
        <v>5</v>
      </c>
      <c r="B23" s="177" t="s">
        <v>140</v>
      </c>
      <c r="C23" s="205" t="s">
        <v>141</v>
      </c>
      <c r="D23" s="179" t="s">
        <v>121</v>
      </c>
      <c r="E23" s="183">
        <v>102.96</v>
      </c>
      <c r="F23" s="188"/>
      <c r="G23" s="189">
        <f>ROUND(E23*F23,2)</f>
        <v>0</v>
      </c>
      <c r="H23" s="188"/>
      <c r="I23" s="189">
        <f>ROUND(E23*H23,2)</f>
        <v>0</v>
      </c>
      <c r="J23" s="188"/>
      <c r="K23" s="189">
        <f>ROUND(E23*J23,2)</f>
        <v>0</v>
      </c>
      <c r="L23" s="189">
        <v>21</v>
      </c>
      <c r="M23" s="189">
        <f>G23*(1+L23/100)</f>
        <v>0</v>
      </c>
      <c r="N23" s="189">
        <v>2.0310000000000002E-2</v>
      </c>
      <c r="O23" s="189">
        <f>ROUND(E23*N23,2)</f>
        <v>2.09</v>
      </c>
      <c r="P23" s="189">
        <v>0</v>
      </c>
      <c r="Q23" s="189">
        <f>ROUND(E23*P23,2)</f>
        <v>0</v>
      </c>
      <c r="R23" s="189" t="s">
        <v>138</v>
      </c>
      <c r="S23" s="189" t="s">
        <v>115</v>
      </c>
      <c r="T23" s="189">
        <v>0.49</v>
      </c>
      <c r="U23" s="190">
        <f>ROUND(E23*T23,2)</f>
        <v>50.45</v>
      </c>
      <c r="V23" s="189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 t="s">
        <v>123</v>
      </c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/>
      <c r="B24" s="177"/>
      <c r="C24" s="206" t="s">
        <v>139</v>
      </c>
      <c r="D24" s="180"/>
      <c r="E24" s="184">
        <v>102.96</v>
      </c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90"/>
      <c r="V24" s="189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118</v>
      </c>
      <c r="AH24" s="166">
        <v>5</v>
      </c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x14ac:dyDescent="0.2">
      <c r="A25" s="173" t="s">
        <v>109</v>
      </c>
      <c r="B25" s="178" t="s">
        <v>62</v>
      </c>
      <c r="C25" s="207" t="s">
        <v>63</v>
      </c>
      <c r="D25" s="181"/>
      <c r="E25" s="185"/>
      <c r="F25" s="191"/>
      <c r="G25" s="191">
        <f>SUMIF(AG26:AG31,"&lt;&gt;NOR",G26:G31)</f>
        <v>0</v>
      </c>
      <c r="H25" s="191"/>
      <c r="I25" s="191">
        <f>SUM(I26:I31)</f>
        <v>0</v>
      </c>
      <c r="J25" s="191"/>
      <c r="K25" s="191">
        <f>SUM(K26:K31)</f>
        <v>0</v>
      </c>
      <c r="L25" s="191"/>
      <c r="M25" s="191">
        <f>SUM(M26:M31)</f>
        <v>0</v>
      </c>
      <c r="N25" s="191"/>
      <c r="O25" s="191">
        <f>SUM(O26:O31)</f>
        <v>3.7700000000000005</v>
      </c>
      <c r="P25" s="191"/>
      <c r="Q25" s="191">
        <f>SUM(Q26:Q31)</f>
        <v>0</v>
      </c>
      <c r="R25" s="191"/>
      <c r="S25" s="191"/>
      <c r="T25" s="191"/>
      <c r="U25" s="192">
        <f>SUM(U26:U31)</f>
        <v>64.69</v>
      </c>
      <c r="V25" s="191"/>
      <c r="AG25" t="s">
        <v>110</v>
      </c>
    </row>
    <row r="26" spans="1:60" ht="22.5" outlineLevel="1" x14ac:dyDescent="0.2">
      <c r="A26" s="167">
        <v>6</v>
      </c>
      <c r="B26" s="177" t="s">
        <v>142</v>
      </c>
      <c r="C26" s="205" t="s">
        <v>143</v>
      </c>
      <c r="D26" s="179" t="s">
        <v>121</v>
      </c>
      <c r="E26" s="183">
        <v>84.24</v>
      </c>
      <c r="F26" s="188"/>
      <c r="G26" s="189">
        <f>ROUND(E26*F26,2)</f>
        <v>0</v>
      </c>
      <c r="H26" s="188"/>
      <c r="I26" s="189">
        <f>ROUND(E26*H26,2)</f>
        <v>0</v>
      </c>
      <c r="J26" s="188"/>
      <c r="K26" s="189">
        <f>ROUND(E26*J26,2)</f>
        <v>0</v>
      </c>
      <c r="L26" s="189">
        <v>21</v>
      </c>
      <c r="M26" s="189">
        <f>G26*(1+L26/100)</f>
        <v>0</v>
      </c>
      <c r="N26" s="189">
        <v>6.6E-4</v>
      </c>
      <c r="O26" s="189">
        <f>ROUND(E26*N26,2)</f>
        <v>0.06</v>
      </c>
      <c r="P26" s="189">
        <v>0</v>
      </c>
      <c r="Q26" s="189">
        <f>ROUND(E26*P26,2)</f>
        <v>0</v>
      </c>
      <c r="R26" s="189" t="s">
        <v>138</v>
      </c>
      <c r="S26" s="189" t="s">
        <v>115</v>
      </c>
      <c r="T26" s="189">
        <v>0.21</v>
      </c>
      <c r="U26" s="190">
        <f>ROUND(E26*T26,2)</f>
        <v>17.690000000000001</v>
      </c>
      <c r="V26" s="189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123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/>
      <c r="B27" s="177"/>
      <c r="C27" s="206" t="s">
        <v>144</v>
      </c>
      <c r="D27" s="180"/>
      <c r="E27" s="184">
        <v>84.24</v>
      </c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90"/>
      <c r="V27" s="189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118</v>
      </c>
      <c r="AH27" s="166">
        <v>5</v>
      </c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7</v>
      </c>
      <c r="B28" s="177" t="s">
        <v>145</v>
      </c>
      <c r="C28" s="205" t="s">
        <v>146</v>
      </c>
      <c r="D28" s="179" t="s">
        <v>121</v>
      </c>
      <c r="E28" s="183">
        <v>28.08</v>
      </c>
      <c r="F28" s="188"/>
      <c r="G28" s="189">
        <f>ROUND(E28*F28,2)</f>
        <v>0</v>
      </c>
      <c r="H28" s="188"/>
      <c r="I28" s="189">
        <f>ROUND(E28*H28,2)</f>
        <v>0</v>
      </c>
      <c r="J28" s="188"/>
      <c r="K28" s="189">
        <f>ROUND(E28*J28,2)</f>
        <v>0</v>
      </c>
      <c r="L28" s="189">
        <v>21</v>
      </c>
      <c r="M28" s="189">
        <f>G28*(1+L28/100)</f>
        <v>0</v>
      </c>
      <c r="N28" s="189">
        <v>5.722E-2</v>
      </c>
      <c r="O28" s="189">
        <f>ROUND(E28*N28,2)</f>
        <v>1.61</v>
      </c>
      <c r="P28" s="189">
        <v>0</v>
      </c>
      <c r="Q28" s="189">
        <f>ROUND(E28*P28,2)</f>
        <v>0</v>
      </c>
      <c r="R28" s="189" t="s">
        <v>138</v>
      </c>
      <c r="S28" s="189" t="s">
        <v>115</v>
      </c>
      <c r="T28" s="189">
        <v>1.3009999999999999</v>
      </c>
      <c r="U28" s="190">
        <f>ROUND(E28*T28,2)</f>
        <v>36.53</v>
      </c>
      <c r="V28" s="189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123</v>
      </c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7"/>
      <c r="C29" s="206" t="s">
        <v>147</v>
      </c>
      <c r="D29" s="180"/>
      <c r="E29" s="184">
        <v>28.08</v>
      </c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90"/>
      <c r="V29" s="189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 t="s">
        <v>118</v>
      </c>
      <c r="AH29" s="166">
        <v>5</v>
      </c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>
        <v>8</v>
      </c>
      <c r="B30" s="177" t="s">
        <v>148</v>
      </c>
      <c r="C30" s="205" t="s">
        <v>149</v>
      </c>
      <c r="D30" s="179" t="s">
        <v>121</v>
      </c>
      <c r="E30" s="183">
        <v>28.08</v>
      </c>
      <c r="F30" s="188"/>
      <c r="G30" s="189">
        <f>ROUND(E30*F30,2)</f>
        <v>0</v>
      </c>
      <c r="H30" s="188"/>
      <c r="I30" s="189">
        <f>ROUND(E30*H30,2)</f>
        <v>0</v>
      </c>
      <c r="J30" s="188"/>
      <c r="K30" s="189">
        <f>ROUND(E30*J30,2)</f>
        <v>0</v>
      </c>
      <c r="L30" s="189">
        <v>21</v>
      </c>
      <c r="M30" s="189">
        <f>G30*(1+L30/100)</f>
        <v>0</v>
      </c>
      <c r="N30" s="189">
        <v>7.4759999999999993E-2</v>
      </c>
      <c r="O30" s="189">
        <f>ROUND(E30*N30,2)</f>
        <v>2.1</v>
      </c>
      <c r="P30" s="189">
        <v>0</v>
      </c>
      <c r="Q30" s="189">
        <f>ROUND(E30*P30,2)</f>
        <v>0</v>
      </c>
      <c r="R30" s="189" t="s">
        <v>138</v>
      </c>
      <c r="S30" s="189" t="s">
        <v>115</v>
      </c>
      <c r="T30" s="189">
        <v>0.373</v>
      </c>
      <c r="U30" s="190">
        <f>ROUND(E30*T30,2)</f>
        <v>10.47</v>
      </c>
      <c r="V30" s="189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 t="s">
        <v>150</v>
      </c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7"/>
      <c r="C31" s="206" t="s">
        <v>147</v>
      </c>
      <c r="D31" s="180"/>
      <c r="E31" s="184">
        <v>28.08</v>
      </c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90"/>
      <c r="V31" s="189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118</v>
      </c>
      <c r="AH31" s="166">
        <v>5</v>
      </c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x14ac:dyDescent="0.2">
      <c r="A32" s="173" t="s">
        <v>109</v>
      </c>
      <c r="B32" s="178" t="s">
        <v>64</v>
      </c>
      <c r="C32" s="207" t="s">
        <v>65</v>
      </c>
      <c r="D32" s="181"/>
      <c r="E32" s="185"/>
      <c r="F32" s="191"/>
      <c r="G32" s="191">
        <f>SUMIF(AG33:AG37,"&lt;&gt;NOR",G33:G37)</f>
        <v>0</v>
      </c>
      <c r="H32" s="191"/>
      <c r="I32" s="191">
        <f>SUM(I33:I37)</f>
        <v>0</v>
      </c>
      <c r="J32" s="191"/>
      <c r="K32" s="191">
        <f>SUM(K33:K37)</f>
        <v>0</v>
      </c>
      <c r="L32" s="191"/>
      <c r="M32" s="191">
        <f>SUM(M33:M37)</f>
        <v>0</v>
      </c>
      <c r="N32" s="191"/>
      <c r="O32" s="191">
        <f>SUM(O33:O37)</f>
        <v>0</v>
      </c>
      <c r="P32" s="191"/>
      <c r="Q32" s="191">
        <f>SUM(Q33:Q37)</f>
        <v>0</v>
      </c>
      <c r="R32" s="191"/>
      <c r="S32" s="191"/>
      <c r="T32" s="191"/>
      <c r="U32" s="192">
        <f>SUM(U33:U37)</f>
        <v>16.38</v>
      </c>
      <c r="V32" s="191"/>
      <c r="AG32" t="s">
        <v>110</v>
      </c>
    </row>
    <row r="33" spans="1:60" outlineLevel="1" x14ac:dyDescent="0.2">
      <c r="A33" s="167">
        <v>9</v>
      </c>
      <c r="B33" s="177" t="s">
        <v>151</v>
      </c>
      <c r="C33" s="205" t="s">
        <v>152</v>
      </c>
      <c r="D33" s="179" t="s">
        <v>121</v>
      </c>
      <c r="E33" s="183">
        <v>126</v>
      </c>
      <c r="F33" s="188"/>
      <c r="G33" s="189">
        <f>ROUND(E33*F33,2)</f>
        <v>0</v>
      </c>
      <c r="H33" s="188"/>
      <c r="I33" s="189">
        <f>ROUND(E33*H33,2)</f>
        <v>0</v>
      </c>
      <c r="J33" s="188"/>
      <c r="K33" s="189">
        <f>ROUND(E33*J33,2)</f>
        <v>0</v>
      </c>
      <c r="L33" s="189">
        <v>21</v>
      </c>
      <c r="M33" s="189">
        <f>G33*(1+L33/100)</f>
        <v>0</v>
      </c>
      <c r="N33" s="189">
        <v>0</v>
      </c>
      <c r="O33" s="189">
        <f>ROUND(E33*N33,2)</f>
        <v>0</v>
      </c>
      <c r="P33" s="189">
        <v>0</v>
      </c>
      <c r="Q33" s="189">
        <f>ROUND(E33*P33,2)</f>
        <v>0</v>
      </c>
      <c r="R33" s="189" t="s">
        <v>131</v>
      </c>
      <c r="S33" s="189" t="s">
        <v>115</v>
      </c>
      <c r="T33" s="189">
        <v>0.13</v>
      </c>
      <c r="U33" s="190">
        <f>ROUND(E33*T33,2)</f>
        <v>16.38</v>
      </c>
      <c r="V33" s="189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132</v>
      </c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7"/>
      <c r="C34" s="206" t="s">
        <v>153</v>
      </c>
      <c r="D34" s="180"/>
      <c r="E34" s="184">
        <v>38.5</v>
      </c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90"/>
      <c r="V34" s="189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118</v>
      </c>
      <c r="AH34" s="166">
        <v>0</v>
      </c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206" t="s">
        <v>154</v>
      </c>
      <c r="D35" s="180"/>
      <c r="E35" s="184">
        <v>56</v>
      </c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90"/>
      <c r="V35" s="189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 t="s">
        <v>118</v>
      </c>
      <c r="AH35" s="166">
        <v>0</v>
      </c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206" t="s">
        <v>155</v>
      </c>
      <c r="D36" s="180"/>
      <c r="E36" s="184">
        <v>31.5</v>
      </c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90"/>
      <c r="V36" s="189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118</v>
      </c>
      <c r="AH36" s="166">
        <v>0</v>
      </c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>
        <v>10</v>
      </c>
      <c r="B37" s="177" t="s">
        <v>156</v>
      </c>
      <c r="C37" s="205" t="s">
        <v>157</v>
      </c>
      <c r="D37" s="179" t="s">
        <v>158</v>
      </c>
      <c r="E37" s="183">
        <v>1</v>
      </c>
      <c r="F37" s="188"/>
      <c r="G37" s="189">
        <f>ROUND(E37*F37,2)</f>
        <v>0</v>
      </c>
      <c r="H37" s="188"/>
      <c r="I37" s="189">
        <f>ROUND(E37*H37,2)</f>
        <v>0</v>
      </c>
      <c r="J37" s="188"/>
      <c r="K37" s="189">
        <f>ROUND(E37*J37,2)</f>
        <v>0</v>
      </c>
      <c r="L37" s="189">
        <v>21</v>
      </c>
      <c r="M37" s="189">
        <f>G37*(1+L37/100)</f>
        <v>0</v>
      </c>
      <c r="N37" s="189">
        <v>2.0500000000000002E-3</v>
      </c>
      <c r="O37" s="189">
        <f>ROUND(E37*N37,2)</f>
        <v>0</v>
      </c>
      <c r="P37" s="189">
        <v>0</v>
      </c>
      <c r="Q37" s="189">
        <f>ROUND(E37*P37,2)</f>
        <v>0</v>
      </c>
      <c r="R37" s="189"/>
      <c r="S37" s="189" t="s">
        <v>159</v>
      </c>
      <c r="T37" s="189">
        <v>0</v>
      </c>
      <c r="U37" s="190">
        <f>ROUND(E37*T37,2)</f>
        <v>0</v>
      </c>
      <c r="V37" s="189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123</v>
      </c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x14ac:dyDescent="0.2">
      <c r="A38" s="173" t="s">
        <v>109</v>
      </c>
      <c r="B38" s="178" t="s">
        <v>66</v>
      </c>
      <c r="C38" s="207" t="s">
        <v>67</v>
      </c>
      <c r="D38" s="181"/>
      <c r="E38" s="185"/>
      <c r="F38" s="191"/>
      <c r="G38" s="191">
        <f>SUMIF(AG39:AG44,"&lt;&gt;NOR",G39:G44)</f>
        <v>0</v>
      </c>
      <c r="H38" s="191"/>
      <c r="I38" s="191">
        <f>SUM(I39:I44)</f>
        <v>0</v>
      </c>
      <c r="J38" s="191"/>
      <c r="K38" s="191">
        <f>SUM(K39:K44)</f>
        <v>0</v>
      </c>
      <c r="L38" s="191"/>
      <c r="M38" s="191">
        <f>SUM(M39:M44)</f>
        <v>0</v>
      </c>
      <c r="N38" s="191"/>
      <c r="O38" s="191">
        <f>SUM(O39:O44)</f>
        <v>0.14000000000000001</v>
      </c>
      <c r="P38" s="191"/>
      <c r="Q38" s="191">
        <f>SUM(Q39:Q44)</f>
        <v>0</v>
      </c>
      <c r="R38" s="191"/>
      <c r="S38" s="191"/>
      <c r="T38" s="191"/>
      <c r="U38" s="192">
        <f>SUM(U39:U44)</f>
        <v>24.490000000000002</v>
      </c>
      <c r="V38" s="191"/>
      <c r="AG38" t="s">
        <v>110</v>
      </c>
    </row>
    <row r="39" spans="1:60" outlineLevel="1" x14ac:dyDescent="0.2">
      <c r="A39" s="167">
        <v>11</v>
      </c>
      <c r="B39" s="177" t="s">
        <v>160</v>
      </c>
      <c r="C39" s="205" t="s">
        <v>161</v>
      </c>
      <c r="D39" s="179" t="s">
        <v>121</v>
      </c>
      <c r="E39" s="183">
        <v>64.08</v>
      </c>
      <c r="F39" s="188"/>
      <c r="G39" s="189">
        <f>ROUND(E39*F39,2)</f>
        <v>0</v>
      </c>
      <c r="H39" s="188"/>
      <c r="I39" s="189">
        <f>ROUND(E39*H39,2)</f>
        <v>0</v>
      </c>
      <c r="J39" s="188"/>
      <c r="K39" s="189">
        <f>ROUND(E39*J39,2)</f>
        <v>0</v>
      </c>
      <c r="L39" s="189">
        <v>21</v>
      </c>
      <c r="M39" s="189">
        <f>G39*(1+L39/100)</f>
        <v>0</v>
      </c>
      <c r="N39" s="189">
        <v>1.58E-3</v>
      </c>
      <c r="O39" s="189">
        <f>ROUND(E39*N39,2)</f>
        <v>0.1</v>
      </c>
      <c r="P39" s="189">
        <v>0</v>
      </c>
      <c r="Q39" s="189">
        <f>ROUND(E39*P39,2)</f>
        <v>0</v>
      </c>
      <c r="R39" s="189" t="s">
        <v>162</v>
      </c>
      <c r="S39" s="189" t="s">
        <v>115</v>
      </c>
      <c r="T39" s="189">
        <v>0.214</v>
      </c>
      <c r="U39" s="190">
        <f>ROUND(E39*T39,2)</f>
        <v>13.71</v>
      </c>
      <c r="V39" s="189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123</v>
      </c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206" t="s">
        <v>163</v>
      </c>
      <c r="D40" s="180"/>
      <c r="E40" s="184">
        <v>20.16</v>
      </c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90"/>
      <c r="V40" s="189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118</v>
      </c>
      <c r="AH40" s="166">
        <v>0</v>
      </c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7"/>
      <c r="C41" s="206" t="s">
        <v>164</v>
      </c>
      <c r="D41" s="180"/>
      <c r="E41" s="184">
        <v>30.24</v>
      </c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90"/>
      <c r="V41" s="189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 t="s">
        <v>118</v>
      </c>
      <c r="AH41" s="166">
        <v>0</v>
      </c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206" t="s">
        <v>165</v>
      </c>
      <c r="D42" s="180"/>
      <c r="E42" s="184">
        <v>13.68</v>
      </c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90"/>
      <c r="V42" s="189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 t="s">
        <v>118</v>
      </c>
      <c r="AH42" s="166">
        <v>0</v>
      </c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>
        <v>12</v>
      </c>
      <c r="B43" s="177" t="s">
        <v>166</v>
      </c>
      <c r="C43" s="205" t="s">
        <v>167</v>
      </c>
      <c r="D43" s="179" t="s">
        <v>121</v>
      </c>
      <c r="E43" s="183">
        <v>18.239999999999998</v>
      </c>
      <c r="F43" s="188"/>
      <c r="G43" s="189">
        <f>ROUND(E43*F43,2)</f>
        <v>0</v>
      </c>
      <c r="H43" s="188"/>
      <c r="I43" s="189">
        <f>ROUND(E43*H43,2)</f>
        <v>0</v>
      </c>
      <c r="J43" s="188"/>
      <c r="K43" s="189">
        <f>ROUND(E43*J43,2)</f>
        <v>0</v>
      </c>
      <c r="L43" s="189">
        <v>21</v>
      </c>
      <c r="M43" s="189">
        <f>G43*(1+L43/100)</f>
        <v>0</v>
      </c>
      <c r="N43" s="189">
        <v>2.14E-3</v>
      </c>
      <c r="O43" s="189">
        <f>ROUND(E43*N43,2)</f>
        <v>0.04</v>
      </c>
      <c r="P43" s="189">
        <v>0</v>
      </c>
      <c r="Q43" s="189">
        <f>ROUND(E43*P43,2)</f>
        <v>0</v>
      </c>
      <c r="R43" s="189" t="s">
        <v>162</v>
      </c>
      <c r="S43" s="189" t="s">
        <v>115</v>
      </c>
      <c r="T43" s="189">
        <v>0.59099999999999997</v>
      </c>
      <c r="U43" s="190">
        <f>ROUND(E43*T43,2)</f>
        <v>10.78</v>
      </c>
      <c r="V43" s="189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123</v>
      </c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7"/>
      <c r="C44" s="206" t="s">
        <v>168</v>
      </c>
      <c r="D44" s="180"/>
      <c r="E44" s="184">
        <v>18.239999999999998</v>
      </c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90"/>
      <c r="V44" s="189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118</v>
      </c>
      <c r="AH44" s="166">
        <v>0</v>
      </c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ht="25.5" x14ac:dyDescent="0.2">
      <c r="A45" s="173" t="s">
        <v>109</v>
      </c>
      <c r="B45" s="178" t="s">
        <v>68</v>
      </c>
      <c r="C45" s="207" t="s">
        <v>69</v>
      </c>
      <c r="D45" s="181"/>
      <c r="E45" s="185"/>
      <c r="F45" s="191"/>
      <c r="G45" s="191">
        <f>SUMIF(AG46:AG49,"&lt;&gt;NOR",G46:G49)</f>
        <v>0</v>
      </c>
      <c r="H45" s="191"/>
      <c r="I45" s="191">
        <f>SUM(I46:I49)</f>
        <v>0</v>
      </c>
      <c r="J45" s="191"/>
      <c r="K45" s="191">
        <f>SUM(K46:K49)</f>
        <v>0</v>
      </c>
      <c r="L45" s="191"/>
      <c r="M45" s="191">
        <f>SUM(M46:M49)</f>
        <v>0</v>
      </c>
      <c r="N45" s="191"/>
      <c r="O45" s="191">
        <f>SUM(O46:O49)</f>
        <v>0.01</v>
      </c>
      <c r="P45" s="191"/>
      <c r="Q45" s="191">
        <f>SUM(Q46:Q49)</f>
        <v>0</v>
      </c>
      <c r="R45" s="191"/>
      <c r="S45" s="191"/>
      <c r="T45" s="191"/>
      <c r="U45" s="192">
        <f>SUM(U46:U49)</f>
        <v>37.869999999999997</v>
      </c>
      <c r="V45" s="191"/>
      <c r="AG45" t="s">
        <v>110</v>
      </c>
    </row>
    <row r="46" spans="1:60" outlineLevel="1" x14ac:dyDescent="0.2">
      <c r="A46" s="167">
        <v>13</v>
      </c>
      <c r="B46" s="177" t="s">
        <v>169</v>
      </c>
      <c r="C46" s="205" t="s">
        <v>170</v>
      </c>
      <c r="D46" s="179" t="s">
        <v>121</v>
      </c>
      <c r="E46" s="183">
        <v>144</v>
      </c>
      <c r="F46" s="188"/>
      <c r="G46" s="189">
        <f>ROUND(E46*F46,2)</f>
        <v>0</v>
      </c>
      <c r="H46" s="188"/>
      <c r="I46" s="189">
        <f>ROUND(E46*H46,2)</f>
        <v>0</v>
      </c>
      <c r="J46" s="188"/>
      <c r="K46" s="189">
        <f>ROUND(E46*J46,2)</f>
        <v>0</v>
      </c>
      <c r="L46" s="189">
        <v>21</v>
      </c>
      <c r="M46" s="189">
        <f>G46*(1+L46/100)</f>
        <v>0</v>
      </c>
      <c r="N46" s="189">
        <v>4.0000000000000003E-5</v>
      </c>
      <c r="O46" s="189">
        <f>ROUND(E46*N46,2)</f>
        <v>0.01</v>
      </c>
      <c r="P46" s="189">
        <v>0</v>
      </c>
      <c r="Q46" s="189">
        <f>ROUND(E46*P46,2)</f>
        <v>0</v>
      </c>
      <c r="R46" s="189" t="s">
        <v>138</v>
      </c>
      <c r="S46" s="189" t="s">
        <v>115</v>
      </c>
      <c r="T46" s="189">
        <v>0.26300000000000001</v>
      </c>
      <c r="U46" s="190">
        <f>ROUND(E46*T46,2)</f>
        <v>37.869999999999997</v>
      </c>
      <c r="V46" s="189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123</v>
      </c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/>
      <c r="B47" s="177"/>
      <c r="C47" s="206" t="s">
        <v>171</v>
      </c>
      <c r="D47" s="180"/>
      <c r="E47" s="184">
        <v>44</v>
      </c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90"/>
      <c r="V47" s="189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118</v>
      </c>
      <c r="AH47" s="166">
        <v>0</v>
      </c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7"/>
      <c r="C48" s="206" t="s">
        <v>172</v>
      </c>
      <c r="D48" s="180"/>
      <c r="E48" s="184">
        <v>64</v>
      </c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90"/>
      <c r="V48" s="189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118</v>
      </c>
      <c r="AH48" s="166">
        <v>0</v>
      </c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206" t="s">
        <v>173</v>
      </c>
      <c r="D49" s="180"/>
      <c r="E49" s="184">
        <v>36</v>
      </c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90"/>
      <c r="V49" s="189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 t="s">
        <v>118</v>
      </c>
      <c r="AH49" s="166">
        <v>0</v>
      </c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x14ac:dyDescent="0.2">
      <c r="A50" s="173" t="s">
        <v>109</v>
      </c>
      <c r="B50" s="178" t="s">
        <v>70</v>
      </c>
      <c r="C50" s="207" t="s">
        <v>71</v>
      </c>
      <c r="D50" s="181"/>
      <c r="E50" s="185"/>
      <c r="F50" s="191"/>
      <c r="G50" s="191">
        <f>SUMIF(AG51:AG77,"&lt;&gt;NOR",G51:G77)</f>
        <v>0</v>
      </c>
      <c r="H50" s="191"/>
      <c r="I50" s="191">
        <f>SUM(I51:I77)</f>
        <v>0</v>
      </c>
      <c r="J50" s="191"/>
      <c r="K50" s="191">
        <f>SUM(K51:K77)</f>
        <v>0</v>
      </c>
      <c r="L50" s="191"/>
      <c r="M50" s="191">
        <f>SUM(M51:M77)</f>
        <v>0</v>
      </c>
      <c r="N50" s="191"/>
      <c r="O50" s="191">
        <f>SUM(O51:O77)</f>
        <v>0.28999999999999998</v>
      </c>
      <c r="P50" s="191"/>
      <c r="Q50" s="191">
        <f>SUM(Q51:Q77)</f>
        <v>19.84</v>
      </c>
      <c r="R50" s="191"/>
      <c r="S50" s="191"/>
      <c r="T50" s="191"/>
      <c r="U50" s="192">
        <f>SUM(U51:U77)</f>
        <v>242.33</v>
      </c>
      <c r="V50" s="191"/>
      <c r="AG50" t="s">
        <v>110</v>
      </c>
    </row>
    <row r="51" spans="1:60" outlineLevel="1" x14ac:dyDescent="0.2">
      <c r="A51" s="167">
        <v>14</v>
      </c>
      <c r="B51" s="177" t="s">
        <v>174</v>
      </c>
      <c r="C51" s="205" t="s">
        <v>175</v>
      </c>
      <c r="D51" s="179" t="s">
        <v>130</v>
      </c>
      <c r="E51" s="183">
        <v>144</v>
      </c>
      <c r="F51" s="188"/>
      <c r="G51" s="189">
        <f>ROUND(E51*F51,2)</f>
        <v>0</v>
      </c>
      <c r="H51" s="188"/>
      <c r="I51" s="189">
        <f>ROUND(E51*H51,2)</f>
        <v>0</v>
      </c>
      <c r="J51" s="188"/>
      <c r="K51" s="189">
        <f>ROUND(E51*J51,2)</f>
        <v>0</v>
      </c>
      <c r="L51" s="189">
        <v>21</v>
      </c>
      <c r="M51" s="189">
        <f>G51*(1+L51/100)</f>
        <v>0</v>
      </c>
      <c r="N51" s="189">
        <v>0</v>
      </c>
      <c r="O51" s="189">
        <f>ROUND(E51*N51,2)</f>
        <v>0</v>
      </c>
      <c r="P51" s="189">
        <v>0</v>
      </c>
      <c r="Q51" s="189">
        <f>ROUND(E51*P51,2)</f>
        <v>0</v>
      </c>
      <c r="R51" s="189" t="s">
        <v>176</v>
      </c>
      <c r="S51" s="189" t="s">
        <v>115</v>
      </c>
      <c r="T51" s="189">
        <v>0.05</v>
      </c>
      <c r="U51" s="190">
        <f>ROUND(E51*T51,2)</f>
        <v>7.2</v>
      </c>
      <c r="V51" s="189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123</v>
      </c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7"/>
      <c r="C52" s="206" t="s">
        <v>177</v>
      </c>
      <c r="D52" s="180"/>
      <c r="E52" s="184">
        <v>44</v>
      </c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90"/>
      <c r="V52" s="189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 t="s">
        <v>118</v>
      </c>
      <c r="AH52" s="166">
        <v>0</v>
      </c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7"/>
      <c r="C53" s="206" t="s">
        <v>178</v>
      </c>
      <c r="D53" s="180"/>
      <c r="E53" s="184">
        <v>64</v>
      </c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90"/>
      <c r="V53" s="189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 t="s">
        <v>118</v>
      </c>
      <c r="AH53" s="166">
        <v>0</v>
      </c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7"/>
      <c r="C54" s="206" t="s">
        <v>179</v>
      </c>
      <c r="D54" s="180"/>
      <c r="E54" s="184">
        <v>36</v>
      </c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90"/>
      <c r="V54" s="189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 t="s">
        <v>118</v>
      </c>
      <c r="AH54" s="166">
        <v>0</v>
      </c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>
        <v>15</v>
      </c>
      <c r="B55" s="177" t="s">
        <v>180</v>
      </c>
      <c r="C55" s="205" t="s">
        <v>181</v>
      </c>
      <c r="D55" s="179" t="s">
        <v>121</v>
      </c>
      <c r="E55" s="183">
        <v>133.28</v>
      </c>
      <c r="F55" s="188"/>
      <c r="G55" s="189">
        <f>ROUND(E55*F55,2)</f>
        <v>0</v>
      </c>
      <c r="H55" s="188"/>
      <c r="I55" s="189">
        <f>ROUND(E55*H55,2)</f>
        <v>0</v>
      </c>
      <c r="J55" s="188"/>
      <c r="K55" s="189">
        <f>ROUND(E55*J55,2)</f>
        <v>0</v>
      </c>
      <c r="L55" s="189">
        <v>21</v>
      </c>
      <c r="M55" s="189">
        <f>G55*(1+L55/100)</f>
        <v>0</v>
      </c>
      <c r="N55" s="189">
        <v>2.1900000000000001E-3</v>
      </c>
      <c r="O55" s="189">
        <f>ROUND(E55*N55,2)</f>
        <v>0.28999999999999998</v>
      </c>
      <c r="P55" s="189">
        <v>7.4999999999999997E-2</v>
      </c>
      <c r="Q55" s="189">
        <f>ROUND(E55*P55,2)</f>
        <v>10</v>
      </c>
      <c r="R55" s="189" t="s">
        <v>176</v>
      </c>
      <c r="S55" s="189" t="s">
        <v>115</v>
      </c>
      <c r="T55" s="189">
        <v>0.95499999999999996</v>
      </c>
      <c r="U55" s="190">
        <f>ROUND(E55*T55,2)</f>
        <v>127.28</v>
      </c>
      <c r="V55" s="189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 t="s">
        <v>132</v>
      </c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/>
      <c r="B56" s="177"/>
      <c r="C56" s="206" t="s">
        <v>182</v>
      </c>
      <c r="D56" s="180"/>
      <c r="E56" s="184">
        <v>40.04</v>
      </c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90"/>
      <c r="V56" s="189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 t="s">
        <v>118</v>
      </c>
      <c r="AH56" s="166">
        <v>0</v>
      </c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7"/>
      <c r="C57" s="206" t="s">
        <v>183</v>
      </c>
      <c r="D57" s="180"/>
      <c r="E57" s="184">
        <v>60.48</v>
      </c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90"/>
      <c r="V57" s="189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 t="s">
        <v>118</v>
      </c>
      <c r="AH57" s="166">
        <v>0</v>
      </c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/>
      <c r="B58" s="177"/>
      <c r="C58" s="206" t="s">
        <v>184</v>
      </c>
      <c r="D58" s="180"/>
      <c r="E58" s="184">
        <v>32.76</v>
      </c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90"/>
      <c r="V58" s="189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 t="s">
        <v>118</v>
      </c>
      <c r="AH58" s="166">
        <v>0</v>
      </c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>
        <v>16</v>
      </c>
      <c r="B59" s="177" t="s">
        <v>185</v>
      </c>
      <c r="C59" s="205" t="s">
        <v>186</v>
      </c>
      <c r="D59" s="179" t="s">
        <v>187</v>
      </c>
      <c r="E59" s="183">
        <v>54</v>
      </c>
      <c r="F59" s="188"/>
      <c r="G59" s="189">
        <f>ROUND(E59*F59,2)</f>
        <v>0</v>
      </c>
      <c r="H59" s="188"/>
      <c r="I59" s="189">
        <f>ROUND(E59*H59,2)</f>
        <v>0</v>
      </c>
      <c r="J59" s="188"/>
      <c r="K59" s="189">
        <f>ROUND(E59*J59,2)</f>
        <v>0</v>
      </c>
      <c r="L59" s="189">
        <v>21</v>
      </c>
      <c r="M59" s="189">
        <f>G59*(1+L59/100)</f>
        <v>0</v>
      </c>
      <c r="N59" s="189">
        <v>0</v>
      </c>
      <c r="O59" s="189">
        <f>ROUND(E59*N59,2)</f>
        <v>0</v>
      </c>
      <c r="P59" s="189">
        <v>1.1129999999999999E-2</v>
      </c>
      <c r="Q59" s="189">
        <f>ROUND(E59*P59,2)</f>
        <v>0.6</v>
      </c>
      <c r="R59" s="189" t="s">
        <v>176</v>
      </c>
      <c r="S59" s="189" t="s">
        <v>115</v>
      </c>
      <c r="T59" s="189">
        <v>8.3000000000000004E-2</v>
      </c>
      <c r="U59" s="190">
        <f>ROUND(E59*T59,2)</f>
        <v>4.4800000000000004</v>
      </c>
      <c r="V59" s="189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 t="s">
        <v>123</v>
      </c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/>
      <c r="B60" s="177"/>
      <c r="C60" s="206" t="s">
        <v>188</v>
      </c>
      <c r="D60" s="180"/>
      <c r="E60" s="184">
        <v>16.5</v>
      </c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90"/>
      <c r="V60" s="189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 t="s">
        <v>118</v>
      </c>
      <c r="AH60" s="166">
        <v>0</v>
      </c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/>
      <c r="B61" s="177"/>
      <c r="C61" s="206" t="s">
        <v>189</v>
      </c>
      <c r="D61" s="180"/>
      <c r="E61" s="184">
        <v>24</v>
      </c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90"/>
      <c r="V61" s="189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 t="s">
        <v>118</v>
      </c>
      <c r="AH61" s="166">
        <v>0</v>
      </c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/>
      <c r="B62" s="177"/>
      <c r="C62" s="206" t="s">
        <v>190</v>
      </c>
      <c r="D62" s="180"/>
      <c r="E62" s="184">
        <v>13.5</v>
      </c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90"/>
      <c r="V62" s="189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 t="s">
        <v>118</v>
      </c>
      <c r="AH62" s="166">
        <v>0</v>
      </c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>
        <v>17</v>
      </c>
      <c r="B63" s="177" t="s">
        <v>191</v>
      </c>
      <c r="C63" s="205" t="s">
        <v>192</v>
      </c>
      <c r="D63" s="179" t="s">
        <v>121</v>
      </c>
      <c r="E63" s="183">
        <v>102.96</v>
      </c>
      <c r="F63" s="188"/>
      <c r="G63" s="189">
        <f>ROUND(E63*F63,2)</f>
        <v>0</v>
      </c>
      <c r="H63" s="188"/>
      <c r="I63" s="189">
        <f>ROUND(E63*H63,2)</f>
        <v>0</v>
      </c>
      <c r="J63" s="188"/>
      <c r="K63" s="189">
        <f>ROUND(E63*J63,2)</f>
        <v>0</v>
      </c>
      <c r="L63" s="189">
        <v>21</v>
      </c>
      <c r="M63" s="189">
        <f>G63*(1+L63/100)</f>
        <v>0</v>
      </c>
      <c r="N63" s="189">
        <v>0</v>
      </c>
      <c r="O63" s="189">
        <f>ROUND(E63*N63,2)</f>
        <v>0</v>
      </c>
      <c r="P63" s="189">
        <v>4.5999999999999999E-2</v>
      </c>
      <c r="Q63" s="189">
        <f>ROUND(E63*P63,2)</f>
        <v>4.74</v>
      </c>
      <c r="R63" s="189" t="s">
        <v>176</v>
      </c>
      <c r="S63" s="189" t="s">
        <v>115</v>
      </c>
      <c r="T63" s="189">
        <v>0.26</v>
      </c>
      <c r="U63" s="190">
        <f>ROUND(E63*T63,2)</f>
        <v>26.77</v>
      </c>
      <c r="V63" s="189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 t="s">
        <v>123</v>
      </c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/>
      <c r="B64" s="177"/>
      <c r="C64" s="206" t="s">
        <v>193</v>
      </c>
      <c r="D64" s="180"/>
      <c r="E64" s="184">
        <v>31.46</v>
      </c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90"/>
      <c r="V64" s="189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 t="s">
        <v>118</v>
      </c>
      <c r="AH64" s="166">
        <v>0</v>
      </c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7"/>
      <c r="C65" s="206" t="s">
        <v>194</v>
      </c>
      <c r="D65" s="180"/>
      <c r="E65" s="184">
        <v>45.76</v>
      </c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90"/>
      <c r="V65" s="189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 t="s">
        <v>118</v>
      </c>
      <c r="AH65" s="166">
        <v>0</v>
      </c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/>
      <c r="B66" s="177"/>
      <c r="C66" s="206" t="s">
        <v>195</v>
      </c>
      <c r="D66" s="180"/>
      <c r="E66" s="184">
        <v>25.74</v>
      </c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90"/>
      <c r="V66" s="189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 t="s">
        <v>118</v>
      </c>
      <c r="AH66" s="166">
        <v>0</v>
      </c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>
        <v>18</v>
      </c>
      <c r="B67" s="177" t="s">
        <v>196</v>
      </c>
      <c r="C67" s="205" t="s">
        <v>197</v>
      </c>
      <c r="D67" s="179" t="s">
        <v>121</v>
      </c>
      <c r="E67" s="183">
        <v>28.08</v>
      </c>
      <c r="F67" s="188"/>
      <c r="G67" s="189">
        <f>ROUND(E67*F67,2)</f>
        <v>0</v>
      </c>
      <c r="H67" s="188"/>
      <c r="I67" s="189">
        <f>ROUND(E67*H67,2)</f>
        <v>0</v>
      </c>
      <c r="J67" s="188"/>
      <c r="K67" s="189">
        <f>ROUND(E67*J67,2)</f>
        <v>0</v>
      </c>
      <c r="L67" s="189">
        <v>21</v>
      </c>
      <c r="M67" s="189">
        <f>G67*(1+L67/100)</f>
        <v>0</v>
      </c>
      <c r="N67" s="189">
        <v>0</v>
      </c>
      <c r="O67" s="189">
        <f>ROUND(E67*N67,2)</f>
        <v>0</v>
      </c>
      <c r="P67" s="189">
        <v>6.0999999999999999E-2</v>
      </c>
      <c r="Q67" s="189">
        <f>ROUND(E67*P67,2)</f>
        <v>1.71</v>
      </c>
      <c r="R67" s="189" t="s">
        <v>176</v>
      </c>
      <c r="S67" s="189" t="s">
        <v>115</v>
      </c>
      <c r="T67" s="189">
        <v>0.67</v>
      </c>
      <c r="U67" s="190">
        <f>ROUND(E67*T67,2)</f>
        <v>18.809999999999999</v>
      </c>
      <c r="V67" s="189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 t="s">
        <v>123</v>
      </c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/>
      <c r="B68" s="177"/>
      <c r="C68" s="206" t="s">
        <v>198</v>
      </c>
      <c r="D68" s="180"/>
      <c r="E68" s="184">
        <v>8.58</v>
      </c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90"/>
      <c r="V68" s="189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 t="s">
        <v>118</v>
      </c>
      <c r="AH68" s="166">
        <v>0</v>
      </c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/>
      <c r="B69" s="177"/>
      <c r="C69" s="206" t="s">
        <v>199</v>
      </c>
      <c r="D69" s="180"/>
      <c r="E69" s="184">
        <v>12.48</v>
      </c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90"/>
      <c r="V69" s="189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 t="s">
        <v>118</v>
      </c>
      <c r="AH69" s="166">
        <v>0</v>
      </c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/>
      <c r="B70" s="177"/>
      <c r="C70" s="206" t="s">
        <v>200</v>
      </c>
      <c r="D70" s="180"/>
      <c r="E70" s="184">
        <v>7.02</v>
      </c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  <c r="R70" s="189"/>
      <c r="S70" s="189"/>
      <c r="T70" s="189"/>
      <c r="U70" s="190"/>
      <c r="V70" s="189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 t="s">
        <v>118</v>
      </c>
      <c r="AH70" s="166">
        <v>0</v>
      </c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>
        <v>19</v>
      </c>
      <c r="B71" s="177" t="s">
        <v>201</v>
      </c>
      <c r="C71" s="205" t="s">
        <v>202</v>
      </c>
      <c r="D71" s="179" t="s">
        <v>187</v>
      </c>
      <c r="E71" s="183">
        <v>54</v>
      </c>
      <c r="F71" s="188"/>
      <c r="G71" s="189">
        <f>ROUND(E71*F71,2)</f>
        <v>0</v>
      </c>
      <c r="H71" s="188"/>
      <c r="I71" s="189">
        <f>ROUND(E71*H71,2)</f>
        <v>0</v>
      </c>
      <c r="J71" s="188"/>
      <c r="K71" s="189">
        <f>ROUND(E71*J71,2)</f>
        <v>0</v>
      </c>
      <c r="L71" s="189">
        <v>21</v>
      </c>
      <c r="M71" s="189">
        <f>G71*(1+L71/100)</f>
        <v>0</v>
      </c>
      <c r="N71" s="189">
        <v>0</v>
      </c>
      <c r="O71" s="189">
        <f>ROUND(E71*N71,2)</f>
        <v>0</v>
      </c>
      <c r="P71" s="189">
        <v>5.1679999999999997E-2</v>
      </c>
      <c r="Q71" s="189">
        <f>ROUND(E71*P71,2)</f>
        <v>2.79</v>
      </c>
      <c r="R71" s="189"/>
      <c r="S71" s="189" t="s">
        <v>159</v>
      </c>
      <c r="T71" s="189">
        <v>0.17</v>
      </c>
      <c r="U71" s="190">
        <f>ROUND(E71*T71,2)</f>
        <v>9.18</v>
      </c>
      <c r="V71" s="189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 t="s">
        <v>123</v>
      </c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/>
      <c r="B72" s="177"/>
      <c r="C72" s="206" t="s">
        <v>203</v>
      </c>
      <c r="D72" s="180"/>
      <c r="E72" s="184">
        <v>54</v>
      </c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90"/>
      <c r="V72" s="189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 t="s">
        <v>118</v>
      </c>
      <c r="AH72" s="166">
        <v>5</v>
      </c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>
        <v>20</v>
      </c>
      <c r="B73" s="177" t="s">
        <v>204</v>
      </c>
      <c r="C73" s="205" t="s">
        <v>205</v>
      </c>
      <c r="D73" s="179" t="s">
        <v>206</v>
      </c>
      <c r="E73" s="183">
        <v>19.836780000000001</v>
      </c>
      <c r="F73" s="188"/>
      <c r="G73" s="189">
        <f>ROUND(E73*F73,2)</f>
        <v>0</v>
      </c>
      <c r="H73" s="188"/>
      <c r="I73" s="189">
        <f>ROUND(E73*H73,2)</f>
        <v>0</v>
      </c>
      <c r="J73" s="188"/>
      <c r="K73" s="189">
        <f>ROUND(E73*J73,2)</f>
        <v>0</v>
      </c>
      <c r="L73" s="189">
        <v>21</v>
      </c>
      <c r="M73" s="189">
        <f>G73*(1+L73/100)</f>
        <v>0</v>
      </c>
      <c r="N73" s="189">
        <v>0</v>
      </c>
      <c r="O73" s="189">
        <f>ROUND(E73*N73,2)</f>
        <v>0</v>
      </c>
      <c r="P73" s="189">
        <v>0</v>
      </c>
      <c r="Q73" s="189">
        <f>ROUND(E73*P73,2)</f>
        <v>0</v>
      </c>
      <c r="R73" s="189" t="s">
        <v>176</v>
      </c>
      <c r="S73" s="189" t="s">
        <v>115</v>
      </c>
      <c r="T73" s="189">
        <v>1.8839999999999999</v>
      </c>
      <c r="U73" s="190">
        <f>ROUND(E73*T73,2)</f>
        <v>37.369999999999997</v>
      </c>
      <c r="V73" s="189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 t="s">
        <v>207</v>
      </c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>
        <v>21</v>
      </c>
      <c r="B74" s="177" t="s">
        <v>208</v>
      </c>
      <c r="C74" s="205" t="s">
        <v>209</v>
      </c>
      <c r="D74" s="179" t="s">
        <v>206</v>
      </c>
      <c r="E74" s="183">
        <v>99.183899999999994</v>
      </c>
      <c r="F74" s="188"/>
      <c r="G74" s="189">
        <f>ROUND(E74*F74,2)</f>
        <v>0</v>
      </c>
      <c r="H74" s="188"/>
      <c r="I74" s="189">
        <f>ROUND(E74*H74,2)</f>
        <v>0</v>
      </c>
      <c r="J74" s="188"/>
      <c r="K74" s="189">
        <f>ROUND(E74*J74,2)</f>
        <v>0</v>
      </c>
      <c r="L74" s="189">
        <v>21</v>
      </c>
      <c r="M74" s="189">
        <f>G74*(1+L74/100)</f>
        <v>0</v>
      </c>
      <c r="N74" s="189">
        <v>0</v>
      </c>
      <c r="O74" s="189">
        <f>ROUND(E74*N74,2)</f>
        <v>0</v>
      </c>
      <c r="P74" s="189">
        <v>0</v>
      </c>
      <c r="Q74" s="189">
        <f>ROUND(E74*P74,2)</f>
        <v>0</v>
      </c>
      <c r="R74" s="189" t="s">
        <v>176</v>
      </c>
      <c r="S74" s="189" t="s">
        <v>115</v>
      </c>
      <c r="T74" s="189">
        <v>0.105</v>
      </c>
      <c r="U74" s="190">
        <f>ROUND(E74*T74,2)</f>
        <v>10.41</v>
      </c>
      <c r="V74" s="189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 t="s">
        <v>207</v>
      </c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>
        <v>22</v>
      </c>
      <c r="B75" s="177" t="s">
        <v>210</v>
      </c>
      <c r="C75" s="205" t="s">
        <v>211</v>
      </c>
      <c r="D75" s="179" t="s">
        <v>206</v>
      </c>
      <c r="E75" s="183">
        <v>19.836780000000001</v>
      </c>
      <c r="F75" s="188"/>
      <c r="G75" s="189">
        <f>ROUND(E75*F75,2)</f>
        <v>0</v>
      </c>
      <c r="H75" s="188"/>
      <c r="I75" s="189">
        <f>ROUND(E75*H75,2)</f>
        <v>0</v>
      </c>
      <c r="J75" s="188"/>
      <c r="K75" s="189">
        <f>ROUND(E75*J75,2)</f>
        <v>0</v>
      </c>
      <c r="L75" s="189">
        <v>21</v>
      </c>
      <c r="M75" s="189">
        <f>G75*(1+L75/100)</f>
        <v>0</v>
      </c>
      <c r="N75" s="189">
        <v>0</v>
      </c>
      <c r="O75" s="189">
        <f>ROUND(E75*N75,2)</f>
        <v>0</v>
      </c>
      <c r="P75" s="189">
        <v>0</v>
      </c>
      <c r="Q75" s="189">
        <f>ROUND(E75*P75,2)</f>
        <v>0</v>
      </c>
      <c r="R75" s="189" t="s">
        <v>212</v>
      </c>
      <c r="S75" s="189" t="s">
        <v>115</v>
      </c>
      <c r="T75" s="189">
        <v>4.2000000000000003E-2</v>
      </c>
      <c r="U75" s="190">
        <f>ROUND(E75*T75,2)</f>
        <v>0.83</v>
      </c>
      <c r="V75" s="189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 t="s">
        <v>207</v>
      </c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 x14ac:dyDescent="0.2">
      <c r="A76" s="167">
        <v>23</v>
      </c>
      <c r="B76" s="177" t="s">
        <v>213</v>
      </c>
      <c r="C76" s="205" t="s">
        <v>214</v>
      </c>
      <c r="D76" s="179" t="s">
        <v>206</v>
      </c>
      <c r="E76" s="183">
        <v>198.36779999999999</v>
      </c>
      <c r="F76" s="188"/>
      <c r="G76" s="189">
        <f>ROUND(E76*F76,2)</f>
        <v>0</v>
      </c>
      <c r="H76" s="188"/>
      <c r="I76" s="189">
        <f>ROUND(E76*H76,2)</f>
        <v>0</v>
      </c>
      <c r="J76" s="188"/>
      <c r="K76" s="189">
        <f>ROUND(E76*J76,2)</f>
        <v>0</v>
      </c>
      <c r="L76" s="189">
        <v>21</v>
      </c>
      <c r="M76" s="189">
        <f>G76*(1+L76/100)</f>
        <v>0</v>
      </c>
      <c r="N76" s="189">
        <v>0</v>
      </c>
      <c r="O76" s="189">
        <f>ROUND(E76*N76,2)</f>
        <v>0</v>
      </c>
      <c r="P76" s="189">
        <v>0</v>
      </c>
      <c r="Q76" s="189">
        <f>ROUND(E76*P76,2)</f>
        <v>0</v>
      </c>
      <c r="R76" s="189" t="s">
        <v>212</v>
      </c>
      <c r="S76" s="189" t="s">
        <v>115</v>
      </c>
      <c r="T76" s="189">
        <v>0</v>
      </c>
      <c r="U76" s="190">
        <f>ROUND(E76*T76,2)</f>
        <v>0</v>
      </c>
      <c r="V76" s="189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 t="s">
        <v>207</v>
      </c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 x14ac:dyDescent="0.2">
      <c r="A77" s="167">
        <v>24</v>
      </c>
      <c r="B77" s="177" t="s">
        <v>215</v>
      </c>
      <c r="C77" s="205" t="s">
        <v>216</v>
      </c>
      <c r="D77" s="179" t="s">
        <v>206</v>
      </c>
      <c r="E77" s="183">
        <v>19.836780000000001</v>
      </c>
      <c r="F77" s="188"/>
      <c r="G77" s="189">
        <f>ROUND(E77*F77,2)</f>
        <v>0</v>
      </c>
      <c r="H77" s="188"/>
      <c r="I77" s="189">
        <f>ROUND(E77*H77,2)</f>
        <v>0</v>
      </c>
      <c r="J77" s="188"/>
      <c r="K77" s="189">
        <f>ROUND(E77*J77,2)</f>
        <v>0</v>
      </c>
      <c r="L77" s="189">
        <v>21</v>
      </c>
      <c r="M77" s="189">
        <f>G77*(1+L77/100)</f>
        <v>0</v>
      </c>
      <c r="N77" s="189">
        <v>0</v>
      </c>
      <c r="O77" s="189">
        <f>ROUND(E77*N77,2)</f>
        <v>0</v>
      </c>
      <c r="P77" s="189">
        <v>0</v>
      </c>
      <c r="Q77" s="189">
        <f>ROUND(E77*P77,2)</f>
        <v>0</v>
      </c>
      <c r="R77" s="189"/>
      <c r="S77" s="189" t="s">
        <v>115</v>
      </c>
      <c r="T77" s="189">
        <v>0</v>
      </c>
      <c r="U77" s="190">
        <f>ROUND(E77*T77,2)</f>
        <v>0</v>
      </c>
      <c r="V77" s="189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 t="s">
        <v>207</v>
      </c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x14ac:dyDescent="0.2">
      <c r="A78" s="173" t="s">
        <v>109</v>
      </c>
      <c r="B78" s="178" t="s">
        <v>72</v>
      </c>
      <c r="C78" s="207" t="s">
        <v>73</v>
      </c>
      <c r="D78" s="181"/>
      <c r="E78" s="185"/>
      <c r="F78" s="191"/>
      <c r="G78" s="191">
        <f>SUMIF(AG79:AG79,"&lt;&gt;NOR",G79:G79)</f>
        <v>0</v>
      </c>
      <c r="H78" s="191"/>
      <c r="I78" s="191">
        <f>SUM(I79:I79)</f>
        <v>0</v>
      </c>
      <c r="J78" s="191"/>
      <c r="K78" s="191">
        <f>SUM(K79:K79)</f>
        <v>0</v>
      </c>
      <c r="L78" s="191"/>
      <c r="M78" s="191">
        <f>SUM(M79:M79)</f>
        <v>0</v>
      </c>
      <c r="N78" s="191"/>
      <c r="O78" s="191">
        <f>SUM(O79:O79)</f>
        <v>0</v>
      </c>
      <c r="P78" s="191"/>
      <c r="Q78" s="191">
        <f>SUM(Q79:Q79)</f>
        <v>0</v>
      </c>
      <c r="R78" s="191"/>
      <c r="S78" s="191"/>
      <c r="T78" s="191"/>
      <c r="U78" s="192">
        <f>SUM(U79:U79)</f>
        <v>8.6199999999999992</v>
      </c>
      <c r="V78" s="191"/>
      <c r="AG78" t="s">
        <v>110</v>
      </c>
    </row>
    <row r="79" spans="1:60" outlineLevel="1" x14ac:dyDescent="0.2">
      <c r="A79" s="167">
        <v>25</v>
      </c>
      <c r="B79" s="177" t="s">
        <v>217</v>
      </c>
      <c r="C79" s="205" t="s">
        <v>218</v>
      </c>
      <c r="D79" s="179" t="s">
        <v>206</v>
      </c>
      <c r="E79" s="183">
        <v>9.1823599999999992</v>
      </c>
      <c r="F79" s="188"/>
      <c r="G79" s="189">
        <f>ROUND(E79*F79,2)</f>
        <v>0</v>
      </c>
      <c r="H79" s="188"/>
      <c r="I79" s="189">
        <f>ROUND(E79*H79,2)</f>
        <v>0</v>
      </c>
      <c r="J79" s="188"/>
      <c r="K79" s="189">
        <f>ROUND(E79*J79,2)</f>
        <v>0</v>
      </c>
      <c r="L79" s="189">
        <v>21</v>
      </c>
      <c r="M79" s="189">
        <f>G79*(1+L79/100)</f>
        <v>0</v>
      </c>
      <c r="N79" s="189">
        <v>0</v>
      </c>
      <c r="O79" s="189">
        <f>ROUND(E79*N79,2)</f>
        <v>0</v>
      </c>
      <c r="P79" s="189">
        <v>0</v>
      </c>
      <c r="Q79" s="189">
        <f>ROUND(E79*P79,2)</f>
        <v>0</v>
      </c>
      <c r="R79" s="189" t="s">
        <v>131</v>
      </c>
      <c r="S79" s="189" t="s">
        <v>115</v>
      </c>
      <c r="T79" s="189">
        <v>0.9385</v>
      </c>
      <c r="U79" s="190">
        <f>ROUND(E79*T79,2)</f>
        <v>8.6199999999999992</v>
      </c>
      <c r="V79" s="189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 t="s">
        <v>219</v>
      </c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x14ac:dyDescent="0.2">
      <c r="A80" s="173" t="s">
        <v>109</v>
      </c>
      <c r="B80" s="178" t="s">
        <v>74</v>
      </c>
      <c r="C80" s="207" t="s">
        <v>75</v>
      </c>
      <c r="D80" s="181"/>
      <c r="E80" s="185"/>
      <c r="F80" s="191"/>
      <c r="G80" s="191">
        <f>SUMIF(AG81:AG87,"&lt;&gt;NOR",G81:G87)</f>
        <v>0</v>
      </c>
      <c r="H80" s="191"/>
      <c r="I80" s="191">
        <f>SUM(I81:I87)</f>
        <v>0</v>
      </c>
      <c r="J80" s="191"/>
      <c r="K80" s="191">
        <f>SUM(K81:K87)</f>
        <v>0</v>
      </c>
      <c r="L80" s="191"/>
      <c r="M80" s="191">
        <f>SUM(M81:M87)</f>
        <v>0</v>
      </c>
      <c r="N80" s="191"/>
      <c r="O80" s="191">
        <f>SUM(O81:O87)</f>
        <v>0.33</v>
      </c>
      <c r="P80" s="191"/>
      <c r="Q80" s="191">
        <f>SUM(Q81:Q87)</f>
        <v>0</v>
      </c>
      <c r="R80" s="191"/>
      <c r="S80" s="191"/>
      <c r="T80" s="191"/>
      <c r="U80" s="192">
        <f>SUM(U81:U87)</f>
        <v>88.960000000000008</v>
      </c>
      <c r="V80" s="191"/>
      <c r="AG80" t="s">
        <v>110</v>
      </c>
    </row>
    <row r="81" spans="1:60" ht="22.5" outlineLevel="1" x14ac:dyDescent="0.2">
      <c r="A81" s="167">
        <v>26</v>
      </c>
      <c r="B81" s="177" t="s">
        <v>220</v>
      </c>
      <c r="C81" s="205" t="s">
        <v>221</v>
      </c>
      <c r="D81" s="179" t="s">
        <v>187</v>
      </c>
      <c r="E81" s="183">
        <v>50.4</v>
      </c>
      <c r="F81" s="188"/>
      <c r="G81" s="189">
        <f>ROUND(E81*F81,2)</f>
        <v>0</v>
      </c>
      <c r="H81" s="188"/>
      <c r="I81" s="189">
        <f>ROUND(E81*H81,2)</f>
        <v>0</v>
      </c>
      <c r="J81" s="188"/>
      <c r="K81" s="189">
        <f>ROUND(E81*J81,2)</f>
        <v>0</v>
      </c>
      <c r="L81" s="189">
        <v>21</v>
      </c>
      <c r="M81" s="189">
        <f>G81*(1+L81/100)</f>
        <v>0</v>
      </c>
      <c r="N81" s="189">
        <v>3.6900000000000001E-3</v>
      </c>
      <c r="O81" s="189">
        <f>ROUND(E81*N81,2)</f>
        <v>0.19</v>
      </c>
      <c r="P81" s="189">
        <v>0</v>
      </c>
      <c r="Q81" s="189">
        <f>ROUND(E81*P81,2)</f>
        <v>0</v>
      </c>
      <c r="R81" s="189" t="s">
        <v>222</v>
      </c>
      <c r="S81" s="189" t="s">
        <v>115</v>
      </c>
      <c r="T81" s="189">
        <v>0.94499999999999995</v>
      </c>
      <c r="U81" s="190">
        <f>ROUND(E81*T81,2)</f>
        <v>47.63</v>
      </c>
      <c r="V81" s="189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 t="s">
        <v>123</v>
      </c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/>
      <c r="B82" s="177"/>
      <c r="C82" s="206" t="s">
        <v>223</v>
      </c>
      <c r="D82" s="180"/>
      <c r="E82" s="184">
        <v>50.4</v>
      </c>
      <c r="F82" s="189"/>
      <c r="G82" s="189"/>
      <c r="H82" s="189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90"/>
      <c r="V82" s="189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 t="s">
        <v>118</v>
      </c>
      <c r="AH82" s="166">
        <v>5</v>
      </c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ht="22.5" outlineLevel="1" x14ac:dyDescent="0.2">
      <c r="A83" s="167">
        <v>27</v>
      </c>
      <c r="B83" s="177" t="s">
        <v>224</v>
      </c>
      <c r="C83" s="205" t="s">
        <v>225</v>
      </c>
      <c r="D83" s="179" t="s">
        <v>187</v>
      </c>
      <c r="E83" s="183">
        <v>50.4</v>
      </c>
      <c r="F83" s="188"/>
      <c r="G83" s="189">
        <f>ROUND(E83*F83,2)</f>
        <v>0</v>
      </c>
      <c r="H83" s="188"/>
      <c r="I83" s="189">
        <f>ROUND(E83*H83,2)</f>
        <v>0</v>
      </c>
      <c r="J83" s="188"/>
      <c r="K83" s="189">
        <f>ROUND(E83*J83,2)</f>
        <v>0</v>
      </c>
      <c r="L83" s="189">
        <v>21</v>
      </c>
      <c r="M83" s="189">
        <f>G83*(1+L83/100)</f>
        <v>0</v>
      </c>
      <c r="N83" s="189">
        <v>2.7100000000000002E-3</v>
      </c>
      <c r="O83" s="189">
        <f>ROUND(E83*N83,2)</f>
        <v>0.14000000000000001</v>
      </c>
      <c r="P83" s="189">
        <v>0</v>
      </c>
      <c r="Q83" s="189">
        <f>ROUND(E83*P83,2)</f>
        <v>0</v>
      </c>
      <c r="R83" s="189" t="s">
        <v>222</v>
      </c>
      <c r="S83" s="189" t="s">
        <v>115</v>
      </c>
      <c r="T83" s="189">
        <v>0.78974999999999995</v>
      </c>
      <c r="U83" s="190">
        <f>ROUND(E83*T83,2)</f>
        <v>39.799999999999997</v>
      </c>
      <c r="V83" s="189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 t="s">
        <v>123</v>
      </c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/>
      <c r="B84" s="177"/>
      <c r="C84" s="206" t="s">
        <v>226</v>
      </c>
      <c r="D84" s="180"/>
      <c r="E84" s="184">
        <v>15.4</v>
      </c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90"/>
      <c r="V84" s="189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 t="s">
        <v>118</v>
      </c>
      <c r="AH84" s="166">
        <v>0</v>
      </c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 x14ac:dyDescent="0.2">
      <c r="A85" s="167"/>
      <c r="B85" s="177"/>
      <c r="C85" s="206" t="s">
        <v>227</v>
      </c>
      <c r="D85" s="180"/>
      <c r="E85" s="184">
        <v>22.4</v>
      </c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90"/>
      <c r="V85" s="189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 t="s">
        <v>118</v>
      </c>
      <c r="AH85" s="166">
        <v>0</v>
      </c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 x14ac:dyDescent="0.2">
      <c r="A86" s="167"/>
      <c r="B86" s="177"/>
      <c r="C86" s="206" t="s">
        <v>228</v>
      </c>
      <c r="D86" s="180"/>
      <c r="E86" s="184">
        <v>12.6</v>
      </c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90"/>
      <c r="V86" s="189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 t="s">
        <v>118</v>
      </c>
      <c r="AH86" s="166">
        <v>0</v>
      </c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 x14ac:dyDescent="0.2">
      <c r="A87" s="167">
        <v>28</v>
      </c>
      <c r="B87" s="177" t="s">
        <v>229</v>
      </c>
      <c r="C87" s="205" t="s">
        <v>230</v>
      </c>
      <c r="D87" s="179" t="s">
        <v>206</v>
      </c>
      <c r="E87" s="183">
        <v>0.32256000000000001</v>
      </c>
      <c r="F87" s="188"/>
      <c r="G87" s="189">
        <f>ROUND(E87*F87,2)</f>
        <v>0</v>
      </c>
      <c r="H87" s="188"/>
      <c r="I87" s="189">
        <f>ROUND(E87*H87,2)</f>
        <v>0</v>
      </c>
      <c r="J87" s="188"/>
      <c r="K87" s="189">
        <f>ROUND(E87*J87,2)</f>
        <v>0</v>
      </c>
      <c r="L87" s="189">
        <v>21</v>
      </c>
      <c r="M87" s="189">
        <f>G87*(1+L87/100)</f>
        <v>0</v>
      </c>
      <c r="N87" s="189">
        <v>0</v>
      </c>
      <c r="O87" s="189">
        <f>ROUND(E87*N87,2)</f>
        <v>0</v>
      </c>
      <c r="P87" s="189">
        <v>0</v>
      </c>
      <c r="Q87" s="189">
        <f>ROUND(E87*P87,2)</f>
        <v>0</v>
      </c>
      <c r="R87" s="189" t="s">
        <v>222</v>
      </c>
      <c r="S87" s="189" t="s">
        <v>115</v>
      </c>
      <c r="T87" s="189">
        <v>4.7370000000000001</v>
      </c>
      <c r="U87" s="190">
        <f>ROUND(E87*T87,2)</f>
        <v>1.53</v>
      </c>
      <c r="V87" s="189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 t="s">
        <v>219</v>
      </c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x14ac:dyDescent="0.2">
      <c r="A88" s="173" t="s">
        <v>109</v>
      </c>
      <c r="B88" s="178" t="s">
        <v>76</v>
      </c>
      <c r="C88" s="207" t="s">
        <v>77</v>
      </c>
      <c r="D88" s="181"/>
      <c r="E88" s="185"/>
      <c r="F88" s="191"/>
      <c r="G88" s="191">
        <f>SUMIF(AG89:AG101,"&lt;&gt;NOR",G89:G101)</f>
        <v>0</v>
      </c>
      <c r="H88" s="191"/>
      <c r="I88" s="191">
        <f>SUM(I89:I101)</f>
        <v>0</v>
      </c>
      <c r="J88" s="191"/>
      <c r="K88" s="191">
        <f>SUM(K89:K101)</f>
        <v>0</v>
      </c>
      <c r="L88" s="191"/>
      <c r="M88" s="191">
        <f>SUM(M89:M101)</f>
        <v>0</v>
      </c>
      <c r="N88" s="191"/>
      <c r="O88" s="191">
        <f>SUM(O89:O101)</f>
        <v>18.27</v>
      </c>
      <c r="P88" s="191"/>
      <c r="Q88" s="191">
        <f>SUM(Q89:Q101)</f>
        <v>0</v>
      </c>
      <c r="R88" s="191"/>
      <c r="S88" s="191"/>
      <c r="T88" s="191"/>
      <c r="U88" s="192">
        <f>SUM(U89:U101)</f>
        <v>44.71</v>
      </c>
      <c r="V88" s="191"/>
      <c r="AG88" t="s">
        <v>110</v>
      </c>
    </row>
    <row r="89" spans="1:60" ht="22.5" outlineLevel="1" x14ac:dyDescent="0.2">
      <c r="A89" s="167">
        <v>29</v>
      </c>
      <c r="B89" s="177" t="s">
        <v>231</v>
      </c>
      <c r="C89" s="205" t="s">
        <v>232</v>
      </c>
      <c r="D89" s="179" t="s">
        <v>233</v>
      </c>
      <c r="E89" s="183">
        <v>11</v>
      </c>
      <c r="F89" s="188"/>
      <c r="G89" s="189">
        <f>ROUND(E89*F89,2)</f>
        <v>0</v>
      </c>
      <c r="H89" s="188"/>
      <c r="I89" s="189">
        <f>ROUND(E89*H89,2)</f>
        <v>0</v>
      </c>
      <c r="J89" s="188"/>
      <c r="K89" s="189">
        <f>ROUND(E89*J89,2)</f>
        <v>0</v>
      </c>
      <c r="L89" s="189">
        <v>21</v>
      </c>
      <c r="M89" s="189">
        <f>G89*(1+L89/100)</f>
        <v>0</v>
      </c>
      <c r="N89" s="189">
        <v>0.5</v>
      </c>
      <c r="O89" s="189">
        <f>ROUND(E89*N89,2)</f>
        <v>5.5</v>
      </c>
      <c r="P89" s="189">
        <v>0</v>
      </c>
      <c r="Q89" s="189">
        <f>ROUND(E89*P89,2)</f>
        <v>0</v>
      </c>
      <c r="R89" s="189"/>
      <c r="S89" s="189" t="s">
        <v>159</v>
      </c>
      <c r="T89" s="189">
        <v>0</v>
      </c>
      <c r="U89" s="190">
        <f>ROUND(E89*T89,2)</f>
        <v>0</v>
      </c>
      <c r="V89" s="189"/>
      <c r="W89" s="166"/>
      <c r="X89" s="166"/>
      <c r="Y89" s="166"/>
      <c r="Z89" s="166"/>
      <c r="AA89" s="166"/>
      <c r="AB89" s="166"/>
      <c r="AC89" s="166"/>
      <c r="AD89" s="166"/>
      <c r="AE89" s="166"/>
      <c r="AF89" s="166"/>
      <c r="AG89" s="166" t="s">
        <v>150</v>
      </c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/>
      <c r="B90" s="177"/>
      <c r="C90" s="206" t="s">
        <v>133</v>
      </c>
      <c r="D90" s="180"/>
      <c r="E90" s="184">
        <v>11</v>
      </c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189"/>
      <c r="U90" s="190"/>
      <c r="V90" s="189"/>
      <c r="W90" s="166"/>
      <c r="X90" s="166"/>
      <c r="Y90" s="166"/>
      <c r="Z90" s="166"/>
      <c r="AA90" s="166"/>
      <c r="AB90" s="166"/>
      <c r="AC90" s="166"/>
      <c r="AD90" s="166"/>
      <c r="AE90" s="166"/>
      <c r="AF90" s="166"/>
      <c r="AG90" s="166" t="s">
        <v>118</v>
      </c>
      <c r="AH90" s="166">
        <v>0</v>
      </c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ht="22.5" outlineLevel="1" x14ac:dyDescent="0.2">
      <c r="A91" s="167">
        <v>30</v>
      </c>
      <c r="B91" s="177" t="s">
        <v>234</v>
      </c>
      <c r="C91" s="205" t="s">
        <v>235</v>
      </c>
      <c r="D91" s="179" t="s">
        <v>233</v>
      </c>
      <c r="E91" s="183">
        <v>16</v>
      </c>
      <c r="F91" s="188"/>
      <c r="G91" s="189">
        <f>ROUND(E91*F91,2)</f>
        <v>0</v>
      </c>
      <c r="H91" s="188"/>
      <c r="I91" s="189">
        <f>ROUND(E91*H91,2)</f>
        <v>0</v>
      </c>
      <c r="J91" s="188"/>
      <c r="K91" s="189">
        <f>ROUND(E91*J91,2)</f>
        <v>0</v>
      </c>
      <c r="L91" s="189">
        <v>21</v>
      </c>
      <c r="M91" s="189">
        <f>G91*(1+L91/100)</f>
        <v>0</v>
      </c>
      <c r="N91" s="189">
        <v>0.5</v>
      </c>
      <c r="O91" s="189">
        <f>ROUND(E91*N91,2)</f>
        <v>8</v>
      </c>
      <c r="P91" s="189">
        <v>0</v>
      </c>
      <c r="Q91" s="189">
        <f>ROUND(E91*P91,2)</f>
        <v>0</v>
      </c>
      <c r="R91" s="189"/>
      <c r="S91" s="189" t="s">
        <v>159</v>
      </c>
      <c r="T91" s="189">
        <v>0</v>
      </c>
      <c r="U91" s="190">
        <f>ROUND(E91*T91,2)</f>
        <v>0</v>
      </c>
      <c r="V91" s="189"/>
      <c r="W91" s="166"/>
      <c r="X91" s="166"/>
      <c r="Y91" s="166"/>
      <c r="Z91" s="166"/>
      <c r="AA91" s="166"/>
      <c r="AB91" s="166"/>
      <c r="AC91" s="166"/>
      <c r="AD91" s="166"/>
      <c r="AE91" s="166"/>
      <c r="AF91" s="166"/>
      <c r="AG91" s="166" t="s">
        <v>150</v>
      </c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/>
      <c r="B92" s="177"/>
      <c r="C92" s="206" t="s">
        <v>134</v>
      </c>
      <c r="D92" s="180"/>
      <c r="E92" s="184">
        <v>16</v>
      </c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90"/>
      <c r="V92" s="189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6" t="s">
        <v>118</v>
      </c>
      <c r="AH92" s="166">
        <v>0</v>
      </c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ht="22.5" outlineLevel="1" x14ac:dyDescent="0.2">
      <c r="A93" s="167">
        <v>31</v>
      </c>
      <c r="B93" s="177" t="s">
        <v>236</v>
      </c>
      <c r="C93" s="205" t="s">
        <v>237</v>
      </c>
      <c r="D93" s="179" t="s">
        <v>233</v>
      </c>
      <c r="E93" s="183">
        <v>9</v>
      </c>
      <c r="F93" s="188"/>
      <c r="G93" s="189">
        <f>ROUND(E93*F93,2)</f>
        <v>0</v>
      </c>
      <c r="H93" s="188"/>
      <c r="I93" s="189">
        <f>ROUND(E93*H93,2)</f>
        <v>0</v>
      </c>
      <c r="J93" s="188"/>
      <c r="K93" s="189">
        <f>ROUND(E93*J93,2)</f>
        <v>0</v>
      </c>
      <c r="L93" s="189">
        <v>21</v>
      </c>
      <c r="M93" s="189">
        <f>G93*(1+L93/100)</f>
        <v>0</v>
      </c>
      <c r="N93" s="189">
        <v>0.5</v>
      </c>
      <c r="O93" s="189">
        <f>ROUND(E93*N93,2)</f>
        <v>4.5</v>
      </c>
      <c r="P93" s="189">
        <v>0</v>
      </c>
      <c r="Q93" s="189">
        <f>ROUND(E93*P93,2)</f>
        <v>0</v>
      </c>
      <c r="R93" s="189"/>
      <c r="S93" s="189" t="s">
        <v>159</v>
      </c>
      <c r="T93" s="189">
        <v>0</v>
      </c>
      <c r="U93" s="190">
        <f>ROUND(E93*T93,2)</f>
        <v>0</v>
      </c>
      <c r="V93" s="189"/>
      <c r="W93" s="166"/>
      <c r="X93" s="166"/>
      <c r="Y93" s="166"/>
      <c r="Z93" s="166"/>
      <c r="AA93" s="166"/>
      <c r="AB93" s="166"/>
      <c r="AC93" s="166"/>
      <c r="AD93" s="166"/>
      <c r="AE93" s="166"/>
      <c r="AF93" s="166"/>
      <c r="AG93" s="166" t="s">
        <v>150</v>
      </c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 x14ac:dyDescent="0.2">
      <c r="A94" s="167"/>
      <c r="B94" s="177"/>
      <c r="C94" s="206" t="s">
        <v>135</v>
      </c>
      <c r="D94" s="180"/>
      <c r="E94" s="184">
        <v>9</v>
      </c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89"/>
      <c r="U94" s="190"/>
      <c r="V94" s="189"/>
      <c r="W94" s="166"/>
      <c r="X94" s="166"/>
      <c r="Y94" s="166"/>
      <c r="Z94" s="166"/>
      <c r="AA94" s="166"/>
      <c r="AB94" s="166"/>
      <c r="AC94" s="166"/>
      <c r="AD94" s="166"/>
      <c r="AE94" s="166"/>
      <c r="AF94" s="166"/>
      <c r="AG94" s="166" t="s">
        <v>118</v>
      </c>
      <c r="AH94" s="166">
        <v>0</v>
      </c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 x14ac:dyDescent="0.2">
      <c r="A95" s="167">
        <v>32</v>
      </c>
      <c r="B95" s="177" t="s">
        <v>238</v>
      </c>
      <c r="C95" s="205" t="s">
        <v>239</v>
      </c>
      <c r="D95" s="179" t="s">
        <v>187</v>
      </c>
      <c r="E95" s="183">
        <v>54</v>
      </c>
      <c r="F95" s="188"/>
      <c r="G95" s="189">
        <f>ROUND(E95*F95,2)</f>
        <v>0</v>
      </c>
      <c r="H95" s="188"/>
      <c r="I95" s="189">
        <f>ROUND(E95*H95,2)</f>
        <v>0</v>
      </c>
      <c r="J95" s="188"/>
      <c r="K95" s="189">
        <f>ROUND(E95*J95,2)</f>
        <v>0</v>
      </c>
      <c r="L95" s="189">
        <v>21</v>
      </c>
      <c r="M95" s="189">
        <f>G95*(1+L95/100)</f>
        <v>0</v>
      </c>
      <c r="N95" s="189">
        <v>5.0000000000000001E-3</v>
      </c>
      <c r="O95" s="189">
        <f>ROUND(E95*N95,2)</f>
        <v>0.27</v>
      </c>
      <c r="P95" s="189">
        <v>0</v>
      </c>
      <c r="Q95" s="189">
        <f>ROUND(E95*P95,2)</f>
        <v>0</v>
      </c>
      <c r="R95" s="189"/>
      <c r="S95" s="189" t="s">
        <v>159</v>
      </c>
      <c r="T95" s="189">
        <v>0</v>
      </c>
      <c r="U95" s="190">
        <f>ROUND(E95*T95,2)</f>
        <v>0</v>
      </c>
      <c r="V95" s="189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 t="s">
        <v>123</v>
      </c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/>
      <c r="B96" s="177"/>
      <c r="C96" s="206" t="s">
        <v>240</v>
      </c>
      <c r="D96" s="180"/>
      <c r="E96" s="184">
        <v>54</v>
      </c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90"/>
      <c r="V96" s="189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6" t="s">
        <v>118</v>
      </c>
      <c r="AH96" s="166">
        <v>5</v>
      </c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ht="22.5" outlineLevel="1" x14ac:dyDescent="0.2">
      <c r="A97" s="167">
        <v>33</v>
      </c>
      <c r="B97" s="177" t="s">
        <v>241</v>
      </c>
      <c r="C97" s="205" t="s">
        <v>242</v>
      </c>
      <c r="D97" s="179" t="s">
        <v>243</v>
      </c>
      <c r="E97" s="183">
        <v>31</v>
      </c>
      <c r="F97" s="188"/>
      <c r="G97" s="189">
        <f>ROUND(E97*F97,2)</f>
        <v>0</v>
      </c>
      <c r="H97" s="188"/>
      <c r="I97" s="189">
        <f>ROUND(E97*H97,2)</f>
        <v>0</v>
      </c>
      <c r="J97" s="188"/>
      <c r="K97" s="189">
        <f>ROUND(E97*J97,2)</f>
        <v>0</v>
      </c>
      <c r="L97" s="189">
        <v>21</v>
      </c>
      <c r="M97" s="189">
        <f>G97*(1+L97/100)</f>
        <v>0</v>
      </c>
      <c r="N97" s="189">
        <v>0</v>
      </c>
      <c r="O97" s="189">
        <f>ROUND(E97*N97,2)</f>
        <v>0</v>
      </c>
      <c r="P97" s="189">
        <v>0</v>
      </c>
      <c r="Q97" s="189">
        <f>ROUND(E97*P97,2)</f>
        <v>0</v>
      </c>
      <c r="R97" s="189"/>
      <c r="S97" s="189" t="s">
        <v>159</v>
      </c>
      <c r="T97" s="189">
        <v>0</v>
      </c>
      <c r="U97" s="190">
        <f>ROUND(E97*T97,2)</f>
        <v>0</v>
      </c>
      <c r="V97" s="189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6" t="s">
        <v>123</v>
      </c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167"/>
      <c r="B98" s="177"/>
      <c r="C98" s="206" t="s">
        <v>244</v>
      </c>
      <c r="D98" s="180"/>
      <c r="E98" s="184">
        <v>12</v>
      </c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90"/>
      <c r="V98" s="189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 t="s">
        <v>118</v>
      </c>
      <c r="AH98" s="166">
        <v>0</v>
      </c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 x14ac:dyDescent="0.2">
      <c r="A99" s="167"/>
      <c r="B99" s="177"/>
      <c r="C99" s="206" t="s">
        <v>245</v>
      </c>
      <c r="D99" s="180"/>
      <c r="E99" s="184">
        <v>18</v>
      </c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90"/>
      <c r="V99" s="189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6" t="s">
        <v>118</v>
      </c>
      <c r="AH99" s="166">
        <v>0</v>
      </c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 x14ac:dyDescent="0.2">
      <c r="A100" s="167"/>
      <c r="B100" s="177"/>
      <c r="C100" s="206" t="s">
        <v>246</v>
      </c>
      <c r="D100" s="180"/>
      <c r="E100" s="184">
        <v>1</v>
      </c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90"/>
      <c r="V100" s="189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6" t="s">
        <v>118</v>
      </c>
      <c r="AH100" s="166">
        <v>0</v>
      </c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 x14ac:dyDescent="0.2">
      <c r="A101" s="167">
        <v>34</v>
      </c>
      <c r="B101" s="177" t="s">
        <v>247</v>
      </c>
      <c r="C101" s="205" t="s">
        <v>248</v>
      </c>
      <c r="D101" s="179" t="s">
        <v>206</v>
      </c>
      <c r="E101" s="183">
        <v>18.27</v>
      </c>
      <c r="F101" s="188"/>
      <c r="G101" s="189">
        <f>ROUND(E101*F101,2)</f>
        <v>0</v>
      </c>
      <c r="H101" s="188"/>
      <c r="I101" s="189">
        <f>ROUND(E101*H101,2)</f>
        <v>0</v>
      </c>
      <c r="J101" s="188"/>
      <c r="K101" s="189">
        <f>ROUND(E101*J101,2)</f>
        <v>0</v>
      </c>
      <c r="L101" s="189">
        <v>21</v>
      </c>
      <c r="M101" s="189">
        <f>G101*(1+L101/100)</f>
        <v>0</v>
      </c>
      <c r="N101" s="189">
        <v>0</v>
      </c>
      <c r="O101" s="189">
        <f>ROUND(E101*N101,2)</f>
        <v>0</v>
      </c>
      <c r="P101" s="189">
        <v>0</v>
      </c>
      <c r="Q101" s="189">
        <f>ROUND(E101*P101,2)</f>
        <v>0</v>
      </c>
      <c r="R101" s="189" t="s">
        <v>249</v>
      </c>
      <c r="S101" s="189" t="s">
        <v>115</v>
      </c>
      <c r="T101" s="189">
        <v>2.4470000000000001</v>
      </c>
      <c r="U101" s="190">
        <f>ROUND(E101*T101,2)</f>
        <v>44.71</v>
      </c>
      <c r="V101" s="189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6"/>
      <c r="AG101" s="166" t="s">
        <v>219</v>
      </c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x14ac:dyDescent="0.2">
      <c r="A102" s="173" t="s">
        <v>109</v>
      </c>
      <c r="B102" s="178" t="s">
        <v>78</v>
      </c>
      <c r="C102" s="207" t="s">
        <v>79</v>
      </c>
      <c r="D102" s="181"/>
      <c r="E102" s="185"/>
      <c r="F102" s="191"/>
      <c r="G102" s="191">
        <f>SUMIF(AG103:AG111,"&lt;&gt;NOR",G103:G111)</f>
        <v>0</v>
      </c>
      <c r="H102" s="191"/>
      <c r="I102" s="191">
        <f>SUM(I103:I111)</f>
        <v>0</v>
      </c>
      <c r="J102" s="191"/>
      <c r="K102" s="191">
        <f>SUM(K103:K111)</f>
        <v>0</v>
      </c>
      <c r="L102" s="191"/>
      <c r="M102" s="191">
        <f>SUM(M103:M111)</f>
        <v>0</v>
      </c>
      <c r="N102" s="191"/>
      <c r="O102" s="191">
        <f>SUM(O103:O111)</f>
        <v>0.02</v>
      </c>
      <c r="P102" s="191"/>
      <c r="Q102" s="191">
        <f>SUM(Q103:Q111)</f>
        <v>3</v>
      </c>
      <c r="R102" s="191"/>
      <c r="S102" s="191"/>
      <c r="T102" s="191"/>
      <c r="U102" s="192">
        <f>SUM(U103:U111)</f>
        <v>3.4599999999999995</v>
      </c>
      <c r="V102" s="191"/>
      <c r="AG102" t="s">
        <v>110</v>
      </c>
    </row>
    <row r="103" spans="1:60" outlineLevel="1" x14ac:dyDescent="0.2">
      <c r="A103" s="167">
        <v>35</v>
      </c>
      <c r="B103" s="177" t="s">
        <v>250</v>
      </c>
      <c r="C103" s="205" t="s">
        <v>251</v>
      </c>
      <c r="D103" s="179" t="s">
        <v>252</v>
      </c>
      <c r="E103" s="183">
        <v>15</v>
      </c>
      <c r="F103" s="188"/>
      <c r="G103" s="189">
        <f>ROUND(E103*F103,2)</f>
        <v>0</v>
      </c>
      <c r="H103" s="188"/>
      <c r="I103" s="189">
        <f>ROUND(E103*H103,2)</f>
        <v>0</v>
      </c>
      <c r="J103" s="188"/>
      <c r="K103" s="189">
        <f>ROUND(E103*J103,2)</f>
        <v>0</v>
      </c>
      <c r="L103" s="189">
        <v>21</v>
      </c>
      <c r="M103" s="189">
        <f>G103*(1+L103/100)</f>
        <v>0</v>
      </c>
      <c r="N103" s="189">
        <v>1E-3</v>
      </c>
      <c r="O103" s="189">
        <f>ROUND(E103*N103,2)</f>
        <v>0.02</v>
      </c>
      <c r="P103" s="189">
        <v>0</v>
      </c>
      <c r="Q103" s="189">
        <f>ROUND(E103*P103,2)</f>
        <v>0</v>
      </c>
      <c r="R103" s="189" t="s">
        <v>253</v>
      </c>
      <c r="S103" s="189" t="s">
        <v>115</v>
      </c>
      <c r="T103" s="189">
        <v>0.221</v>
      </c>
      <c r="U103" s="190">
        <f>ROUND(E103*T103,2)</f>
        <v>3.32</v>
      </c>
      <c r="V103" s="189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 t="s">
        <v>123</v>
      </c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/>
      <c r="B104" s="177"/>
      <c r="C104" s="206" t="s">
        <v>254</v>
      </c>
      <c r="D104" s="180"/>
      <c r="E104" s="184">
        <v>15</v>
      </c>
      <c r="F104" s="189"/>
      <c r="G104" s="189"/>
      <c r="H104" s="189"/>
      <c r="I104" s="189"/>
      <c r="J104" s="189"/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90"/>
      <c r="V104" s="189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6"/>
      <c r="AG104" s="166" t="s">
        <v>118</v>
      </c>
      <c r="AH104" s="166">
        <v>0</v>
      </c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 x14ac:dyDescent="0.2">
      <c r="A105" s="167">
        <v>36</v>
      </c>
      <c r="B105" s="177" t="s">
        <v>255</v>
      </c>
      <c r="C105" s="205" t="s">
        <v>256</v>
      </c>
      <c r="D105" s="179" t="s">
        <v>130</v>
      </c>
      <c r="E105" s="183">
        <v>1</v>
      </c>
      <c r="F105" s="188"/>
      <c r="G105" s="189">
        <f>ROUND(E105*F105,2)</f>
        <v>0</v>
      </c>
      <c r="H105" s="188"/>
      <c r="I105" s="189">
        <f>ROUND(E105*H105,2)</f>
        <v>0</v>
      </c>
      <c r="J105" s="188"/>
      <c r="K105" s="189">
        <f>ROUND(E105*J105,2)</f>
        <v>0</v>
      </c>
      <c r="L105" s="189">
        <v>21</v>
      </c>
      <c r="M105" s="189">
        <f>G105*(1+L105/100)</f>
        <v>0</v>
      </c>
      <c r="N105" s="189">
        <v>0</v>
      </c>
      <c r="O105" s="189">
        <f>ROUND(E105*N105,2)</f>
        <v>0</v>
      </c>
      <c r="P105" s="189">
        <v>3</v>
      </c>
      <c r="Q105" s="189">
        <f>ROUND(E105*P105,2)</f>
        <v>3</v>
      </c>
      <c r="R105" s="189"/>
      <c r="S105" s="189" t="s">
        <v>159</v>
      </c>
      <c r="T105" s="189">
        <v>0</v>
      </c>
      <c r="U105" s="190">
        <f>ROUND(E105*T105,2)</f>
        <v>0</v>
      </c>
      <c r="V105" s="189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6"/>
      <c r="AG105" s="166" t="s">
        <v>123</v>
      </c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 x14ac:dyDescent="0.2">
      <c r="A106" s="167"/>
      <c r="B106" s="177"/>
      <c r="C106" s="206" t="s">
        <v>257</v>
      </c>
      <c r="D106" s="180"/>
      <c r="E106" s="184">
        <v>1</v>
      </c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90"/>
      <c r="V106" s="189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6"/>
      <c r="AG106" s="166" t="s">
        <v>118</v>
      </c>
      <c r="AH106" s="166">
        <v>0</v>
      </c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ht="22.5" outlineLevel="1" x14ac:dyDescent="0.2">
      <c r="A107" s="167">
        <v>37</v>
      </c>
      <c r="B107" s="177" t="s">
        <v>258</v>
      </c>
      <c r="C107" s="205" t="s">
        <v>259</v>
      </c>
      <c r="D107" s="179" t="s">
        <v>260</v>
      </c>
      <c r="E107" s="183">
        <v>0.02</v>
      </c>
      <c r="F107" s="188"/>
      <c r="G107" s="189">
        <f>ROUND(E107*F107,2)</f>
        <v>0</v>
      </c>
      <c r="H107" s="188"/>
      <c r="I107" s="189">
        <f>ROUND(E107*H107,2)</f>
        <v>0</v>
      </c>
      <c r="J107" s="188"/>
      <c r="K107" s="189">
        <f>ROUND(E107*J107,2)</f>
        <v>0</v>
      </c>
      <c r="L107" s="189">
        <v>21</v>
      </c>
      <c r="M107" s="189">
        <f>G107*(1+L107/100)</f>
        <v>0</v>
      </c>
      <c r="N107" s="189">
        <v>0</v>
      </c>
      <c r="O107" s="189">
        <f>ROUND(E107*N107,2)</f>
        <v>0</v>
      </c>
      <c r="P107" s="189">
        <v>2.3E-3</v>
      </c>
      <c r="Q107" s="189">
        <f>ROUND(E107*P107,2)</f>
        <v>0</v>
      </c>
      <c r="R107" s="189"/>
      <c r="S107" s="189" t="s">
        <v>159</v>
      </c>
      <c r="T107" s="189">
        <v>4.2504999999999997</v>
      </c>
      <c r="U107" s="190">
        <f>ROUND(E107*T107,2)</f>
        <v>0.09</v>
      </c>
      <c r="V107" s="189"/>
      <c r="W107" s="166"/>
      <c r="X107" s="166"/>
      <c r="Y107" s="166"/>
      <c r="Z107" s="166"/>
      <c r="AA107" s="166"/>
      <c r="AB107" s="166"/>
      <c r="AC107" s="166"/>
      <c r="AD107" s="166"/>
      <c r="AE107" s="166"/>
      <c r="AF107" s="166"/>
      <c r="AG107" s="166" t="s">
        <v>123</v>
      </c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 x14ac:dyDescent="0.2">
      <c r="A108" s="167"/>
      <c r="B108" s="177"/>
      <c r="C108" s="206" t="s">
        <v>261</v>
      </c>
      <c r="D108" s="180"/>
      <c r="E108" s="184">
        <v>0.02</v>
      </c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P108" s="189"/>
      <c r="Q108" s="189"/>
      <c r="R108" s="189"/>
      <c r="S108" s="189"/>
      <c r="T108" s="189"/>
      <c r="U108" s="190"/>
      <c r="V108" s="189"/>
      <c r="W108" s="166"/>
      <c r="X108" s="166"/>
      <c r="Y108" s="166"/>
      <c r="Z108" s="166"/>
      <c r="AA108" s="166"/>
      <c r="AB108" s="166"/>
      <c r="AC108" s="166"/>
      <c r="AD108" s="166"/>
      <c r="AE108" s="166"/>
      <c r="AF108" s="166"/>
      <c r="AG108" s="166" t="s">
        <v>118</v>
      </c>
      <c r="AH108" s="166">
        <v>0</v>
      </c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>
        <v>38</v>
      </c>
      <c r="B109" s="177" t="s">
        <v>262</v>
      </c>
      <c r="C109" s="205" t="s">
        <v>263</v>
      </c>
      <c r="D109" s="179" t="s">
        <v>130</v>
      </c>
      <c r="E109" s="183">
        <v>10</v>
      </c>
      <c r="F109" s="188"/>
      <c r="G109" s="189">
        <f>ROUND(E109*F109,2)</f>
        <v>0</v>
      </c>
      <c r="H109" s="188"/>
      <c r="I109" s="189">
        <f>ROUND(E109*H109,2)</f>
        <v>0</v>
      </c>
      <c r="J109" s="188"/>
      <c r="K109" s="189">
        <f>ROUND(E109*J109,2)</f>
        <v>0</v>
      </c>
      <c r="L109" s="189">
        <v>21</v>
      </c>
      <c r="M109" s="189">
        <f>G109*(1+L109/100)</f>
        <v>0</v>
      </c>
      <c r="N109" s="189">
        <v>0</v>
      </c>
      <c r="O109" s="189">
        <f>ROUND(E109*N109,2)</f>
        <v>0</v>
      </c>
      <c r="P109" s="189">
        <v>0</v>
      </c>
      <c r="Q109" s="189">
        <f>ROUND(E109*P109,2)</f>
        <v>0</v>
      </c>
      <c r="R109" s="189" t="s">
        <v>264</v>
      </c>
      <c r="S109" s="189" t="s">
        <v>115</v>
      </c>
      <c r="T109" s="189">
        <v>0</v>
      </c>
      <c r="U109" s="190">
        <f>ROUND(E109*T109,2)</f>
        <v>0</v>
      </c>
      <c r="V109" s="189"/>
      <c r="W109" s="166"/>
      <c r="X109" s="166"/>
      <c r="Y109" s="166"/>
      <c r="Z109" s="166"/>
      <c r="AA109" s="166"/>
      <c r="AB109" s="166"/>
      <c r="AC109" s="166"/>
      <c r="AD109" s="166"/>
      <c r="AE109" s="166"/>
      <c r="AF109" s="166"/>
      <c r="AG109" s="166" t="s">
        <v>265</v>
      </c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 x14ac:dyDescent="0.2">
      <c r="A110" s="167"/>
      <c r="B110" s="177"/>
      <c r="C110" s="206" t="s">
        <v>266</v>
      </c>
      <c r="D110" s="180"/>
      <c r="E110" s="184">
        <v>10</v>
      </c>
      <c r="F110" s="189"/>
      <c r="G110" s="189"/>
      <c r="H110" s="189"/>
      <c r="I110" s="189"/>
      <c r="J110" s="189"/>
      <c r="K110" s="189"/>
      <c r="L110" s="189"/>
      <c r="M110" s="189"/>
      <c r="N110" s="189"/>
      <c r="O110" s="189"/>
      <c r="P110" s="189"/>
      <c r="Q110" s="189"/>
      <c r="R110" s="189"/>
      <c r="S110" s="189"/>
      <c r="T110" s="189"/>
      <c r="U110" s="190"/>
      <c r="V110" s="189"/>
      <c r="W110" s="166"/>
      <c r="X110" s="166"/>
      <c r="Y110" s="166"/>
      <c r="Z110" s="166"/>
      <c r="AA110" s="166"/>
      <c r="AB110" s="166"/>
      <c r="AC110" s="166"/>
      <c r="AD110" s="166"/>
      <c r="AE110" s="166"/>
      <c r="AF110" s="166"/>
      <c r="AG110" s="166" t="s">
        <v>118</v>
      </c>
      <c r="AH110" s="166">
        <v>0</v>
      </c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 x14ac:dyDescent="0.2">
      <c r="A111" s="167">
        <v>39</v>
      </c>
      <c r="B111" s="177" t="s">
        <v>267</v>
      </c>
      <c r="C111" s="205" t="s">
        <v>268</v>
      </c>
      <c r="D111" s="179" t="s">
        <v>206</v>
      </c>
      <c r="E111" s="183">
        <v>1.4999999999999999E-2</v>
      </c>
      <c r="F111" s="188"/>
      <c r="G111" s="189">
        <f>ROUND(E111*F111,2)</f>
        <v>0</v>
      </c>
      <c r="H111" s="188"/>
      <c r="I111" s="189">
        <f>ROUND(E111*H111,2)</f>
        <v>0</v>
      </c>
      <c r="J111" s="188"/>
      <c r="K111" s="189">
        <f>ROUND(E111*J111,2)</f>
        <v>0</v>
      </c>
      <c r="L111" s="189">
        <v>21</v>
      </c>
      <c r="M111" s="189">
        <f>G111*(1+L111/100)</f>
        <v>0</v>
      </c>
      <c r="N111" s="189">
        <v>0</v>
      </c>
      <c r="O111" s="189">
        <f>ROUND(E111*N111,2)</f>
        <v>0</v>
      </c>
      <c r="P111" s="189">
        <v>0</v>
      </c>
      <c r="Q111" s="189">
        <f>ROUND(E111*P111,2)</f>
        <v>0</v>
      </c>
      <c r="R111" s="189" t="s">
        <v>253</v>
      </c>
      <c r="S111" s="189" t="s">
        <v>115</v>
      </c>
      <c r="T111" s="189">
        <v>3.327</v>
      </c>
      <c r="U111" s="190">
        <f>ROUND(E111*T111,2)</f>
        <v>0.05</v>
      </c>
      <c r="V111" s="189"/>
      <c r="W111" s="166"/>
      <c r="X111" s="166"/>
      <c r="Y111" s="166"/>
      <c r="Z111" s="166"/>
      <c r="AA111" s="166"/>
      <c r="AB111" s="166"/>
      <c r="AC111" s="166"/>
      <c r="AD111" s="166"/>
      <c r="AE111" s="166"/>
      <c r="AF111" s="166"/>
      <c r="AG111" s="166" t="s">
        <v>219</v>
      </c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x14ac:dyDescent="0.2">
      <c r="A112" s="173" t="s">
        <v>109</v>
      </c>
      <c r="B112" s="178" t="s">
        <v>80</v>
      </c>
      <c r="C112" s="207" t="s">
        <v>81</v>
      </c>
      <c r="D112" s="181"/>
      <c r="E112" s="185"/>
      <c r="F112" s="191"/>
      <c r="G112" s="191">
        <f>SUMIF(AG113:AG118,"&lt;&gt;NOR",G113:G118)</f>
        <v>0</v>
      </c>
      <c r="H112" s="191"/>
      <c r="I112" s="191">
        <f>SUM(I113:I118)</f>
        <v>0</v>
      </c>
      <c r="J112" s="191"/>
      <c r="K112" s="191">
        <f>SUM(K113:K118)</f>
        <v>0</v>
      </c>
      <c r="L112" s="191"/>
      <c r="M112" s="191">
        <f>SUM(M113:M118)</f>
        <v>0</v>
      </c>
      <c r="N112" s="191"/>
      <c r="O112" s="191">
        <f>SUM(O113:O118)</f>
        <v>0</v>
      </c>
      <c r="P112" s="191"/>
      <c r="Q112" s="191">
        <f>SUM(Q113:Q118)</f>
        <v>0</v>
      </c>
      <c r="R112" s="191"/>
      <c r="S112" s="191"/>
      <c r="T112" s="191"/>
      <c r="U112" s="192">
        <f>SUM(U113:U118)</f>
        <v>1.71</v>
      </c>
      <c r="V112" s="191"/>
      <c r="AG112" t="s">
        <v>110</v>
      </c>
    </row>
    <row r="113" spans="1:60" outlineLevel="1" x14ac:dyDescent="0.2">
      <c r="A113" s="167">
        <v>40</v>
      </c>
      <c r="B113" s="177" t="s">
        <v>269</v>
      </c>
      <c r="C113" s="205" t="s">
        <v>270</v>
      </c>
      <c r="D113" s="179" t="s">
        <v>121</v>
      </c>
      <c r="E113" s="183">
        <v>3.5775000000000001</v>
      </c>
      <c r="F113" s="188"/>
      <c r="G113" s="189">
        <f>ROUND(E113*F113,2)</f>
        <v>0</v>
      </c>
      <c r="H113" s="188"/>
      <c r="I113" s="189">
        <f>ROUND(E113*H113,2)</f>
        <v>0</v>
      </c>
      <c r="J113" s="188"/>
      <c r="K113" s="189">
        <f>ROUND(E113*J113,2)</f>
        <v>0</v>
      </c>
      <c r="L113" s="189">
        <v>21</v>
      </c>
      <c r="M113" s="189">
        <f>G113*(1+L113/100)</f>
        <v>0</v>
      </c>
      <c r="N113" s="189">
        <v>1.4999999999999999E-4</v>
      </c>
      <c r="O113" s="189">
        <f>ROUND(E113*N113,2)</f>
        <v>0</v>
      </c>
      <c r="P113" s="189">
        <v>0</v>
      </c>
      <c r="Q113" s="189">
        <f>ROUND(E113*P113,2)</f>
        <v>0</v>
      </c>
      <c r="R113" s="189" t="s">
        <v>271</v>
      </c>
      <c r="S113" s="189" t="s">
        <v>115</v>
      </c>
      <c r="T113" s="189">
        <v>0.22800000000000001</v>
      </c>
      <c r="U113" s="190">
        <f>ROUND(E113*T113,2)</f>
        <v>0.82</v>
      </c>
      <c r="V113" s="189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6"/>
      <c r="AG113" s="166" t="s">
        <v>123</v>
      </c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 x14ac:dyDescent="0.2">
      <c r="A114" s="167"/>
      <c r="B114" s="177"/>
      <c r="C114" s="206" t="s">
        <v>272</v>
      </c>
      <c r="D114" s="180"/>
      <c r="E114" s="184">
        <v>3.5775000000000001</v>
      </c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89"/>
      <c r="U114" s="190"/>
      <c r="V114" s="189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6"/>
      <c r="AG114" s="166" t="s">
        <v>118</v>
      </c>
      <c r="AH114" s="166">
        <v>0</v>
      </c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ht="22.5" outlineLevel="1" x14ac:dyDescent="0.2">
      <c r="A115" s="167">
        <v>41</v>
      </c>
      <c r="B115" s="177" t="s">
        <v>273</v>
      </c>
      <c r="C115" s="205" t="s">
        <v>274</v>
      </c>
      <c r="D115" s="179" t="s">
        <v>121</v>
      </c>
      <c r="E115" s="183">
        <v>3.5775000000000001</v>
      </c>
      <c r="F115" s="188"/>
      <c r="G115" s="189">
        <f>ROUND(E115*F115,2)</f>
        <v>0</v>
      </c>
      <c r="H115" s="188"/>
      <c r="I115" s="189">
        <f>ROUND(E115*H115,2)</f>
        <v>0</v>
      </c>
      <c r="J115" s="188"/>
      <c r="K115" s="189">
        <f>ROUND(E115*J115,2)</f>
        <v>0</v>
      </c>
      <c r="L115" s="189">
        <v>21</v>
      </c>
      <c r="M115" s="189">
        <f>G115*(1+L115/100)</f>
        <v>0</v>
      </c>
      <c r="N115" s="189">
        <v>0</v>
      </c>
      <c r="O115" s="189">
        <f>ROUND(E115*N115,2)</f>
        <v>0</v>
      </c>
      <c r="P115" s="189">
        <v>0</v>
      </c>
      <c r="Q115" s="189">
        <f>ROUND(E115*P115,2)</f>
        <v>0</v>
      </c>
      <c r="R115" s="189" t="s">
        <v>275</v>
      </c>
      <c r="S115" s="189" t="s">
        <v>115</v>
      </c>
      <c r="T115" s="189">
        <v>0</v>
      </c>
      <c r="U115" s="190">
        <f>ROUND(E115*T115,2)</f>
        <v>0</v>
      </c>
      <c r="V115" s="189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6"/>
      <c r="AG115" s="166" t="s">
        <v>276</v>
      </c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/>
      <c r="B116" s="177"/>
      <c r="C116" s="206" t="s">
        <v>277</v>
      </c>
      <c r="D116" s="180"/>
      <c r="E116" s="184">
        <v>3.5775000000000001</v>
      </c>
      <c r="F116" s="189"/>
      <c r="G116" s="189"/>
      <c r="H116" s="189"/>
      <c r="I116" s="189"/>
      <c r="J116" s="189"/>
      <c r="K116" s="189"/>
      <c r="L116" s="189"/>
      <c r="M116" s="189"/>
      <c r="N116" s="189"/>
      <c r="O116" s="189"/>
      <c r="P116" s="189"/>
      <c r="Q116" s="189"/>
      <c r="R116" s="189"/>
      <c r="S116" s="189"/>
      <c r="T116" s="189"/>
      <c r="U116" s="190"/>
      <c r="V116" s="189"/>
      <c r="W116" s="166"/>
      <c r="X116" s="166"/>
      <c r="Y116" s="166"/>
      <c r="Z116" s="166"/>
      <c r="AA116" s="166"/>
      <c r="AB116" s="166"/>
      <c r="AC116" s="166"/>
      <c r="AD116" s="166"/>
      <c r="AE116" s="166"/>
      <c r="AF116" s="166"/>
      <c r="AG116" s="166" t="s">
        <v>118</v>
      </c>
      <c r="AH116" s="166">
        <v>5</v>
      </c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ht="22.5" outlineLevel="1" x14ac:dyDescent="0.2">
      <c r="A117" s="167">
        <v>42</v>
      </c>
      <c r="B117" s="177" t="s">
        <v>278</v>
      </c>
      <c r="C117" s="205" t="s">
        <v>279</v>
      </c>
      <c r="D117" s="179" t="s">
        <v>121</v>
      </c>
      <c r="E117" s="183">
        <v>3.5775000000000001</v>
      </c>
      <c r="F117" s="188"/>
      <c r="G117" s="189">
        <f>ROUND(E117*F117,2)</f>
        <v>0</v>
      </c>
      <c r="H117" s="188"/>
      <c r="I117" s="189">
        <f>ROUND(E117*H117,2)</f>
        <v>0</v>
      </c>
      <c r="J117" s="188"/>
      <c r="K117" s="189">
        <f>ROUND(E117*J117,2)</f>
        <v>0</v>
      </c>
      <c r="L117" s="189">
        <v>21</v>
      </c>
      <c r="M117" s="189">
        <f>G117*(1+L117/100)</f>
        <v>0</v>
      </c>
      <c r="N117" s="189">
        <v>4.8999999999999998E-4</v>
      </c>
      <c r="O117" s="189">
        <f>ROUND(E117*N117,2)</f>
        <v>0</v>
      </c>
      <c r="P117" s="189">
        <v>0</v>
      </c>
      <c r="Q117" s="189">
        <f>ROUND(E117*P117,2)</f>
        <v>0</v>
      </c>
      <c r="R117" s="189" t="s">
        <v>280</v>
      </c>
      <c r="S117" s="189" t="s">
        <v>115</v>
      </c>
      <c r="T117" s="189">
        <v>0.24875</v>
      </c>
      <c r="U117" s="190">
        <f>ROUND(E117*T117,2)</f>
        <v>0.89</v>
      </c>
      <c r="V117" s="189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6"/>
      <c r="AG117" s="166" t="s">
        <v>276</v>
      </c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 x14ac:dyDescent="0.2">
      <c r="A118" s="167"/>
      <c r="B118" s="177"/>
      <c r="C118" s="206" t="s">
        <v>277</v>
      </c>
      <c r="D118" s="180"/>
      <c r="E118" s="184">
        <v>3.5775000000000001</v>
      </c>
      <c r="F118" s="189"/>
      <c r="G118" s="189"/>
      <c r="H118" s="189"/>
      <c r="I118" s="189"/>
      <c r="J118" s="189"/>
      <c r="K118" s="189"/>
      <c r="L118" s="189"/>
      <c r="M118" s="189"/>
      <c r="N118" s="189"/>
      <c r="O118" s="189"/>
      <c r="P118" s="189"/>
      <c r="Q118" s="189"/>
      <c r="R118" s="189"/>
      <c r="S118" s="189"/>
      <c r="T118" s="189"/>
      <c r="U118" s="190"/>
      <c r="V118" s="189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6"/>
      <c r="AG118" s="166" t="s">
        <v>118</v>
      </c>
      <c r="AH118" s="166">
        <v>5</v>
      </c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x14ac:dyDescent="0.2">
      <c r="A119" s="173" t="s">
        <v>109</v>
      </c>
      <c r="B119" s="178" t="s">
        <v>82</v>
      </c>
      <c r="C119" s="207" t="s">
        <v>83</v>
      </c>
      <c r="D119" s="181"/>
      <c r="E119" s="185"/>
      <c r="F119" s="191"/>
      <c r="G119" s="191">
        <f>SUMIF(AG120:AG131,"&lt;&gt;NOR",G120:G131)</f>
        <v>0</v>
      </c>
      <c r="H119" s="191"/>
      <c r="I119" s="191">
        <f>SUM(I120:I131)</f>
        <v>0</v>
      </c>
      <c r="J119" s="191"/>
      <c r="K119" s="191">
        <f>SUM(K120:K131)</f>
        <v>0</v>
      </c>
      <c r="L119" s="191"/>
      <c r="M119" s="191">
        <f>SUM(M120:M131)</f>
        <v>0</v>
      </c>
      <c r="N119" s="191"/>
      <c r="O119" s="191">
        <f>SUM(O120:O131)</f>
        <v>0.73</v>
      </c>
      <c r="P119" s="191"/>
      <c r="Q119" s="191">
        <f>SUM(Q120:Q131)</f>
        <v>0</v>
      </c>
      <c r="R119" s="191"/>
      <c r="S119" s="191"/>
      <c r="T119" s="191"/>
      <c r="U119" s="192">
        <f>SUM(U120:U131)</f>
        <v>195.45999999999998</v>
      </c>
      <c r="V119" s="191"/>
      <c r="AG119" t="s">
        <v>110</v>
      </c>
    </row>
    <row r="120" spans="1:60" outlineLevel="1" x14ac:dyDescent="0.2">
      <c r="A120" s="167">
        <v>43</v>
      </c>
      <c r="B120" s="177" t="s">
        <v>281</v>
      </c>
      <c r="C120" s="205" t="s">
        <v>282</v>
      </c>
      <c r="D120" s="179" t="s">
        <v>121</v>
      </c>
      <c r="E120" s="183">
        <v>360.96</v>
      </c>
      <c r="F120" s="188"/>
      <c r="G120" s="189">
        <f>ROUND(E120*F120,2)</f>
        <v>0</v>
      </c>
      <c r="H120" s="188"/>
      <c r="I120" s="189">
        <f>ROUND(E120*H120,2)</f>
        <v>0</v>
      </c>
      <c r="J120" s="188"/>
      <c r="K120" s="189">
        <f>ROUND(E120*J120,2)</f>
        <v>0</v>
      </c>
      <c r="L120" s="189">
        <v>21</v>
      </c>
      <c r="M120" s="189">
        <f>G120*(1+L120/100)</f>
        <v>0</v>
      </c>
      <c r="N120" s="189">
        <v>2.0000000000000001E-4</v>
      </c>
      <c r="O120" s="189">
        <f>ROUND(E120*N120,2)</f>
        <v>7.0000000000000007E-2</v>
      </c>
      <c r="P120" s="189">
        <v>0</v>
      </c>
      <c r="Q120" s="189">
        <f>ROUND(E120*P120,2)</f>
        <v>0</v>
      </c>
      <c r="R120" s="189" t="s">
        <v>283</v>
      </c>
      <c r="S120" s="189" t="s">
        <v>115</v>
      </c>
      <c r="T120" s="189">
        <v>3.2480000000000002E-2</v>
      </c>
      <c r="U120" s="190">
        <f>ROUND(E120*T120,2)</f>
        <v>11.72</v>
      </c>
      <c r="V120" s="189"/>
      <c r="W120" s="166"/>
      <c r="X120" s="166"/>
      <c r="Y120" s="166"/>
      <c r="Z120" s="166"/>
      <c r="AA120" s="166"/>
      <c r="AB120" s="166"/>
      <c r="AC120" s="166"/>
      <c r="AD120" s="166"/>
      <c r="AE120" s="166"/>
      <c r="AF120" s="166"/>
      <c r="AG120" s="166" t="s">
        <v>284</v>
      </c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outlineLevel="1" x14ac:dyDescent="0.2">
      <c r="A121" s="167"/>
      <c r="B121" s="177"/>
      <c r="C121" s="206" t="s">
        <v>285</v>
      </c>
      <c r="D121" s="180"/>
      <c r="E121" s="184">
        <v>110.88</v>
      </c>
      <c r="F121" s="189"/>
      <c r="G121" s="189"/>
      <c r="H121" s="189"/>
      <c r="I121" s="189"/>
      <c r="J121" s="189"/>
      <c r="K121" s="189"/>
      <c r="L121" s="189"/>
      <c r="M121" s="189"/>
      <c r="N121" s="189"/>
      <c r="O121" s="189"/>
      <c r="P121" s="189"/>
      <c r="Q121" s="189"/>
      <c r="R121" s="189"/>
      <c r="S121" s="189"/>
      <c r="T121" s="189"/>
      <c r="U121" s="190"/>
      <c r="V121" s="189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6" t="s">
        <v>118</v>
      </c>
      <c r="AH121" s="166">
        <v>0</v>
      </c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 x14ac:dyDescent="0.2">
      <c r="A122" s="167"/>
      <c r="B122" s="177"/>
      <c r="C122" s="206" t="s">
        <v>286</v>
      </c>
      <c r="D122" s="180"/>
      <c r="E122" s="184">
        <v>159.36000000000001</v>
      </c>
      <c r="F122" s="189"/>
      <c r="G122" s="189"/>
      <c r="H122" s="189"/>
      <c r="I122" s="189"/>
      <c r="J122" s="189"/>
      <c r="K122" s="189"/>
      <c r="L122" s="189"/>
      <c r="M122" s="189"/>
      <c r="N122" s="189"/>
      <c r="O122" s="189"/>
      <c r="P122" s="189"/>
      <c r="Q122" s="189"/>
      <c r="R122" s="189"/>
      <c r="S122" s="189"/>
      <c r="T122" s="189"/>
      <c r="U122" s="190"/>
      <c r="V122" s="189"/>
      <c r="W122" s="166"/>
      <c r="X122" s="166"/>
      <c r="Y122" s="166"/>
      <c r="Z122" s="166"/>
      <c r="AA122" s="166"/>
      <c r="AB122" s="166"/>
      <c r="AC122" s="166"/>
      <c r="AD122" s="166"/>
      <c r="AE122" s="166"/>
      <c r="AF122" s="166"/>
      <c r="AG122" s="166" t="s">
        <v>118</v>
      </c>
      <c r="AH122" s="166">
        <v>0</v>
      </c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 x14ac:dyDescent="0.2">
      <c r="A123" s="167"/>
      <c r="B123" s="177"/>
      <c r="C123" s="206" t="s">
        <v>287</v>
      </c>
      <c r="D123" s="180"/>
      <c r="E123" s="184">
        <v>90.72</v>
      </c>
      <c r="F123" s="189"/>
      <c r="G123" s="189"/>
      <c r="H123" s="189"/>
      <c r="I123" s="189"/>
      <c r="J123" s="189"/>
      <c r="K123" s="189"/>
      <c r="L123" s="189"/>
      <c r="M123" s="189"/>
      <c r="N123" s="189"/>
      <c r="O123" s="189"/>
      <c r="P123" s="189"/>
      <c r="Q123" s="189"/>
      <c r="R123" s="189"/>
      <c r="S123" s="189"/>
      <c r="T123" s="189"/>
      <c r="U123" s="190"/>
      <c r="V123" s="189"/>
      <c r="W123" s="166"/>
      <c r="X123" s="166"/>
      <c r="Y123" s="166"/>
      <c r="Z123" s="166"/>
      <c r="AA123" s="166"/>
      <c r="AB123" s="166"/>
      <c r="AC123" s="166"/>
      <c r="AD123" s="166"/>
      <c r="AE123" s="166"/>
      <c r="AF123" s="166"/>
      <c r="AG123" s="166" t="s">
        <v>118</v>
      </c>
      <c r="AH123" s="166">
        <v>0</v>
      </c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outlineLevel="1" x14ac:dyDescent="0.2">
      <c r="A124" s="167">
        <v>44</v>
      </c>
      <c r="B124" s="177" t="s">
        <v>288</v>
      </c>
      <c r="C124" s="205" t="s">
        <v>289</v>
      </c>
      <c r="D124" s="179" t="s">
        <v>121</v>
      </c>
      <c r="E124" s="183">
        <v>1394</v>
      </c>
      <c r="F124" s="188"/>
      <c r="G124" s="189">
        <f>ROUND(E124*F124,2)</f>
        <v>0</v>
      </c>
      <c r="H124" s="188"/>
      <c r="I124" s="189">
        <f>ROUND(E124*H124,2)</f>
        <v>0</v>
      </c>
      <c r="J124" s="188"/>
      <c r="K124" s="189">
        <f>ROUND(E124*J124,2)</f>
        <v>0</v>
      </c>
      <c r="L124" s="189">
        <v>21</v>
      </c>
      <c r="M124" s="189">
        <f>G124*(1+L124/100)</f>
        <v>0</v>
      </c>
      <c r="N124" s="189">
        <v>1.7000000000000001E-4</v>
      </c>
      <c r="O124" s="189">
        <f>ROUND(E124*N124,2)</f>
        <v>0.24</v>
      </c>
      <c r="P124" s="189">
        <v>0</v>
      </c>
      <c r="Q124" s="189">
        <f>ROUND(E124*P124,2)</f>
        <v>0</v>
      </c>
      <c r="R124" s="189" t="s">
        <v>283</v>
      </c>
      <c r="S124" s="189" t="s">
        <v>115</v>
      </c>
      <c r="T124" s="189">
        <v>3.2480000000000002E-2</v>
      </c>
      <c r="U124" s="190">
        <f>ROUND(E124*T124,2)</f>
        <v>45.28</v>
      </c>
      <c r="V124" s="189"/>
      <c r="W124" s="166"/>
      <c r="X124" s="166"/>
      <c r="Y124" s="166"/>
      <c r="Z124" s="166"/>
      <c r="AA124" s="166"/>
      <c r="AB124" s="166"/>
      <c r="AC124" s="166"/>
      <c r="AD124" s="166"/>
      <c r="AE124" s="166"/>
      <c r="AF124" s="166"/>
      <c r="AG124" s="166" t="s">
        <v>284</v>
      </c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 x14ac:dyDescent="0.2">
      <c r="A125" s="167"/>
      <c r="B125" s="177"/>
      <c r="C125" s="206" t="s">
        <v>290</v>
      </c>
      <c r="D125" s="180"/>
      <c r="E125" s="184">
        <v>1394</v>
      </c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  <c r="P125" s="189"/>
      <c r="Q125" s="189"/>
      <c r="R125" s="189"/>
      <c r="S125" s="189"/>
      <c r="T125" s="189"/>
      <c r="U125" s="190"/>
      <c r="V125" s="189"/>
      <c r="W125" s="166"/>
      <c r="X125" s="166"/>
      <c r="Y125" s="166"/>
      <c r="Z125" s="166"/>
      <c r="AA125" s="166"/>
      <c r="AB125" s="166"/>
      <c r="AC125" s="166"/>
      <c r="AD125" s="166"/>
      <c r="AE125" s="166"/>
      <c r="AF125" s="166"/>
      <c r="AG125" s="166" t="s">
        <v>118</v>
      </c>
      <c r="AH125" s="166">
        <v>5</v>
      </c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 x14ac:dyDescent="0.2">
      <c r="A126" s="167">
        <v>45</v>
      </c>
      <c r="B126" s="177" t="s">
        <v>291</v>
      </c>
      <c r="C126" s="205" t="s">
        <v>292</v>
      </c>
      <c r="D126" s="179" t="s">
        <v>121</v>
      </c>
      <c r="E126" s="183">
        <v>360.96</v>
      </c>
      <c r="F126" s="188"/>
      <c r="G126" s="189">
        <f>ROUND(E126*F126,2)</f>
        <v>0</v>
      </c>
      <c r="H126" s="188"/>
      <c r="I126" s="189">
        <f>ROUND(E126*H126,2)</f>
        <v>0</v>
      </c>
      <c r="J126" s="188"/>
      <c r="K126" s="189">
        <f>ROUND(E126*J126,2)</f>
        <v>0</v>
      </c>
      <c r="L126" s="189">
        <v>21</v>
      </c>
      <c r="M126" s="189">
        <f>G126*(1+L126/100)</f>
        <v>0</v>
      </c>
      <c r="N126" s="189">
        <v>2.4000000000000001E-4</v>
      </c>
      <c r="O126" s="189">
        <f>ROUND(E126*N126,2)</f>
        <v>0.09</v>
      </c>
      <c r="P126" s="189">
        <v>0</v>
      </c>
      <c r="Q126" s="189">
        <f>ROUND(E126*P126,2)</f>
        <v>0</v>
      </c>
      <c r="R126" s="189" t="s">
        <v>283</v>
      </c>
      <c r="S126" s="189" t="s">
        <v>115</v>
      </c>
      <c r="T126" s="189">
        <v>0.10902000000000001</v>
      </c>
      <c r="U126" s="190">
        <f>ROUND(E126*T126,2)</f>
        <v>39.35</v>
      </c>
      <c r="V126" s="189"/>
      <c r="W126" s="166"/>
      <c r="X126" s="166"/>
      <c r="Y126" s="166"/>
      <c r="Z126" s="166"/>
      <c r="AA126" s="166"/>
      <c r="AB126" s="166"/>
      <c r="AC126" s="166"/>
      <c r="AD126" s="166"/>
      <c r="AE126" s="166"/>
      <c r="AF126" s="166"/>
      <c r="AG126" s="166" t="s">
        <v>284</v>
      </c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 x14ac:dyDescent="0.2">
      <c r="A127" s="167"/>
      <c r="B127" s="177"/>
      <c r="C127" s="206" t="s">
        <v>293</v>
      </c>
      <c r="D127" s="180"/>
      <c r="E127" s="184">
        <v>360.96</v>
      </c>
      <c r="F127" s="189"/>
      <c r="G127" s="189"/>
      <c r="H127" s="189"/>
      <c r="I127" s="189"/>
      <c r="J127" s="189"/>
      <c r="K127" s="189"/>
      <c r="L127" s="189"/>
      <c r="M127" s="189"/>
      <c r="N127" s="189"/>
      <c r="O127" s="189"/>
      <c r="P127" s="189"/>
      <c r="Q127" s="189"/>
      <c r="R127" s="189"/>
      <c r="S127" s="189"/>
      <c r="T127" s="189"/>
      <c r="U127" s="190"/>
      <c r="V127" s="189"/>
      <c r="W127" s="166"/>
      <c r="X127" s="166"/>
      <c r="Y127" s="166"/>
      <c r="Z127" s="166"/>
      <c r="AA127" s="166"/>
      <c r="AB127" s="166"/>
      <c r="AC127" s="166"/>
      <c r="AD127" s="166"/>
      <c r="AE127" s="166"/>
      <c r="AF127" s="166"/>
      <c r="AG127" s="166" t="s">
        <v>118</v>
      </c>
      <c r="AH127" s="166">
        <v>5</v>
      </c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outlineLevel="1" x14ac:dyDescent="0.2">
      <c r="A128" s="167">
        <v>46</v>
      </c>
      <c r="B128" s="177" t="s">
        <v>294</v>
      </c>
      <c r="C128" s="205" t="s">
        <v>295</v>
      </c>
      <c r="D128" s="179" t="s">
        <v>121</v>
      </c>
      <c r="E128" s="183">
        <v>1394</v>
      </c>
      <c r="F128" s="188"/>
      <c r="G128" s="189">
        <f>ROUND(E128*F128,2)</f>
        <v>0</v>
      </c>
      <c r="H128" s="188"/>
      <c r="I128" s="189">
        <f>ROUND(E128*H128,2)</f>
        <v>0</v>
      </c>
      <c r="J128" s="188"/>
      <c r="K128" s="189">
        <f>ROUND(E128*J128,2)</f>
        <v>0</v>
      </c>
      <c r="L128" s="189">
        <v>21</v>
      </c>
      <c r="M128" s="189">
        <f>G128*(1+L128/100)</f>
        <v>0</v>
      </c>
      <c r="N128" s="189">
        <v>2.4000000000000001E-4</v>
      </c>
      <c r="O128" s="189">
        <f>ROUND(E128*N128,2)</f>
        <v>0.33</v>
      </c>
      <c r="P128" s="189">
        <v>0</v>
      </c>
      <c r="Q128" s="189">
        <f>ROUND(E128*P128,2)</f>
        <v>0</v>
      </c>
      <c r="R128" s="189" t="s">
        <v>283</v>
      </c>
      <c r="S128" s="189" t="s">
        <v>115</v>
      </c>
      <c r="T128" s="189">
        <v>7.1099999999999997E-2</v>
      </c>
      <c r="U128" s="190">
        <f>ROUND(E128*T128,2)</f>
        <v>99.11</v>
      </c>
      <c r="V128" s="189"/>
      <c r="W128" s="166"/>
      <c r="X128" s="166"/>
      <c r="Y128" s="166"/>
      <c r="Z128" s="166"/>
      <c r="AA128" s="166"/>
      <c r="AB128" s="166"/>
      <c r="AC128" s="166"/>
      <c r="AD128" s="166"/>
      <c r="AE128" s="166"/>
      <c r="AF128" s="166"/>
      <c r="AG128" s="166" t="s">
        <v>284</v>
      </c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outlineLevel="1" x14ac:dyDescent="0.2">
      <c r="A129" s="167"/>
      <c r="B129" s="177"/>
      <c r="C129" s="206" t="s">
        <v>296</v>
      </c>
      <c r="D129" s="180"/>
      <c r="E129" s="184">
        <v>389.6</v>
      </c>
      <c r="F129" s="189"/>
      <c r="G129" s="189"/>
      <c r="H129" s="189"/>
      <c r="I129" s="189"/>
      <c r="J129" s="189"/>
      <c r="K129" s="189"/>
      <c r="L129" s="189"/>
      <c r="M129" s="189"/>
      <c r="N129" s="189"/>
      <c r="O129" s="189"/>
      <c r="P129" s="189"/>
      <c r="Q129" s="189"/>
      <c r="R129" s="189"/>
      <c r="S129" s="189"/>
      <c r="T129" s="189"/>
      <c r="U129" s="190"/>
      <c r="V129" s="189"/>
      <c r="W129" s="166"/>
      <c r="X129" s="166"/>
      <c r="Y129" s="166"/>
      <c r="Z129" s="166"/>
      <c r="AA129" s="166"/>
      <c r="AB129" s="166"/>
      <c r="AC129" s="166"/>
      <c r="AD129" s="166"/>
      <c r="AE129" s="166"/>
      <c r="AF129" s="166"/>
      <c r="AG129" s="166" t="s">
        <v>118</v>
      </c>
      <c r="AH129" s="166">
        <v>0</v>
      </c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 outlineLevel="1" x14ac:dyDescent="0.2">
      <c r="A130" s="167"/>
      <c r="B130" s="177"/>
      <c r="C130" s="206" t="s">
        <v>297</v>
      </c>
      <c r="D130" s="180"/>
      <c r="E130" s="184">
        <v>457.5</v>
      </c>
      <c r="F130" s="189"/>
      <c r="G130" s="189"/>
      <c r="H130" s="189"/>
      <c r="I130" s="189"/>
      <c r="J130" s="189"/>
      <c r="K130" s="189"/>
      <c r="L130" s="189"/>
      <c r="M130" s="189"/>
      <c r="N130" s="189"/>
      <c r="O130" s="189"/>
      <c r="P130" s="189"/>
      <c r="Q130" s="189"/>
      <c r="R130" s="189"/>
      <c r="S130" s="189"/>
      <c r="T130" s="189"/>
      <c r="U130" s="190"/>
      <c r="V130" s="189"/>
      <c r="W130" s="166"/>
      <c r="X130" s="166"/>
      <c r="Y130" s="166"/>
      <c r="Z130" s="166"/>
      <c r="AA130" s="166"/>
      <c r="AB130" s="166"/>
      <c r="AC130" s="166"/>
      <c r="AD130" s="166"/>
      <c r="AE130" s="166"/>
      <c r="AF130" s="166"/>
      <c r="AG130" s="166" t="s">
        <v>118</v>
      </c>
      <c r="AH130" s="166">
        <v>0</v>
      </c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 x14ac:dyDescent="0.2">
      <c r="A131" s="167"/>
      <c r="B131" s="177"/>
      <c r="C131" s="206" t="s">
        <v>298</v>
      </c>
      <c r="D131" s="180"/>
      <c r="E131" s="184">
        <v>546.9</v>
      </c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90"/>
      <c r="V131" s="189"/>
      <c r="W131" s="166"/>
      <c r="X131" s="166"/>
      <c r="Y131" s="166"/>
      <c r="Z131" s="166"/>
      <c r="AA131" s="166"/>
      <c r="AB131" s="166"/>
      <c r="AC131" s="166"/>
      <c r="AD131" s="166"/>
      <c r="AE131" s="166"/>
      <c r="AF131" s="166"/>
      <c r="AG131" s="166" t="s">
        <v>118</v>
      </c>
      <c r="AH131" s="166">
        <v>0</v>
      </c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x14ac:dyDescent="0.2">
      <c r="A132" s="173" t="s">
        <v>109</v>
      </c>
      <c r="B132" s="178" t="s">
        <v>84</v>
      </c>
      <c r="C132" s="207" t="s">
        <v>29</v>
      </c>
      <c r="D132" s="181"/>
      <c r="E132" s="185"/>
      <c r="F132" s="191"/>
      <c r="G132" s="191">
        <f>SUMIF(AG133:AG134,"&lt;&gt;NOR",G133:G134)</f>
        <v>0</v>
      </c>
      <c r="H132" s="191"/>
      <c r="I132" s="191">
        <f>SUM(I133:I134)</f>
        <v>0</v>
      </c>
      <c r="J132" s="191"/>
      <c r="K132" s="191">
        <f>SUM(K133:K134)</f>
        <v>0</v>
      </c>
      <c r="L132" s="191"/>
      <c r="M132" s="191">
        <f>SUM(M133:M134)</f>
        <v>0</v>
      </c>
      <c r="N132" s="191"/>
      <c r="O132" s="191">
        <f>SUM(O133:O134)</f>
        <v>0</v>
      </c>
      <c r="P132" s="191"/>
      <c r="Q132" s="191">
        <f>SUM(Q133:Q134)</f>
        <v>0</v>
      </c>
      <c r="R132" s="191"/>
      <c r="S132" s="191"/>
      <c r="T132" s="191"/>
      <c r="U132" s="192">
        <f>SUM(U133:U134)</f>
        <v>0</v>
      </c>
      <c r="V132" s="191"/>
      <c r="AG132" t="s">
        <v>110</v>
      </c>
    </row>
    <row r="133" spans="1:60" ht="22.5" outlineLevel="1" x14ac:dyDescent="0.2">
      <c r="A133" s="167">
        <v>47</v>
      </c>
      <c r="B133" s="177" t="s">
        <v>299</v>
      </c>
      <c r="C133" s="205" t="s">
        <v>300</v>
      </c>
      <c r="D133" s="179" t="s">
        <v>301</v>
      </c>
      <c r="E133" s="183">
        <v>2</v>
      </c>
      <c r="F133" s="188"/>
      <c r="G133" s="189">
        <f>ROUND(E133*F133,2)</f>
        <v>0</v>
      </c>
      <c r="H133" s="188"/>
      <c r="I133" s="189">
        <f>ROUND(E133*H133,2)</f>
        <v>0</v>
      </c>
      <c r="J133" s="188"/>
      <c r="K133" s="189">
        <f>ROUND(E133*J133,2)</f>
        <v>0</v>
      </c>
      <c r="L133" s="189">
        <v>21</v>
      </c>
      <c r="M133" s="189">
        <f>G133*(1+L133/100)</f>
        <v>0</v>
      </c>
      <c r="N133" s="189">
        <v>0</v>
      </c>
      <c r="O133" s="189">
        <f>ROUND(E133*N133,2)</f>
        <v>0</v>
      </c>
      <c r="P133" s="189">
        <v>0</v>
      </c>
      <c r="Q133" s="189">
        <f>ROUND(E133*P133,2)</f>
        <v>0</v>
      </c>
      <c r="R133" s="189" t="s">
        <v>302</v>
      </c>
      <c r="S133" s="189" t="s">
        <v>115</v>
      </c>
      <c r="T133" s="189">
        <v>0</v>
      </c>
      <c r="U133" s="190">
        <f>ROUND(E133*T133,2)</f>
        <v>0</v>
      </c>
      <c r="V133" s="189"/>
      <c r="W133" s="166"/>
      <c r="X133" s="166"/>
      <c r="Y133" s="166"/>
      <c r="Z133" s="166"/>
      <c r="AA133" s="166"/>
      <c r="AB133" s="166"/>
      <c r="AC133" s="166"/>
      <c r="AD133" s="166"/>
      <c r="AE133" s="166"/>
      <c r="AF133" s="166"/>
      <c r="AG133" s="166" t="s">
        <v>303</v>
      </c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outlineLevel="1" x14ac:dyDescent="0.2">
      <c r="A134" s="193">
        <v>48</v>
      </c>
      <c r="B134" s="194" t="s">
        <v>304</v>
      </c>
      <c r="C134" s="208" t="s">
        <v>305</v>
      </c>
      <c r="D134" s="195" t="s">
        <v>301</v>
      </c>
      <c r="E134" s="196">
        <v>2</v>
      </c>
      <c r="F134" s="197"/>
      <c r="G134" s="198">
        <f>ROUND(E134*F134,2)</f>
        <v>0</v>
      </c>
      <c r="H134" s="197"/>
      <c r="I134" s="198">
        <f>ROUND(E134*H134,2)</f>
        <v>0</v>
      </c>
      <c r="J134" s="197"/>
      <c r="K134" s="198">
        <f>ROUND(E134*J134,2)</f>
        <v>0</v>
      </c>
      <c r="L134" s="198">
        <v>21</v>
      </c>
      <c r="M134" s="198">
        <f>G134*(1+L134/100)</f>
        <v>0</v>
      </c>
      <c r="N134" s="198">
        <v>0</v>
      </c>
      <c r="O134" s="198">
        <f>ROUND(E134*N134,2)</f>
        <v>0</v>
      </c>
      <c r="P134" s="198">
        <v>0</v>
      </c>
      <c r="Q134" s="198">
        <f>ROUND(E134*P134,2)</f>
        <v>0</v>
      </c>
      <c r="R134" s="198" t="s">
        <v>306</v>
      </c>
      <c r="S134" s="198" t="s">
        <v>159</v>
      </c>
      <c r="T134" s="198">
        <v>0</v>
      </c>
      <c r="U134" s="199">
        <f>ROUND(E134*T134,2)</f>
        <v>0</v>
      </c>
      <c r="V134" s="198"/>
      <c r="W134" s="166"/>
      <c r="X134" s="166"/>
      <c r="Y134" s="166"/>
      <c r="Z134" s="166"/>
      <c r="AA134" s="166"/>
      <c r="AB134" s="166"/>
      <c r="AC134" s="166"/>
      <c r="AD134" s="166"/>
      <c r="AE134" s="166"/>
      <c r="AF134" s="166"/>
      <c r="AG134" s="166" t="s">
        <v>303</v>
      </c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x14ac:dyDescent="0.2">
      <c r="A135" s="6"/>
      <c r="B135" s="7" t="s">
        <v>307</v>
      </c>
      <c r="C135" s="209" t="s">
        <v>307</v>
      </c>
      <c r="D135" s="9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AE135">
        <v>15</v>
      </c>
      <c r="AF135">
        <v>21</v>
      </c>
    </row>
    <row r="136" spans="1:60" x14ac:dyDescent="0.2">
      <c r="A136" s="200"/>
      <c r="B136" s="201" t="s">
        <v>31</v>
      </c>
      <c r="C136" s="210" t="s">
        <v>307</v>
      </c>
      <c r="D136" s="202"/>
      <c r="E136" s="203"/>
      <c r="F136" s="203"/>
      <c r="G136" s="204">
        <f>G7+G10+G16+G25+G32+G38+G45+G50+G78+G80+G88+G102+G112+G119+G132</f>
        <v>0</v>
      </c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AE136">
        <f>SUMIF(L7:L134,AE135,G7:G134)</f>
        <v>0</v>
      </c>
      <c r="AF136">
        <f>SUMIF(L7:L134,AF135,G7:G134)</f>
        <v>0</v>
      </c>
      <c r="AG136" t="s">
        <v>308</v>
      </c>
    </row>
    <row r="137" spans="1:60" x14ac:dyDescent="0.2">
      <c r="A137" s="6"/>
      <c r="B137" s="7" t="s">
        <v>307</v>
      </c>
      <c r="C137" s="209" t="s">
        <v>307</v>
      </c>
      <c r="D137" s="9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</row>
    <row r="138" spans="1:60" x14ac:dyDescent="0.2">
      <c r="A138" s="6"/>
      <c r="B138" s="7" t="s">
        <v>307</v>
      </c>
      <c r="C138" s="209" t="s">
        <v>307</v>
      </c>
      <c r="D138" s="9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</row>
    <row r="139" spans="1:60" x14ac:dyDescent="0.2">
      <c r="A139" s="265" t="s">
        <v>309</v>
      </c>
      <c r="B139" s="265"/>
      <c r="C139" s="266"/>
      <c r="D139" s="9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</row>
    <row r="140" spans="1:60" x14ac:dyDescent="0.2">
      <c r="A140" s="267"/>
      <c r="B140" s="268"/>
      <c r="C140" s="269"/>
      <c r="D140" s="268"/>
      <c r="E140" s="268"/>
      <c r="F140" s="268"/>
      <c r="G140" s="270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AG140" t="s">
        <v>310</v>
      </c>
    </row>
    <row r="141" spans="1:60" x14ac:dyDescent="0.2">
      <c r="A141" s="271"/>
      <c r="B141" s="272"/>
      <c r="C141" s="273"/>
      <c r="D141" s="272"/>
      <c r="E141" s="272"/>
      <c r="F141" s="272"/>
      <c r="G141" s="274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60" x14ac:dyDescent="0.2">
      <c r="A142" s="271"/>
      <c r="B142" s="272"/>
      <c r="C142" s="273"/>
      <c r="D142" s="272"/>
      <c r="E142" s="272"/>
      <c r="F142" s="272"/>
      <c r="G142" s="274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</row>
    <row r="143" spans="1:60" x14ac:dyDescent="0.2">
      <c r="A143" s="271"/>
      <c r="B143" s="272"/>
      <c r="C143" s="273"/>
      <c r="D143" s="272"/>
      <c r="E143" s="272"/>
      <c r="F143" s="272"/>
      <c r="G143" s="274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</row>
    <row r="144" spans="1:60" x14ac:dyDescent="0.2">
      <c r="A144" s="275"/>
      <c r="B144" s="276"/>
      <c r="C144" s="277"/>
      <c r="D144" s="276"/>
      <c r="E144" s="276"/>
      <c r="F144" s="276"/>
      <c r="G144" s="278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</row>
    <row r="145" spans="1:33" x14ac:dyDescent="0.2">
      <c r="A145" s="6"/>
      <c r="B145" s="7" t="s">
        <v>307</v>
      </c>
      <c r="C145" s="209" t="s">
        <v>307</v>
      </c>
      <c r="D145" s="9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</row>
    <row r="146" spans="1:33" x14ac:dyDescent="0.2">
      <c r="C146" s="211"/>
      <c r="D146" s="161"/>
      <c r="AG146" t="s">
        <v>311</v>
      </c>
    </row>
    <row r="147" spans="1:33" x14ac:dyDescent="0.2">
      <c r="D147" s="161"/>
    </row>
    <row r="148" spans="1:33" x14ac:dyDescent="0.2">
      <c r="D148" s="161"/>
    </row>
    <row r="149" spans="1:33" x14ac:dyDescent="0.2">
      <c r="D149" s="161"/>
    </row>
    <row r="150" spans="1:33" x14ac:dyDescent="0.2">
      <c r="D150" s="161"/>
    </row>
    <row r="151" spans="1:33" x14ac:dyDescent="0.2">
      <c r="D151" s="161"/>
    </row>
    <row r="152" spans="1:33" x14ac:dyDescent="0.2">
      <c r="D152" s="161"/>
    </row>
    <row r="153" spans="1:33" x14ac:dyDescent="0.2">
      <c r="D153" s="161"/>
    </row>
    <row r="154" spans="1:33" x14ac:dyDescent="0.2">
      <c r="D154" s="161"/>
    </row>
    <row r="155" spans="1:33" x14ac:dyDescent="0.2">
      <c r="D155" s="161"/>
    </row>
    <row r="156" spans="1:33" x14ac:dyDescent="0.2">
      <c r="D156" s="161"/>
    </row>
    <row r="157" spans="1:33" x14ac:dyDescent="0.2">
      <c r="D157" s="161"/>
    </row>
    <row r="158" spans="1:33" x14ac:dyDescent="0.2">
      <c r="D158" s="161"/>
    </row>
    <row r="159" spans="1:33" x14ac:dyDescent="0.2">
      <c r="D159" s="161"/>
    </row>
    <row r="160" spans="1:33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sheetProtection algorithmName="SHA-512" hashValue="E+Fs773GD4oqTtUFf5BgBAQGU4gx3aKHzNDbxd73fHAtJN3/pWBWQ7A/yzuLjMIKk/qltZoidHEIyaA8qdVmiA==" saltValue="xPp8XO8a/5uZKKfMJbCAsQ==" spinCount="100000" sheet="1"/>
  <mergeCells count="6">
    <mergeCell ref="A140:G144"/>
    <mergeCell ref="A1:G1"/>
    <mergeCell ref="C2:G2"/>
    <mergeCell ref="C3:G3"/>
    <mergeCell ref="C4:G4"/>
    <mergeCell ref="A139:C13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03 v-FIN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'03 v-FIN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Janoušek Václav</cp:lastModifiedBy>
  <cp:lastPrinted>2017-05-02T11:49:24Z</cp:lastPrinted>
  <dcterms:created xsi:type="dcterms:W3CDTF">2009-04-08T07:15:50Z</dcterms:created>
  <dcterms:modified xsi:type="dcterms:W3CDTF">2017-05-02T11:49:47Z</dcterms:modified>
</cp:coreProperties>
</file>