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2"/>
  </bookViews>
  <sheets>
    <sheet name="Krycí list" sheetId="1" state="visible" r:id="rId2"/>
    <sheet name="Rekapitulace" sheetId="2" state="visible" r:id="rId3"/>
    <sheet name="Položky" sheetId="3" state="visible" r:id="rId4"/>
  </sheets>
  <definedNames>
    <definedName function="false" hidden="false" localSheetId="0" name="_xlnm.Print_Area" vbProcedure="false">'Krycí list'!$A$1:$G$45</definedName>
    <definedName function="false" hidden="false" localSheetId="2" name="_xlnm.Print_Area" vbProcedure="false">Položky!$A$1:$K$40</definedName>
    <definedName function="false" hidden="false" localSheetId="2" name="_xlnm.Print_Titles" vbProcedure="false">Položky!$1:$6</definedName>
    <definedName function="false" hidden="false" localSheetId="1" name="_xlnm.Print_Area" vbProcedure="false">Rekapitulace!$A$1:$I$19</definedName>
    <definedName function="false" hidden="false" localSheetId="1" name="_xlnm.Print_Titles" vbProcedure="false">Rekapitulace!$1:$6</definedName>
    <definedName function="false" hidden="false" name="cisloobjektu" vbProcedure="false">'Krycí list'!$A$4</definedName>
    <definedName function="false" hidden="false" name="cislostavby" vbProcedure="false">'Krycí list'!$A$6</definedName>
    <definedName function="false" hidden="false" name="Datum" vbProcedure="false">'Krycí list'!$B$26</definedName>
    <definedName function="false" hidden="false" name="Dil" vbProcedure="false">Rekapitulace!$A$6</definedName>
    <definedName function="false" hidden="false" name="Dodavka" vbProcedure="false">Rekapitulace!$G$13</definedName>
    <definedName function="false" hidden="false" name="Dodavka0" vbProcedure="false">položky!#REF!</definedName>
    <definedName function="false" hidden="false" name="HSV" vbProcedure="false">Rekapitulace!$E$13</definedName>
    <definedName function="false" hidden="false" name="HSV0" vbProcedure="false">položky!#REF!</definedName>
    <definedName function="false" hidden="false" name="HZS" vbProcedure="false">Rekapitulace!$I$13</definedName>
    <definedName function="false" hidden="false" name="HZS0" vbProcedure="false">položky!#REF!</definedName>
    <definedName function="false" hidden="false" name="JKSO" vbProcedure="false">'Krycí list'!$F$4</definedName>
    <definedName function="false" hidden="false" name="MJ" vbProcedure="false">'Krycí list'!$G$4</definedName>
    <definedName function="false" hidden="false" name="Mont" vbProcedure="false">Rekapitulace!$H$13</definedName>
    <definedName function="false" hidden="false" name="Montaz0" vbProcedure="false">položky!#REF!</definedName>
    <definedName function="false" hidden="false" name="NazevDilu" vbProcedure="false">Rekapitulace!$B$6</definedName>
    <definedName function="false" hidden="false" name="nazevobjektu" vbProcedure="false">'Krycí list'!$C$4</definedName>
    <definedName function="false" hidden="false" name="nazevstavby" vbProcedure="false">'Krycí list'!$C$6</definedName>
    <definedName function="false" hidden="false" name="Objednatel" vbProcedure="false">'Krycí list'!$C$8</definedName>
    <definedName function="false" hidden="false" name="PocetMJ" vbProcedure="false">'Krycí list'!$G$7</definedName>
    <definedName function="false" hidden="false" name="Poznamka" vbProcedure="false">'Krycí list'!$B$37</definedName>
    <definedName function="false" hidden="false" name="Projektant" vbProcedure="false">'Krycí list'!$C$7</definedName>
    <definedName function="false" hidden="false" name="PSV" vbProcedure="false">Rekapitulace!$F$13</definedName>
    <definedName function="false" hidden="false" name="PSV0" vbProcedure="false">položky!#REF!</definedName>
    <definedName function="false" hidden="false" name="SloupecCC" vbProcedure="false">Položky!$G$6</definedName>
    <definedName function="false" hidden="false" name="SloupecCH" vbProcedure="false">Položky!$I$6</definedName>
    <definedName function="false" hidden="false" name="SloupecCisloPol" vbProcedure="false">Položky!$B$6</definedName>
    <definedName function="false" hidden="false" name="SloupecJC" vbProcedure="false">Položky!$F$6</definedName>
    <definedName function="false" hidden="false" name="SloupecJH" vbProcedure="false">Položky!$H$6</definedName>
    <definedName function="false" hidden="false" name="SloupecMJ" vbProcedure="false">Položky!$D$6</definedName>
    <definedName function="false" hidden="false" name="SloupecMnozstvi" vbProcedure="false">Položky!$E$6</definedName>
    <definedName function="false" hidden="false" name="SloupecNazPol" vbProcedure="false">Položky!$C$6</definedName>
    <definedName function="false" hidden="false" name="SloupecPC" vbProcedure="false">Položky!$A$6</definedName>
    <definedName function="false" hidden="false" name="Typ" vbProcedure="false">položky!#REF!</definedName>
    <definedName function="false" hidden="false" name="VRN" vbProcedure="false">Rekapitulace!$H$19</definedName>
    <definedName function="false" hidden="false" name="VRNKc" vbProcedure="false">Rekapitulace!$E$18</definedName>
    <definedName function="false" hidden="false" name="VRNnazev" vbProcedure="false">Rekapitulace!$A$18</definedName>
    <definedName function="false" hidden="false" name="VRNproc" vbProcedure="false">Rekapitulace!$F$18</definedName>
    <definedName function="false" hidden="false" name="VRNzakl" vbProcedure="false">Rekapitulace!$G$18</definedName>
    <definedName function="false" hidden="false" name="Zakazka" vbProcedure="false">'Krycí list'!$G$9</definedName>
    <definedName function="false" hidden="false" name="Zaklad22" vbProcedure="false">'Krycí list'!$F$32</definedName>
    <definedName function="false" hidden="false" name="Zaklad5" vbProcedure="false">'Krycí list'!$F$30</definedName>
    <definedName function="false" hidden="false" name="Zhotovitel" vbProcedure="false">'Krycí list'!$E$11</definedName>
    <definedName function="false" hidden="false" localSheetId="0" name="_xlnm.Print_Area" vbProcedure="false">'Krycí list'!$A$1:$G$45</definedName>
    <definedName function="false" hidden="false" localSheetId="1" name="_xlnm.Print_Area" vbProcedure="false">Rekapitulace!$A$1:$I$19</definedName>
    <definedName function="false" hidden="false" localSheetId="1" name="_xlnm.Print_Titles" vbProcedure="false">Rekapitulace!$1:$6</definedName>
    <definedName function="false" hidden="false" localSheetId="2" name="solver_lin" vbProcedure="false">0</definedName>
    <definedName function="false" hidden="false" localSheetId="2" name="solver_num" vbProcedure="false">0</definedName>
    <definedName function="false" hidden="false" localSheetId="2" name="solver_opt" vbProcedure="false">položky!#REF!</definedName>
    <definedName function="false" hidden="false" localSheetId="2" name="solver_typ" vbProcedure="false">1</definedName>
    <definedName function="false" hidden="false" localSheetId="2" name="solver_val" vbProcedure="false">0</definedName>
    <definedName function="false" hidden="false" localSheetId="2" name="_xlnm.Print_Area" vbProcedure="false">Položky!$A$1:$K$40</definedName>
    <definedName function="false" hidden="false" localSheetId="2" name="_xlnm.Print_Titles" vbProcedure="false">Položky!$1:$6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<sst xmlns="http://schemas.openxmlformats.org/spreadsheetml/2006/main" count="187" uniqueCount="137">
  <si>
    <t xml:space="preserve">KRYCÍ LIST ROZPOČTU</t>
  </si>
  <si>
    <t xml:space="preserve">Objekt :</t>
  </si>
  <si>
    <t xml:space="preserve">Název objektu :</t>
  </si>
  <si>
    <t xml:space="preserve">JKSO :</t>
  </si>
  <si>
    <t xml:space="preserve">D 205.02 - AREÁLOVÁ KANALIZACE A RETENCE</t>
  </si>
  <si>
    <t xml:space="preserve">Stavba :</t>
  </si>
  <si>
    <t xml:space="preserve">Název stavby :</t>
  </si>
  <si>
    <t xml:space="preserve">SKP :</t>
  </si>
  <si>
    <t xml:space="preserve">SIM D 2052. Dešťová kanalizace </t>
  </si>
  <si>
    <t xml:space="preserve">Projektant :</t>
  </si>
  <si>
    <t xml:space="preserve">Počet měrných jednotek :</t>
  </si>
  <si>
    <t xml:space="preserve">Objednatel :</t>
  </si>
  <si>
    <t xml:space="preserve">Náklady na MJ :</t>
  </si>
  <si>
    <t xml:space="preserve">Počet listů :</t>
  </si>
  <si>
    <t xml:space="preserve">Zakázkové číslo :</t>
  </si>
  <si>
    <t xml:space="preserve">Zpracovatel projektu :</t>
  </si>
  <si>
    <t xml:space="preserve">Zhotovitel :</t>
  </si>
  <si>
    <t xml:space="preserve">SANIproject, s.r.o.</t>
  </si>
  <si>
    <t xml:space="preserve">ROZPOČTOVÉ NÁKLADY</t>
  </si>
  <si>
    <t xml:space="preserve">Rozpočtové náklady II. a III. hlavy</t>
  </si>
  <si>
    <t xml:space="preserve">Vedlejší rozpočtové náklady</t>
  </si>
  <si>
    <t xml:space="preserve">Dodávka celkem</t>
  </si>
  <si>
    <t xml:space="preserve">Z</t>
  </si>
  <si>
    <t xml:space="preserve">Montáž celkem</t>
  </si>
  <si>
    <t xml:space="preserve">R</t>
  </si>
  <si>
    <t xml:space="preserve">HSV celkem</t>
  </si>
  <si>
    <t xml:space="preserve">N</t>
  </si>
  <si>
    <t xml:space="preserve">PSV celkem</t>
  </si>
  <si>
    <t xml:space="preserve">ZRN celkem</t>
  </si>
  <si>
    <t xml:space="preserve">HZS</t>
  </si>
  <si>
    <t xml:space="preserve">RN II.a III.hlavy</t>
  </si>
  <si>
    <t xml:space="preserve">Ostatní VRN</t>
  </si>
  <si>
    <t xml:space="preserve">ZRN+VRN+HZS</t>
  </si>
  <si>
    <t xml:space="preserve">VRN celkem</t>
  </si>
  <si>
    <t xml:space="preserve">Vypracoval</t>
  </si>
  <si>
    <t xml:space="preserve">Za zhotovitele</t>
  </si>
  <si>
    <t xml:space="preserve">Za objednatele</t>
  </si>
  <si>
    <t xml:space="preserve">Jméno :</t>
  </si>
  <si>
    <t xml:space="preserve">Datum :</t>
  </si>
  <si>
    <t xml:space="preserve">Podpis:</t>
  </si>
  <si>
    <t xml:space="preserve">Podpis :</t>
  </si>
  <si>
    <t xml:space="preserve">Základ pro DPH</t>
  </si>
  <si>
    <t xml:space="preserve">%  činí :</t>
  </si>
  <si>
    <t xml:space="preserve">DPH</t>
  </si>
  <si>
    <t xml:space="preserve">CENA ZA OBJEKT CELKEM</t>
  </si>
  <si>
    <t xml:space="preserve">Poznámka :</t>
  </si>
  <si>
    <t xml:space="preserve"> </t>
  </si>
  <si>
    <t xml:space="preserve">REKAPITULACE  STAVEBNÍCH  DÍLŮ</t>
  </si>
  <si>
    <t xml:space="preserve">Stavební díl</t>
  </si>
  <si>
    <t xml:space="preserve">HSV</t>
  </si>
  <si>
    <t xml:space="preserve">PSV</t>
  </si>
  <si>
    <t xml:space="preserve">Dodávka</t>
  </si>
  <si>
    <t xml:space="preserve">Montáž</t>
  </si>
  <si>
    <t xml:space="preserve">CELKEM  OBJEKT</t>
  </si>
  <si>
    <t xml:space="preserve">VEDLEJŠÍ ROZPOČTOVÉ  NÁKLADY</t>
  </si>
  <si>
    <t xml:space="preserve">Název VRN</t>
  </si>
  <si>
    <t xml:space="preserve">Kč</t>
  </si>
  <si>
    <t xml:space="preserve">%</t>
  </si>
  <si>
    <t xml:space="preserve">Základna</t>
  </si>
  <si>
    <t xml:space="preserve">CELKEM VRN</t>
  </si>
  <si>
    <t xml:space="preserve">Položkový výkaz výměr</t>
  </si>
  <si>
    <t xml:space="preserve">P.č.</t>
  </si>
  <si>
    <t xml:space="preserve">Číslo položky</t>
  </si>
  <si>
    <t xml:space="preserve">Název položky</t>
  </si>
  <si>
    <t xml:space="preserve">MJ</t>
  </si>
  <si>
    <t xml:space="preserve">množství</t>
  </si>
  <si>
    <t xml:space="preserve">cena / MJ</t>
  </si>
  <si>
    <t xml:space="preserve">celkem (Kč)</t>
  </si>
  <si>
    <t xml:space="preserve">hmotnost / MJ</t>
  </si>
  <si>
    <t xml:space="preserve">hmotnost celk.(t)</t>
  </si>
  <si>
    <t xml:space="preserve">demhmot / MJ</t>
  </si>
  <si>
    <t xml:space="preserve">demhmot celk.(t)</t>
  </si>
  <si>
    <t xml:space="preserve">Díl:</t>
  </si>
  <si>
    <t xml:space="preserve">1</t>
  </si>
  <si>
    <t xml:space="preserve">Zemní práce</t>
  </si>
  <si>
    <t xml:space="preserve">115 10-0001.RAA</t>
  </si>
  <si>
    <t xml:space="preserve">Čerpání vody na výšku 10 m, do 500 l včetně pohotovosti čerpací soupravy</t>
  </si>
  <si>
    <t xml:space="preserve">h</t>
  </si>
  <si>
    <t xml:space="preserve">132 20-0112.RAC</t>
  </si>
  <si>
    <t xml:space="preserve">Hloubení zapaž.rýh šířky.do 200 cm v hornině.1-4 pažení, odvoz 10 km, uložení na skládku</t>
  </si>
  <si>
    <t xml:space="preserve">m3</t>
  </si>
  <si>
    <t xml:space="preserve">131 10-0010.RAC</t>
  </si>
  <si>
    <t xml:space="preserve">Hloubení nezapažených jam v hornině1-4 odvoz do 10 km, uložení na skládku</t>
  </si>
  <si>
    <t xml:space="preserve">175 10-0020.RAC</t>
  </si>
  <si>
    <t xml:space="preserve">Obsyp potrubí štěrkopískem dovoz štěrkopísku ze vzdálenosti 10 km</t>
  </si>
  <si>
    <t xml:space="preserve">174 10-0050.RAC</t>
  </si>
  <si>
    <t xml:space="preserve">Zásyp jam,rýh a šachet štěrkopískem dovoz štěrkopísku ze vzdálenosti 10 km</t>
  </si>
  <si>
    <t xml:space="preserve">130 00-1101.R00</t>
  </si>
  <si>
    <t xml:space="preserve">Příplatek za ztížené hloubení v blízkosti vedení</t>
  </si>
  <si>
    <t xml:space="preserve">119 00-1402.R00</t>
  </si>
  <si>
    <t xml:space="preserve">Dočasné zajištění potrubí DN 200-500 mm</t>
  </si>
  <si>
    <t xml:space="preserve">m</t>
  </si>
  <si>
    <t xml:space="preserve">Celkem za</t>
  </si>
  <si>
    <t xml:space="preserve">2</t>
  </si>
  <si>
    <t xml:space="preserve">Základy,zvláštní zakládání</t>
  </si>
  <si>
    <t xml:space="preserve">273 32-0030.RAA</t>
  </si>
  <si>
    <t xml:space="preserve">Základová deska ŽB  tl. 15 cm z betonu C 16/20 výztuž 90 kg/m3, štěrkopís. polštář 15 cm,bednění</t>
  </si>
  <si>
    <t xml:space="preserve">R00</t>
  </si>
  <si>
    <t xml:space="preserve">Vírový vortexový ventil 12,36 l/s vč. montáže, příslušenství</t>
  </si>
  <si>
    <t xml:space="preserve">soubor</t>
  </si>
  <si>
    <t xml:space="preserve">R01</t>
  </si>
  <si>
    <t xml:space="preserve">Vírový vortexový ventil 1,37 l/s vč. montáže, příslušenství</t>
  </si>
  <si>
    <t xml:space="preserve">693-66201</t>
  </si>
  <si>
    <t xml:space="preserve">Geotextilie 200 g/m2 š. 200 cm PES pro vsakovací objekt vč. montáže</t>
  </si>
  <si>
    <t xml:space="preserve">m2</t>
  </si>
  <si>
    <t xml:space="preserve">4</t>
  </si>
  <si>
    <t xml:space="preserve">Vodorovné konstrukce</t>
  </si>
  <si>
    <t xml:space="preserve">451 57-2111.RK1</t>
  </si>
  <si>
    <t xml:space="preserve">Lože pod potrubí z kameniva těženého 0 - 4 mm</t>
  </si>
  <si>
    <t xml:space="preserve">8</t>
  </si>
  <si>
    <t xml:space="preserve">Trubní vedení</t>
  </si>
  <si>
    <t xml:space="preserve">894 41-2311.RAB</t>
  </si>
  <si>
    <t xml:space="preserve">Šachta, DN 1000 stěna 120 mm, dno přímé V max 40 hloubka dna 1,5-2,3 m poklop litina 40 t</t>
  </si>
  <si>
    <t xml:space="preserve">kus</t>
  </si>
  <si>
    <t xml:space="preserve">894 43-1321.RCB</t>
  </si>
  <si>
    <t xml:space="preserve">Šachta drenážní D425 mm, dl.šach.roury 2,0 m dno KG D 100 mm, poklop šedá litina 40t</t>
  </si>
  <si>
    <t xml:space="preserve">894 43-1411.REB</t>
  </si>
  <si>
    <t xml:space="preserve">Šachta D 600 mm, dl.šach.roury 1,00 m, přímá dno KG D 400 mm, poklop litina 40t</t>
  </si>
  <si>
    <t xml:space="preserve">871 35-3121.R00</t>
  </si>
  <si>
    <t xml:space="preserve">Montáž trub z plastu, gumový kroužek, DN 200</t>
  </si>
  <si>
    <t xml:space="preserve">871 31-3121.R00</t>
  </si>
  <si>
    <t xml:space="preserve">Montáž trub z plastu, gumový kroužek, DN 150</t>
  </si>
  <si>
    <t xml:space="preserve">286-11190.1</t>
  </si>
  <si>
    <t xml:space="preserve">Trubka kanalizační PVC  SN 12 DN 150 vč. tvarovek</t>
  </si>
  <si>
    <t xml:space="preserve">286-11191.1</t>
  </si>
  <si>
    <t xml:space="preserve">Trubka kanalizační PVC SN 12 DN 200 vč. tvarovek</t>
  </si>
  <si>
    <t xml:space="preserve">871 31-3121.RT1</t>
  </si>
  <si>
    <t xml:space="preserve">Montáž trub z plastu, gumový kroužek, DN 150-200 včetně dodávky trub PVC hrdlových DN100 odvětrání</t>
  </si>
  <si>
    <t xml:space="preserve">99</t>
  </si>
  <si>
    <t xml:space="preserve">Staveništní přesun hmot</t>
  </si>
  <si>
    <t xml:space="preserve">998 27-6101.R00</t>
  </si>
  <si>
    <t xml:space="preserve">Přesun hmot, trubní vedení plastová, otevř. výkop</t>
  </si>
  <si>
    <t xml:space="preserve">t</t>
  </si>
  <si>
    <t xml:space="preserve">M23</t>
  </si>
  <si>
    <t xml:space="preserve">Montáže potrubí</t>
  </si>
  <si>
    <t xml:space="preserve">230 17-0014.R00</t>
  </si>
  <si>
    <t xml:space="preserve">Zkouška těsnosti potrubí, DN 150 - 250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</si>
</sst>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"/>
    <numFmt numFmtId="167" formatCode="DD/MM/YY"/>
    <numFmt numFmtId="168" formatCode="#,##0.00,&quot;Kč&quot;"/>
    <numFmt numFmtId="169" formatCode="#,##0.00"/>
    <numFmt numFmtId="170" formatCode="0.0"/>
    <numFmt numFmtId="171" formatCode="#,##0.00000"/>
  </numFmts>
  <fonts count="18">
    <font>
      <sz val="10"/>
      <name val="Arial CE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 CE"/>
      <family val="2"/>
      <charset val="1"/>
    </font>
    <font>
      <b val="true"/>
      <sz val="14"/>
      <name val="Arial CE"/>
      <family val="2"/>
      <charset val="238"/>
    </font>
    <font>
      <b val="true"/>
      <i val="true"/>
      <sz val="12"/>
      <name val="Arial CE"/>
      <family val="2"/>
      <charset val="238"/>
    </font>
    <font>
      <b val="true"/>
      <i val="true"/>
      <sz val="10"/>
      <name val="Arial CE"/>
      <family val="2"/>
      <charset val="238"/>
    </font>
    <font>
      <b val="true"/>
      <sz val="9"/>
      <name val="Arial CE"/>
      <family val="2"/>
      <charset val="238"/>
    </font>
    <font>
      <b val="true"/>
      <sz val="10"/>
      <name val="Arial CE"/>
      <family val="2"/>
      <charset val="238"/>
    </font>
    <font>
      <b val="true"/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 val="true"/>
      <u val="single"/>
      <sz val="12"/>
      <name val="Arial CE"/>
      <family val="2"/>
      <charset val="238"/>
    </font>
    <font>
      <b val="true"/>
      <u val="single"/>
      <sz val="10"/>
      <name val="Arial CE"/>
      <family val="2"/>
      <charset val="238"/>
    </font>
    <font>
      <u val="single"/>
      <sz val="10"/>
      <name val="Arial CE"/>
      <family val="2"/>
      <charset val="238"/>
    </font>
    <font>
      <b val="true"/>
      <sz val="8"/>
      <name val="Arial CE"/>
      <family val="2"/>
      <charset val="238"/>
    </font>
    <font>
      <sz val="10"/>
      <color rgb="FFFFFFFF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57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 style="thin"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thin"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/>
      <right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double"/>
      <right style="thin"/>
      <top style="double"/>
      <bottom/>
      <diagonal/>
    </border>
    <border diagonalUp="false" diagonalDown="false">
      <left/>
      <right/>
      <top style="double"/>
      <bottom/>
      <diagonal/>
    </border>
    <border diagonalUp="false" diagonalDown="false">
      <left/>
      <right style="double"/>
      <top style="double"/>
      <bottom/>
      <diagonal/>
    </border>
    <border diagonalUp="false" diagonalDown="false">
      <left style="double"/>
      <right style="thin"/>
      <top/>
      <bottom style="double"/>
      <diagonal/>
    </border>
    <border diagonalUp="false" diagonalDown="false">
      <left/>
      <right/>
      <top/>
      <bottom style="double"/>
      <diagonal/>
    </border>
    <border diagonalUp="false" diagonalDown="false">
      <left/>
      <right style="double"/>
      <top/>
      <bottom style="double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6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2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1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2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3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2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2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2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3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3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0" fillId="0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3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0" fillId="0" borderId="3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3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9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9" xfId="2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3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9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4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2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2" xfId="2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43" xfId="20" applyFont="true" applyBorder="true" applyAlignment="true" applyProtection="false">
      <alignment horizontal="left" vertical="bottom" textRotation="0" wrapText="false" indent="0" shrinkToFit="true"/>
      <protection locked="true" hidden="false"/>
    </xf>
    <xf numFmtId="165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9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4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4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4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4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4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4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4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4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5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2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2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8" fillId="0" borderId="2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8" fillId="0" borderId="4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3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3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0" fillId="0" borderId="5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0" fillId="0" borderId="5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0" fillId="0" borderId="2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0" fillId="0" borderId="5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3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3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5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3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3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5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39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39" xfId="2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40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4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43" xfId="20" applyFont="false" applyBorder="true" applyAlignment="true" applyProtection="false">
      <alignment horizontal="left" vertical="bottom" textRotation="0" wrapText="false" indent="0" shrinkToFit="true"/>
      <protection locked="true" hidden="false"/>
    </xf>
    <xf numFmtId="164" fontId="12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2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8" fillId="0" borderId="5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5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52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0" borderId="52" xfId="2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4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9" fillId="0" borderId="47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47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7" xfId="2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47" xfId="2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47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5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47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47" xfId="2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47" xfId="20" applyFont="true" applyBorder="true" applyAlignment="true" applyProtection="false">
      <alignment horizontal="center" vertical="bottom" textRotation="0" wrapText="false" indent="0" shrinkToFit="true"/>
      <protection locked="true" hidden="false"/>
    </xf>
    <xf numFmtId="169" fontId="0" fillId="0" borderId="47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0" fillId="0" borderId="47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0" fillId="0" borderId="47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56" xfId="2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7" fillId="0" borderId="56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56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4" fillId="0" borderId="56" xfId="2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9" fillId="0" borderId="56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56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9" fillId="0" borderId="56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ální_POL.XLS" xfId="20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E45"/>
  <sheetViews>
    <sheetView windowProtection="false" showFormulas="false" showGridLines="true" showRowColHeaders="true" showZeros="false" rightToLeft="false" tabSelected="false" showOutlineSymbols="true" defaultGridColor="true" view="normal" topLeftCell="A19" colorId="64" zoomScale="100" zoomScaleNormal="100" zoomScalePageLayoutView="100" workbookViewId="0">
      <selection pane="topLeft" activeCell="A19" activeCellId="0" sqref="A19"/>
    </sheetView>
  </sheetViews>
  <sheetFormatPr defaultRowHeight="12.75"/>
  <cols>
    <col collapsed="false" hidden="false" max="1" min="1" style="0" width="1.88775510204082"/>
    <col collapsed="false" hidden="false" max="2" min="2" style="0" width="14.7142857142857"/>
    <col collapsed="false" hidden="false" max="3" min="3" style="0" width="15.6581632653061"/>
    <col collapsed="false" hidden="false" max="4" min="4" style="0" width="14.3112244897959"/>
    <col collapsed="false" hidden="false" max="5" min="5" style="0" width="12.1479591836735"/>
    <col collapsed="false" hidden="false" max="6" min="6" style="0" width="19.4387755102041"/>
    <col collapsed="false" hidden="false" max="7" min="7" style="0" width="13.9030612244898"/>
    <col collapsed="false" hidden="false" max="1025" min="8" style="0" width="8.50510204081633"/>
  </cols>
  <sheetData>
    <row r="1" customFormat="false" ht="21.75" hidden="false" customHeight="true" outlineLevel="0" collapsed="false">
      <c r="A1" s="1" t="s">
        <v>0</v>
      </c>
      <c r="B1" s="1"/>
      <c r="C1" s="1"/>
      <c r="D1" s="1"/>
      <c r="E1" s="1"/>
      <c r="F1" s="1"/>
      <c r="G1" s="1"/>
    </row>
    <row r="2" customFormat="false" ht="15" hidden="false" customHeight="true" outlineLevel="0" collapsed="false"/>
    <row r="3" customFormat="false" ht="12.95" hidden="false" customHeight="true" outlineLevel="0" collapsed="false">
      <c r="A3" s="2" t="s">
        <v>1</v>
      </c>
      <c r="B3" s="3"/>
      <c r="C3" s="4" t="s">
        <v>2</v>
      </c>
      <c r="D3" s="4"/>
      <c r="E3" s="4"/>
      <c r="F3" s="5" t="s">
        <v>3</v>
      </c>
      <c r="G3" s="6"/>
    </row>
    <row r="4" customFormat="false" ht="12.95" hidden="false" customHeight="true" outlineLevel="0" collapsed="false">
      <c r="A4" s="7"/>
      <c r="B4" s="8"/>
      <c r="C4" s="9" t="s">
        <v>4</v>
      </c>
      <c r="D4" s="10"/>
      <c r="E4" s="10"/>
      <c r="F4" s="11"/>
      <c r="G4" s="12"/>
    </row>
    <row r="5" customFormat="false" ht="12.95" hidden="false" customHeight="true" outlineLevel="0" collapsed="false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customFormat="false" ht="12.95" hidden="false" customHeight="true" outlineLevel="0" collapsed="false">
      <c r="A6" s="7"/>
      <c r="B6" s="8"/>
      <c r="C6" s="9" t="s">
        <v>8</v>
      </c>
      <c r="D6" s="10"/>
      <c r="E6" s="10"/>
      <c r="F6" s="18"/>
      <c r="G6" s="12"/>
    </row>
    <row r="7" customFormat="false" ht="12.75" hidden="false" customHeight="false" outlineLevel="0" collapsed="false">
      <c r="A7" s="13" t="s">
        <v>9</v>
      </c>
      <c r="B7" s="15"/>
      <c r="C7" s="19"/>
      <c r="D7" s="19"/>
      <c r="E7" s="20" t="s">
        <v>10</v>
      </c>
      <c r="F7" s="21"/>
      <c r="G7" s="22" t="n">
        <v>0</v>
      </c>
      <c r="H7" s="23"/>
      <c r="I7" s="23"/>
    </row>
    <row r="8" customFormat="false" ht="12.75" hidden="false" customHeight="false" outlineLevel="0" collapsed="false">
      <c r="A8" s="13" t="s">
        <v>11</v>
      </c>
      <c r="B8" s="15"/>
      <c r="C8" s="19"/>
      <c r="D8" s="19"/>
      <c r="E8" s="16" t="s">
        <v>12</v>
      </c>
      <c r="F8" s="15"/>
      <c r="G8" s="24" t="n">
        <f aca="false">IF(PocetMJ=0,,ROUND((F30+F32)/PocetMJ,1))</f>
        <v>0</v>
      </c>
    </row>
    <row r="9" customFormat="false" ht="12.75" hidden="false" customHeight="false" outlineLevel="0" collapsed="false">
      <c r="A9" s="25" t="s">
        <v>13</v>
      </c>
      <c r="B9" s="26"/>
      <c r="C9" s="26"/>
      <c r="D9" s="26"/>
      <c r="E9" s="27" t="s">
        <v>14</v>
      </c>
      <c r="F9" s="26"/>
      <c r="G9" s="28"/>
    </row>
    <row r="10" customFormat="false" ht="12.75" hidden="false" customHeight="false" outlineLevel="0" collapsed="false">
      <c r="A10" s="29" t="s">
        <v>15</v>
      </c>
      <c r="B10" s="30"/>
      <c r="C10" s="30"/>
      <c r="D10" s="30"/>
      <c r="E10" s="11" t="s">
        <v>16</v>
      </c>
      <c r="F10" s="30"/>
      <c r="G10" s="12"/>
      <c r="BA10" s="31"/>
      <c r="BB10" s="31"/>
      <c r="BC10" s="31"/>
      <c r="BD10" s="31"/>
      <c r="BE10" s="31"/>
    </row>
    <row r="11" customFormat="false" ht="12.75" hidden="false" customHeight="false" outlineLevel="0" collapsed="false">
      <c r="A11" s="29"/>
      <c r="B11" s="30"/>
      <c r="C11" s="30"/>
      <c r="D11" s="30"/>
      <c r="E11" s="32" t="s">
        <v>17</v>
      </c>
      <c r="F11" s="32"/>
      <c r="G11" s="32"/>
    </row>
    <row r="12" customFormat="false" ht="28.5" hidden="false" customHeight="true" outlineLevel="0" collapsed="false">
      <c r="A12" s="33" t="s">
        <v>18</v>
      </c>
      <c r="B12" s="33"/>
      <c r="C12" s="33"/>
      <c r="D12" s="33"/>
      <c r="E12" s="33"/>
      <c r="F12" s="33"/>
      <c r="G12" s="33"/>
    </row>
    <row r="13" customFormat="false" ht="17.25" hidden="false" customHeight="true" outlineLevel="0" collapsed="false">
      <c r="A13" s="34" t="s">
        <v>19</v>
      </c>
      <c r="B13" s="35"/>
      <c r="C13" s="36"/>
      <c r="D13" s="37" t="s">
        <v>20</v>
      </c>
      <c r="E13" s="37"/>
      <c r="F13" s="37"/>
      <c r="G13" s="37"/>
    </row>
    <row r="14" customFormat="false" ht="15.95" hidden="false" customHeight="true" outlineLevel="0" collapsed="false">
      <c r="A14" s="38"/>
      <c r="B14" s="39" t="s">
        <v>21</v>
      </c>
      <c r="C14" s="40" t="n">
        <f aca="false">Dodavka</f>
        <v>0</v>
      </c>
      <c r="D14" s="41"/>
      <c r="E14" s="42"/>
      <c r="F14" s="43"/>
      <c r="G14" s="40"/>
    </row>
    <row r="15" customFormat="false" ht="15.95" hidden="false" customHeight="true" outlineLevel="0" collapsed="false">
      <c r="A15" s="38" t="s">
        <v>22</v>
      </c>
      <c r="B15" s="39" t="s">
        <v>23</v>
      </c>
      <c r="C15" s="40" t="n">
        <f aca="false">Mont</f>
        <v>0</v>
      </c>
      <c r="D15" s="25"/>
      <c r="E15" s="44"/>
      <c r="F15" s="45"/>
      <c r="G15" s="40"/>
    </row>
    <row r="16" customFormat="false" ht="15.95" hidden="false" customHeight="true" outlineLevel="0" collapsed="false">
      <c r="A16" s="38" t="s">
        <v>24</v>
      </c>
      <c r="B16" s="39" t="s">
        <v>25</v>
      </c>
      <c r="C16" s="40" t="n">
        <f aca="false">HSV</f>
        <v>0</v>
      </c>
      <c r="D16" s="25"/>
      <c r="E16" s="44"/>
      <c r="F16" s="45"/>
      <c r="G16" s="40"/>
    </row>
    <row r="17" customFormat="false" ht="15.95" hidden="false" customHeight="true" outlineLevel="0" collapsed="false">
      <c r="A17" s="46" t="s">
        <v>26</v>
      </c>
      <c r="B17" s="39" t="s">
        <v>27</v>
      </c>
      <c r="C17" s="40" t="n">
        <f aca="false">PSV</f>
        <v>0</v>
      </c>
      <c r="D17" s="25"/>
      <c r="E17" s="44"/>
      <c r="F17" s="45"/>
      <c r="G17" s="40"/>
    </row>
    <row r="18" customFormat="false" ht="15.95" hidden="false" customHeight="true" outlineLevel="0" collapsed="false">
      <c r="A18" s="47" t="s">
        <v>28</v>
      </c>
      <c r="B18" s="39"/>
      <c r="C18" s="40" t="n">
        <f aca="false">SUM(C14:C17)</f>
        <v>0</v>
      </c>
      <c r="D18" s="25"/>
      <c r="E18" s="44"/>
      <c r="F18" s="45"/>
      <c r="G18" s="40"/>
    </row>
    <row r="19" customFormat="false" ht="15.95" hidden="false" customHeight="true" outlineLevel="0" collapsed="false">
      <c r="A19" s="47"/>
      <c r="B19" s="39"/>
      <c r="C19" s="40"/>
      <c r="D19" s="25"/>
      <c r="E19" s="44"/>
      <c r="F19" s="45"/>
      <c r="G19" s="40"/>
    </row>
    <row r="20" customFormat="false" ht="15.95" hidden="false" customHeight="true" outlineLevel="0" collapsed="false">
      <c r="A20" s="47" t="s">
        <v>29</v>
      </c>
      <c r="B20" s="39"/>
      <c r="C20" s="40" t="n">
        <f aca="false">HZS</f>
        <v>0</v>
      </c>
      <c r="D20" s="25"/>
      <c r="E20" s="44"/>
      <c r="F20" s="45"/>
      <c r="G20" s="40"/>
    </row>
    <row r="21" customFormat="false" ht="15.95" hidden="false" customHeight="true" outlineLevel="0" collapsed="false">
      <c r="A21" s="29" t="s">
        <v>30</v>
      </c>
      <c r="B21" s="30"/>
      <c r="C21" s="40" t="n">
        <f aca="false">C18+C20</f>
        <v>0</v>
      </c>
      <c r="D21" s="25" t="s">
        <v>31</v>
      </c>
      <c r="E21" s="44"/>
      <c r="F21" s="45"/>
      <c r="G21" s="40" t="n">
        <f aca="false">G22-SUM(G14:G20)</f>
        <v>0</v>
      </c>
    </row>
    <row r="22" customFormat="false" ht="15.95" hidden="false" customHeight="true" outlineLevel="0" collapsed="false">
      <c r="A22" s="25" t="s">
        <v>32</v>
      </c>
      <c r="B22" s="26"/>
      <c r="C22" s="48" t="n">
        <f aca="false">C21+G22</f>
        <v>0</v>
      </c>
      <c r="D22" s="49" t="s">
        <v>33</v>
      </c>
      <c r="E22" s="50"/>
      <c r="F22" s="51"/>
      <c r="G22" s="40" t="n">
        <f aca="false">VRN</f>
        <v>0</v>
      </c>
    </row>
    <row r="23" customFormat="false" ht="12.75" hidden="false" customHeight="false" outlineLevel="0" collapsed="false">
      <c r="A23" s="2" t="s">
        <v>34</v>
      </c>
      <c r="B23" s="4"/>
      <c r="C23" s="5" t="s">
        <v>35</v>
      </c>
      <c r="D23" s="4"/>
      <c r="E23" s="5" t="s">
        <v>36</v>
      </c>
      <c r="F23" s="4"/>
      <c r="G23" s="6"/>
    </row>
    <row r="24" customFormat="false" ht="12.75" hidden="false" customHeight="false" outlineLevel="0" collapsed="false">
      <c r="A24" s="13"/>
      <c r="B24" s="15"/>
      <c r="C24" s="16" t="s">
        <v>37</v>
      </c>
      <c r="D24" s="15"/>
      <c r="E24" s="16" t="s">
        <v>37</v>
      </c>
      <c r="F24" s="15"/>
      <c r="G24" s="17"/>
    </row>
    <row r="25" customFormat="false" ht="12.75" hidden="false" customHeight="false" outlineLevel="0" collapsed="false">
      <c r="A25" s="29" t="s">
        <v>38</v>
      </c>
      <c r="B25" s="52"/>
      <c r="C25" s="11" t="s">
        <v>38</v>
      </c>
      <c r="D25" s="30"/>
      <c r="E25" s="11" t="s">
        <v>38</v>
      </c>
      <c r="F25" s="30"/>
      <c r="G25" s="12"/>
    </row>
    <row r="26" customFormat="false" ht="12.75" hidden="false" customHeight="false" outlineLevel="0" collapsed="false">
      <c r="A26" s="29"/>
      <c r="B26" s="53"/>
      <c r="C26" s="11" t="s">
        <v>39</v>
      </c>
      <c r="D26" s="30"/>
      <c r="E26" s="11" t="s">
        <v>40</v>
      </c>
      <c r="F26" s="30"/>
      <c r="G26" s="12"/>
    </row>
    <row r="27" customFormat="false" ht="12.75" hidden="false" customHeight="false" outlineLevel="0" collapsed="false">
      <c r="A27" s="29"/>
      <c r="B27" s="30"/>
      <c r="C27" s="11"/>
      <c r="D27" s="30"/>
      <c r="E27" s="11"/>
      <c r="F27" s="30"/>
      <c r="G27" s="12"/>
    </row>
    <row r="28" customFormat="false" ht="97.5" hidden="false" customHeight="true" outlineLevel="0" collapsed="false">
      <c r="A28" s="29"/>
      <c r="B28" s="30"/>
      <c r="C28" s="11"/>
      <c r="D28" s="30"/>
      <c r="E28" s="11"/>
      <c r="F28" s="30"/>
      <c r="G28" s="12"/>
    </row>
    <row r="29" customFormat="false" ht="12.75" hidden="false" customHeight="false" outlineLevel="0" collapsed="false">
      <c r="A29" s="13" t="s">
        <v>41</v>
      </c>
      <c r="B29" s="15"/>
      <c r="C29" s="54" t="n">
        <v>0</v>
      </c>
      <c r="D29" s="15" t="s">
        <v>42</v>
      </c>
      <c r="E29" s="16"/>
      <c r="F29" s="55" t="n">
        <v>0</v>
      </c>
      <c r="G29" s="17"/>
    </row>
    <row r="30" customFormat="false" ht="12.75" hidden="false" customHeight="false" outlineLevel="0" collapsed="false">
      <c r="A30" s="13" t="s">
        <v>41</v>
      </c>
      <c r="B30" s="15"/>
      <c r="C30" s="54" t="n">
        <v>15</v>
      </c>
      <c r="D30" s="15" t="s">
        <v>42</v>
      </c>
      <c r="E30" s="16"/>
      <c r="F30" s="55" t="n">
        <v>0</v>
      </c>
      <c r="G30" s="17"/>
    </row>
    <row r="31" customFormat="false" ht="12.75" hidden="false" customHeight="false" outlineLevel="0" collapsed="false">
      <c r="A31" s="13" t="s">
        <v>43</v>
      </c>
      <c r="B31" s="15"/>
      <c r="C31" s="54" t="n">
        <v>15</v>
      </c>
      <c r="D31" s="15" t="s">
        <v>42</v>
      </c>
      <c r="E31" s="16"/>
      <c r="F31" s="56" t="n">
        <f aca="false">ROUND(PRODUCT(F30,C31/100),0)</f>
        <v>0</v>
      </c>
      <c r="G31" s="28"/>
    </row>
    <row r="32" customFormat="false" ht="12.75" hidden="false" customHeight="false" outlineLevel="0" collapsed="false">
      <c r="A32" s="13" t="s">
        <v>41</v>
      </c>
      <c r="B32" s="15"/>
      <c r="C32" s="54" t="n">
        <v>21</v>
      </c>
      <c r="D32" s="15" t="s">
        <v>42</v>
      </c>
      <c r="E32" s="16"/>
      <c r="F32" s="55" t="n">
        <v>0</v>
      </c>
      <c r="G32" s="17"/>
    </row>
    <row r="33" customFormat="false" ht="12.75" hidden="false" customHeight="false" outlineLevel="0" collapsed="false">
      <c r="A33" s="13" t="s">
        <v>43</v>
      </c>
      <c r="B33" s="15"/>
      <c r="C33" s="54" t="n">
        <v>21</v>
      </c>
      <c r="D33" s="15" t="s">
        <v>42</v>
      </c>
      <c r="E33" s="16"/>
      <c r="F33" s="56" t="n">
        <f aca="false">ROUND(PRODUCT(F32,C33/100),0)</f>
        <v>0</v>
      </c>
      <c r="G33" s="28"/>
    </row>
    <row r="34" s="62" customFormat="true" ht="19.5" hidden="false" customHeight="true" outlineLevel="0" collapsed="false">
      <c r="A34" s="57" t="s">
        <v>44</v>
      </c>
      <c r="B34" s="58"/>
      <c r="C34" s="58"/>
      <c r="D34" s="58"/>
      <c r="E34" s="59"/>
      <c r="F34" s="60" t="n">
        <f aca="false">ROUND(SUM(F29:F33),0)</f>
        <v>0</v>
      </c>
      <c r="G34" s="61"/>
    </row>
    <row r="36" customFormat="false" ht="12.75" hidden="false" customHeight="false" outlineLevel="0" collapsed="false">
      <c r="A36" s="63" t="s">
        <v>45</v>
      </c>
      <c r="B36" s="63"/>
      <c r="C36" s="63"/>
      <c r="D36" s="63"/>
      <c r="E36" s="63"/>
      <c r="F36" s="63"/>
      <c r="G36" s="63"/>
      <c r="H36" s="0" t="s">
        <v>46</v>
      </c>
    </row>
    <row r="37" customFormat="false" ht="14.25" hidden="false" customHeight="true" outlineLevel="0" collapsed="false">
      <c r="A37" s="63"/>
      <c r="B37" s="64"/>
      <c r="C37" s="64"/>
      <c r="D37" s="64"/>
      <c r="E37" s="64"/>
      <c r="F37" s="64"/>
      <c r="G37" s="64"/>
      <c r="H37" s="0" t="s">
        <v>46</v>
      </c>
    </row>
    <row r="38" customFormat="false" ht="12.75" hidden="false" customHeight="true" outlineLevel="0" collapsed="false">
      <c r="A38" s="65"/>
      <c r="B38" s="64"/>
      <c r="C38" s="64"/>
      <c r="D38" s="64"/>
      <c r="E38" s="64"/>
      <c r="F38" s="64"/>
      <c r="G38" s="64"/>
      <c r="H38" s="0" t="s">
        <v>46</v>
      </c>
    </row>
    <row r="39" customFormat="false" ht="12.75" hidden="false" customHeight="false" outlineLevel="0" collapsed="false">
      <c r="A39" s="65"/>
      <c r="B39" s="64"/>
      <c r="C39" s="64"/>
      <c r="D39" s="64"/>
      <c r="E39" s="64"/>
      <c r="F39" s="64"/>
      <c r="G39" s="64"/>
      <c r="H39" s="0" t="s">
        <v>46</v>
      </c>
    </row>
    <row r="40" customFormat="false" ht="12.75" hidden="false" customHeight="false" outlineLevel="0" collapsed="false">
      <c r="A40" s="65"/>
      <c r="B40" s="64"/>
      <c r="C40" s="64"/>
      <c r="D40" s="64"/>
      <c r="E40" s="64"/>
      <c r="F40" s="64"/>
      <c r="G40" s="64"/>
      <c r="H40" s="0" t="s">
        <v>46</v>
      </c>
    </row>
    <row r="41" customFormat="false" ht="12.75" hidden="false" customHeight="false" outlineLevel="0" collapsed="false">
      <c r="A41" s="65"/>
      <c r="B41" s="64"/>
      <c r="C41" s="64"/>
      <c r="D41" s="64"/>
      <c r="E41" s="64"/>
      <c r="F41" s="64"/>
      <c r="G41" s="64"/>
      <c r="H41" s="0" t="s">
        <v>46</v>
      </c>
    </row>
    <row r="42" customFormat="false" ht="12.75" hidden="false" customHeight="false" outlineLevel="0" collapsed="false">
      <c r="A42" s="65"/>
      <c r="B42" s="64"/>
      <c r="C42" s="64"/>
      <c r="D42" s="64"/>
      <c r="E42" s="64"/>
      <c r="F42" s="64"/>
      <c r="G42" s="64"/>
      <c r="H42" s="0" t="s">
        <v>46</v>
      </c>
    </row>
    <row r="43" customFormat="false" ht="12.75" hidden="false" customHeight="false" outlineLevel="0" collapsed="false">
      <c r="A43" s="65"/>
      <c r="B43" s="64"/>
      <c r="C43" s="64"/>
      <c r="D43" s="64"/>
      <c r="E43" s="64"/>
      <c r="F43" s="64"/>
      <c r="G43" s="64"/>
      <c r="H43" s="0" t="s">
        <v>46</v>
      </c>
    </row>
    <row r="44" customFormat="false" ht="12.75" hidden="false" customHeight="false" outlineLevel="0" collapsed="false">
      <c r="A44" s="65"/>
      <c r="B44" s="64"/>
      <c r="C44" s="64"/>
      <c r="D44" s="64"/>
      <c r="E44" s="64"/>
      <c r="F44" s="64"/>
      <c r="G44" s="64"/>
      <c r="H44" s="0" t="s">
        <v>46</v>
      </c>
    </row>
    <row r="45" customFormat="false" ht="12.75" hidden="false" customHeight="false" outlineLevel="0" collapsed="false">
      <c r="A45" s="65"/>
      <c r="B45" s="64"/>
      <c r="C45" s="64"/>
      <c r="D45" s="64"/>
      <c r="E45" s="64"/>
      <c r="F45" s="64"/>
      <c r="G45" s="64"/>
      <c r="H45" s="0" t="s">
        <v>46</v>
      </c>
    </row>
  </sheetData>
  <mergeCells count="7">
    <mergeCell ref="A1:G1"/>
    <mergeCell ref="C7:D7"/>
    <mergeCell ref="C8:D8"/>
    <mergeCell ref="E11:G11"/>
    <mergeCell ref="A12:G12"/>
    <mergeCell ref="D13:G13"/>
    <mergeCell ref="B37:G45"/>
  </mergeCells>
  <printOptions headings="false" gridLines="false" gridLinesSet="true" horizontalCentered="false" verticalCentered="false"/>
  <pageMargins left="0.590277777777778" right="0.39375" top="0.984027777777778" bottom="0.984027777777778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E19"/>
  <sheetViews>
    <sheetView windowProtection="false" showFormulas="false" showGridLines="true" showRowColHeaders="true" showZeros="false" rightToLeft="false" tabSelected="false" showOutlineSymbols="true" defaultGridColor="true" view="normal" topLeftCell="A1" colorId="64" zoomScale="100" zoomScaleNormal="100" zoomScalePageLayoutView="100" workbookViewId="0">
      <selection pane="topLeft" activeCell="A18" activeCellId="0" sqref="A18"/>
    </sheetView>
  </sheetViews>
  <sheetFormatPr defaultRowHeight="12.75"/>
  <cols>
    <col collapsed="false" hidden="false" max="1" min="1" style="0" width="5.66836734693878"/>
    <col collapsed="false" hidden="false" max="2" min="2" style="0" width="6.0765306122449"/>
    <col collapsed="false" hidden="false" max="3" min="3" style="0" width="11.2040816326531"/>
    <col collapsed="false" hidden="false" max="4" min="4" style="0" width="15.6581632653061"/>
    <col collapsed="false" hidden="false" max="5" min="5" style="0" width="11.0714285714286"/>
    <col collapsed="false" hidden="false" max="6" min="6" style="0" width="10.6632653061225"/>
    <col collapsed="false" hidden="false" max="7" min="7" style="0" width="10.8010204081633"/>
    <col collapsed="false" hidden="false" max="8" min="8" style="0" width="10.9336734693878"/>
    <col collapsed="false" hidden="false" max="9" min="9" style="0" width="10.530612244898"/>
    <col collapsed="false" hidden="false" max="1025" min="10" style="0" width="8.50510204081633"/>
  </cols>
  <sheetData>
    <row r="1" customFormat="false" ht="13.5" hidden="false" customHeight="false" outlineLevel="0" collapsed="false">
      <c r="A1" s="66" t="s">
        <v>5</v>
      </c>
      <c r="B1" s="66"/>
      <c r="C1" s="67" t="str">
        <f aca="false">CONCATENATE(cislostavby," ",nazevstavby)</f>
        <v> SIM D 2052. Dešťová kanalizace </v>
      </c>
      <c r="D1" s="68"/>
      <c r="E1" s="69"/>
      <c r="F1" s="68"/>
      <c r="G1" s="70"/>
      <c r="H1" s="71"/>
      <c r="I1" s="72"/>
    </row>
    <row r="2" customFormat="false" ht="13.5" hidden="false" customHeight="false" outlineLevel="0" collapsed="false">
      <c r="A2" s="73" t="s">
        <v>1</v>
      </c>
      <c r="B2" s="73"/>
      <c r="C2" s="74" t="str">
        <f aca="false">CONCATENATE(cisloobjektu," ",nazevobjektu)</f>
        <v> D 205.02 - AREÁLOVÁ KANALIZACE A RETENCE</v>
      </c>
      <c r="D2" s="75"/>
      <c r="E2" s="76"/>
      <c r="F2" s="75"/>
      <c r="G2" s="77"/>
      <c r="H2" s="77"/>
      <c r="I2" s="77"/>
    </row>
    <row r="4" customFormat="false" ht="19.5" hidden="false" customHeight="true" outlineLevel="0" collapsed="false">
      <c r="A4" s="78" t="s">
        <v>47</v>
      </c>
      <c r="B4" s="78"/>
      <c r="C4" s="78"/>
      <c r="D4" s="78"/>
      <c r="E4" s="78"/>
      <c r="F4" s="78"/>
      <c r="G4" s="78"/>
      <c r="H4" s="78"/>
      <c r="I4" s="78"/>
    </row>
    <row r="5" customFormat="false" ht="13.5" hidden="false" customHeight="false" outlineLevel="0" collapsed="false"/>
    <row r="6" s="30" customFormat="true" ht="13.5" hidden="false" customHeight="false" outlineLevel="0" collapsed="false">
      <c r="A6" s="79"/>
      <c r="B6" s="80" t="s">
        <v>48</v>
      </c>
      <c r="C6" s="80"/>
      <c r="D6" s="81"/>
      <c r="E6" s="82" t="s">
        <v>49</v>
      </c>
      <c r="F6" s="83" t="s">
        <v>50</v>
      </c>
      <c r="G6" s="83" t="s">
        <v>51</v>
      </c>
      <c r="H6" s="83" t="s">
        <v>52</v>
      </c>
      <c r="I6" s="84" t="s">
        <v>29</v>
      </c>
    </row>
    <row r="7" customFormat="false" ht="12.75" hidden="false" customHeight="false" outlineLevel="0" collapsed="false">
      <c r="A7" s="85" t="str">
        <f aca="false">Položky!B7</f>
        <v>1</v>
      </c>
      <c r="B7" s="86" t="str">
        <f aca="false">Položky!C7</f>
        <v>Zemní práce</v>
      </c>
      <c r="C7" s="87"/>
      <c r="D7" s="88"/>
      <c r="E7" s="89" t="n">
        <f aca="false">Položky!BC15</f>
        <v>0</v>
      </c>
      <c r="F7" s="90" t="n">
        <f aca="false">Položky!BD15</f>
        <v>0</v>
      </c>
      <c r="G7" s="90" t="n">
        <f aca="false">Položky!BE15</f>
        <v>0</v>
      </c>
      <c r="H7" s="90" t="n">
        <f aca="false">Položky!BF15</f>
        <v>0</v>
      </c>
      <c r="I7" s="91" t="n">
        <f aca="false">Položky!BG15</f>
        <v>0</v>
      </c>
    </row>
    <row r="8" customFormat="false" ht="12.75" hidden="false" customHeight="false" outlineLevel="0" collapsed="false">
      <c r="A8" s="85" t="str">
        <f aca="false">Položky!B16</f>
        <v>2</v>
      </c>
      <c r="B8" s="86" t="str">
        <f aca="false">Položky!C16</f>
        <v>Základy,zvláštní zakládání</v>
      </c>
      <c r="C8" s="87"/>
      <c r="D8" s="88"/>
      <c r="E8" s="89" t="n">
        <f aca="false">Položky!BC21</f>
        <v>0</v>
      </c>
      <c r="F8" s="90" t="n">
        <f aca="false">Položky!BD21</f>
        <v>0</v>
      </c>
      <c r="G8" s="90" t="n">
        <f aca="false">Položky!BE21</f>
        <v>0</v>
      </c>
      <c r="H8" s="90" t="n">
        <f aca="false">Položky!BF21</f>
        <v>0</v>
      </c>
      <c r="I8" s="91" t="n">
        <f aca="false">Položky!BG21</f>
        <v>0</v>
      </c>
    </row>
    <row r="9" customFormat="false" ht="12.75" hidden="false" customHeight="false" outlineLevel="0" collapsed="false">
      <c r="A9" s="85" t="str">
        <f aca="false">Položky!B22</f>
        <v>4</v>
      </c>
      <c r="B9" s="86" t="str">
        <f aca="false">Položky!C22</f>
        <v>Vodorovné konstrukce</v>
      </c>
      <c r="C9" s="87"/>
      <c r="D9" s="88"/>
      <c r="E9" s="89" t="n">
        <f aca="false">Položky!BC24</f>
        <v>0</v>
      </c>
      <c r="F9" s="90" t="n">
        <f aca="false">Položky!BD24</f>
        <v>0</v>
      </c>
      <c r="G9" s="90" t="n">
        <f aca="false">Položky!BE24</f>
        <v>0</v>
      </c>
      <c r="H9" s="90" t="n">
        <f aca="false">Položky!BF24</f>
        <v>0</v>
      </c>
      <c r="I9" s="91" t="n">
        <f aca="false">Položky!BG24</f>
        <v>0</v>
      </c>
    </row>
    <row r="10" customFormat="false" ht="12.75" hidden="false" customHeight="false" outlineLevel="0" collapsed="false">
      <c r="A10" s="85" t="str">
        <f aca="false">Položky!B25</f>
        <v>8</v>
      </c>
      <c r="B10" s="86" t="str">
        <f aca="false">Položky!C25</f>
        <v>Trubní vedení</v>
      </c>
      <c r="C10" s="87"/>
      <c r="D10" s="88"/>
      <c r="E10" s="89" t="n">
        <f aca="false">Položky!BC34</f>
        <v>0</v>
      </c>
      <c r="F10" s="90" t="n">
        <f aca="false">Položky!BD34</f>
        <v>0</v>
      </c>
      <c r="G10" s="90" t="n">
        <f aca="false">Položky!BE34</f>
        <v>0</v>
      </c>
      <c r="H10" s="90" t="n">
        <f aca="false">Položky!BF34</f>
        <v>0</v>
      </c>
      <c r="I10" s="91" t="n">
        <f aca="false">Položky!BG34</f>
        <v>0</v>
      </c>
    </row>
    <row r="11" customFormat="false" ht="12.75" hidden="false" customHeight="false" outlineLevel="0" collapsed="false">
      <c r="A11" s="85" t="str">
        <f aca="false">Položky!B35</f>
        <v>99</v>
      </c>
      <c r="B11" s="86" t="str">
        <f aca="false">Položky!C35</f>
        <v>Staveništní přesun hmot</v>
      </c>
      <c r="C11" s="87"/>
      <c r="D11" s="88"/>
      <c r="E11" s="89" t="n">
        <f aca="false">Položky!BC37</f>
        <v>0</v>
      </c>
      <c r="F11" s="90" t="n">
        <f aca="false">Položky!BD37</f>
        <v>0</v>
      </c>
      <c r="G11" s="90" t="n">
        <f aca="false">Položky!BE37</f>
        <v>0</v>
      </c>
      <c r="H11" s="90" t="n">
        <f aca="false">Položky!BF37</f>
        <v>0</v>
      </c>
      <c r="I11" s="91" t="n">
        <f aca="false">Položky!BG37</f>
        <v>0</v>
      </c>
    </row>
    <row r="12" customFormat="false" ht="13.5" hidden="false" customHeight="false" outlineLevel="0" collapsed="false">
      <c r="A12" s="85" t="str">
        <f aca="false">Položky!B38</f>
        <v>M23</v>
      </c>
      <c r="B12" s="86" t="str">
        <f aca="false">Položky!C38</f>
        <v>Montáže potrubí</v>
      </c>
      <c r="C12" s="87"/>
      <c r="D12" s="88"/>
      <c r="E12" s="89" t="n">
        <f aca="false">Položky!BC40</f>
        <v>0</v>
      </c>
      <c r="F12" s="90" t="n">
        <f aca="false">Položky!BD40</f>
        <v>0</v>
      </c>
      <c r="G12" s="90" t="n">
        <f aca="false">Položky!BE40</f>
        <v>0</v>
      </c>
      <c r="H12" s="90" t="n">
        <f aca="false">Položky!BF40</f>
        <v>0</v>
      </c>
      <c r="I12" s="91" t="n">
        <f aca="false">Položky!BG40</f>
        <v>0</v>
      </c>
    </row>
    <row r="13" s="97" customFormat="true" ht="13.5" hidden="false" customHeight="false" outlineLevel="0" collapsed="false">
      <c r="A13" s="92"/>
      <c r="B13" s="80" t="s">
        <v>53</v>
      </c>
      <c r="C13" s="80"/>
      <c r="D13" s="93"/>
      <c r="E13" s="94" t="n">
        <f aca="false">SUM(E7:E12)</f>
        <v>0</v>
      </c>
      <c r="F13" s="95" t="n">
        <f aca="false">SUM(F7:F12)</f>
        <v>0</v>
      </c>
      <c r="G13" s="95" t="n">
        <f aca="false">SUM(G7:G12)</f>
        <v>0</v>
      </c>
      <c r="H13" s="95" t="n">
        <f aca="false">SUM(H7:H12)</f>
        <v>0</v>
      </c>
      <c r="I13" s="96" t="n">
        <f aca="false">SUM(I7:I12)</f>
        <v>0</v>
      </c>
    </row>
    <row r="14" customFormat="false" ht="12.75" hidden="false" customHeight="false" outlineLevel="0" collapsed="false">
      <c r="A14" s="87"/>
      <c r="B14" s="87"/>
      <c r="C14" s="87"/>
      <c r="D14" s="87"/>
      <c r="E14" s="87"/>
      <c r="F14" s="87"/>
      <c r="G14" s="87"/>
      <c r="H14" s="87"/>
      <c r="I14" s="87"/>
    </row>
    <row r="15" customFormat="false" ht="19.5" hidden="false" customHeight="true" outlineLevel="0" collapsed="false">
      <c r="A15" s="98" t="s">
        <v>54</v>
      </c>
      <c r="B15" s="98"/>
      <c r="C15" s="98"/>
      <c r="D15" s="98"/>
      <c r="E15" s="98"/>
      <c r="F15" s="98"/>
      <c r="G15" s="98"/>
      <c r="H15" s="98"/>
      <c r="I15" s="98"/>
      <c r="BA15" s="31"/>
      <c r="BB15" s="31"/>
      <c r="BC15" s="31"/>
      <c r="BD15" s="31"/>
      <c r="BE15" s="31"/>
    </row>
    <row r="16" customFormat="false" ht="13.5" hidden="false" customHeight="false" outlineLevel="0" collapsed="false">
      <c r="A16" s="99"/>
      <c r="B16" s="99"/>
      <c r="C16" s="99"/>
      <c r="D16" s="99"/>
      <c r="E16" s="99"/>
      <c r="F16" s="99"/>
      <c r="G16" s="99"/>
      <c r="H16" s="99"/>
      <c r="I16" s="99"/>
    </row>
    <row r="17" customFormat="false" ht="12.75" hidden="false" customHeight="false" outlineLevel="0" collapsed="false">
      <c r="A17" s="100" t="s">
        <v>55</v>
      </c>
      <c r="B17" s="101"/>
      <c r="C17" s="101"/>
      <c r="D17" s="102"/>
      <c r="E17" s="103" t="s">
        <v>56</v>
      </c>
      <c r="F17" s="104" t="s">
        <v>57</v>
      </c>
      <c r="G17" s="105" t="s">
        <v>58</v>
      </c>
      <c r="H17" s="106"/>
      <c r="I17" s="107" t="s">
        <v>56</v>
      </c>
    </row>
    <row r="18" customFormat="false" ht="12.75" hidden="false" customHeight="false" outlineLevel="0" collapsed="false">
      <c r="A18" s="108"/>
      <c r="B18" s="109"/>
      <c r="C18" s="109"/>
      <c r="D18" s="110"/>
      <c r="E18" s="111"/>
      <c r="F18" s="112"/>
      <c r="G18" s="113" t="n">
        <f aca="false">CHOOSE(BA18+1,HSV+PSV,HSV+PSV+Mont,HSV+PSV+Dodavka+Mont,HSV,PSV,Mont,Dodavka,Mont+Dodavka,0)</f>
        <v>0</v>
      </c>
      <c r="H18" s="114"/>
      <c r="I18" s="115" t="n">
        <f aca="false">E18+F18*G18/100</f>
        <v>0</v>
      </c>
      <c r="BA18" s="0" t="n">
        <v>8</v>
      </c>
    </row>
    <row r="19" customFormat="false" ht="13.5" hidden="false" customHeight="false" outlineLevel="0" collapsed="false">
      <c r="A19" s="116"/>
      <c r="B19" s="117" t="s">
        <v>59</v>
      </c>
      <c r="C19" s="118"/>
      <c r="D19" s="119"/>
      <c r="E19" s="120"/>
      <c r="F19" s="121"/>
      <c r="G19" s="121"/>
      <c r="H19" s="122" t="n">
        <f aca="false">SUM(H18:H18)</f>
        <v>0</v>
      </c>
      <c r="I19" s="122"/>
    </row>
  </sheetData>
  <mergeCells count="6">
    <mergeCell ref="A1:B1"/>
    <mergeCell ref="A2:B2"/>
    <mergeCell ref="G2:I2"/>
    <mergeCell ref="A4:I4"/>
    <mergeCell ref="A15:I15"/>
    <mergeCell ref="H19:I19"/>
  </mergeCells>
  <printOptions headings="false" gridLines="false" gridLinesSet="true" horizontalCentered="false" verticalCentered="false"/>
  <pageMargins left="0.590277777777778" right="0.39375" top="0.984027777777778" bottom="0.984027777777778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G40"/>
  <sheetViews>
    <sheetView windowProtection="false" showFormulas="false" showGridLines="false" showRowColHeaders="true" showZeros="false" rightToLeft="false" tabSelected="true" showOutlineSymbols="true" defaultGridColor="true" view="normal" topLeftCell="A1" colorId="64" zoomScale="80" zoomScaleNormal="80" zoomScalePageLayoutView="100" workbookViewId="0">
      <selection pane="topLeft" activeCell="N11" activeCellId="0" sqref="N11"/>
    </sheetView>
  </sheetViews>
  <sheetFormatPr defaultRowHeight="12.75"/>
  <cols>
    <col collapsed="false" hidden="false" max="1" min="1" style="123" width="4.32142857142857"/>
    <col collapsed="false" hidden="false" max="2" min="2" style="123" width="13.9030612244898"/>
    <col collapsed="false" hidden="false" max="3" min="3" style="123" width="43.015306122449"/>
    <col collapsed="false" hidden="false" max="4" min="4" style="123" width="5.39795918367347"/>
    <col collapsed="false" hidden="false" max="5" min="5" style="124" width="9.85204081632653"/>
    <col collapsed="false" hidden="false" max="6" min="6" style="123" width="5.11224489795918"/>
    <col collapsed="false" hidden="false" max="7" min="7" style="123" width="7.22448979591837"/>
    <col collapsed="false" hidden="false" max="8" min="8" style="123" width="10.2244897959184"/>
    <col collapsed="false" hidden="false" max="9" min="9" style="123" width="12.5204081632653"/>
    <col collapsed="false" hidden="false" max="10" min="10" style="123" width="9.34183673469388"/>
    <col collapsed="false" hidden="false" max="11" min="11" style="123" width="8.81122448979592"/>
    <col collapsed="false" hidden="false" max="1025" min="12" style="123" width="9.04591836734694"/>
  </cols>
  <sheetData>
    <row r="1" customFormat="false" ht="15.75" hidden="false" customHeight="false" outlineLevel="0" collapsed="false">
      <c r="A1" s="125" t="s">
        <v>60</v>
      </c>
      <c r="B1" s="125"/>
      <c r="C1" s="125"/>
      <c r="D1" s="125"/>
      <c r="E1" s="125"/>
      <c r="F1" s="125"/>
      <c r="G1" s="125"/>
      <c r="H1" s="125"/>
      <c r="I1" s="125"/>
      <c r="J1" s="0"/>
      <c r="K1" s="0"/>
      <c r="Q1" s="0"/>
      <c r="AA1" s="0"/>
      <c r="AB1" s="0"/>
      <c r="AC1" s="0"/>
      <c r="BB1" s="0"/>
      <c r="BC1" s="0"/>
      <c r="BD1" s="0"/>
      <c r="BE1" s="0"/>
      <c r="BF1" s="0"/>
      <c r="BG1" s="0"/>
    </row>
    <row r="2" customFormat="false" ht="13.5" hidden="false" customHeight="false" outlineLevel="0" collapsed="false">
      <c r="A2" s="0"/>
      <c r="B2" s="126"/>
      <c r="C2" s="127"/>
      <c r="D2" s="127"/>
      <c r="E2" s="128"/>
      <c r="F2" s="127"/>
      <c r="G2" s="127"/>
      <c r="H2" s="0"/>
      <c r="I2" s="0"/>
      <c r="J2" s="0"/>
      <c r="K2" s="0"/>
      <c r="Q2" s="0"/>
      <c r="AA2" s="0"/>
      <c r="AB2" s="0"/>
      <c r="AC2" s="0"/>
      <c r="BB2" s="0"/>
      <c r="BC2" s="0"/>
      <c r="BD2" s="0"/>
      <c r="BE2" s="0"/>
      <c r="BF2" s="0"/>
      <c r="BG2" s="0"/>
    </row>
    <row r="3" customFormat="false" ht="13.5" hidden="false" customHeight="false" outlineLevel="0" collapsed="false">
      <c r="A3" s="66" t="s">
        <v>5</v>
      </c>
      <c r="B3" s="66"/>
      <c r="C3" s="67" t="str">
        <f aca="false">CONCATENATE(cislostavby," ",nazevstavby)</f>
        <v> SIM D 2052. Dešťová kanalizace </v>
      </c>
      <c r="D3" s="68"/>
      <c r="E3" s="69"/>
      <c r="F3" s="68"/>
      <c r="G3" s="129"/>
      <c r="H3" s="130" t="n">
        <f aca="false">Rekapitulace!H1</f>
        <v>0</v>
      </c>
      <c r="I3" s="131"/>
      <c r="J3" s="0"/>
      <c r="K3" s="0"/>
      <c r="Q3" s="0"/>
      <c r="AA3" s="0"/>
      <c r="AB3" s="0"/>
      <c r="AC3" s="0"/>
      <c r="BB3" s="0"/>
      <c r="BC3" s="0"/>
      <c r="BD3" s="0"/>
      <c r="BE3" s="0"/>
      <c r="BF3" s="0"/>
      <c r="BG3" s="0"/>
    </row>
    <row r="4" customFormat="false" ht="13.5" hidden="false" customHeight="false" outlineLevel="0" collapsed="false">
      <c r="A4" s="132" t="s">
        <v>1</v>
      </c>
      <c r="B4" s="132"/>
      <c r="C4" s="74" t="str">
        <f aca="false">CONCATENATE(cisloobjektu," ",nazevobjektu)</f>
        <v> D 205.02 - AREÁLOVÁ KANALIZACE A RETENCE</v>
      </c>
      <c r="D4" s="75"/>
      <c r="E4" s="76"/>
      <c r="F4" s="75"/>
      <c r="G4" s="133"/>
      <c r="H4" s="133"/>
      <c r="I4" s="133"/>
      <c r="J4" s="0"/>
      <c r="K4" s="0"/>
      <c r="Q4" s="0"/>
      <c r="AA4" s="0"/>
      <c r="AB4" s="0"/>
      <c r="AC4" s="0"/>
      <c r="BB4" s="0"/>
      <c r="BC4" s="0"/>
      <c r="BD4" s="0"/>
      <c r="BE4" s="0"/>
      <c r="BF4" s="0"/>
      <c r="BG4" s="0"/>
    </row>
    <row r="5" customFormat="false" ht="13.5" hidden="false" customHeight="false" outlineLevel="0" collapsed="false">
      <c r="A5" s="134"/>
      <c r="B5" s="135"/>
      <c r="C5" s="135"/>
      <c r="D5" s="136"/>
      <c r="E5" s="137"/>
      <c r="F5" s="136"/>
      <c r="G5" s="138"/>
      <c r="H5" s="136"/>
      <c r="I5" s="136"/>
      <c r="J5" s="0"/>
      <c r="K5" s="0"/>
      <c r="Q5" s="0"/>
      <c r="AA5" s="0"/>
      <c r="AB5" s="0"/>
      <c r="AC5" s="0"/>
      <c r="BB5" s="0"/>
      <c r="BC5" s="0"/>
      <c r="BD5" s="0"/>
      <c r="BE5" s="0"/>
      <c r="BF5" s="0"/>
      <c r="BG5" s="0"/>
    </row>
    <row r="6" customFormat="false" ht="22.45" hidden="false" customHeight="false" outlineLevel="0" collapsed="false">
      <c r="A6" s="139" t="s">
        <v>61</v>
      </c>
      <c r="B6" s="140" t="s">
        <v>62</v>
      </c>
      <c r="C6" s="140" t="s">
        <v>63</v>
      </c>
      <c r="D6" s="140" t="s">
        <v>64</v>
      </c>
      <c r="E6" s="141" t="s">
        <v>65</v>
      </c>
      <c r="F6" s="142" t="s">
        <v>66</v>
      </c>
      <c r="G6" s="143" t="s">
        <v>67</v>
      </c>
      <c r="H6" s="144" t="s">
        <v>68</v>
      </c>
      <c r="I6" s="144" t="s">
        <v>69</v>
      </c>
      <c r="J6" s="144" t="s">
        <v>70</v>
      </c>
      <c r="K6" s="144" t="s">
        <v>71</v>
      </c>
      <c r="Q6" s="0"/>
      <c r="AA6" s="0"/>
      <c r="AB6" s="0"/>
      <c r="AC6" s="0"/>
      <c r="BB6" s="0"/>
      <c r="BC6" s="0"/>
      <c r="BD6" s="0"/>
      <c r="BE6" s="0"/>
      <c r="BF6" s="0"/>
      <c r="BG6" s="0"/>
    </row>
    <row r="7" customFormat="false" ht="12.75" hidden="false" customHeight="false" outlineLevel="0" collapsed="false">
      <c r="A7" s="145" t="s">
        <v>72</v>
      </c>
      <c r="B7" s="146" t="s">
        <v>73</v>
      </c>
      <c r="C7" s="147" t="s">
        <v>74</v>
      </c>
      <c r="D7" s="148"/>
      <c r="E7" s="149"/>
      <c r="F7" s="149"/>
      <c r="G7" s="150"/>
      <c r="H7" s="151"/>
      <c r="I7" s="151"/>
      <c r="J7" s="151"/>
      <c r="K7" s="151"/>
      <c r="Q7" s="152" t="n">
        <v>1</v>
      </c>
      <c r="AA7" s="0"/>
      <c r="AB7" s="0"/>
      <c r="AC7" s="0"/>
      <c r="BB7" s="0"/>
      <c r="BC7" s="0"/>
      <c r="BD7" s="0"/>
      <c r="BE7" s="0"/>
      <c r="BF7" s="0"/>
      <c r="BG7" s="0"/>
    </row>
    <row r="8" customFormat="false" ht="25.5" hidden="false" customHeight="false" outlineLevel="0" collapsed="false">
      <c r="A8" s="153" t="n">
        <v>1</v>
      </c>
      <c r="B8" s="154" t="s">
        <v>75</v>
      </c>
      <c r="C8" s="155" t="s">
        <v>76</v>
      </c>
      <c r="D8" s="156" t="s">
        <v>77</v>
      </c>
      <c r="E8" s="157" t="n">
        <v>200</v>
      </c>
      <c r="F8" s="157" t="n">
        <v>0</v>
      </c>
      <c r="G8" s="158" t="n">
        <f aca="false">E8*F8</f>
        <v>0</v>
      </c>
      <c r="H8" s="159" t="n">
        <v>0</v>
      </c>
      <c r="I8" s="159" t="n">
        <f aca="false">E8*H8</f>
        <v>0</v>
      </c>
      <c r="J8" s="159" t="n">
        <v>0</v>
      </c>
      <c r="K8" s="159" t="n">
        <f aca="false">E8*J8</f>
        <v>0</v>
      </c>
      <c r="Q8" s="152" t="n">
        <v>2</v>
      </c>
      <c r="AA8" s="123" t="n">
        <v>12</v>
      </c>
      <c r="AB8" s="123" t="n">
        <v>0</v>
      </c>
      <c r="AC8" s="123" t="n">
        <v>1</v>
      </c>
      <c r="BB8" s="123" t="n">
        <v>1</v>
      </c>
      <c r="BC8" s="123" t="n">
        <f aca="false">IF(BB8=1,G8,0)</f>
        <v>0</v>
      </c>
      <c r="BD8" s="123" t="n">
        <f aca="false">IF(BB8=2,G8,0)</f>
        <v>0</v>
      </c>
      <c r="BE8" s="123" t="n">
        <f aca="false">IF(BB8=3,G8,0)</f>
        <v>0</v>
      </c>
      <c r="BF8" s="123" t="n">
        <f aca="false">IF(BB8=4,G8,0)</f>
        <v>0</v>
      </c>
      <c r="BG8" s="123" t="n">
        <f aca="false">IF(BB8=5,G8,0)</f>
        <v>0</v>
      </c>
    </row>
    <row r="9" customFormat="false" ht="25.5" hidden="false" customHeight="false" outlineLevel="0" collapsed="false">
      <c r="A9" s="153" t="n">
        <v>2</v>
      </c>
      <c r="B9" s="154" t="s">
        <v>78</v>
      </c>
      <c r="C9" s="155" t="s">
        <v>79</v>
      </c>
      <c r="D9" s="156" t="s">
        <v>80</v>
      </c>
      <c r="E9" s="157" t="n">
        <v>459.01</v>
      </c>
      <c r="F9" s="157" t="n">
        <v>0</v>
      </c>
      <c r="G9" s="158" t="n">
        <f aca="false">E9*F9</f>
        <v>0</v>
      </c>
      <c r="H9" s="159" t="n">
        <v>0.00235</v>
      </c>
      <c r="I9" s="159" t="n">
        <f aca="false">E9*H9</f>
        <v>1.0786735</v>
      </c>
      <c r="J9" s="159" t="n">
        <v>0</v>
      </c>
      <c r="K9" s="159" t="n">
        <f aca="false">E9*J9</f>
        <v>0</v>
      </c>
      <c r="Q9" s="152" t="n">
        <v>2</v>
      </c>
      <c r="AA9" s="123" t="n">
        <v>12</v>
      </c>
      <c r="AB9" s="123" t="n">
        <v>0</v>
      </c>
      <c r="AC9" s="123" t="n">
        <v>2</v>
      </c>
      <c r="BB9" s="123" t="n">
        <v>1</v>
      </c>
      <c r="BC9" s="123" t="n">
        <f aca="false">IF(BB9=1,G9,0)</f>
        <v>0</v>
      </c>
      <c r="BD9" s="123" t="n">
        <f aca="false">IF(BB9=2,G9,0)</f>
        <v>0</v>
      </c>
      <c r="BE9" s="123" t="n">
        <f aca="false">IF(BB9=3,G9,0)</f>
        <v>0</v>
      </c>
      <c r="BF9" s="123" t="n">
        <f aca="false">IF(BB9=4,G9,0)</f>
        <v>0</v>
      </c>
      <c r="BG9" s="123" t="n">
        <f aca="false">IF(BB9=5,G9,0)</f>
        <v>0</v>
      </c>
    </row>
    <row r="10" customFormat="false" ht="25.5" hidden="false" customHeight="false" outlineLevel="0" collapsed="false">
      <c r="A10" s="153" t="n">
        <v>3</v>
      </c>
      <c r="B10" s="154" t="s">
        <v>81</v>
      </c>
      <c r="C10" s="155" t="s">
        <v>82</v>
      </c>
      <c r="D10" s="156" t="s">
        <v>80</v>
      </c>
      <c r="E10" s="157" t="n">
        <v>92.5</v>
      </c>
      <c r="F10" s="157" t="n">
        <v>0</v>
      </c>
      <c r="G10" s="158" t="n">
        <f aca="false">E10*F10</f>
        <v>0</v>
      </c>
      <c r="H10" s="159" t="n">
        <v>0</v>
      </c>
      <c r="I10" s="159" t="n">
        <f aca="false">E10*H10</f>
        <v>0</v>
      </c>
      <c r="J10" s="159" t="n">
        <v>0</v>
      </c>
      <c r="K10" s="159" t="n">
        <f aca="false">E10*J10</f>
        <v>0</v>
      </c>
      <c r="Q10" s="152" t="n">
        <v>2</v>
      </c>
      <c r="AA10" s="123" t="n">
        <v>12</v>
      </c>
      <c r="AB10" s="123" t="n">
        <v>0</v>
      </c>
      <c r="AC10" s="123" t="n">
        <v>3</v>
      </c>
      <c r="BB10" s="123" t="n">
        <v>1</v>
      </c>
      <c r="BC10" s="123" t="n">
        <f aca="false">IF(BB10=1,G10,0)</f>
        <v>0</v>
      </c>
      <c r="BD10" s="123" t="n">
        <f aca="false">IF(BB10=2,G10,0)</f>
        <v>0</v>
      </c>
      <c r="BE10" s="123" t="n">
        <f aca="false">IF(BB10=3,G10,0)</f>
        <v>0</v>
      </c>
      <c r="BF10" s="123" t="n">
        <f aca="false">IF(BB10=4,G10,0)</f>
        <v>0</v>
      </c>
      <c r="BG10" s="123" t="n">
        <f aca="false">IF(BB10=5,G10,0)</f>
        <v>0</v>
      </c>
    </row>
    <row r="11" customFormat="false" ht="25.5" hidden="false" customHeight="false" outlineLevel="0" collapsed="false">
      <c r="A11" s="153" t="n">
        <v>4</v>
      </c>
      <c r="B11" s="154" t="s">
        <v>83</v>
      </c>
      <c r="C11" s="155" t="s">
        <v>84</v>
      </c>
      <c r="D11" s="156" t="s">
        <v>80</v>
      </c>
      <c r="E11" s="157" t="n">
        <v>148.73</v>
      </c>
      <c r="F11" s="157" t="n">
        <v>0</v>
      </c>
      <c r="G11" s="158" t="n">
        <f aca="false">E11*F11</f>
        <v>0</v>
      </c>
      <c r="H11" s="159" t="n">
        <v>1.67</v>
      </c>
      <c r="I11" s="159" t="n">
        <f aca="false">E11*H11</f>
        <v>248.3791</v>
      </c>
      <c r="J11" s="159" t="n">
        <v>0</v>
      </c>
      <c r="K11" s="159" t="n">
        <f aca="false">E11*J11</f>
        <v>0</v>
      </c>
      <c r="Q11" s="152" t="n">
        <v>2</v>
      </c>
      <c r="AA11" s="123" t="n">
        <v>12</v>
      </c>
      <c r="AB11" s="123" t="n">
        <v>0</v>
      </c>
      <c r="AC11" s="123" t="n">
        <v>4</v>
      </c>
      <c r="BB11" s="123" t="n">
        <v>1</v>
      </c>
      <c r="BC11" s="123" t="n">
        <f aca="false">IF(BB11=1,G11,0)</f>
        <v>0</v>
      </c>
      <c r="BD11" s="123" t="n">
        <f aca="false">IF(BB11=2,G11,0)</f>
        <v>0</v>
      </c>
      <c r="BE11" s="123" t="n">
        <f aca="false">IF(BB11=3,G11,0)</f>
        <v>0</v>
      </c>
      <c r="BF11" s="123" t="n">
        <f aca="false">IF(BB11=4,G11,0)</f>
        <v>0</v>
      </c>
      <c r="BG11" s="123" t="n">
        <f aca="false">IF(BB11=5,G11,0)</f>
        <v>0</v>
      </c>
    </row>
    <row r="12" customFormat="false" ht="25.5" hidden="false" customHeight="false" outlineLevel="0" collapsed="false">
      <c r="A12" s="153" t="n">
        <v>5</v>
      </c>
      <c r="B12" s="154" t="s">
        <v>85</v>
      </c>
      <c r="C12" s="155" t="s">
        <v>86</v>
      </c>
      <c r="D12" s="156" t="s">
        <v>80</v>
      </c>
      <c r="E12" s="157" t="n">
        <v>312.54</v>
      </c>
      <c r="F12" s="157" t="n">
        <v>0</v>
      </c>
      <c r="G12" s="158" t="n">
        <f aca="false">E12*F12</f>
        <v>0</v>
      </c>
      <c r="H12" s="159" t="n">
        <v>1.67</v>
      </c>
      <c r="I12" s="159" t="n">
        <f aca="false">E12*H12</f>
        <v>521.9418</v>
      </c>
      <c r="J12" s="159" t="n">
        <v>0</v>
      </c>
      <c r="K12" s="159" t="n">
        <f aca="false">E12*J12</f>
        <v>0</v>
      </c>
      <c r="Q12" s="152" t="n">
        <v>2</v>
      </c>
      <c r="AA12" s="123" t="n">
        <v>12</v>
      </c>
      <c r="AB12" s="123" t="n">
        <v>0</v>
      </c>
      <c r="AC12" s="123" t="n">
        <v>5</v>
      </c>
      <c r="BB12" s="123" t="n">
        <v>1</v>
      </c>
      <c r="BC12" s="123" t="n">
        <f aca="false">IF(BB12=1,G12,0)</f>
        <v>0</v>
      </c>
      <c r="BD12" s="123" t="n">
        <f aca="false">IF(BB12=2,G12,0)</f>
        <v>0</v>
      </c>
      <c r="BE12" s="123" t="n">
        <f aca="false">IF(BB12=3,G12,0)</f>
        <v>0</v>
      </c>
      <c r="BF12" s="123" t="n">
        <f aca="false">IF(BB12=4,G12,0)</f>
        <v>0</v>
      </c>
      <c r="BG12" s="123" t="n">
        <f aca="false">IF(BB12=5,G12,0)</f>
        <v>0</v>
      </c>
    </row>
    <row r="13" customFormat="false" ht="12.75" hidden="false" customHeight="false" outlineLevel="0" collapsed="false">
      <c r="A13" s="153" t="n">
        <v>6</v>
      </c>
      <c r="B13" s="154" t="s">
        <v>87</v>
      </c>
      <c r="C13" s="155" t="s">
        <v>88</v>
      </c>
      <c r="D13" s="156" t="s">
        <v>80</v>
      </c>
      <c r="E13" s="157" t="n">
        <v>70</v>
      </c>
      <c r="F13" s="157" t="n">
        <v>0</v>
      </c>
      <c r="G13" s="158" t="n">
        <f aca="false">E13*F13</f>
        <v>0</v>
      </c>
      <c r="H13" s="159" t="n">
        <v>0</v>
      </c>
      <c r="I13" s="159" t="n">
        <f aca="false">E13*H13</f>
        <v>0</v>
      </c>
      <c r="J13" s="159" t="n">
        <v>0</v>
      </c>
      <c r="K13" s="159" t="n">
        <f aca="false">E13*J13</f>
        <v>0</v>
      </c>
      <c r="Q13" s="152" t="n">
        <v>2</v>
      </c>
      <c r="AA13" s="123" t="n">
        <v>12</v>
      </c>
      <c r="AB13" s="123" t="n">
        <v>0</v>
      </c>
      <c r="AC13" s="123" t="n">
        <v>6</v>
      </c>
      <c r="BB13" s="123" t="n">
        <v>1</v>
      </c>
      <c r="BC13" s="123" t="n">
        <f aca="false">IF(BB13=1,G13,0)</f>
        <v>0</v>
      </c>
      <c r="BD13" s="123" t="n">
        <f aca="false">IF(BB13=2,G13,0)</f>
        <v>0</v>
      </c>
      <c r="BE13" s="123" t="n">
        <f aca="false">IF(BB13=3,G13,0)</f>
        <v>0</v>
      </c>
      <c r="BF13" s="123" t="n">
        <f aca="false">IF(BB13=4,G13,0)</f>
        <v>0</v>
      </c>
      <c r="BG13" s="123" t="n">
        <f aca="false">IF(BB13=5,G13,0)</f>
        <v>0</v>
      </c>
    </row>
    <row r="14" customFormat="false" ht="12.75" hidden="false" customHeight="false" outlineLevel="0" collapsed="false">
      <c r="A14" s="153" t="n">
        <v>7</v>
      </c>
      <c r="B14" s="154" t="s">
        <v>89</v>
      </c>
      <c r="C14" s="155" t="s">
        <v>90</v>
      </c>
      <c r="D14" s="156" t="s">
        <v>91</v>
      </c>
      <c r="E14" s="157" t="n">
        <v>150</v>
      </c>
      <c r="F14" s="157" t="n">
        <v>0</v>
      </c>
      <c r="G14" s="158" t="n">
        <f aca="false">E14*F14</f>
        <v>0</v>
      </c>
      <c r="H14" s="159" t="n">
        <v>0.01271</v>
      </c>
      <c r="I14" s="159" t="n">
        <f aca="false">E14*H14</f>
        <v>1.9065</v>
      </c>
      <c r="J14" s="159" t="n">
        <v>0</v>
      </c>
      <c r="K14" s="159" t="n">
        <f aca="false">E14*J14</f>
        <v>0</v>
      </c>
      <c r="Q14" s="152" t="n">
        <v>2</v>
      </c>
      <c r="AA14" s="123" t="n">
        <v>12</v>
      </c>
      <c r="AB14" s="123" t="n">
        <v>0</v>
      </c>
      <c r="AC14" s="123" t="n">
        <v>7</v>
      </c>
      <c r="BB14" s="123" t="n">
        <v>1</v>
      </c>
      <c r="BC14" s="123" t="n">
        <f aca="false">IF(BB14=1,G14,0)</f>
        <v>0</v>
      </c>
      <c r="BD14" s="123" t="n">
        <f aca="false">IF(BB14=2,G14,0)</f>
        <v>0</v>
      </c>
      <c r="BE14" s="123" t="n">
        <f aca="false">IF(BB14=3,G14,0)</f>
        <v>0</v>
      </c>
      <c r="BF14" s="123" t="n">
        <f aca="false">IF(BB14=4,G14,0)</f>
        <v>0</v>
      </c>
      <c r="BG14" s="123" t="n">
        <f aca="false">IF(BB14=5,G14,0)</f>
        <v>0</v>
      </c>
    </row>
    <row r="15" customFormat="false" ht="12.75" hidden="false" customHeight="false" outlineLevel="0" collapsed="false">
      <c r="A15" s="160"/>
      <c r="B15" s="161" t="s">
        <v>92</v>
      </c>
      <c r="C15" s="162" t="str">
        <f aca="false">CONCATENATE(B7," ",C7)</f>
        <v>1 Zemní práce</v>
      </c>
      <c r="D15" s="160"/>
      <c r="E15" s="163"/>
      <c r="F15" s="163"/>
      <c r="G15" s="164" t="n">
        <f aca="false">SUM(G7:G14)</f>
        <v>0</v>
      </c>
      <c r="H15" s="165"/>
      <c r="I15" s="166" t="n">
        <f aca="false">SUM(I7:I14)</f>
        <v>773.3060735</v>
      </c>
      <c r="J15" s="165"/>
      <c r="K15" s="166" t="n">
        <f aca="false">SUM(K7:K14)</f>
        <v>0</v>
      </c>
      <c r="Q15" s="152" t="n">
        <v>4</v>
      </c>
      <c r="AA15" s="0"/>
      <c r="AB15" s="0"/>
      <c r="AC15" s="0"/>
      <c r="BB15" s="0"/>
      <c r="BC15" s="167" t="n">
        <f aca="false">SUM(BC7:BC14)</f>
        <v>0</v>
      </c>
      <c r="BD15" s="167" t="n">
        <f aca="false">SUM(BD7:BD14)</f>
        <v>0</v>
      </c>
      <c r="BE15" s="167" t="n">
        <f aca="false">SUM(BE7:BE14)</f>
        <v>0</v>
      </c>
      <c r="BF15" s="167" t="n">
        <f aca="false">SUM(BF7:BF14)</f>
        <v>0</v>
      </c>
      <c r="BG15" s="167" t="n">
        <f aca="false">SUM(BG7:BG14)</f>
        <v>0</v>
      </c>
    </row>
    <row r="16" customFormat="false" ht="12.75" hidden="false" customHeight="false" outlineLevel="0" collapsed="false">
      <c r="A16" s="145" t="s">
        <v>72</v>
      </c>
      <c r="B16" s="146" t="s">
        <v>93</v>
      </c>
      <c r="C16" s="147" t="s">
        <v>94</v>
      </c>
      <c r="D16" s="148"/>
      <c r="E16" s="149"/>
      <c r="F16" s="149"/>
      <c r="G16" s="150"/>
      <c r="H16" s="151"/>
      <c r="I16" s="151"/>
      <c r="J16" s="151"/>
      <c r="K16" s="151"/>
      <c r="Q16" s="152" t="n">
        <v>1</v>
      </c>
      <c r="AA16" s="0"/>
      <c r="AB16" s="0"/>
      <c r="AC16" s="0"/>
      <c r="BB16" s="0"/>
      <c r="BC16" s="0"/>
      <c r="BD16" s="0"/>
      <c r="BE16" s="0"/>
      <c r="BF16" s="0"/>
      <c r="BG16" s="0"/>
    </row>
    <row r="17" customFormat="false" ht="25.5" hidden="false" customHeight="false" outlineLevel="0" collapsed="false">
      <c r="A17" s="153" t="n">
        <v>8</v>
      </c>
      <c r="B17" s="154" t="s">
        <v>95</v>
      </c>
      <c r="C17" s="155" t="s">
        <v>96</v>
      </c>
      <c r="D17" s="156" t="s">
        <v>80</v>
      </c>
      <c r="E17" s="157" t="n">
        <v>4.5</v>
      </c>
      <c r="F17" s="157" t="n">
        <v>0</v>
      </c>
      <c r="G17" s="158" t="n">
        <f aca="false">E17*F17</f>
        <v>0</v>
      </c>
      <c r="H17" s="159" t="n">
        <v>3.51227</v>
      </c>
      <c r="I17" s="159" t="n">
        <f aca="false">E17*H17</f>
        <v>15.805215</v>
      </c>
      <c r="J17" s="159" t="n">
        <v>0</v>
      </c>
      <c r="K17" s="159" t="n">
        <f aca="false">E17*J17</f>
        <v>0</v>
      </c>
      <c r="Q17" s="152" t="n">
        <v>2</v>
      </c>
      <c r="AA17" s="123" t="n">
        <v>12</v>
      </c>
      <c r="AB17" s="123" t="n">
        <v>0</v>
      </c>
      <c r="AC17" s="123" t="n">
        <v>8</v>
      </c>
      <c r="BB17" s="123" t="n">
        <v>1</v>
      </c>
      <c r="BC17" s="123" t="n">
        <f aca="false">IF(BB17=1,G17,0)</f>
        <v>0</v>
      </c>
      <c r="BD17" s="123" t="n">
        <f aca="false">IF(BB17=2,G17,0)</f>
        <v>0</v>
      </c>
      <c r="BE17" s="123" t="n">
        <f aca="false">IF(BB17=3,G17,0)</f>
        <v>0</v>
      </c>
      <c r="BF17" s="123" t="n">
        <f aca="false">IF(BB17=4,G17,0)</f>
        <v>0</v>
      </c>
      <c r="BG17" s="123" t="n">
        <f aca="false">IF(BB17=5,G17,0)</f>
        <v>0</v>
      </c>
    </row>
    <row r="18" customFormat="false" ht="25.5" hidden="false" customHeight="false" outlineLevel="0" collapsed="false">
      <c r="A18" s="153" t="n">
        <v>9</v>
      </c>
      <c r="B18" s="154" t="s">
        <v>97</v>
      </c>
      <c r="C18" s="155" t="s">
        <v>98</v>
      </c>
      <c r="D18" s="156" t="s">
        <v>99</v>
      </c>
      <c r="E18" s="157" t="n">
        <v>1</v>
      </c>
      <c r="F18" s="157" t="n">
        <v>0</v>
      </c>
      <c r="G18" s="158" t="n">
        <f aca="false">E18*F18</f>
        <v>0</v>
      </c>
      <c r="H18" s="159" t="n">
        <v>13.78342</v>
      </c>
      <c r="I18" s="159" t="n">
        <f aca="false">E18*H18</f>
        <v>13.78342</v>
      </c>
      <c r="J18" s="159" t="n">
        <v>0</v>
      </c>
      <c r="K18" s="159" t="n">
        <f aca="false">E18*J18</f>
        <v>0</v>
      </c>
      <c r="Q18" s="152" t="n">
        <v>2</v>
      </c>
      <c r="AA18" s="123" t="n">
        <v>12</v>
      </c>
      <c r="AB18" s="123" t="n">
        <v>0</v>
      </c>
      <c r="AC18" s="123" t="n">
        <v>9</v>
      </c>
      <c r="BB18" s="123" t="n">
        <v>1</v>
      </c>
      <c r="BC18" s="123" t="n">
        <f aca="false">IF(BB18=1,G18,0)</f>
        <v>0</v>
      </c>
      <c r="BD18" s="123" t="n">
        <f aca="false">IF(BB18=2,G18,0)</f>
        <v>0</v>
      </c>
      <c r="BE18" s="123" t="n">
        <f aca="false">IF(BB18=3,G18,0)</f>
        <v>0</v>
      </c>
      <c r="BF18" s="123" t="n">
        <f aca="false">IF(BB18=4,G18,0)</f>
        <v>0</v>
      </c>
      <c r="BG18" s="123" t="n">
        <f aca="false">IF(BB18=5,G18,0)</f>
        <v>0</v>
      </c>
    </row>
    <row r="19" customFormat="false" ht="25.5" hidden="false" customHeight="false" outlineLevel="0" collapsed="false">
      <c r="A19" s="153" t="n">
        <v>10</v>
      </c>
      <c r="B19" s="154" t="s">
        <v>100</v>
      </c>
      <c r="C19" s="155" t="s">
        <v>101</v>
      </c>
      <c r="D19" s="156" t="s">
        <v>99</v>
      </c>
      <c r="E19" s="157" t="n">
        <v>1</v>
      </c>
      <c r="F19" s="157" t="n">
        <v>0</v>
      </c>
      <c r="G19" s="158" t="n">
        <f aca="false">E19*F19</f>
        <v>0</v>
      </c>
      <c r="H19" s="159" t="n">
        <v>3.43207</v>
      </c>
      <c r="I19" s="159" t="n">
        <f aca="false">E19*H19</f>
        <v>3.43207</v>
      </c>
      <c r="J19" s="159" t="n">
        <v>0</v>
      </c>
      <c r="K19" s="159" t="n">
        <f aca="false">E19*J19</f>
        <v>0</v>
      </c>
      <c r="Q19" s="152" t="n">
        <v>2</v>
      </c>
      <c r="AA19" s="123" t="n">
        <v>12</v>
      </c>
      <c r="AB19" s="123" t="n">
        <v>0</v>
      </c>
      <c r="AC19" s="123" t="n">
        <v>10</v>
      </c>
      <c r="BB19" s="123" t="n">
        <v>1</v>
      </c>
      <c r="BC19" s="123" t="n">
        <f aca="false">IF(BB19=1,G19,0)</f>
        <v>0</v>
      </c>
      <c r="BD19" s="123" t="n">
        <f aca="false">IF(BB19=2,G19,0)</f>
        <v>0</v>
      </c>
      <c r="BE19" s="123" t="n">
        <f aca="false">IF(BB19=3,G19,0)</f>
        <v>0</v>
      </c>
      <c r="BF19" s="123" t="n">
        <f aca="false">IF(BB19=4,G19,0)</f>
        <v>0</v>
      </c>
      <c r="BG19" s="123" t="n">
        <f aca="false">IF(BB19=5,G19,0)</f>
        <v>0</v>
      </c>
    </row>
    <row r="20" customFormat="false" ht="25.5" hidden="false" customHeight="false" outlineLevel="0" collapsed="false">
      <c r="A20" s="153" t="n">
        <v>11</v>
      </c>
      <c r="B20" s="154" t="s">
        <v>102</v>
      </c>
      <c r="C20" s="155" t="s">
        <v>103</v>
      </c>
      <c r="D20" s="156" t="s">
        <v>104</v>
      </c>
      <c r="E20" s="157" t="n">
        <v>70</v>
      </c>
      <c r="F20" s="157" t="n">
        <v>0</v>
      </c>
      <c r="G20" s="158" t="n">
        <f aca="false">E20*F20</f>
        <v>0</v>
      </c>
      <c r="H20" s="159" t="n">
        <v>0.0002</v>
      </c>
      <c r="I20" s="159" t="n">
        <f aca="false">E20*H20</f>
        <v>0.014</v>
      </c>
      <c r="J20" s="159" t="n">
        <v>0</v>
      </c>
      <c r="K20" s="159" t="n">
        <f aca="false">E20*J20</f>
        <v>0</v>
      </c>
      <c r="Q20" s="152" t="n">
        <v>2</v>
      </c>
      <c r="AA20" s="123" t="n">
        <v>12</v>
      </c>
      <c r="AB20" s="123" t="n">
        <v>1</v>
      </c>
      <c r="AC20" s="123" t="n">
        <v>11</v>
      </c>
      <c r="BB20" s="123" t="n">
        <v>1</v>
      </c>
      <c r="BC20" s="123" t="n">
        <f aca="false">IF(BB20=1,G20,0)</f>
        <v>0</v>
      </c>
      <c r="BD20" s="123" t="n">
        <f aca="false">IF(BB20=2,G20,0)</f>
        <v>0</v>
      </c>
      <c r="BE20" s="123" t="n">
        <f aca="false">IF(BB20=3,G20,0)</f>
        <v>0</v>
      </c>
      <c r="BF20" s="123" t="n">
        <f aca="false">IF(BB20=4,G20,0)</f>
        <v>0</v>
      </c>
      <c r="BG20" s="123" t="n">
        <f aca="false">IF(BB20=5,G20,0)</f>
        <v>0</v>
      </c>
    </row>
    <row r="21" customFormat="false" ht="12.75" hidden="false" customHeight="false" outlineLevel="0" collapsed="false">
      <c r="A21" s="160"/>
      <c r="B21" s="161" t="s">
        <v>92</v>
      </c>
      <c r="C21" s="162" t="str">
        <f aca="false">CONCATENATE(B16," ",C16)</f>
        <v>2 Základy,zvláštní zakládání</v>
      </c>
      <c r="D21" s="160"/>
      <c r="E21" s="163"/>
      <c r="F21" s="163"/>
      <c r="G21" s="164" t="n">
        <f aca="false">SUM(G16:G20)</f>
        <v>0</v>
      </c>
      <c r="H21" s="165"/>
      <c r="I21" s="166" t="n">
        <f aca="false">SUM(I16:I20)</f>
        <v>33.034705</v>
      </c>
      <c r="J21" s="165"/>
      <c r="K21" s="166" t="n">
        <f aca="false">SUM(K16:K20)</f>
        <v>0</v>
      </c>
      <c r="Q21" s="152" t="n">
        <v>4</v>
      </c>
      <c r="AA21" s="0"/>
      <c r="AB21" s="0"/>
      <c r="AC21" s="0"/>
      <c r="BB21" s="0"/>
      <c r="BC21" s="167" t="n">
        <f aca="false">SUM(BC16:BC20)</f>
        <v>0</v>
      </c>
      <c r="BD21" s="167" t="n">
        <f aca="false">SUM(BD16:BD20)</f>
        <v>0</v>
      </c>
      <c r="BE21" s="167" t="n">
        <f aca="false">SUM(BE16:BE20)</f>
        <v>0</v>
      </c>
      <c r="BF21" s="167" t="n">
        <f aca="false">SUM(BF16:BF20)</f>
        <v>0</v>
      </c>
      <c r="BG21" s="167" t="n">
        <f aca="false">SUM(BG16:BG20)</f>
        <v>0</v>
      </c>
    </row>
    <row r="22" customFormat="false" ht="12.75" hidden="false" customHeight="false" outlineLevel="0" collapsed="false">
      <c r="A22" s="145" t="s">
        <v>72</v>
      </c>
      <c r="B22" s="146" t="s">
        <v>105</v>
      </c>
      <c r="C22" s="147" t="s">
        <v>106</v>
      </c>
      <c r="D22" s="148"/>
      <c r="E22" s="149"/>
      <c r="F22" s="149"/>
      <c r="G22" s="150"/>
      <c r="H22" s="151"/>
      <c r="I22" s="151"/>
      <c r="J22" s="151"/>
      <c r="K22" s="151"/>
      <c r="Q22" s="152" t="n">
        <v>1</v>
      </c>
      <c r="AA22" s="0"/>
      <c r="AB22" s="0"/>
      <c r="AC22" s="0"/>
      <c r="BB22" s="0"/>
      <c r="BC22" s="0"/>
      <c r="BD22" s="0"/>
      <c r="BE22" s="0"/>
      <c r="BF22" s="0"/>
      <c r="BG22" s="0"/>
    </row>
    <row r="23" customFormat="false" ht="12.75" hidden="false" customHeight="false" outlineLevel="0" collapsed="false">
      <c r="A23" s="153" t="n">
        <v>12</v>
      </c>
      <c r="B23" s="154" t="s">
        <v>107</v>
      </c>
      <c r="C23" s="155" t="s">
        <v>108</v>
      </c>
      <c r="D23" s="156" t="s">
        <v>80</v>
      </c>
      <c r="E23" s="157" t="n">
        <v>45.25</v>
      </c>
      <c r="F23" s="157" t="n">
        <v>0</v>
      </c>
      <c r="G23" s="158" t="n">
        <f aca="false">E23*F23</f>
        <v>0</v>
      </c>
      <c r="H23" s="159" t="n">
        <v>1.1322</v>
      </c>
      <c r="I23" s="159" t="n">
        <f aca="false">E23*H23</f>
        <v>51.23205</v>
      </c>
      <c r="J23" s="159" t="n">
        <v>0</v>
      </c>
      <c r="K23" s="159" t="n">
        <f aca="false">E23*J23</f>
        <v>0</v>
      </c>
      <c r="Q23" s="152" t="n">
        <v>2</v>
      </c>
      <c r="AA23" s="123" t="n">
        <v>12</v>
      </c>
      <c r="AB23" s="123" t="n">
        <v>0</v>
      </c>
      <c r="AC23" s="123" t="n">
        <v>12</v>
      </c>
      <c r="BB23" s="123" t="n">
        <v>1</v>
      </c>
      <c r="BC23" s="123" t="n">
        <f aca="false">IF(BB23=1,G23,0)</f>
        <v>0</v>
      </c>
      <c r="BD23" s="123" t="n">
        <f aca="false">IF(BB23=2,G23,0)</f>
        <v>0</v>
      </c>
      <c r="BE23" s="123" t="n">
        <f aca="false">IF(BB23=3,G23,0)</f>
        <v>0</v>
      </c>
      <c r="BF23" s="123" t="n">
        <f aca="false">IF(BB23=4,G23,0)</f>
        <v>0</v>
      </c>
      <c r="BG23" s="123" t="n">
        <f aca="false">IF(BB23=5,G23,0)</f>
        <v>0</v>
      </c>
    </row>
    <row r="24" customFormat="false" ht="12.75" hidden="false" customHeight="false" outlineLevel="0" collapsed="false">
      <c r="A24" s="160"/>
      <c r="B24" s="161" t="s">
        <v>92</v>
      </c>
      <c r="C24" s="162" t="str">
        <f aca="false">CONCATENATE(B22," ",C22)</f>
        <v>4 Vodorovné konstrukce</v>
      </c>
      <c r="D24" s="160"/>
      <c r="E24" s="163"/>
      <c r="F24" s="163"/>
      <c r="G24" s="164" t="n">
        <f aca="false">SUM(G22:G23)</f>
        <v>0</v>
      </c>
      <c r="H24" s="165"/>
      <c r="I24" s="166" t="n">
        <f aca="false">SUM(I22:I23)</f>
        <v>51.23205</v>
      </c>
      <c r="J24" s="165"/>
      <c r="K24" s="166" t="n">
        <f aca="false">SUM(K22:K23)</f>
        <v>0</v>
      </c>
      <c r="Q24" s="152" t="n">
        <v>4</v>
      </c>
      <c r="AA24" s="0"/>
      <c r="AB24" s="0"/>
      <c r="AC24" s="0"/>
      <c r="BB24" s="0"/>
      <c r="BC24" s="167" t="n">
        <f aca="false">SUM(BC22:BC23)</f>
        <v>0</v>
      </c>
      <c r="BD24" s="167" t="n">
        <f aca="false">SUM(BD22:BD23)</f>
        <v>0</v>
      </c>
      <c r="BE24" s="167" t="n">
        <f aca="false">SUM(BE22:BE23)</f>
        <v>0</v>
      </c>
      <c r="BF24" s="167" t="n">
        <f aca="false">SUM(BF22:BF23)</f>
        <v>0</v>
      </c>
      <c r="BG24" s="167" t="n">
        <f aca="false">SUM(BG22:BG23)</f>
        <v>0</v>
      </c>
    </row>
    <row r="25" customFormat="false" ht="12.75" hidden="false" customHeight="false" outlineLevel="0" collapsed="false">
      <c r="A25" s="145" t="s">
        <v>72</v>
      </c>
      <c r="B25" s="146" t="s">
        <v>109</v>
      </c>
      <c r="C25" s="147" t="s">
        <v>110</v>
      </c>
      <c r="D25" s="148"/>
      <c r="E25" s="149"/>
      <c r="F25" s="149"/>
      <c r="G25" s="150"/>
      <c r="H25" s="151"/>
      <c r="I25" s="151"/>
      <c r="J25" s="151"/>
      <c r="K25" s="151"/>
      <c r="Q25" s="152" t="n">
        <v>1</v>
      </c>
      <c r="AA25" s="0"/>
      <c r="AB25" s="0"/>
      <c r="AC25" s="0"/>
      <c r="BB25" s="0"/>
      <c r="BC25" s="0"/>
      <c r="BD25" s="0"/>
      <c r="BE25" s="0"/>
      <c r="BF25" s="0"/>
      <c r="BG25" s="0"/>
    </row>
    <row r="26" customFormat="false" ht="25.5" hidden="false" customHeight="false" outlineLevel="0" collapsed="false">
      <c r="A26" s="153" t="n">
        <v>13</v>
      </c>
      <c r="B26" s="154" t="s">
        <v>111</v>
      </c>
      <c r="C26" s="155" t="s">
        <v>112</v>
      </c>
      <c r="D26" s="156" t="s">
        <v>113</v>
      </c>
      <c r="E26" s="157" t="n">
        <v>9</v>
      </c>
      <c r="F26" s="157" t="n">
        <v>0</v>
      </c>
      <c r="G26" s="158" t="n">
        <f aca="false">E26*F26</f>
        <v>0</v>
      </c>
      <c r="H26" s="159" t="n">
        <v>3.44701</v>
      </c>
      <c r="I26" s="159" t="n">
        <f aca="false">E26*H26</f>
        <v>31.02309</v>
      </c>
      <c r="J26" s="159" t="n">
        <v>0</v>
      </c>
      <c r="K26" s="159" t="n">
        <f aca="false">E26*J26</f>
        <v>0</v>
      </c>
      <c r="Q26" s="152" t="n">
        <v>2</v>
      </c>
      <c r="AA26" s="123" t="n">
        <v>12</v>
      </c>
      <c r="AB26" s="123" t="n">
        <v>0</v>
      </c>
      <c r="AC26" s="123" t="n">
        <v>13</v>
      </c>
      <c r="BB26" s="123" t="n">
        <v>1</v>
      </c>
      <c r="BC26" s="123" t="n">
        <f aca="false">IF(BB26=1,G26,0)</f>
        <v>0</v>
      </c>
      <c r="BD26" s="123" t="n">
        <f aca="false">IF(BB26=2,G26,0)</f>
        <v>0</v>
      </c>
      <c r="BE26" s="123" t="n">
        <f aca="false">IF(BB26=3,G26,0)</f>
        <v>0</v>
      </c>
      <c r="BF26" s="123" t="n">
        <f aca="false">IF(BB26=4,G26,0)</f>
        <v>0</v>
      </c>
      <c r="BG26" s="123" t="n">
        <f aca="false">IF(BB26=5,G26,0)</f>
        <v>0</v>
      </c>
    </row>
    <row r="27" customFormat="false" ht="25.5" hidden="false" customHeight="false" outlineLevel="0" collapsed="false">
      <c r="A27" s="153" t="n">
        <v>14</v>
      </c>
      <c r="B27" s="154" t="s">
        <v>114</v>
      </c>
      <c r="C27" s="155" t="s">
        <v>115</v>
      </c>
      <c r="D27" s="156" t="s">
        <v>113</v>
      </c>
      <c r="E27" s="157" t="n">
        <v>3</v>
      </c>
      <c r="F27" s="157" t="n">
        <v>0</v>
      </c>
      <c r="G27" s="158" t="n">
        <f aca="false">E27*F27</f>
        <v>0</v>
      </c>
      <c r="H27" s="159" t="n">
        <v>0.09386</v>
      </c>
      <c r="I27" s="159" t="n">
        <f aca="false">E27*H27</f>
        <v>0.28158</v>
      </c>
      <c r="J27" s="159" t="n">
        <v>0</v>
      </c>
      <c r="K27" s="159" t="n">
        <f aca="false">E27*J27</f>
        <v>0</v>
      </c>
      <c r="Q27" s="152" t="n">
        <v>2</v>
      </c>
      <c r="AA27" s="123" t="n">
        <v>12</v>
      </c>
      <c r="AB27" s="123" t="n">
        <v>0</v>
      </c>
      <c r="AC27" s="123" t="n">
        <v>14</v>
      </c>
      <c r="BB27" s="123" t="n">
        <v>1</v>
      </c>
      <c r="BC27" s="123" t="n">
        <f aca="false">IF(BB27=1,G27,0)</f>
        <v>0</v>
      </c>
      <c r="BD27" s="123" t="n">
        <f aca="false">IF(BB27=2,G27,0)</f>
        <v>0</v>
      </c>
      <c r="BE27" s="123" t="n">
        <f aca="false">IF(BB27=3,G27,0)</f>
        <v>0</v>
      </c>
      <c r="BF27" s="123" t="n">
        <f aca="false">IF(BB27=4,G27,0)</f>
        <v>0</v>
      </c>
      <c r="BG27" s="123" t="n">
        <f aca="false">IF(BB27=5,G27,0)</f>
        <v>0</v>
      </c>
    </row>
    <row r="28" customFormat="false" ht="25.5" hidden="false" customHeight="false" outlineLevel="0" collapsed="false">
      <c r="A28" s="153" t="n">
        <v>15</v>
      </c>
      <c r="B28" s="154" t="s">
        <v>116</v>
      </c>
      <c r="C28" s="155" t="s">
        <v>117</v>
      </c>
      <c r="D28" s="156" t="s">
        <v>113</v>
      </c>
      <c r="E28" s="157" t="n">
        <v>2</v>
      </c>
      <c r="F28" s="157" t="n">
        <v>0</v>
      </c>
      <c r="G28" s="158" t="n">
        <f aca="false">E28*F28</f>
        <v>0</v>
      </c>
      <c r="H28" s="159" t="n">
        <v>0.22662</v>
      </c>
      <c r="I28" s="159" t="n">
        <f aca="false">E28*H28</f>
        <v>0.45324</v>
      </c>
      <c r="J28" s="159" t="n">
        <v>0</v>
      </c>
      <c r="K28" s="159" t="n">
        <f aca="false">E28*J28</f>
        <v>0</v>
      </c>
      <c r="Q28" s="152" t="n">
        <v>2</v>
      </c>
      <c r="AA28" s="123" t="n">
        <v>12</v>
      </c>
      <c r="AB28" s="123" t="n">
        <v>0</v>
      </c>
      <c r="AC28" s="123" t="n">
        <v>15</v>
      </c>
      <c r="BB28" s="123" t="n">
        <v>1</v>
      </c>
      <c r="BC28" s="123" t="n">
        <f aca="false">IF(BB28=1,G28,0)</f>
        <v>0</v>
      </c>
      <c r="BD28" s="123" t="n">
        <f aca="false">IF(BB28=2,G28,0)</f>
        <v>0</v>
      </c>
      <c r="BE28" s="123" t="n">
        <f aca="false">IF(BB28=3,G28,0)</f>
        <v>0</v>
      </c>
      <c r="BF28" s="123" t="n">
        <f aca="false">IF(BB28=4,G28,0)</f>
        <v>0</v>
      </c>
      <c r="BG28" s="123" t="n">
        <f aca="false">IF(BB28=5,G28,0)</f>
        <v>0</v>
      </c>
    </row>
    <row r="29" customFormat="false" ht="12.75" hidden="false" customHeight="false" outlineLevel="0" collapsed="false">
      <c r="A29" s="153" t="n">
        <v>16</v>
      </c>
      <c r="B29" s="154" t="s">
        <v>118</v>
      </c>
      <c r="C29" s="155" t="s">
        <v>119</v>
      </c>
      <c r="D29" s="156" t="s">
        <v>91</v>
      </c>
      <c r="E29" s="157" t="n">
        <v>244</v>
      </c>
      <c r="F29" s="157" t="n">
        <v>0</v>
      </c>
      <c r="G29" s="158" t="n">
        <f aca="false">E29*F29</f>
        <v>0</v>
      </c>
      <c r="H29" s="159" t="n">
        <v>1E-005</v>
      </c>
      <c r="I29" s="159" t="n">
        <f aca="false">E29*H29</f>
        <v>0.00244</v>
      </c>
      <c r="J29" s="159" t="n">
        <v>0</v>
      </c>
      <c r="K29" s="159" t="n">
        <f aca="false">E29*J29</f>
        <v>0</v>
      </c>
      <c r="Q29" s="152" t="n">
        <v>2</v>
      </c>
      <c r="AA29" s="123" t="n">
        <v>12</v>
      </c>
      <c r="AB29" s="123" t="n">
        <v>0</v>
      </c>
      <c r="AC29" s="123" t="n">
        <v>16</v>
      </c>
      <c r="BB29" s="123" t="n">
        <v>1</v>
      </c>
      <c r="BC29" s="123" t="n">
        <f aca="false">IF(BB29=1,G29,0)</f>
        <v>0</v>
      </c>
      <c r="BD29" s="123" t="n">
        <f aca="false">IF(BB29=2,G29,0)</f>
        <v>0</v>
      </c>
      <c r="BE29" s="123" t="n">
        <f aca="false">IF(BB29=3,G29,0)</f>
        <v>0</v>
      </c>
      <c r="BF29" s="123" t="n">
        <f aca="false">IF(BB29=4,G29,0)</f>
        <v>0</v>
      </c>
      <c r="BG29" s="123" t="n">
        <f aca="false">IF(BB29=5,G29,0)</f>
        <v>0</v>
      </c>
    </row>
    <row r="30" customFormat="false" ht="12.75" hidden="false" customHeight="false" outlineLevel="0" collapsed="false">
      <c r="A30" s="153" t="n">
        <v>17</v>
      </c>
      <c r="B30" s="154" t="s">
        <v>120</v>
      </c>
      <c r="C30" s="155" t="s">
        <v>121</v>
      </c>
      <c r="D30" s="156" t="s">
        <v>91</v>
      </c>
      <c r="E30" s="157" t="n">
        <v>30</v>
      </c>
      <c r="F30" s="157" t="n">
        <v>0</v>
      </c>
      <c r="G30" s="158" t="n">
        <f aca="false">E30*F30</f>
        <v>0</v>
      </c>
      <c r="H30" s="159" t="n">
        <v>0</v>
      </c>
      <c r="I30" s="159" t="n">
        <f aca="false">E30*H30</f>
        <v>0</v>
      </c>
      <c r="J30" s="159" t="n">
        <v>0</v>
      </c>
      <c r="K30" s="159" t="n">
        <f aca="false">E30*J30</f>
        <v>0</v>
      </c>
      <c r="Q30" s="152" t="n">
        <v>2</v>
      </c>
      <c r="AA30" s="123" t="n">
        <v>12</v>
      </c>
      <c r="AB30" s="123" t="n">
        <v>0</v>
      </c>
      <c r="AC30" s="123" t="n">
        <v>17</v>
      </c>
      <c r="BB30" s="123" t="n">
        <v>1</v>
      </c>
      <c r="BC30" s="123" t="n">
        <f aca="false">IF(BB30=1,G30,0)</f>
        <v>0</v>
      </c>
      <c r="BD30" s="123" t="n">
        <f aca="false">IF(BB30=2,G30,0)</f>
        <v>0</v>
      </c>
      <c r="BE30" s="123" t="n">
        <f aca="false">IF(BB30=3,G30,0)</f>
        <v>0</v>
      </c>
      <c r="BF30" s="123" t="n">
        <f aca="false">IF(BB30=4,G30,0)</f>
        <v>0</v>
      </c>
      <c r="BG30" s="123" t="n">
        <f aca="false">IF(BB30=5,G30,0)</f>
        <v>0</v>
      </c>
    </row>
    <row r="31" customFormat="false" ht="12.75" hidden="false" customHeight="false" outlineLevel="0" collapsed="false">
      <c r="A31" s="153" t="n">
        <v>18</v>
      </c>
      <c r="B31" s="154" t="s">
        <v>122</v>
      </c>
      <c r="C31" s="155" t="s">
        <v>123</v>
      </c>
      <c r="D31" s="156" t="s">
        <v>113</v>
      </c>
      <c r="E31" s="157" t="n">
        <v>30</v>
      </c>
      <c r="F31" s="157" t="n">
        <v>0</v>
      </c>
      <c r="G31" s="158" t="n">
        <f aca="false">E31*F31</f>
        <v>0</v>
      </c>
      <c r="H31" s="159" t="n">
        <v>0.0051</v>
      </c>
      <c r="I31" s="159" t="n">
        <f aca="false">E31*H31</f>
        <v>0.153</v>
      </c>
      <c r="J31" s="159" t="n">
        <v>0</v>
      </c>
      <c r="K31" s="159" t="n">
        <f aca="false">E31*J31</f>
        <v>0</v>
      </c>
      <c r="Q31" s="152" t="n">
        <v>2</v>
      </c>
      <c r="AA31" s="123" t="n">
        <v>12</v>
      </c>
      <c r="AB31" s="123" t="n">
        <v>1</v>
      </c>
      <c r="AC31" s="123" t="n">
        <v>18</v>
      </c>
      <c r="BB31" s="123" t="n">
        <v>1</v>
      </c>
      <c r="BC31" s="123" t="n">
        <f aca="false">IF(BB31=1,G31,0)</f>
        <v>0</v>
      </c>
      <c r="BD31" s="123" t="n">
        <f aca="false">IF(BB31=2,G31,0)</f>
        <v>0</v>
      </c>
      <c r="BE31" s="123" t="n">
        <f aca="false">IF(BB31=3,G31,0)</f>
        <v>0</v>
      </c>
      <c r="BF31" s="123" t="n">
        <f aca="false">IF(BB31=4,G31,0)</f>
        <v>0</v>
      </c>
      <c r="BG31" s="123" t="n">
        <f aca="false">IF(BB31=5,G31,0)</f>
        <v>0</v>
      </c>
    </row>
    <row r="32" customFormat="false" ht="12.75" hidden="false" customHeight="false" outlineLevel="0" collapsed="false">
      <c r="A32" s="153" t="n">
        <v>19</v>
      </c>
      <c r="B32" s="154" t="s">
        <v>124</v>
      </c>
      <c r="C32" s="155" t="s">
        <v>125</v>
      </c>
      <c r="D32" s="156" t="s">
        <v>91</v>
      </c>
      <c r="E32" s="157" t="n">
        <v>244</v>
      </c>
      <c r="F32" s="157" t="n">
        <v>0</v>
      </c>
      <c r="G32" s="158" t="n">
        <f aca="false">E32*F32</f>
        <v>0</v>
      </c>
      <c r="H32" s="159" t="n">
        <v>0.0071</v>
      </c>
      <c r="I32" s="159" t="n">
        <f aca="false">E32*H32</f>
        <v>1.7324</v>
      </c>
      <c r="J32" s="159" t="n">
        <v>0</v>
      </c>
      <c r="K32" s="159" t="n">
        <f aca="false">E32*J32</f>
        <v>0</v>
      </c>
      <c r="Q32" s="152" t="n">
        <v>2</v>
      </c>
      <c r="AA32" s="123" t="n">
        <v>12</v>
      </c>
      <c r="AB32" s="123" t="n">
        <v>1</v>
      </c>
      <c r="AC32" s="123" t="n">
        <v>19</v>
      </c>
      <c r="BB32" s="123" t="n">
        <v>1</v>
      </c>
      <c r="BC32" s="123" t="n">
        <f aca="false">IF(BB32=1,G32,0)</f>
        <v>0</v>
      </c>
      <c r="BD32" s="123" t="n">
        <f aca="false">IF(BB32=2,G32,0)</f>
        <v>0</v>
      </c>
      <c r="BE32" s="123" t="n">
        <f aca="false">IF(BB32=3,G32,0)</f>
        <v>0</v>
      </c>
      <c r="BF32" s="123" t="n">
        <f aca="false">IF(BB32=4,G32,0)</f>
        <v>0</v>
      </c>
      <c r="BG32" s="123" t="n">
        <f aca="false">IF(BB32=5,G32,0)</f>
        <v>0</v>
      </c>
    </row>
    <row r="33" customFormat="false" ht="25.5" hidden="false" customHeight="false" outlineLevel="0" collapsed="false">
      <c r="A33" s="153" t="n">
        <v>20</v>
      </c>
      <c r="B33" s="154" t="s">
        <v>126</v>
      </c>
      <c r="C33" s="155" t="s">
        <v>127</v>
      </c>
      <c r="D33" s="156" t="s">
        <v>91</v>
      </c>
      <c r="E33" s="157" t="n">
        <v>274</v>
      </c>
      <c r="F33" s="157" t="n">
        <v>0</v>
      </c>
      <c r="G33" s="158" t="n">
        <f aca="false">E33*F33</f>
        <v>0</v>
      </c>
      <c r="H33" s="159" t="n">
        <v>0.00173</v>
      </c>
      <c r="I33" s="159" t="n">
        <f aca="false">E33*H33</f>
        <v>0.47402</v>
      </c>
      <c r="J33" s="159" t="n">
        <v>0</v>
      </c>
      <c r="K33" s="159" t="n">
        <f aca="false">E33*J33</f>
        <v>0</v>
      </c>
      <c r="Q33" s="152" t="n">
        <v>2</v>
      </c>
      <c r="AA33" s="123" t="n">
        <v>12</v>
      </c>
      <c r="AB33" s="123" t="n">
        <v>0</v>
      </c>
      <c r="AC33" s="123" t="n">
        <v>20</v>
      </c>
      <c r="BB33" s="123" t="n">
        <v>1</v>
      </c>
      <c r="BC33" s="123" t="n">
        <f aca="false">IF(BB33=1,G33,0)</f>
        <v>0</v>
      </c>
      <c r="BD33" s="123" t="n">
        <f aca="false">IF(BB33=2,G33,0)</f>
        <v>0</v>
      </c>
      <c r="BE33" s="123" t="n">
        <f aca="false">IF(BB33=3,G33,0)</f>
        <v>0</v>
      </c>
      <c r="BF33" s="123" t="n">
        <f aca="false">IF(BB33=4,G33,0)</f>
        <v>0</v>
      </c>
      <c r="BG33" s="123" t="n">
        <f aca="false">IF(BB33=5,G33,0)</f>
        <v>0</v>
      </c>
    </row>
    <row r="34" customFormat="false" ht="12.75" hidden="false" customHeight="false" outlineLevel="0" collapsed="false">
      <c r="A34" s="160"/>
      <c r="B34" s="161" t="s">
        <v>92</v>
      </c>
      <c r="C34" s="162" t="str">
        <f aca="false">CONCATENATE(B25," ",C25)</f>
        <v>8 Trubní vedení</v>
      </c>
      <c r="D34" s="160"/>
      <c r="E34" s="163"/>
      <c r="F34" s="163"/>
      <c r="G34" s="164" t="n">
        <f aca="false">SUM(G25:G33)</f>
        <v>0</v>
      </c>
      <c r="H34" s="165"/>
      <c r="I34" s="166" t="n">
        <f aca="false">SUM(I25:I33)</f>
        <v>34.11977</v>
      </c>
      <c r="J34" s="165"/>
      <c r="K34" s="166" t="n">
        <f aca="false">SUM(K25:K33)</f>
        <v>0</v>
      </c>
      <c r="Q34" s="152" t="n">
        <v>4</v>
      </c>
      <c r="AA34" s="0"/>
      <c r="AB34" s="0"/>
      <c r="AC34" s="0"/>
      <c r="BB34" s="0"/>
      <c r="BC34" s="167" t="n">
        <f aca="false">SUM(BC25:BC33)</f>
        <v>0</v>
      </c>
      <c r="BD34" s="167" t="n">
        <f aca="false">SUM(BD25:BD33)</f>
        <v>0</v>
      </c>
      <c r="BE34" s="167" t="n">
        <f aca="false">SUM(BE25:BE33)</f>
        <v>0</v>
      </c>
      <c r="BF34" s="167" t="n">
        <f aca="false">SUM(BF25:BF33)</f>
        <v>0</v>
      </c>
      <c r="BG34" s="167" t="n">
        <f aca="false">SUM(BG25:BG33)</f>
        <v>0</v>
      </c>
    </row>
    <row r="35" customFormat="false" ht="12.75" hidden="false" customHeight="false" outlineLevel="0" collapsed="false">
      <c r="A35" s="145" t="s">
        <v>72</v>
      </c>
      <c r="B35" s="146" t="s">
        <v>128</v>
      </c>
      <c r="C35" s="147" t="s">
        <v>129</v>
      </c>
      <c r="D35" s="148"/>
      <c r="E35" s="149"/>
      <c r="F35" s="149"/>
      <c r="G35" s="150"/>
      <c r="H35" s="151"/>
      <c r="I35" s="151"/>
      <c r="J35" s="151"/>
      <c r="K35" s="151"/>
      <c r="Q35" s="152" t="n">
        <v>1</v>
      </c>
      <c r="AA35" s="0"/>
      <c r="AB35" s="0"/>
      <c r="AC35" s="0"/>
      <c r="BB35" s="0"/>
      <c r="BC35" s="0"/>
      <c r="BD35" s="0"/>
      <c r="BE35" s="0"/>
      <c r="BF35" s="0"/>
      <c r="BG35" s="0"/>
    </row>
    <row r="36" customFormat="false" ht="12.75" hidden="false" customHeight="false" outlineLevel="0" collapsed="false">
      <c r="A36" s="153" t="n">
        <v>21</v>
      </c>
      <c r="B36" s="154" t="s">
        <v>130</v>
      </c>
      <c r="C36" s="155" t="s">
        <v>131</v>
      </c>
      <c r="D36" s="156" t="s">
        <v>132</v>
      </c>
      <c r="E36" s="157" t="n">
        <v>963.11</v>
      </c>
      <c r="F36" s="157" t="n">
        <v>0</v>
      </c>
      <c r="G36" s="158" t="n">
        <f aca="false">E36*F36</f>
        <v>0</v>
      </c>
      <c r="H36" s="159" t="n">
        <v>0</v>
      </c>
      <c r="I36" s="159" t="n">
        <f aca="false">E36*H36</f>
        <v>0</v>
      </c>
      <c r="J36" s="159" t="n">
        <v>0</v>
      </c>
      <c r="K36" s="159" t="n">
        <f aca="false">E36*J36</f>
        <v>0</v>
      </c>
      <c r="Q36" s="152" t="n">
        <v>2</v>
      </c>
      <c r="AA36" s="123" t="n">
        <v>12</v>
      </c>
      <c r="AB36" s="123" t="n">
        <v>0</v>
      </c>
      <c r="AC36" s="123" t="n">
        <v>21</v>
      </c>
      <c r="BB36" s="123" t="n">
        <v>1</v>
      </c>
      <c r="BC36" s="123" t="n">
        <f aca="false">IF(BB36=1,G36,0)</f>
        <v>0</v>
      </c>
      <c r="BD36" s="123" t="n">
        <f aca="false">IF(BB36=2,G36,0)</f>
        <v>0</v>
      </c>
      <c r="BE36" s="123" t="n">
        <f aca="false">IF(BB36=3,G36,0)</f>
        <v>0</v>
      </c>
      <c r="BF36" s="123" t="n">
        <f aca="false">IF(BB36=4,G36,0)</f>
        <v>0</v>
      </c>
      <c r="BG36" s="123" t="n">
        <f aca="false">IF(BB36=5,G36,0)</f>
        <v>0</v>
      </c>
    </row>
    <row r="37" customFormat="false" ht="12.75" hidden="false" customHeight="false" outlineLevel="0" collapsed="false">
      <c r="A37" s="160"/>
      <c r="B37" s="161" t="s">
        <v>92</v>
      </c>
      <c r="C37" s="162" t="str">
        <f aca="false">CONCATENATE(B35," ",C35)</f>
        <v>99 Staveništní přesun hmot</v>
      </c>
      <c r="D37" s="160"/>
      <c r="E37" s="163"/>
      <c r="F37" s="163"/>
      <c r="G37" s="164" t="n">
        <f aca="false">SUM(G35:G36)</f>
        <v>0</v>
      </c>
      <c r="H37" s="165"/>
      <c r="I37" s="166" t="n">
        <f aca="false">SUM(I35:I36)</f>
        <v>0</v>
      </c>
      <c r="J37" s="165"/>
      <c r="K37" s="166" t="n">
        <f aca="false">SUM(K35:K36)</f>
        <v>0</v>
      </c>
      <c r="Q37" s="152" t="n">
        <v>4</v>
      </c>
      <c r="AA37" s="0"/>
      <c r="AB37" s="0"/>
      <c r="AC37" s="0"/>
      <c r="BB37" s="0"/>
      <c r="BC37" s="167" t="n">
        <f aca="false">SUM(BC35:BC36)</f>
        <v>0</v>
      </c>
      <c r="BD37" s="167" t="n">
        <f aca="false">SUM(BD35:BD36)</f>
        <v>0</v>
      </c>
      <c r="BE37" s="167" t="n">
        <f aca="false">SUM(BE35:BE36)</f>
        <v>0</v>
      </c>
      <c r="BF37" s="167" t="n">
        <f aca="false">SUM(BF35:BF36)</f>
        <v>0</v>
      </c>
      <c r="BG37" s="167" t="n">
        <f aca="false">SUM(BG35:BG36)</f>
        <v>0</v>
      </c>
    </row>
    <row r="38" customFormat="false" ht="12.75" hidden="false" customHeight="false" outlineLevel="0" collapsed="false">
      <c r="A38" s="145" t="s">
        <v>72</v>
      </c>
      <c r="B38" s="146" t="s">
        <v>133</v>
      </c>
      <c r="C38" s="147" t="s">
        <v>134</v>
      </c>
      <c r="D38" s="148"/>
      <c r="E38" s="149"/>
      <c r="F38" s="149"/>
      <c r="G38" s="150"/>
      <c r="H38" s="151"/>
      <c r="I38" s="151"/>
      <c r="J38" s="151"/>
      <c r="K38" s="151"/>
      <c r="Q38" s="152" t="n">
        <v>1</v>
      </c>
      <c r="AA38" s="0"/>
      <c r="AB38" s="0"/>
      <c r="AC38" s="0"/>
      <c r="BB38" s="0"/>
      <c r="BC38" s="0"/>
      <c r="BD38" s="0"/>
      <c r="BE38" s="0"/>
      <c r="BF38" s="0"/>
      <c r="BG38" s="0"/>
    </row>
    <row r="39" customFormat="false" ht="12.75" hidden="false" customHeight="false" outlineLevel="0" collapsed="false">
      <c r="A39" s="153" t="n">
        <v>22</v>
      </c>
      <c r="B39" s="154" t="s">
        <v>135</v>
      </c>
      <c r="C39" s="155" t="s">
        <v>136</v>
      </c>
      <c r="D39" s="156" t="s">
        <v>91</v>
      </c>
      <c r="E39" s="157" t="n">
        <v>274</v>
      </c>
      <c r="F39" s="157" t="n">
        <v>0</v>
      </c>
      <c r="G39" s="158" t="n">
        <f aca="false">E39*F39</f>
        <v>0</v>
      </c>
      <c r="H39" s="159" t="n">
        <v>0</v>
      </c>
      <c r="I39" s="159" t="n">
        <f aca="false">E39*H39</f>
        <v>0</v>
      </c>
      <c r="J39" s="159" t="n">
        <v>0</v>
      </c>
      <c r="K39" s="159" t="n">
        <f aca="false">E39*J39</f>
        <v>0</v>
      </c>
      <c r="Q39" s="152" t="n">
        <v>2</v>
      </c>
      <c r="AA39" s="123" t="n">
        <v>12</v>
      </c>
      <c r="AB39" s="123" t="n">
        <v>0</v>
      </c>
      <c r="AC39" s="123" t="n">
        <v>22</v>
      </c>
      <c r="BB39" s="123" t="n">
        <v>4</v>
      </c>
      <c r="BC39" s="123" t="n">
        <f aca="false">IF(BB39=1,G39,0)</f>
        <v>0</v>
      </c>
      <c r="BD39" s="123" t="n">
        <f aca="false">IF(BB39=2,G39,0)</f>
        <v>0</v>
      </c>
      <c r="BE39" s="123" t="n">
        <f aca="false">IF(BB39=3,G39,0)</f>
        <v>0</v>
      </c>
      <c r="BF39" s="123" t="n">
        <f aca="false">IF(BB39=4,G39,0)</f>
        <v>0</v>
      </c>
      <c r="BG39" s="123" t="n">
        <f aca="false">IF(BB39=5,G39,0)</f>
        <v>0</v>
      </c>
    </row>
    <row r="40" customFormat="false" ht="12.75" hidden="false" customHeight="false" outlineLevel="0" collapsed="false">
      <c r="A40" s="160"/>
      <c r="B40" s="161" t="s">
        <v>92</v>
      </c>
      <c r="C40" s="162" t="str">
        <f aca="false">CONCATENATE(B38," ",C38)</f>
        <v>M23 Montáže potrubí</v>
      </c>
      <c r="D40" s="160"/>
      <c r="E40" s="163"/>
      <c r="F40" s="163"/>
      <c r="G40" s="164" t="n">
        <f aca="false">SUM(G38:G39)</f>
        <v>0</v>
      </c>
      <c r="H40" s="165"/>
      <c r="I40" s="166" t="n">
        <f aca="false">SUM(I38:I39)</f>
        <v>0</v>
      </c>
      <c r="J40" s="165"/>
      <c r="K40" s="166" t="n">
        <f aca="false">SUM(K38:K39)</f>
        <v>0</v>
      </c>
      <c r="Q40" s="152" t="n">
        <v>4</v>
      </c>
      <c r="BC40" s="167" t="n">
        <f aca="false">SUM(BC38:BC39)</f>
        <v>0</v>
      </c>
      <c r="BD40" s="167" t="n">
        <f aca="false">SUM(BD38:BD39)</f>
        <v>0</v>
      </c>
      <c r="BE40" s="167" t="n">
        <f aca="false">SUM(BE38:BE39)</f>
        <v>0</v>
      </c>
      <c r="BF40" s="167" t="n">
        <f aca="false">SUM(BF38:BF39)</f>
        <v>0</v>
      </c>
      <c r="BG40" s="167" t="n">
        <f aca="false">SUM(BG38:BG39)</f>
        <v>0</v>
      </c>
    </row>
  </sheetData>
  <mergeCells count="4">
    <mergeCell ref="A1:I1"/>
    <mergeCell ref="A3:B3"/>
    <mergeCell ref="A4:B4"/>
    <mergeCell ref="G4:I4"/>
  </mergeCells>
  <printOptions headings="false" gridLines="false" gridLinesSet="true" horizontalCentered="false" verticalCentered="false"/>
  <pageMargins left="0.590277777777778" right="0.39375" top="0.7875" bottom="0.7875" header="0.511805555555555" footer="0.315277777777778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LibreOffice/5.1.3.2$Windows_x86 LibreOffice_project/644e4637d1d8544fd9f56425bd6cec110e49301b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2017-09-12T09:08:47Z</dcterms:created>
  <dc:creator>Pc</dc:creator>
  <dc:description/>
  <dc:language>cs-CZ</dc:language>
  <cp:lastModifiedBy/>
  <cp:lastPrinted>2017-10-12T13:54:52Z</cp:lastPrinted>
  <dcterms:modified xsi:type="dcterms:W3CDTF">2017-10-12T13:55:25Z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