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45" windowWidth="26475" windowHeight="1278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Položky!$A$1:$K$37</definedName>
    <definedName name="_xlnm.Print_Area" localSheetId="1">Rekapitulace!$A$1:$I$19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Rekapitulace!$E$18</definedName>
    <definedName name="VRNnazev">Rekapitulace!$A$18</definedName>
    <definedName name="VRNproc">Rekapitulace!$F$18</definedName>
    <definedName name="VRNzakl">Rekapitulace!$G$18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BG36" i="3"/>
  <c r="BG37" s="1"/>
  <c r="I12" i="2" s="1"/>
  <c r="BF36" i="3"/>
  <c r="BF37" s="1"/>
  <c r="H12" i="2" s="1"/>
  <c r="BE36" i="3"/>
  <c r="BD36"/>
  <c r="BC36"/>
  <c r="BC37" s="1"/>
  <c r="E12" i="2" s="1"/>
  <c r="K36" i="3"/>
  <c r="K37" s="1"/>
  <c r="I36"/>
  <c r="G36"/>
  <c r="B12" i="2"/>
  <c r="A12"/>
  <c r="BE37" i="3"/>
  <c r="G12" i="2" s="1"/>
  <c r="BD37" i="3"/>
  <c r="F12" i="2" s="1"/>
  <c r="I37" i="3"/>
  <c r="G37"/>
  <c r="C37"/>
  <c r="BG33"/>
  <c r="BF33"/>
  <c r="BF34" s="1"/>
  <c r="H11" i="2" s="1"/>
  <c r="BE33" i="3"/>
  <c r="BD33"/>
  <c r="BD34" s="1"/>
  <c r="F11" i="2" s="1"/>
  <c r="K33" i="3"/>
  <c r="K34" s="1"/>
  <c r="I33"/>
  <c r="G33"/>
  <c r="G34" s="1"/>
  <c r="B11" i="2"/>
  <c r="A11"/>
  <c r="BG34" i="3"/>
  <c r="I11" i="2" s="1"/>
  <c r="BE34" i="3"/>
  <c r="G11" i="2" s="1"/>
  <c r="I34" i="3"/>
  <c r="C34"/>
  <c r="BG30"/>
  <c r="BF30"/>
  <c r="BE30"/>
  <c r="BD30"/>
  <c r="K30"/>
  <c r="I30"/>
  <c r="G30"/>
  <c r="BC30" s="1"/>
  <c r="BG29"/>
  <c r="BF29"/>
  <c r="BE29"/>
  <c r="BD29"/>
  <c r="K29"/>
  <c r="I29"/>
  <c r="G29"/>
  <c r="BC29" s="1"/>
  <c r="BG28"/>
  <c r="BF28"/>
  <c r="BE28"/>
  <c r="BD28"/>
  <c r="K28"/>
  <c r="I28"/>
  <c r="G28"/>
  <c r="BC28" s="1"/>
  <c r="BG27"/>
  <c r="BF27"/>
  <c r="BE27"/>
  <c r="BD27"/>
  <c r="K27"/>
  <c r="I27"/>
  <c r="G27"/>
  <c r="BC27" s="1"/>
  <c r="BG26"/>
  <c r="BF26"/>
  <c r="BF31" s="1"/>
  <c r="H10" i="2" s="1"/>
  <c r="BE26" i="3"/>
  <c r="BD26"/>
  <c r="BD31" s="1"/>
  <c r="F10" i="2" s="1"/>
  <c r="K26" i="3"/>
  <c r="K31" s="1"/>
  <c r="I26"/>
  <c r="G26"/>
  <c r="G31" s="1"/>
  <c r="B10" i="2"/>
  <c r="A10"/>
  <c r="BG31" i="3"/>
  <c r="I10" i="2" s="1"/>
  <c r="BE31" i="3"/>
  <c r="G10" i="2" s="1"/>
  <c r="I31" i="3"/>
  <c r="C31"/>
  <c r="BG23"/>
  <c r="BF23"/>
  <c r="BE23"/>
  <c r="BD23"/>
  <c r="K23"/>
  <c r="I23"/>
  <c r="G23"/>
  <c r="BC23" s="1"/>
  <c r="BG22"/>
  <c r="BF22"/>
  <c r="BE22"/>
  <c r="BD22"/>
  <c r="K22"/>
  <c r="I22"/>
  <c r="G22"/>
  <c r="BC22" s="1"/>
  <c r="BG21"/>
  <c r="BF21"/>
  <c r="BE21"/>
  <c r="BD21"/>
  <c r="K21"/>
  <c r="I21"/>
  <c r="G21"/>
  <c r="BC21" s="1"/>
  <c r="BG20"/>
  <c r="BF20"/>
  <c r="BE20"/>
  <c r="BD20"/>
  <c r="K20"/>
  <c r="I20"/>
  <c r="G20"/>
  <c r="BC20" s="1"/>
  <c r="BG19"/>
  <c r="BF19"/>
  <c r="BE19"/>
  <c r="BD19"/>
  <c r="K19"/>
  <c r="I19"/>
  <c r="G19"/>
  <c r="BC19" s="1"/>
  <c r="BG18"/>
  <c r="BF18"/>
  <c r="BF24" s="1"/>
  <c r="H9" i="2" s="1"/>
  <c r="BE18" i="3"/>
  <c r="BD18"/>
  <c r="BD24" s="1"/>
  <c r="F9" i="2" s="1"/>
  <c r="K18" i="3"/>
  <c r="K24" s="1"/>
  <c r="I18"/>
  <c r="G18"/>
  <c r="G24" s="1"/>
  <c r="B9" i="2"/>
  <c r="A9"/>
  <c r="BG24" i="3"/>
  <c r="I9" i="2" s="1"/>
  <c r="BE24" i="3"/>
  <c r="G9" i="2" s="1"/>
  <c r="I24" i="3"/>
  <c r="C24"/>
  <c r="BG15"/>
  <c r="BF15"/>
  <c r="BF16" s="1"/>
  <c r="H8" i="2" s="1"/>
  <c r="BE15" i="3"/>
  <c r="BD15"/>
  <c r="BD16" s="1"/>
  <c r="F8" i="2" s="1"/>
  <c r="K15" i="3"/>
  <c r="K16" s="1"/>
  <c r="I15"/>
  <c r="G15"/>
  <c r="G16" s="1"/>
  <c r="B8" i="2"/>
  <c r="A8"/>
  <c r="BG16" i="3"/>
  <c r="I8" i="2" s="1"/>
  <c r="BE16" i="3"/>
  <c r="G8" i="2" s="1"/>
  <c r="I16" i="3"/>
  <c r="C16"/>
  <c r="BG12"/>
  <c r="BF12"/>
  <c r="BE12"/>
  <c r="BD12"/>
  <c r="K12"/>
  <c r="I12"/>
  <c r="G12"/>
  <c r="BC12" s="1"/>
  <c r="BG11"/>
  <c r="BF11"/>
  <c r="BE11"/>
  <c r="BD11"/>
  <c r="K11"/>
  <c r="I11"/>
  <c r="G11"/>
  <c r="BC11" s="1"/>
  <c r="BG10"/>
  <c r="BF10"/>
  <c r="BE10"/>
  <c r="BD10"/>
  <c r="K10"/>
  <c r="I10"/>
  <c r="G10"/>
  <c r="BC10" s="1"/>
  <c r="BG9"/>
  <c r="BF9"/>
  <c r="BE9"/>
  <c r="BD9"/>
  <c r="K9"/>
  <c r="I9"/>
  <c r="G9"/>
  <c r="BC9" s="1"/>
  <c r="BG8"/>
  <c r="BF8"/>
  <c r="BF13" s="1"/>
  <c r="H7" i="2" s="1"/>
  <c r="H13" s="1"/>
  <c r="C15" i="1" s="1"/>
  <c r="BE8" i="3"/>
  <c r="BD8"/>
  <c r="BD13" s="1"/>
  <c r="F7" i="2" s="1"/>
  <c r="K8" i="3"/>
  <c r="K13" s="1"/>
  <c r="I8"/>
  <c r="G8"/>
  <c r="G13" s="1"/>
  <c r="B7" i="2"/>
  <c r="A7"/>
  <c r="BG13" i="3"/>
  <c r="I7" i="2" s="1"/>
  <c r="I13" s="1"/>
  <c r="C20" i="1" s="1"/>
  <c r="BE13" i="3"/>
  <c r="G7" i="2" s="1"/>
  <c r="I13" i="3"/>
  <c r="C13"/>
  <c r="C4"/>
  <c r="H3"/>
  <c r="C3"/>
  <c r="H19" i="2"/>
  <c r="I18"/>
  <c r="G18"/>
  <c r="C2"/>
  <c r="C1"/>
  <c r="F33" i="1"/>
  <c r="F31"/>
  <c r="F34" s="1"/>
  <c r="G22"/>
  <c r="G21" s="1"/>
  <c r="G8"/>
  <c r="G13" i="2" l="1"/>
  <c r="C14" i="1" s="1"/>
  <c r="F13" i="2"/>
  <c r="C17" i="1" s="1"/>
  <c r="BC8" i="3"/>
  <c r="BC13" s="1"/>
  <c r="E7" i="2" s="1"/>
  <c r="BC15" i="3"/>
  <c r="BC16" s="1"/>
  <c r="E8" i="2" s="1"/>
  <c r="BC18" i="3"/>
  <c r="BC24" s="1"/>
  <c r="E9" i="2" s="1"/>
  <c r="BC26" i="3"/>
  <c r="BC31" s="1"/>
  <c r="E10" i="2" s="1"/>
  <c r="BC33" i="3"/>
  <c r="BC34" s="1"/>
  <c r="E11" i="2" s="1"/>
  <c r="E13" l="1"/>
  <c r="C16" i="1" s="1"/>
  <c r="C18" s="1"/>
  <c r="C21" s="1"/>
  <c r="C22" s="1"/>
</calcChain>
</file>

<file path=xl/sharedStrings.xml><?xml version="1.0" encoding="utf-8"?>
<sst xmlns="http://schemas.openxmlformats.org/spreadsheetml/2006/main" count="178" uniqueCount="132">
  <si>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</si>
  <si>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</si>
  <si>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</si>
  <si>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</si>
  <si>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</si>
  <si>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</si>
  <si>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</si>
  <si>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</si>
  <si>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</si>
  <si>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</si>
  <si>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</si>
  <si>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</si>
  <si>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</si>
  <si>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</si>
  <si>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</si>
  <si>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</si>
  <si>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</si>
  <si>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</si>
  <si>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</si>
  <si>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</si>
  <si>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</si>
  <si>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</si>
  <si>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</si>
  <si>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</si>
  <si>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</si>
  <si>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</si>
  <si>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</si>
  <si>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</si>
  <si>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</si>
  <si>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</si>
  <si>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</si>
  <si>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</si>
  <si>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</si>
  <si>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</si>
  <si>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</si>
  <si>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</si>
  <si>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</si>
  <si>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</si>
  <si>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</si>
  <si>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</si>
  <si>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</si>
  <si>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</si>
  <si>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</si>
  <si>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</si>
  <si>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</si>
  <si>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</si>
  <si>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</si>
  <si>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</si>
  <si>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</si>
  <si>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</si>
  <si>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</si>
  <si>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</si>
  <si>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</si>
  <si>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</si>
  <si>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</si>
  <si>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</si>
  <si>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</si>
  <si>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</si>
  <si>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</si>
  <si>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</si>
  <si>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</si>
  <si>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</si>
  <si>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</si>
  <si>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</si>
  <si>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</si>
  <si>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</si>
  <si>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</si>
  <si>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</si>
  <si>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</si>
  <si>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1</t>
  </si>
  <si>
    <t>Zemní práce</t>
  </si>
  <si>
    <t>Celkem za</t>
  </si>
  <si>
    <t>SIM D 205.01 - PŘÍPOJKA KANALIZACE</t>
  </si>
  <si>
    <t>D 205.01 - PŘÍPOJKA KANALIZACE</t>
  </si>
  <si>
    <t>115 10-0001.RAA</t>
  </si>
  <si>
    <t>Čerpání vody na výšku 10 m, do 500 l včetně pohotovosti čerpací soupravy</t>
  </si>
  <si>
    <t>h</t>
  </si>
  <si>
    <t>132 20-0112.RAC</t>
  </si>
  <si>
    <t>Hloubení zapaž.rýh šířky.do 200 cm v hornině.1-4 pažení, odvoz 10 km, uložení na skládku</t>
  </si>
  <si>
    <t>m3</t>
  </si>
  <si>
    <t>175 10-0020.RAC</t>
  </si>
  <si>
    <t>Obsyp potrubí štěrkopískem dovoz štěrkopísku ze vzdálenosti 10 km</t>
  </si>
  <si>
    <t>174 10-0050.RAC</t>
  </si>
  <si>
    <t>Zásyp jam,rýh a šachet štěrkopískem dovoz štěrkopísku ze vzdálenosti 10 km</t>
  </si>
  <si>
    <t>154 07-3121.R00</t>
  </si>
  <si>
    <t>Pažení výrubu ŽB pažnic.,hor. mokrá, dl. do 10 m</t>
  </si>
  <si>
    <t>m2</t>
  </si>
  <si>
    <t>2</t>
  </si>
  <si>
    <t>Základy,zvláštní zakládání</t>
  </si>
  <si>
    <t>212 75-2112.R00</t>
  </si>
  <si>
    <t>Trativody z drenážních trubek, lože, DN 100 mm</t>
  </si>
  <si>
    <t>m</t>
  </si>
  <si>
    <t>4</t>
  </si>
  <si>
    <t>Vodorovné konstrukce</t>
  </si>
  <si>
    <t>451 57-2111.RK1</t>
  </si>
  <si>
    <t>Lože pod potrubí z kameniva těženého 0 - 4 mm</t>
  </si>
  <si>
    <t>452 31-1131.R00</t>
  </si>
  <si>
    <t>Desky podkladní pod potrubí z betonu C 12/15</t>
  </si>
  <si>
    <t>592-11005.00</t>
  </si>
  <si>
    <t>Ukládací pražec pod troubu</t>
  </si>
  <si>
    <t>kus</t>
  </si>
  <si>
    <t>452 35-1101.R00</t>
  </si>
  <si>
    <t>Bednění desek nebo sedlových loží pod potrubí</t>
  </si>
  <si>
    <t>452 11-1121.R00</t>
  </si>
  <si>
    <t>Osazení betonových pražců plochy do 500 cm2</t>
  </si>
  <si>
    <t>452 38-6111.R00</t>
  </si>
  <si>
    <t>Vyrovnávací prstence z betonu C -/7,5 výšky 100 mm</t>
  </si>
  <si>
    <t>8</t>
  </si>
  <si>
    <t>Trubní vedení</t>
  </si>
  <si>
    <t>R01</t>
  </si>
  <si>
    <t>Zpěná klapka DN200 osazena v revizní šachtě</t>
  </si>
  <si>
    <t>kpl</t>
  </si>
  <si>
    <t>894 31-0040.R01</t>
  </si>
  <si>
    <t>Úprava stávající stoky, navrtávka na stávající splaškovou kanalizační stoku DN500 BEO</t>
  </si>
  <si>
    <t>597-106001</t>
  </si>
  <si>
    <t>Trouba kamenin.glazov. dl.1000, DN 200 mm montáž trub kameninových, pryž. kroužek, tvarovek</t>
  </si>
  <si>
    <t>892 58-3111.R00</t>
  </si>
  <si>
    <t>Zabezpečení konců kanal. potrubí DN do 200, vodou</t>
  </si>
  <si>
    <t>úsek</t>
  </si>
  <si>
    <t>892 58-1111.R00</t>
  </si>
  <si>
    <t>Zkouška těsnosti kanalizace DN do 200, vodou</t>
  </si>
  <si>
    <t>99</t>
  </si>
  <si>
    <t>Staveništní přesun hmot</t>
  </si>
  <si>
    <t>998 27-6118.R00</t>
  </si>
  <si>
    <t>Přesun hmot, trubní vedení plastová, příplatek 5km</t>
  </si>
  <si>
    <t>t</t>
  </si>
  <si>
    <t>M23</t>
  </si>
  <si>
    <t>Montáže potrubí</t>
  </si>
  <si>
    <t>230 17-0014.R00</t>
  </si>
  <si>
    <t>Zkouška těsnosti potrubí, DN 200</t>
  </si>
  <si>
    <t>SANIproject, s.r.o.</t>
  </si>
  <si>
    <t>Položkový výkaz výměr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</si>
</sst>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#,##0.00\ &quot;Kč&quot;"/>
    <numFmt numFmtId="166" formatCode="0.0"/>
    <numFmt numFmtId="167" formatCode="#,##0.0000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9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28515625" customWidth="1"/>
    <col min="6" max="6" width="19.7109375" customWidth="1"/>
    <col min="7" max="7" width="14.140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5" customHeight="1">
      <c r="A4" s="8"/>
      <c r="B4" s="9"/>
      <c r="C4" s="10" t="s">
        <v>73</v>
      </c>
      <c r="D4" s="11"/>
      <c r="E4" s="11"/>
      <c r="F4" s="12"/>
      <c r="G4" s="13"/>
    </row>
    <row r="5" spans="1:57" ht="12.95" customHeight="1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2.95" customHeight="1">
      <c r="A6" s="8"/>
      <c r="B6" s="9"/>
      <c r="C6" s="10" t="s">
        <v>72</v>
      </c>
      <c r="D6" s="11"/>
      <c r="E6" s="11"/>
      <c r="F6" s="19"/>
      <c r="G6" s="13"/>
    </row>
    <row r="7" spans="1:57">
      <c r="A7" s="14" t="s">
        <v>8</v>
      </c>
      <c r="B7" s="16"/>
      <c r="C7" s="20"/>
      <c r="D7" s="21"/>
      <c r="E7" s="22" t="s">
        <v>9</v>
      </c>
      <c r="F7" s="23"/>
      <c r="G7" s="24">
        <v>0</v>
      </c>
      <c r="H7" s="25"/>
      <c r="I7" s="25"/>
    </row>
    <row r="8" spans="1:57">
      <c r="A8" s="14" t="s">
        <v>10</v>
      </c>
      <c r="B8" s="16"/>
      <c r="C8" s="20"/>
      <c r="D8" s="21"/>
      <c r="E8" s="17" t="s">
        <v>11</v>
      </c>
      <c r="F8" s="16"/>
      <c r="G8" s="26">
        <f>IF(PocetMJ=0,,ROUND((F30+F32)/PocetMJ,1))</f>
        <v>0</v>
      </c>
    </row>
    <row r="9" spans="1:57">
      <c r="A9" s="27" t="s">
        <v>12</v>
      </c>
      <c r="B9" s="28"/>
      <c r="C9" s="28"/>
      <c r="D9" s="28"/>
      <c r="E9" s="29" t="s">
        <v>13</v>
      </c>
      <c r="F9" s="28"/>
      <c r="G9" s="30"/>
    </row>
    <row r="10" spans="1:57">
      <c r="A10" s="31" t="s">
        <v>14</v>
      </c>
      <c r="B10" s="32"/>
      <c r="C10" s="32"/>
      <c r="D10" s="32"/>
      <c r="E10" s="12" t="s">
        <v>15</v>
      </c>
      <c r="F10" s="32"/>
      <c r="G10" s="13"/>
      <c r="BA10" s="33"/>
      <c r="BB10" s="33"/>
      <c r="BC10" s="33"/>
      <c r="BD10" s="33"/>
      <c r="BE10" s="33"/>
    </row>
    <row r="11" spans="1:57">
      <c r="A11" s="31"/>
      <c r="B11" s="32"/>
      <c r="C11" s="32"/>
      <c r="D11" s="32"/>
      <c r="E11" s="34" t="s">
        <v>130</v>
      </c>
      <c r="F11" s="35"/>
      <c r="G11" s="36"/>
    </row>
    <row r="12" spans="1:57" ht="28.5" customHeight="1" thickBot="1">
      <c r="A12" s="37" t="s">
        <v>16</v>
      </c>
      <c r="B12" s="38"/>
      <c r="C12" s="38"/>
      <c r="D12" s="38"/>
      <c r="E12" s="39"/>
      <c r="F12" s="39"/>
      <c r="G12" s="40"/>
    </row>
    <row r="13" spans="1:57" ht="17.25" customHeight="1" thickBot="1">
      <c r="A13" s="41" t="s">
        <v>17</v>
      </c>
      <c r="B13" s="42"/>
      <c r="C13" s="43"/>
      <c r="D13" s="44" t="s">
        <v>18</v>
      </c>
      <c r="E13" s="45"/>
      <c r="F13" s="45"/>
      <c r="G13" s="43"/>
    </row>
    <row r="14" spans="1:57" ht="15.95" customHeight="1">
      <c r="A14" s="46"/>
      <c r="B14" s="47" t="s">
        <v>19</v>
      </c>
      <c r="C14" s="48">
        <f>Dodavka</f>
        <v>0</v>
      </c>
      <c r="D14" s="49"/>
      <c r="E14" s="50"/>
      <c r="F14" s="51"/>
      <c r="G14" s="48"/>
    </row>
    <row r="15" spans="1:57" ht="15.95" customHeight="1">
      <c r="A15" s="46" t="s">
        <v>20</v>
      </c>
      <c r="B15" s="47" t="s">
        <v>21</v>
      </c>
      <c r="C15" s="48">
        <f>Mont</f>
        <v>0</v>
      </c>
      <c r="D15" s="27"/>
      <c r="E15" s="52"/>
      <c r="F15" s="53"/>
      <c r="G15" s="48"/>
    </row>
    <row r="16" spans="1:57" ht="15.95" customHeight="1">
      <c r="A16" s="46" t="s">
        <v>22</v>
      </c>
      <c r="B16" s="47" t="s">
        <v>23</v>
      </c>
      <c r="C16" s="48">
        <f>HSV</f>
        <v>0</v>
      </c>
      <c r="D16" s="27"/>
      <c r="E16" s="52"/>
      <c r="F16" s="53"/>
      <c r="G16" s="48"/>
    </row>
    <row r="17" spans="1:7" ht="15.95" customHeight="1">
      <c r="A17" s="54" t="s">
        <v>24</v>
      </c>
      <c r="B17" s="47" t="s">
        <v>25</v>
      </c>
      <c r="C17" s="48">
        <f>PSV</f>
        <v>0</v>
      </c>
      <c r="D17" s="27"/>
      <c r="E17" s="52"/>
      <c r="F17" s="53"/>
      <c r="G17" s="48"/>
    </row>
    <row r="18" spans="1:7" ht="15.95" customHeight="1">
      <c r="A18" s="55" t="s">
        <v>26</v>
      </c>
      <c r="B18" s="47"/>
      <c r="C18" s="48">
        <f>SUM(C14:C17)</f>
        <v>0</v>
      </c>
      <c r="D18" s="56"/>
      <c r="E18" s="52"/>
      <c r="F18" s="53"/>
      <c r="G18" s="48"/>
    </row>
    <row r="19" spans="1:7" ht="15.95" customHeight="1">
      <c r="A19" s="55"/>
      <c r="B19" s="47"/>
      <c r="C19" s="48"/>
      <c r="D19" s="27"/>
      <c r="E19" s="52"/>
      <c r="F19" s="53"/>
      <c r="G19" s="48"/>
    </row>
    <row r="20" spans="1:7" ht="15.95" customHeight="1">
      <c r="A20" s="55" t="s">
        <v>27</v>
      </c>
      <c r="B20" s="47"/>
      <c r="C20" s="48">
        <f>HZS</f>
        <v>0</v>
      </c>
      <c r="D20" s="27"/>
      <c r="E20" s="52"/>
      <c r="F20" s="53"/>
      <c r="G20" s="48"/>
    </row>
    <row r="21" spans="1:7" ht="15.95" customHeight="1">
      <c r="A21" s="31" t="s">
        <v>28</v>
      </c>
      <c r="B21" s="32"/>
      <c r="C21" s="48">
        <f>C18+C20</f>
        <v>0</v>
      </c>
      <c r="D21" s="27" t="s">
        <v>29</v>
      </c>
      <c r="E21" s="52"/>
      <c r="F21" s="53"/>
      <c r="G21" s="48">
        <f>G22-SUM(G14:G20)</f>
        <v>0</v>
      </c>
    </row>
    <row r="22" spans="1:7" ht="15.95" customHeight="1" thickBot="1">
      <c r="A22" s="27" t="s">
        <v>30</v>
      </c>
      <c r="B22" s="28"/>
      <c r="C22" s="57">
        <f>C21+G22</f>
        <v>0</v>
      </c>
      <c r="D22" s="58" t="s">
        <v>31</v>
      </c>
      <c r="E22" s="59"/>
      <c r="F22" s="60"/>
      <c r="G22" s="48">
        <f>VRN</f>
        <v>0</v>
      </c>
    </row>
    <row r="23" spans="1:7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>
      <c r="A25" s="31" t="s">
        <v>36</v>
      </c>
      <c r="B25" s="61"/>
      <c r="C25" s="12" t="s">
        <v>36</v>
      </c>
      <c r="D25" s="32"/>
      <c r="E25" s="12" t="s">
        <v>36</v>
      </c>
      <c r="F25" s="32"/>
      <c r="G25" s="13"/>
    </row>
    <row r="26" spans="1:7">
      <c r="A26" s="31"/>
      <c r="B26" s="62"/>
      <c r="C26" s="12" t="s">
        <v>37</v>
      </c>
      <c r="D26" s="32"/>
      <c r="E26" s="12" t="s">
        <v>38</v>
      </c>
      <c r="F26" s="32"/>
      <c r="G26" s="13"/>
    </row>
    <row r="27" spans="1:7">
      <c r="A27" s="31"/>
      <c r="B27" s="32"/>
      <c r="C27" s="12"/>
      <c r="D27" s="32"/>
      <c r="E27" s="12"/>
      <c r="F27" s="32"/>
      <c r="G27" s="13"/>
    </row>
    <row r="28" spans="1:7" ht="97.5" customHeight="1">
      <c r="A28" s="31"/>
      <c r="B28" s="32"/>
      <c r="C28" s="12"/>
      <c r="D28" s="32"/>
      <c r="E28" s="12"/>
      <c r="F28" s="32"/>
      <c r="G28" s="13"/>
    </row>
    <row r="29" spans="1:7">
      <c r="A29" s="14" t="s">
        <v>39</v>
      </c>
      <c r="B29" s="16"/>
      <c r="C29" s="63">
        <v>0</v>
      </c>
      <c r="D29" s="16" t="s">
        <v>40</v>
      </c>
      <c r="E29" s="17"/>
      <c r="F29" s="64">
        <v>0</v>
      </c>
      <c r="G29" s="18"/>
    </row>
    <row r="30" spans="1:7">
      <c r="A30" s="14" t="s">
        <v>39</v>
      </c>
      <c r="B30" s="16"/>
      <c r="C30" s="63">
        <v>15</v>
      </c>
      <c r="D30" s="16" t="s">
        <v>40</v>
      </c>
      <c r="E30" s="17"/>
      <c r="F30" s="64">
        <v>0</v>
      </c>
      <c r="G30" s="18"/>
    </row>
    <row r="31" spans="1:7">
      <c r="A31" s="14" t="s">
        <v>41</v>
      </c>
      <c r="B31" s="16"/>
      <c r="C31" s="63">
        <v>15</v>
      </c>
      <c r="D31" s="16" t="s">
        <v>40</v>
      </c>
      <c r="E31" s="17"/>
      <c r="F31" s="65">
        <f>ROUND(PRODUCT(F30,C31/100),0)</f>
        <v>0</v>
      </c>
      <c r="G31" s="30"/>
    </row>
    <row r="32" spans="1:7">
      <c r="A32" s="14" t="s">
        <v>39</v>
      </c>
      <c r="B32" s="16"/>
      <c r="C32" s="63">
        <v>21</v>
      </c>
      <c r="D32" s="16" t="s">
        <v>40</v>
      </c>
      <c r="E32" s="17"/>
      <c r="F32" s="64">
        <v>0</v>
      </c>
      <c r="G32" s="18"/>
    </row>
    <row r="33" spans="1:8">
      <c r="A33" s="14" t="s">
        <v>41</v>
      </c>
      <c r="B33" s="16"/>
      <c r="C33" s="63">
        <v>21</v>
      </c>
      <c r="D33" s="16" t="s">
        <v>40</v>
      </c>
      <c r="E33" s="17"/>
      <c r="F33" s="65">
        <f>ROUND(PRODUCT(F32,C33/100),0)</f>
        <v>0</v>
      </c>
      <c r="G33" s="30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0"/>
  <sheetViews>
    <sheetView workbookViewId="0">
      <selection activeCell="A18" sqref="A18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76" t="s">
        <v>5</v>
      </c>
      <c r="B1" s="77"/>
      <c r="C1" s="78" t="str">
        <f>CONCATENATE(cislostavby," ",nazevstavby)</f>
        <v xml:space="preserve"> SIM D 205.01 - PŘÍPOJKA KANALIZACE</v>
      </c>
      <c r="D1" s="79"/>
      <c r="E1" s="80"/>
      <c r="F1" s="79"/>
      <c r="G1" s="81"/>
      <c r="H1" s="82"/>
      <c r="I1" s="83"/>
    </row>
    <row r="2" spans="1:57" ht="13.5" thickBot="1">
      <c r="A2" s="84" t="s">
        <v>1</v>
      </c>
      <c r="B2" s="85"/>
      <c r="C2" s="86" t="str">
        <f>CONCATENATE(cisloobjektu," ",nazevobjektu)</f>
        <v xml:space="preserve"> D 205.01 - PŘÍPOJKA KANALIZACE</v>
      </c>
      <c r="D2" s="87"/>
      <c r="E2" s="88"/>
      <c r="F2" s="87"/>
      <c r="G2" s="89"/>
      <c r="H2" s="89"/>
      <c r="I2" s="90"/>
    </row>
    <row r="3" spans="1:57" ht="13.5" thickTop="1"/>
    <row r="4" spans="1:57" ht="19.5" customHeight="1">
      <c r="A4" s="91" t="s">
        <v>44</v>
      </c>
      <c r="B4" s="1"/>
      <c r="C4" s="1"/>
      <c r="D4" s="1"/>
      <c r="E4" s="1"/>
      <c r="F4" s="1"/>
      <c r="G4" s="1"/>
      <c r="H4" s="1"/>
      <c r="I4" s="1"/>
    </row>
    <row r="5" spans="1:57" ht="13.5" thickBot="1"/>
    <row r="6" spans="1:57" s="32" customFormat="1" ht="13.5" thickBot="1">
      <c r="A6" s="92"/>
      <c r="B6" s="93" t="s">
        <v>45</v>
      </c>
      <c r="C6" s="93"/>
      <c r="D6" s="94"/>
      <c r="E6" s="95" t="s">
        <v>46</v>
      </c>
      <c r="F6" s="96" t="s">
        <v>47</v>
      </c>
      <c r="G6" s="96" t="s">
        <v>48</v>
      </c>
      <c r="H6" s="96" t="s">
        <v>49</v>
      </c>
      <c r="I6" s="97" t="s">
        <v>27</v>
      </c>
    </row>
    <row r="7" spans="1:57" s="32" customFormat="1">
      <c r="A7" s="189" t="str">
        <f>Položky!B7</f>
        <v>1</v>
      </c>
      <c r="B7" s="98" t="str">
        <f>Položky!C7</f>
        <v>Zemní práce</v>
      </c>
      <c r="C7" s="99"/>
      <c r="D7" s="100"/>
      <c r="E7" s="190">
        <f>Položky!BC13</f>
        <v>0</v>
      </c>
      <c r="F7" s="191">
        <f>Položky!BD13</f>
        <v>0</v>
      </c>
      <c r="G7" s="191">
        <f>Položky!BE13</f>
        <v>0</v>
      </c>
      <c r="H7" s="191">
        <f>Položky!BF13</f>
        <v>0</v>
      </c>
      <c r="I7" s="192">
        <f>Položky!BG13</f>
        <v>0</v>
      </c>
    </row>
    <row r="8" spans="1:57" s="32" customFormat="1">
      <c r="A8" s="189" t="str">
        <f>Položky!B14</f>
        <v>2</v>
      </c>
      <c r="B8" s="98" t="str">
        <f>Položky!C14</f>
        <v>Základy,zvláštní zakládání</v>
      </c>
      <c r="C8" s="99"/>
      <c r="D8" s="100"/>
      <c r="E8" s="190">
        <f>Položky!BC16</f>
        <v>0</v>
      </c>
      <c r="F8" s="191">
        <f>Položky!BD16</f>
        <v>0</v>
      </c>
      <c r="G8" s="191">
        <f>Položky!BE16</f>
        <v>0</v>
      </c>
      <c r="H8" s="191">
        <f>Položky!BF16</f>
        <v>0</v>
      </c>
      <c r="I8" s="192">
        <f>Položky!BG16</f>
        <v>0</v>
      </c>
    </row>
    <row r="9" spans="1:57" s="32" customFormat="1">
      <c r="A9" s="189" t="str">
        <f>Položky!B17</f>
        <v>4</v>
      </c>
      <c r="B9" s="98" t="str">
        <f>Položky!C17</f>
        <v>Vodorovné konstrukce</v>
      </c>
      <c r="C9" s="99"/>
      <c r="D9" s="100"/>
      <c r="E9" s="190">
        <f>Položky!BC24</f>
        <v>0</v>
      </c>
      <c r="F9" s="191">
        <f>Položky!BD24</f>
        <v>0</v>
      </c>
      <c r="G9" s="191">
        <f>Položky!BE24</f>
        <v>0</v>
      </c>
      <c r="H9" s="191">
        <f>Položky!BF24</f>
        <v>0</v>
      </c>
      <c r="I9" s="192">
        <f>Položky!BG24</f>
        <v>0</v>
      </c>
    </row>
    <row r="10" spans="1:57" s="32" customFormat="1">
      <c r="A10" s="189" t="str">
        <f>Položky!B25</f>
        <v>8</v>
      </c>
      <c r="B10" s="98" t="str">
        <f>Položky!C25</f>
        <v>Trubní vedení</v>
      </c>
      <c r="C10" s="99"/>
      <c r="D10" s="100"/>
      <c r="E10" s="190">
        <f>Položky!BC31</f>
        <v>0</v>
      </c>
      <c r="F10" s="191">
        <f>Položky!BD31</f>
        <v>0</v>
      </c>
      <c r="G10" s="191">
        <f>Položky!BE31</f>
        <v>0</v>
      </c>
      <c r="H10" s="191">
        <f>Položky!BF31</f>
        <v>0</v>
      </c>
      <c r="I10" s="192">
        <f>Položky!BG31</f>
        <v>0</v>
      </c>
    </row>
    <row r="11" spans="1:57" s="32" customFormat="1">
      <c r="A11" s="189" t="str">
        <f>Položky!B32</f>
        <v>99</v>
      </c>
      <c r="B11" s="98" t="str">
        <f>Položky!C32</f>
        <v>Staveništní přesun hmot</v>
      </c>
      <c r="C11" s="99"/>
      <c r="D11" s="100"/>
      <c r="E11" s="190">
        <f>Položky!BC34</f>
        <v>0</v>
      </c>
      <c r="F11" s="191">
        <f>Položky!BD34</f>
        <v>0</v>
      </c>
      <c r="G11" s="191">
        <f>Položky!BE34</f>
        <v>0</v>
      </c>
      <c r="H11" s="191">
        <f>Položky!BF34</f>
        <v>0</v>
      </c>
      <c r="I11" s="192">
        <f>Položky!BG34</f>
        <v>0</v>
      </c>
    </row>
    <row r="12" spans="1:57" s="32" customFormat="1" ht="13.5" thickBot="1">
      <c r="A12" s="189" t="str">
        <f>Položky!B35</f>
        <v>M23</v>
      </c>
      <c r="B12" s="98" t="str">
        <f>Položky!C35</f>
        <v>Montáže potrubí</v>
      </c>
      <c r="C12" s="99"/>
      <c r="D12" s="100"/>
      <c r="E12" s="190">
        <f>Položky!BC37</f>
        <v>0</v>
      </c>
      <c r="F12" s="191">
        <f>Položky!BD37</f>
        <v>0</v>
      </c>
      <c r="G12" s="191">
        <f>Položky!BE37</f>
        <v>0</v>
      </c>
      <c r="H12" s="191">
        <f>Položky!BF37</f>
        <v>0</v>
      </c>
      <c r="I12" s="192">
        <f>Položky!BG37</f>
        <v>0</v>
      </c>
    </row>
    <row r="13" spans="1:57" s="106" customFormat="1" ht="13.5" thickBot="1">
      <c r="A13" s="101"/>
      <c r="B13" s="93" t="s">
        <v>50</v>
      </c>
      <c r="C13" s="93"/>
      <c r="D13" s="102"/>
      <c r="E13" s="103">
        <f>SUM(E7:E12)</f>
        <v>0</v>
      </c>
      <c r="F13" s="104">
        <f>SUM(F7:F12)</f>
        <v>0</v>
      </c>
      <c r="G13" s="104">
        <f>SUM(G7:G12)</f>
        <v>0</v>
      </c>
      <c r="H13" s="104">
        <f>SUM(H7:H12)</f>
        <v>0</v>
      </c>
      <c r="I13" s="105">
        <f>SUM(I7:I12)</f>
        <v>0</v>
      </c>
    </row>
    <row r="14" spans="1:57">
      <c r="A14" s="99"/>
      <c r="B14" s="99"/>
      <c r="C14" s="99"/>
      <c r="D14" s="99"/>
      <c r="E14" s="99"/>
      <c r="F14" s="99"/>
      <c r="G14" s="99"/>
      <c r="H14" s="99"/>
      <c r="I14" s="99"/>
    </row>
    <row r="15" spans="1:57" ht="19.5" customHeight="1">
      <c r="A15" s="107" t="s">
        <v>51</v>
      </c>
      <c r="B15" s="107"/>
      <c r="C15" s="107"/>
      <c r="D15" s="107"/>
      <c r="E15" s="107"/>
      <c r="F15" s="107"/>
      <c r="G15" s="108"/>
      <c r="H15" s="107"/>
      <c r="I15" s="107"/>
      <c r="BA15" s="33"/>
      <c r="BB15" s="33"/>
      <c r="BC15" s="33"/>
      <c r="BD15" s="33"/>
      <c r="BE15" s="33"/>
    </row>
    <row r="16" spans="1:57" ht="13.5" thickBot="1">
      <c r="A16" s="109"/>
      <c r="B16" s="109"/>
      <c r="C16" s="109"/>
      <c r="D16" s="109"/>
      <c r="E16" s="109"/>
      <c r="F16" s="109"/>
      <c r="G16" s="109"/>
      <c r="H16" s="109"/>
      <c r="I16" s="109"/>
    </row>
    <row r="17" spans="1:53">
      <c r="A17" s="110" t="s">
        <v>52</v>
      </c>
      <c r="B17" s="111"/>
      <c r="C17" s="111"/>
      <c r="D17" s="112"/>
      <c r="E17" s="113" t="s">
        <v>53</v>
      </c>
      <c r="F17" s="114" t="s">
        <v>54</v>
      </c>
      <c r="G17" s="115" t="s">
        <v>55</v>
      </c>
      <c r="H17" s="116"/>
      <c r="I17" s="117" t="s">
        <v>53</v>
      </c>
    </row>
    <row r="18" spans="1:53">
      <c r="A18" s="118"/>
      <c r="B18" s="119"/>
      <c r="C18" s="119"/>
      <c r="D18" s="120"/>
      <c r="E18" s="121"/>
      <c r="F18" s="122"/>
      <c r="G18" s="123">
        <f>CHOOSE(BA18+1,HSV+PSV,HSV+PSV+Mont,HSV+PSV+Dodavka+Mont,HSV,PSV,Mont,Dodavka,Mont+Dodavka,0)</f>
        <v>0</v>
      </c>
      <c r="H18" s="124"/>
      <c r="I18" s="125">
        <f>E18+F18*G18/100</f>
        <v>0</v>
      </c>
      <c r="BA18">
        <v>8</v>
      </c>
    </row>
    <row r="19" spans="1:53" ht="13.5" thickBot="1">
      <c r="A19" s="126"/>
      <c r="B19" s="127" t="s">
        <v>56</v>
      </c>
      <c r="C19" s="128"/>
      <c r="D19" s="129"/>
      <c r="E19" s="130"/>
      <c r="F19" s="131"/>
      <c r="G19" s="131"/>
      <c r="H19" s="132">
        <f>SUM(H18:H18)</f>
        <v>0</v>
      </c>
      <c r="I19" s="133"/>
    </row>
    <row r="21" spans="1:53">
      <c r="B21" s="106"/>
      <c r="F21" s="134"/>
      <c r="G21" s="135"/>
      <c r="H21" s="135"/>
      <c r="I21" s="136"/>
    </row>
    <row r="22" spans="1:53">
      <c r="F22" s="134"/>
      <c r="G22" s="135"/>
      <c r="H22" s="135"/>
      <c r="I22" s="136"/>
    </row>
    <row r="23" spans="1:53">
      <c r="F23" s="134"/>
      <c r="G23" s="135"/>
      <c r="H23" s="135"/>
      <c r="I23" s="136"/>
    </row>
    <row r="24" spans="1:53">
      <c r="F24" s="134"/>
      <c r="G24" s="135"/>
      <c r="H24" s="135"/>
      <c r="I24" s="136"/>
    </row>
    <row r="25" spans="1:53">
      <c r="F25" s="134"/>
      <c r="G25" s="135"/>
      <c r="H25" s="135"/>
      <c r="I25" s="136"/>
    </row>
    <row r="26" spans="1:53">
      <c r="F26" s="134"/>
      <c r="G26" s="135"/>
      <c r="H26" s="135"/>
      <c r="I26" s="136"/>
    </row>
    <row r="27" spans="1:53">
      <c r="F27" s="134"/>
      <c r="G27" s="135"/>
      <c r="H27" s="135"/>
      <c r="I27" s="136"/>
    </row>
    <row r="28" spans="1:53">
      <c r="F28" s="134"/>
      <c r="G28" s="135"/>
      <c r="H28" s="135"/>
      <c r="I28" s="136"/>
    </row>
    <row r="29" spans="1:53">
      <c r="F29" s="134"/>
      <c r="G29" s="135"/>
      <c r="H29" s="135"/>
      <c r="I29" s="136"/>
    </row>
    <row r="30" spans="1:53">
      <c r="F30" s="134"/>
      <c r="G30" s="135"/>
      <c r="H30" s="135"/>
      <c r="I30" s="136"/>
    </row>
    <row r="31" spans="1:53">
      <c r="F31" s="134"/>
      <c r="G31" s="135"/>
      <c r="H31" s="135"/>
      <c r="I31" s="136"/>
    </row>
    <row r="32" spans="1:53">
      <c r="F32" s="134"/>
      <c r="G32" s="135"/>
      <c r="H32" s="135"/>
      <c r="I32" s="136"/>
    </row>
    <row r="33" spans="6:9">
      <c r="F33" s="134"/>
      <c r="G33" s="135"/>
      <c r="H33" s="135"/>
      <c r="I33" s="136"/>
    </row>
    <row r="34" spans="6:9">
      <c r="F34" s="134"/>
      <c r="G34" s="135"/>
      <c r="H34" s="135"/>
      <c r="I34" s="136"/>
    </row>
    <row r="35" spans="6:9">
      <c r="F35" s="134"/>
      <c r="G35" s="135"/>
      <c r="H35" s="135"/>
      <c r="I35" s="136"/>
    </row>
    <row r="36" spans="6:9">
      <c r="F36" s="134"/>
      <c r="G36" s="135"/>
      <c r="H36" s="135"/>
      <c r="I36" s="136"/>
    </row>
    <row r="37" spans="6:9">
      <c r="F37" s="134"/>
      <c r="G37" s="135"/>
      <c r="H37" s="135"/>
      <c r="I37" s="136"/>
    </row>
    <row r="38" spans="6:9">
      <c r="F38" s="134"/>
      <c r="G38" s="135"/>
      <c r="H38" s="135"/>
      <c r="I38" s="136"/>
    </row>
    <row r="39" spans="6:9">
      <c r="F39" s="134"/>
      <c r="G39" s="135"/>
      <c r="H39" s="135"/>
      <c r="I39" s="136"/>
    </row>
    <row r="40" spans="6:9">
      <c r="F40" s="134"/>
      <c r="G40" s="135"/>
      <c r="H40" s="135"/>
      <c r="I40" s="136"/>
    </row>
    <row r="41" spans="6:9">
      <c r="F41" s="134"/>
      <c r="G41" s="135"/>
      <c r="H41" s="135"/>
      <c r="I41" s="136"/>
    </row>
    <row r="42" spans="6:9">
      <c r="F42" s="134"/>
      <c r="G42" s="135"/>
      <c r="H42" s="135"/>
      <c r="I42" s="136"/>
    </row>
    <row r="43" spans="6:9">
      <c r="F43" s="134"/>
      <c r="G43" s="135"/>
      <c r="H43" s="135"/>
      <c r="I43" s="136"/>
    </row>
    <row r="44" spans="6:9">
      <c r="F44" s="134"/>
      <c r="G44" s="135"/>
      <c r="H44" s="135"/>
      <c r="I44" s="136"/>
    </row>
    <row r="45" spans="6:9">
      <c r="F45" s="134"/>
      <c r="G45" s="135"/>
      <c r="H45" s="135"/>
      <c r="I45" s="136"/>
    </row>
    <row r="46" spans="6:9">
      <c r="F46" s="134"/>
      <c r="G46" s="135"/>
      <c r="H46" s="135"/>
      <c r="I46" s="136"/>
    </row>
    <row r="47" spans="6:9">
      <c r="F47" s="134"/>
      <c r="G47" s="135"/>
      <c r="H47" s="135"/>
      <c r="I47" s="136"/>
    </row>
    <row r="48" spans="6:9">
      <c r="F48" s="134"/>
      <c r="G48" s="135"/>
      <c r="H48" s="135"/>
      <c r="I48" s="136"/>
    </row>
    <row r="49" spans="6:9">
      <c r="F49" s="134"/>
      <c r="G49" s="135"/>
      <c r="H49" s="135"/>
      <c r="I49" s="136"/>
    </row>
    <row r="50" spans="6:9">
      <c r="F50" s="134"/>
      <c r="G50" s="135"/>
      <c r="H50" s="135"/>
      <c r="I50" s="136"/>
    </row>
    <row r="51" spans="6:9">
      <c r="F51" s="134"/>
      <c r="G51" s="135"/>
      <c r="H51" s="135"/>
      <c r="I51" s="136"/>
    </row>
    <row r="52" spans="6:9">
      <c r="F52" s="134"/>
      <c r="G52" s="135"/>
      <c r="H52" s="135"/>
      <c r="I52" s="136"/>
    </row>
    <row r="53" spans="6:9">
      <c r="F53" s="134"/>
      <c r="G53" s="135"/>
      <c r="H53" s="135"/>
      <c r="I53" s="136"/>
    </row>
    <row r="54" spans="6:9">
      <c r="F54" s="134"/>
      <c r="G54" s="135"/>
      <c r="H54" s="135"/>
      <c r="I54" s="136"/>
    </row>
    <row r="55" spans="6:9">
      <c r="F55" s="134"/>
      <c r="G55" s="135"/>
      <c r="H55" s="135"/>
      <c r="I55" s="136"/>
    </row>
    <row r="56" spans="6:9">
      <c r="F56" s="134"/>
      <c r="G56" s="135"/>
      <c r="H56" s="135"/>
      <c r="I56" s="136"/>
    </row>
    <row r="57" spans="6:9">
      <c r="F57" s="134"/>
      <c r="G57" s="135"/>
      <c r="H57" s="135"/>
      <c r="I57" s="136"/>
    </row>
    <row r="58" spans="6:9">
      <c r="F58" s="134"/>
      <c r="G58" s="135"/>
      <c r="H58" s="135"/>
      <c r="I58" s="136"/>
    </row>
    <row r="59" spans="6:9">
      <c r="F59" s="134"/>
      <c r="G59" s="135"/>
      <c r="H59" s="135"/>
      <c r="I59" s="136"/>
    </row>
    <row r="60" spans="6:9">
      <c r="F60" s="134"/>
      <c r="G60" s="135"/>
      <c r="H60" s="135"/>
      <c r="I60" s="136"/>
    </row>
    <row r="61" spans="6:9">
      <c r="F61" s="134"/>
      <c r="G61" s="135"/>
      <c r="H61" s="135"/>
      <c r="I61" s="136"/>
    </row>
    <row r="62" spans="6:9">
      <c r="F62" s="134"/>
      <c r="G62" s="135"/>
      <c r="H62" s="135"/>
      <c r="I62" s="136"/>
    </row>
    <row r="63" spans="6:9">
      <c r="F63" s="134"/>
      <c r="G63" s="135"/>
      <c r="H63" s="135"/>
      <c r="I63" s="136"/>
    </row>
    <row r="64" spans="6:9">
      <c r="F64" s="134"/>
      <c r="G64" s="135"/>
      <c r="H64" s="135"/>
      <c r="I64" s="136"/>
    </row>
    <row r="65" spans="6:9">
      <c r="F65" s="134"/>
      <c r="G65" s="135"/>
      <c r="H65" s="135"/>
      <c r="I65" s="136"/>
    </row>
    <row r="66" spans="6:9">
      <c r="F66" s="134"/>
      <c r="G66" s="135"/>
      <c r="H66" s="135"/>
      <c r="I66" s="136"/>
    </row>
    <row r="67" spans="6:9">
      <c r="F67" s="134"/>
      <c r="G67" s="135"/>
      <c r="H67" s="135"/>
      <c r="I67" s="136"/>
    </row>
    <row r="68" spans="6:9">
      <c r="F68" s="134"/>
      <c r="G68" s="135"/>
      <c r="H68" s="135"/>
      <c r="I68" s="136"/>
    </row>
    <row r="69" spans="6:9">
      <c r="F69" s="134"/>
      <c r="G69" s="135"/>
      <c r="H69" s="135"/>
      <c r="I69" s="136"/>
    </row>
    <row r="70" spans="6:9">
      <c r="F70" s="134"/>
      <c r="G70" s="135"/>
      <c r="H70" s="135"/>
      <c r="I70" s="136"/>
    </row>
  </sheetData>
  <mergeCells count="4">
    <mergeCell ref="A1:B1"/>
    <mergeCell ref="A2:B2"/>
    <mergeCell ref="G2:I2"/>
    <mergeCell ref="H19:I1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BG104"/>
  <sheetViews>
    <sheetView showGridLines="0" showZeros="0" tabSelected="1" zoomScale="80" zoomScaleNormal="100" workbookViewId="0">
      <selection sqref="A1:I1"/>
    </sheetView>
  </sheetViews>
  <sheetFormatPr defaultRowHeight="12.75"/>
  <cols>
    <col min="1" max="1" width="4.42578125" style="138" customWidth="1"/>
    <col min="2" max="2" width="14.140625" style="138" customWidth="1"/>
    <col min="3" max="3" width="47.5703125" style="138" customWidth="1"/>
    <col min="4" max="4" width="5.5703125" style="138" customWidth="1"/>
    <col min="5" max="5" width="10" style="183" customWidth="1"/>
    <col min="6" max="6" width="11.28515625" style="138" customWidth="1"/>
    <col min="7" max="7" width="16.140625" style="138" customWidth="1"/>
    <col min="8" max="8" width="13.140625" style="138" customWidth="1"/>
    <col min="9" max="9" width="14.5703125" style="138" customWidth="1"/>
    <col min="10" max="10" width="13.140625" style="138" customWidth="1"/>
    <col min="11" max="11" width="13.5703125" style="138" customWidth="1"/>
    <col min="12" max="16384" width="9.140625" style="138"/>
  </cols>
  <sheetData>
    <row r="1" spans="1:59" ht="15.75">
      <c r="A1" s="137" t="s">
        <v>131</v>
      </c>
      <c r="B1" s="137"/>
      <c r="C1" s="137"/>
      <c r="D1" s="137"/>
      <c r="E1" s="137"/>
      <c r="F1" s="137"/>
      <c r="G1" s="137"/>
      <c r="H1" s="137"/>
      <c r="I1" s="137"/>
    </row>
    <row r="2" spans="1:59" ht="13.5" thickBot="1">
      <c r="B2" s="139"/>
      <c r="C2" s="140"/>
      <c r="D2" s="140"/>
      <c r="E2" s="141"/>
      <c r="F2" s="140"/>
      <c r="G2" s="140"/>
    </row>
    <row r="3" spans="1:59" ht="13.5" thickTop="1">
      <c r="A3" s="76" t="s">
        <v>5</v>
      </c>
      <c r="B3" s="77"/>
      <c r="C3" s="78" t="str">
        <f>CONCATENATE(cislostavby," ",nazevstavby)</f>
        <v xml:space="preserve"> SIM D 205.01 - PŘÍPOJKA KANALIZACE</v>
      </c>
      <c r="D3" s="79"/>
      <c r="E3" s="80"/>
      <c r="F3" s="79"/>
      <c r="G3" s="142"/>
      <c r="H3" s="143">
        <f>Rekapitulace!H1</f>
        <v>0</v>
      </c>
      <c r="I3" s="144"/>
    </row>
    <row r="4" spans="1:59" ht="13.5" thickBot="1">
      <c r="A4" s="145" t="s">
        <v>1</v>
      </c>
      <c r="B4" s="85"/>
      <c r="C4" s="86" t="str">
        <f>CONCATENATE(cisloobjektu," ",nazevobjektu)</f>
        <v xml:space="preserve"> D 205.01 - PŘÍPOJKA KANALIZACE</v>
      </c>
      <c r="D4" s="87"/>
      <c r="E4" s="88"/>
      <c r="F4" s="87"/>
      <c r="G4" s="146"/>
      <c r="H4" s="146"/>
      <c r="I4" s="147"/>
    </row>
    <row r="5" spans="1:59" ht="13.5" thickTop="1">
      <c r="A5" s="148"/>
      <c r="B5" s="149"/>
      <c r="C5" s="149"/>
      <c r="D5" s="150"/>
      <c r="E5" s="151"/>
      <c r="F5" s="150"/>
      <c r="G5" s="152"/>
      <c r="H5" s="150"/>
      <c r="I5" s="150"/>
    </row>
    <row r="6" spans="1:59">
      <c r="A6" s="153" t="s">
        <v>57</v>
      </c>
      <c r="B6" s="154" t="s">
        <v>58</v>
      </c>
      <c r="C6" s="154" t="s">
        <v>59</v>
      </c>
      <c r="D6" s="154" t="s">
        <v>60</v>
      </c>
      <c r="E6" s="155" t="s">
        <v>61</v>
      </c>
      <c r="F6" s="154" t="s">
        <v>62</v>
      </c>
      <c r="G6" s="156" t="s">
        <v>63</v>
      </c>
      <c r="H6" s="157" t="s">
        <v>64</v>
      </c>
      <c r="I6" s="157" t="s">
        <v>65</v>
      </c>
      <c r="J6" s="157" t="s">
        <v>66</v>
      </c>
      <c r="K6" s="157" t="s">
        <v>67</v>
      </c>
    </row>
    <row r="7" spans="1:59">
      <c r="A7" s="158" t="s">
        <v>68</v>
      </c>
      <c r="B7" s="159" t="s">
        <v>69</v>
      </c>
      <c r="C7" s="160" t="s">
        <v>70</v>
      </c>
      <c r="D7" s="161"/>
      <c r="E7" s="162"/>
      <c r="F7" s="162"/>
      <c r="G7" s="163"/>
      <c r="H7" s="164"/>
      <c r="I7" s="164"/>
      <c r="J7" s="164"/>
      <c r="K7" s="164"/>
      <c r="Q7" s="165">
        <v>1</v>
      </c>
    </row>
    <row r="8" spans="1:59" ht="25.5">
      <c r="A8" s="166">
        <v>1</v>
      </c>
      <c r="B8" s="167" t="s">
        <v>74</v>
      </c>
      <c r="C8" s="168" t="s">
        <v>75</v>
      </c>
      <c r="D8" s="169" t="s">
        <v>76</v>
      </c>
      <c r="E8" s="170">
        <v>100</v>
      </c>
      <c r="F8" s="170">
        <v>0</v>
      </c>
      <c r="G8" s="171">
        <f>E8*F8</f>
        <v>0</v>
      </c>
      <c r="H8" s="172">
        <v>0</v>
      </c>
      <c r="I8" s="172">
        <f>E8*H8</f>
        <v>0</v>
      </c>
      <c r="J8" s="172">
        <v>0</v>
      </c>
      <c r="K8" s="172">
        <f>E8*J8</f>
        <v>0</v>
      </c>
      <c r="Q8" s="165">
        <v>2</v>
      </c>
      <c r="AA8" s="138">
        <v>12</v>
      </c>
      <c r="AB8" s="138">
        <v>0</v>
      </c>
      <c r="AC8" s="138">
        <v>1</v>
      </c>
      <c r="BB8" s="138">
        <v>1</v>
      </c>
      <c r="BC8" s="138">
        <f>IF(BB8=1,G8,0)</f>
        <v>0</v>
      </c>
      <c r="BD8" s="138">
        <f>IF(BB8=2,G8,0)</f>
        <v>0</v>
      </c>
      <c r="BE8" s="138">
        <f>IF(BB8=3,G8,0)</f>
        <v>0</v>
      </c>
      <c r="BF8" s="138">
        <f>IF(BB8=4,G8,0)</f>
        <v>0</v>
      </c>
      <c r="BG8" s="138">
        <f>IF(BB8=5,G8,0)</f>
        <v>0</v>
      </c>
    </row>
    <row r="9" spans="1:59" ht="25.5">
      <c r="A9" s="166">
        <v>2</v>
      </c>
      <c r="B9" s="167" t="s">
        <v>77</v>
      </c>
      <c r="C9" s="168" t="s">
        <v>78</v>
      </c>
      <c r="D9" s="169" t="s">
        <v>79</v>
      </c>
      <c r="E9" s="170">
        <v>103.62</v>
      </c>
      <c r="F9" s="170">
        <v>0</v>
      </c>
      <c r="G9" s="171">
        <f>E9*F9</f>
        <v>0</v>
      </c>
      <c r="H9" s="172">
        <v>2.3500000000000001E-3</v>
      </c>
      <c r="I9" s="172">
        <f>E9*H9</f>
        <v>0.24350700000000003</v>
      </c>
      <c r="J9" s="172">
        <v>0</v>
      </c>
      <c r="K9" s="172">
        <f>E9*J9</f>
        <v>0</v>
      </c>
      <c r="Q9" s="165">
        <v>2</v>
      </c>
      <c r="AA9" s="138">
        <v>12</v>
      </c>
      <c r="AB9" s="138">
        <v>0</v>
      </c>
      <c r="AC9" s="138">
        <v>2</v>
      </c>
      <c r="BB9" s="138">
        <v>1</v>
      </c>
      <c r="BC9" s="138">
        <f>IF(BB9=1,G9,0)</f>
        <v>0</v>
      </c>
      <c r="BD9" s="138">
        <f>IF(BB9=2,G9,0)</f>
        <v>0</v>
      </c>
      <c r="BE9" s="138">
        <f>IF(BB9=3,G9,0)</f>
        <v>0</v>
      </c>
      <c r="BF9" s="138">
        <f>IF(BB9=4,G9,0)</f>
        <v>0</v>
      </c>
      <c r="BG9" s="138">
        <f>IF(BB9=5,G9,0)</f>
        <v>0</v>
      </c>
    </row>
    <row r="10" spans="1:59" ht="25.5">
      <c r="A10" s="166">
        <v>3</v>
      </c>
      <c r="B10" s="167" t="s">
        <v>80</v>
      </c>
      <c r="C10" s="168" t="s">
        <v>81</v>
      </c>
      <c r="D10" s="169" t="s">
        <v>79</v>
      </c>
      <c r="E10" s="170">
        <v>18.670000000000002</v>
      </c>
      <c r="F10" s="170">
        <v>0</v>
      </c>
      <c r="G10" s="171">
        <f>E10*F10</f>
        <v>0</v>
      </c>
      <c r="H10" s="172">
        <v>1.67</v>
      </c>
      <c r="I10" s="172">
        <f>E10*H10</f>
        <v>31.178900000000002</v>
      </c>
      <c r="J10" s="172">
        <v>0</v>
      </c>
      <c r="K10" s="172">
        <f>E10*J10</f>
        <v>0</v>
      </c>
      <c r="Q10" s="165">
        <v>2</v>
      </c>
      <c r="AA10" s="138">
        <v>12</v>
      </c>
      <c r="AB10" s="138">
        <v>0</v>
      </c>
      <c r="AC10" s="138">
        <v>3</v>
      </c>
      <c r="BB10" s="138">
        <v>1</v>
      </c>
      <c r="BC10" s="138">
        <f>IF(BB10=1,G10,0)</f>
        <v>0</v>
      </c>
      <c r="BD10" s="138">
        <f>IF(BB10=2,G10,0)</f>
        <v>0</v>
      </c>
      <c r="BE10" s="138">
        <f>IF(BB10=3,G10,0)</f>
        <v>0</v>
      </c>
      <c r="BF10" s="138">
        <f>IF(BB10=4,G10,0)</f>
        <v>0</v>
      </c>
      <c r="BG10" s="138">
        <f>IF(BB10=5,G10,0)</f>
        <v>0</v>
      </c>
    </row>
    <row r="11" spans="1:59" ht="25.5">
      <c r="A11" s="166">
        <v>4</v>
      </c>
      <c r="B11" s="167" t="s">
        <v>82</v>
      </c>
      <c r="C11" s="168" t="s">
        <v>83</v>
      </c>
      <c r="D11" s="169" t="s">
        <v>79</v>
      </c>
      <c r="E11" s="170">
        <v>87.15</v>
      </c>
      <c r="F11" s="170">
        <v>0</v>
      </c>
      <c r="G11" s="171">
        <f>E11*F11</f>
        <v>0</v>
      </c>
      <c r="H11" s="172">
        <v>1.67</v>
      </c>
      <c r="I11" s="172">
        <f>E11*H11</f>
        <v>145.54050000000001</v>
      </c>
      <c r="J11" s="172">
        <v>0</v>
      </c>
      <c r="K11" s="172">
        <f>E11*J11</f>
        <v>0</v>
      </c>
      <c r="Q11" s="165">
        <v>2</v>
      </c>
      <c r="AA11" s="138">
        <v>12</v>
      </c>
      <c r="AB11" s="138">
        <v>0</v>
      </c>
      <c r="AC11" s="138">
        <v>4</v>
      </c>
      <c r="BB11" s="138">
        <v>1</v>
      </c>
      <c r="BC11" s="138">
        <f>IF(BB11=1,G11,0)</f>
        <v>0</v>
      </c>
      <c r="BD11" s="138">
        <f>IF(BB11=2,G11,0)</f>
        <v>0</v>
      </c>
      <c r="BE11" s="138">
        <f>IF(BB11=3,G11,0)</f>
        <v>0</v>
      </c>
      <c r="BF11" s="138">
        <f>IF(BB11=4,G11,0)</f>
        <v>0</v>
      </c>
      <c r="BG11" s="138">
        <f>IF(BB11=5,G11,0)</f>
        <v>0</v>
      </c>
    </row>
    <row r="12" spans="1:59">
      <c r="A12" s="166">
        <v>5</v>
      </c>
      <c r="B12" s="167" t="s">
        <v>84</v>
      </c>
      <c r="C12" s="168" t="s">
        <v>85</v>
      </c>
      <c r="D12" s="169" t="s">
        <v>86</v>
      </c>
      <c r="E12" s="170">
        <v>24</v>
      </c>
      <c r="F12" s="170">
        <v>0</v>
      </c>
      <c r="G12" s="171">
        <f>E12*F12</f>
        <v>0</v>
      </c>
      <c r="H12" s="172">
        <v>0.16286</v>
      </c>
      <c r="I12" s="172">
        <f>E12*H12</f>
        <v>3.9086400000000001</v>
      </c>
      <c r="J12" s="172">
        <v>0</v>
      </c>
      <c r="K12" s="172">
        <f>E12*J12</f>
        <v>0</v>
      </c>
      <c r="Q12" s="165">
        <v>2</v>
      </c>
      <c r="AA12" s="138">
        <v>12</v>
      </c>
      <c r="AB12" s="138">
        <v>0</v>
      </c>
      <c r="AC12" s="138">
        <v>5</v>
      </c>
      <c r="BB12" s="138">
        <v>1</v>
      </c>
      <c r="BC12" s="138">
        <f>IF(BB12=1,G12,0)</f>
        <v>0</v>
      </c>
      <c r="BD12" s="138">
        <f>IF(BB12=2,G12,0)</f>
        <v>0</v>
      </c>
      <c r="BE12" s="138">
        <f>IF(BB12=3,G12,0)</f>
        <v>0</v>
      </c>
      <c r="BF12" s="138">
        <f>IF(BB12=4,G12,0)</f>
        <v>0</v>
      </c>
      <c r="BG12" s="138">
        <f>IF(BB12=5,G12,0)</f>
        <v>0</v>
      </c>
    </row>
    <row r="13" spans="1:59">
      <c r="A13" s="173"/>
      <c r="B13" s="174" t="s">
        <v>71</v>
      </c>
      <c r="C13" s="175" t="str">
        <f>CONCATENATE(B7," ",C7)</f>
        <v>1 Zemní práce</v>
      </c>
      <c r="D13" s="173"/>
      <c r="E13" s="176"/>
      <c r="F13" s="176"/>
      <c r="G13" s="177">
        <f>SUM(G7:G12)</f>
        <v>0</v>
      </c>
      <c r="H13" s="178"/>
      <c r="I13" s="179">
        <f>SUM(I7:I12)</f>
        <v>180.87154699999999</v>
      </c>
      <c r="J13" s="178"/>
      <c r="K13" s="179">
        <f>SUM(K7:K12)</f>
        <v>0</v>
      </c>
      <c r="Q13" s="165">
        <v>4</v>
      </c>
      <c r="BC13" s="180">
        <f>SUM(BC7:BC12)</f>
        <v>0</v>
      </c>
      <c r="BD13" s="180">
        <f>SUM(BD7:BD12)</f>
        <v>0</v>
      </c>
      <c r="BE13" s="180">
        <f>SUM(BE7:BE12)</f>
        <v>0</v>
      </c>
      <c r="BF13" s="180">
        <f>SUM(BF7:BF12)</f>
        <v>0</v>
      </c>
      <c r="BG13" s="180">
        <f>SUM(BG7:BG12)</f>
        <v>0</v>
      </c>
    </row>
    <row r="14" spans="1:59">
      <c r="A14" s="158" t="s">
        <v>68</v>
      </c>
      <c r="B14" s="159" t="s">
        <v>87</v>
      </c>
      <c r="C14" s="160" t="s">
        <v>88</v>
      </c>
      <c r="D14" s="161"/>
      <c r="E14" s="162"/>
      <c r="F14" s="162"/>
      <c r="G14" s="163"/>
      <c r="H14" s="164"/>
      <c r="I14" s="164"/>
      <c r="J14" s="164"/>
      <c r="K14" s="164"/>
      <c r="Q14" s="165">
        <v>1</v>
      </c>
    </row>
    <row r="15" spans="1:59">
      <c r="A15" s="166">
        <v>6</v>
      </c>
      <c r="B15" s="167" t="s">
        <v>89</v>
      </c>
      <c r="C15" s="168" t="s">
        <v>90</v>
      </c>
      <c r="D15" s="169" t="s">
        <v>91</v>
      </c>
      <c r="E15" s="170">
        <v>21</v>
      </c>
      <c r="F15" s="170">
        <v>0</v>
      </c>
      <c r="G15" s="171">
        <f>E15*F15</f>
        <v>0</v>
      </c>
      <c r="H15" s="172">
        <v>0.23382</v>
      </c>
      <c r="I15" s="172">
        <f>E15*H15</f>
        <v>4.9102199999999998</v>
      </c>
      <c r="J15" s="172">
        <v>0</v>
      </c>
      <c r="K15" s="172">
        <f>E15*J15</f>
        <v>0</v>
      </c>
      <c r="Q15" s="165">
        <v>2</v>
      </c>
      <c r="AA15" s="138">
        <v>12</v>
      </c>
      <c r="AB15" s="138">
        <v>0</v>
      </c>
      <c r="AC15" s="138">
        <v>6</v>
      </c>
      <c r="BB15" s="138">
        <v>1</v>
      </c>
      <c r="BC15" s="138">
        <f>IF(BB15=1,G15,0)</f>
        <v>0</v>
      </c>
      <c r="BD15" s="138">
        <f>IF(BB15=2,G15,0)</f>
        <v>0</v>
      </c>
      <c r="BE15" s="138">
        <f>IF(BB15=3,G15,0)</f>
        <v>0</v>
      </c>
      <c r="BF15" s="138">
        <f>IF(BB15=4,G15,0)</f>
        <v>0</v>
      </c>
      <c r="BG15" s="138">
        <f>IF(BB15=5,G15,0)</f>
        <v>0</v>
      </c>
    </row>
    <row r="16" spans="1:59">
      <c r="A16" s="173"/>
      <c r="B16" s="174" t="s">
        <v>71</v>
      </c>
      <c r="C16" s="175" t="str">
        <f>CONCATENATE(B14," ",C14)</f>
        <v>2 Základy,zvláštní zakládání</v>
      </c>
      <c r="D16" s="173"/>
      <c r="E16" s="176"/>
      <c r="F16" s="176"/>
      <c r="G16" s="177">
        <f>SUM(G14:G15)</f>
        <v>0</v>
      </c>
      <c r="H16" s="178"/>
      <c r="I16" s="179">
        <f>SUM(I14:I15)</f>
        <v>4.9102199999999998</v>
      </c>
      <c r="J16" s="178"/>
      <c r="K16" s="179">
        <f>SUM(K14:K15)</f>
        <v>0</v>
      </c>
      <c r="Q16" s="165">
        <v>4</v>
      </c>
      <c r="BC16" s="180">
        <f>SUM(BC14:BC15)</f>
        <v>0</v>
      </c>
      <c r="BD16" s="180">
        <f>SUM(BD14:BD15)</f>
        <v>0</v>
      </c>
      <c r="BE16" s="180">
        <f>SUM(BE14:BE15)</f>
        <v>0</v>
      </c>
      <c r="BF16" s="180">
        <f>SUM(BF14:BF15)</f>
        <v>0</v>
      </c>
      <c r="BG16" s="180">
        <f>SUM(BG14:BG15)</f>
        <v>0</v>
      </c>
    </row>
    <row r="17" spans="1:59">
      <c r="A17" s="158" t="s">
        <v>68</v>
      </c>
      <c r="B17" s="159" t="s">
        <v>92</v>
      </c>
      <c r="C17" s="160" t="s">
        <v>93</v>
      </c>
      <c r="D17" s="161"/>
      <c r="E17" s="162"/>
      <c r="F17" s="162"/>
      <c r="G17" s="163"/>
      <c r="H17" s="164"/>
      <c r="I17" s="164"/>
      <c r="J17" s="164"/>
      <c r="K17" s="164"/>
      <c r="Q17" s="165">
        <v>1</v>
      </c>
    </row>
    <row r="18" spans="1:59">
      <c r="A18" s="166">
        <v>7</v>
      </c>
      <c r="B18" s="167" t="s">
        <v>94</v>
      </c>
      <c r="C18" s="168" t="s">
        <v>95</v>
      </c>
      <c r="D18" s="169" t="s">
        <v>79</v>
      </c>
      <c r="E18" s="170">
        <v>2.84</v>
      </c>
      <c r="F18" s="170">
        <v>0</v>
      </c>
      <c r="G18" s="171">
        <f>E18*F18</f>
        <v>0</v>
      </c>
      <c r="H18" s="172">
        <v>1.1322000000000001</v>
      </c>
      <c r="I18" s="172">
        <f>E18*H18</f>
        <v>3.2154480000000003</v>
      </c>
      <c r="J18" s="172">
        <v>0</v>
      </c>
      <c r="K18" s="172">
        <f>E18*J18</f>
        <v>0</v>
      </c>
      <c r="Q18" s="165">
        <v>2</v>
      </c>
      <c r="AA18" s="138">
        <v>12</v>
      </c>
      <c r="AB18" s="138">
        <v>0</v>
      </c>
      <c r="AC18" s="138">
        <v>7</v>
      </c>
      <c r="BB18" s="138">
        <v>1</v>
      </c>
      <c r="BC18" s="138">
        <f>IF(BB18=1,G18,0)</f>
        <v>0</v>
      </c>
      <c r="BD18" s="138">
        <f>IF(BB18=2,G18,0)</f>
        <v>0</v>
      </c>
      <c r="BE18" s="138">
        <f>IF(BB18=3,G18,0)</f>
        <v>0</v>
      </c>
      <c r="BF18" s="138">
        <f>IF(BB18=4,G18,0)</f>
        <v>0</v>
      </c>
      <c r="BG18" s="138">
        <f>IF(BB18=5,G18,0)</f>
        <v>0</v>
      </c>
    </row>
    <row r="19" spans="1:59">
      <c r="A19" s="166">
        <v>8</v>
      </c>
      <c r="B19" s="167" t="s">
        <v>96</v>
      </c>
      <c r="C19" s="168" t="s">
        <v>97</v>
      </c>
      <c r="D19" s="169" t="s">
        <v>79</v>
      </c>
      <c r="E19" s="170">
        <v>1.95</v>
      </c>
      <c r="F19" s="170">
        <v>0</v>
      </c>
      <c r="G19" s="171">
        <f>E19*F19</f>
        <v>0</v>
      </c>
      <c r="H19" s="172">
        <v>2.5</v>
      </c>
      <c r="I19" s="172">
        <f>E19*H19</f>
        <v>4.875</v>
      </c>
      <c r="J19" s="172">
        <v>0</v>
      </c>
      <c r="K19" s="172">
        <f>E19*J19</f>
        <v>0</v>
      </c>
      <c r="Q19" s="165">
        <v>2</v>
      </c>
      <c r="AA19" s="138">
        <v>12</v>
      </c>
      <c r="AB19" s="138">
        <v>0</v>
      </c>
      <c r="AC19" s="138">
        <v>8</v>
      </c>
      <c r="BB19" s="138">
        <v>1</v>
      </c>
      <c r="BC19" s="138">
        <f>IF(BB19=1,G19,0)</f>
        <v>0</v>
      </c>
      <c r="BD19" s="138">
        <f>IF(BB19=2,G19,0)</f>
        <v>0</v>
      </c>
      <c r="BE19" s="138">
        <f>IF(BB19=3,G19,0)</f>
        <v>0</v>
      </c>
      <c r="BF19" s="138">
        <f>IF(BB19=4,G19,0)</f>
        <v>0</v>
      </c>
      <c r="BG19" s="138">
        <f>IF(BB19=5,G19,0)</f>
        <v>0</v>
      </c>
    </row>
    <row r="20" spans="1:59">
      <c r="A20" s="166">
        <v>9</v>
      </c>
      <c r="B20" s="167" t="s">
        <v>98</v>
      </c>
      <c r="C20" s="168" t="s">
        <v>99</v>
      </c>
      <c r="D20" s="169" t="s">
        <v>100</v>
      </c>
      <c r="E20" s="170">
        <v>15</v>
      </c>
      <c r="F20" s="170">
        <v>0</v>
      </c>
      <c r="G20" s="171">
        <f>E20*F20</f>
        <v>0</v>
      </c>
      <c r="H20" s="172">
        <v>0.14099999999999999</v>
      </c>
      <c r="I20" s="172">
        <f>E20*H20</f>
        <v>2.1149999999999998</v>
      </c>
      <c r="J20" s="172">
        <v>0</v>
      </c>
      <c r="K20" s="172">
        <f>E20*J20</f>
        <v>0</v>
      </c>
      <c r="Q20" s="165">
        <v>2</v>
      </c>
      <c r="AA20" s="138">
        <v>12</v>
      </c>
      <c r="AB20" s="138">
        <v>1</v>
      </c>
      <c r="AC20" s="138">
        <v>9</v>
      </c>
      <c r="BB20" s="138">
        <v>1</v>
      </c>
      <c r="BC20" s="138">
        <f>IF(BB20=1,G20,0)</f>
        <v>0</v>
      </c>
      <c r="BD20" s="138">
        <f>IF(BB20=2,G20,0)</f>
        <v>0</v>
      </c>
      <c r="BE20" s="138">
        <f>IF(BB20=3,G20,0)</f>
        <v>0</v>
      </c>
      <c r="BF20" s="138">
        <f>IF(BB20=4,G20,0)</f>
        <v>0</v>
      </c>
      <c r="BG20" s="138">
        <f>IF(BB20=5,G20,0)</f>
        <v>0</v>
      </c>
    </row>
    <row r="21" spans="1:59">
      <c r="A21" s="166">
        <v>10</v>
      </c>
      <c r="B21" s="167" t="s">
        <v>101</v>
      </c>
      <c r="C21" s="168" t="s">
        <v>102</v>
      </c>
      <c r="D21" s="169" t="s">
        <v>86</v>
      </c>
      <c r="E21" s="170">
        <v>46</v>
      </c>
      <c r="F21" s="170">
        <v>0</v>
      </c>
      <c r="G21" s="171">
        <f>E21*F21</f>
        <v>0</v>
      </c>
      <c r="H21" s="172">
        <v>4.4099999999999999E-3</v>
      </c>
      <c r="I21" s="172">
        <f>E21*H21</f>
        <v>0.20285999999999998</v>
      </c>
      <c r="J21" s="172">
        <v>0</v>
      </c>
      <c r="K21" s="172">
        <f>E21*J21</f>
        <v>0</v>
      </c>
      <c r="Q21" s="165">
        <v>2</v>
      </c>
      <c r="AA21" s="138">
        <v>12</v>
      </c>
      <c r="AB21" s="138">
        <v>0</v>
      </c>
      <c r="AC21" s="138">
        <v>10</v>
      </c>
      <c r="BB21" s="138">
        <v>1</v>
      </c>
      <c r="BC21" s="138">
        <f>IF(BB21=1,G21,0)</f>
        <v>0</v>
      </c>
      <c r="BD21" s="138">
        <f>IF(BB21=2,G21,0)</f>
        <v>0</v>
      </c>
      <c r="BE21" s="138">
        <f>IF(BB21=3,G21,0)</f>
        <v>0</v>
      </c>
      <c r="BF21" s="138">
        <f>IF(BB21=4,G21,0)</f>
        <v>0</v>
      </c>
      <c r="BG21" s="138">
        <f>IF(BB21=5,G21,0)</f>
        <v>0</v>
      </c>
    </row>
    <row r="22" spans="1:59">
      <c r="A22" s="166">
        <v>11</v>
      </c>
      <c r="B22" s="167" t="s">
        <v>103</v>
      </c>
      <c r="C22" s="168" t="s">
        <v>104</v>
      </c>
      <c r="D22" s="169" t="s">
        <v>100</v>
      </c>
      <c r="E22" s="170">
        <v>15</v>
      </c>
      <c r="F22" s="170">
        <v>0</v>
      </c>
      <c r="G22" s="171">
        <f>E22*F22</f>
        <v>0</v>
      </c>
      <c r="H22" s="172">
        <v>1.65E-3</v>
      </c>
      <c r="I22" s="172">
        <f>E22*H22</f>
        <v>2.4750000000000001E-2</v>
      </c>
      <c r="J22" s="172">
        <v>0</v>
      </c>
      <c r="K22" s="172">
        <f>E22*J22</f>
        <v>0</v>
      </c>
      <c r="Q22" s="165">
        <v>2</v>
      </c>
      <c r="AA22" s="138">
        <v>12</v>
      </c>
      <c r="AB22" s="138">
        <v>0</v>
      </c>
      <c r="AC22" s="138">
        <v>11</v>
      </c>
      <c r="BB22" s="138">
        <v>1</v>
      </c>
      <c r="BC22" s="138">
        <f>IF(BB22=1,G22,0)</f>
        <v>0</v>
      </c>
      <c r="BD22" s="138">
        <f>IF(BB22=2,G22,0)</f>
        <v>0</v>
      </c>
      <c r="BE22" s="138">
        <f>IF(BB22=3,G22,0)</f>
        <v>0</v>
      </c>
      <c r="BF22" s="138">
        <f>IF(BB22=4,G22,0)</f>
        <v>0</v>
      </c>
      <c r="BG22" s="138">
        <f>IF(BB22=5,G22,0)</f>
        <v>0</v>
      </c>
    </row>
    <row r="23" spans="1:59">
      <c r="A23" s="166">
        <v>12</v>
      </c>
      <c r="B23" s="167" t="s">
        <v>105</v>
      </c>
      <c r="C23" s="168" t="s">
        <v>106</v>
      </c>
      <c r="D23" s="169" t="s">
        <v>100</v>
      </c>
      <c r="E23" s="170">
        <v>15</v>
      </c>
      <c r="F23" s="170">
        <v>0</v>
      </c>
      <c r="G23" s="171">
        <f>E23*F23</f>
        <v>0</v>
      </c>
      <c r="H23" s="172">
        <v>9.0819999999999998E-2</v>
      </c>
      <c r="I23" s="172">
        <f>E23*H23</f>
        <v>1.3623000000000001</v>
      </c>
      <c r="J23" s="172">
        <v>0</v>
      </c>
      <c r="K23" s="172">
        <f>E23*J23</f>
        <v>0</v>
      </c>
      <c r="Q23" s="165">
        <v>2</v>
      </c>
      <c r="AA23" s="138">
        <v>12</v>
      </c>
      <c r="AB23" s="138">
        <v>0</v>
      </c>
      <c r="AC23" s="138">
        <v>12</v>
      </c>
      <c r="BB23" s="138">
        <v>1</v>
      </c>
      <c r="BC23" s="138">
        <f>IF(BB23=1,G23,0)</f>
        <v>0</v>
      </c>
      <c r="BD23" s="138">
        <f>IF(BB23=2,G23,0)</f>
        <v>0</v>
      </c>
      <c r="BE23" s="138">
        <f>IF(BB23=3,G23,0)</f>
        <v>0</v>
      </c>
      <c r="BF23" s="138">
        <f>IF(BB23=4,G23,0)</f>
        <v>0</v>
      </c>
      <c r="BG23" s="138">
        <f>IF(BB23=5,G23,0)</f>
        <v>0</v>
      </c>
    </row>
    <row r="24" spans="1:59">
      <c r="A24" s="173"/>
      <c r="B24" s="174" t="s">
        <v>71</v>
      </c>
      <c r="C24" s="175" t="str">
        <f>CONCATENATE(B17," ",C17)</f>
        <v>4 Vodorovné konstrukce</v>
      </c>
      <c r="D24" s="173"/>
      <c r="E24" s="176"/>
      <c r="F24" s="176"/>
      <c r="G24" s="177">
        <f>SUM(G17:G23)</f>
        <v>0</v>
      </c>
      <c r="H24" s="178"/>
      <c r="I24" s="179">
        <f>SUM(I17:I23)</f>
        <v>11.795357999999998</v>
      </c>
      <c r="J24" s="178"/>
      <c r="K24" s="179">
        <f>SUM(K17:K23)</f>
        <v>0</v>
      </c>
      <c r="Q24" s="165">
        <v>4</v>
      </c>
      <c r="BC24" s="180">
        <f>SUM(BC17:BC23)</f>
        <v>0</v>
      </c>
      <c r="BD24" s="180">
        <f>SUM(BD17:BD23)</f>
        <v>0</v>
      </c>
      <c r="BE24" s="180">
        <f>SUM(BE17:BE23)</f>
        <v>0</v>
      </c>
      <c r="BF24" s="180">
        <f>SUM(BF17:BF23)</f>
        <v>0</v>
      </c>
      <c r="BG24" s="180">
        <f>SUM(BG17:BG23)</f>
        <v>0</v>
      </c>
    </row>
    <row r="25" spans="1:59">
      <c r="A25" s="158" t="s">
        <v>68</v>
      </c>
      <c r="B25" s="159" t="s">
        <v>107</v>
      </c>
      <c r="C25" s="160" t="s">
        <v>108</v>
      </c>
      <c r="D25" s="161"/>
      <c r="E25" s="162"/>
      <c r="F25" s="162"/>
      <c r="G25" s="163"/>
      <c r="H25" s="164"/>
      <c r="I25" s="164"/>
      <c r="J25" s="164"/>
      <c r="K25" s="164"/>
      <c r="Q25" s="165">
        <v>1</v>
      </c>
    </row>
    <row r="26" spans="1:59">
      <c r="A26" s="166">
        <v>13</v>
      </c>
      <c r="B26" s="167" t="s">
        <v>109</v>
      </c>
      <c r="C26" s="168" t="s">
        <v>110</v>
      </c>
      <c r="D26" s="169" t="s">
        <v>111</v>
      </c>
      <c r="E26" s="170">
        <v>2</v>
      </c>
      <c r="F26" s="170">
        <v>0</v>
      </c>
      <c r="G26" s="171">
        <f>E26*F26</f>
        <v>0</v>
      </c>
      <c r="H26" s="172">
        <v>5.9760099999999996</v>
      </c>
      <c r="I26" s="172">
        <f>E26*H26</f>
        <v>11.952019999999999</v>
      </c>
      <c r="J26" s="172">
        <v>0</v>
      </c>
      <c r="K26" s="172">
        <f>E26*J26</f>
        <v>0</v>
      </c>
      <c r="Q26" s="165">
        <v>2</v>
      </c>
      <c r="AA26" s="138">
        <v>12</v>
      </c>
      <c r="AB26" s="138">
        <v>0</v>
      </c>
      <c r="AC26" s="138">
        <v>13</v>
      </c>
      <c r="BB26" s="138">
        <v>1</v>
      </c>
      <c r="BC26" s="138">
        <f>IF(BB26=1,G26,0)</f>
        <v>0</v>
      </c>
      <c r="BD26" s="138">
        <f>IF(BB26=2,G26,0)</f>
        <v>0</v>
      </c>
      <c r="BE26" s="138">
        <f>IF(BB26=3,G26,0)</f>
        <v>0</v>
      </c>
      <c r="BF26" s="138">
        <f>IF(BB26=4,G26,0)</f>
        <v>0</v>
      </c>
      <c r="BG26" s="138">
        <f>IF(BB26=5,G26,0)</f>
        <v>0</v>
      </c>
    </row>
    <row r="27" spans="1:59" ht="25.5">
      <c r="A27" s="166">
        <v>14</v>
      </c>
      <c r="B27" s="167" t="s">
        <v>112</v>
      </c>
      <c r="C27" s="168" t="s">
        <v>113</v>
      </c>
      <c r="D27" s="169" t="s">
        <v>111</v>
      </c>
      <c r="E27" s="170">
        <v>2</v>
      </c>
      <c r="F27" s="170">
        <v>0</v>
      </c>
      <c r="G27" s="171">
        <f>E27*F27</f>
        <v>0</v>
      </c>
      <c r="H27" s="172">
        <v>6.4417299999999997</v>
      </c>
      <c r="I27" s="172">
        <f>E27*H27</f>
        <v>12.883459999999999</v>
      </c>
      <c r="J27" s="172">
        <v>0</v>
      </c>
      <c r="K27" s="172">
        <f>E27*J27</f>
        <v>0</v>
      </c>
      <c r="Q27" s="165">
        <v>2</v>
      </c>
      <c r="AA27" s="138">
        <v>12</v>
      </c>
      <c r="AB27" s="138">
        <v>0</v>
      </c>
      <c r="AC27" s="138">
        <v>14</v>
      </c>
      <c r="BB27" s="138">
        <v>1</v>
      </c>
      <c r="BC27" s="138">
        <f>IF(BB27=1,G27,0)</f>
        <v>0</v>
      </c>
      <c r="BD27" s="138">
        <f>IF(BB27=2,G27,0)</f>
        <v>0</v>
      </c>
      <c r="BE27" s="138">
        <f>IF(BB27=3,G27,0)</f>
        <v>0</v>
      </c>
      <c r="BF27" s="138">
        <f>IF(BB27=4,G27,0)</f>
        <v>0</v>
      </c>
      <c r="BG27" s="138">
        <f>IF(BB27=5,G27,0)</f>
        <v>0</v>
      </c>
    </row>
    <row r="28" spans="1:59" ht="25.5">
      <c r="A28" s="166">
        <v>15</v>
      </c>
      <c r="B28" s="167" t="s">
        <v>114</v>
      </c>
      <c r="C28" s="168" t="s">
        <v>115</v>
      </c>
      <c r="D28" s="169" t="s">
        <v>91</v>
      </c>
      <c r="E28" s="170">
        <v>21</v>
      </c>
      <c r="F28" s="170">
        <v>0</v>
      </c>
      <c r="G28" s="171">
        <f>E28*F28</f>
        <v>0</v>
      </c>
      <c r="H28" s="172">
        <v>7.2999999999999995E-2</v>
      </c>
      <c r="I28" s="172">
        <f>E28*H28</f>
        <v>1.5329999999999999</v>
      </c>
      <c r="J28" s="172">
        <v>0</v>
      </c>
      <c r="K28" s="172">
        <f>E28*J28</f>
        <v>0</v>
      </c>
      <c r="Q28" s="165">
        <v>2</v>
      </c>
      <c r="AA28" s="138">
        <v>12</v>
      </c>
      <c r="AB28" s="138">
        <v>1</v>
      </c>
      <c r="AC28" s="138">
        <v>15</v>
      </c>
      <c r="BB28" s="138">
        <v>1</v>
      </c>
      <c r="BC28" s="138">
        <f>IF(BB28=1,G28,0)</f>
        <v>0</v>
      </c>
      <c r="BD28" s="138">
        <f>IF(BB28=2,G28,0)</f>
        <v>0</v>
      </c>
      <c r="BE28" s="138">
        <f>IF(BB28=3,G28,0)</f>
        <v>0</v>
      </c>
      <c r="BF28" s="138">
        <f>IF(BB28=4,G28,0)</f>
        <v>0</v>
      </c>
      <c r="BG28" s="138">
        <f>IF(BB28=5,G28,0)</f>
        <v>0</v>
      </c>
    </row>
    <row r="29" spans="1:59">
      <c r="A29" s="166">
        <v>16</v>
      </c>
      <c r="B29" s="167" t="s">
        <v>116</v>
      </c>
      <c r="C29" s="168" t="s">
        <v>117</v>
      </c>
      <c r="D29" s="169" t="s">
        <v>118</v>
      </c>
      <c r="E29" s="170">
        <v>4</v>
      </c>
      <c r="F29" s="170">
        <v>0</v>
      </c>
      <c r="G29" s="171">
        <f>E29*F29</f>
        <v>0</v>
      </c>
      <c r="H29" s="172">
        <v>1.7000000000000001E-4</v>
      </c>
      <c r="I29" s="172">
        <f>E29*H29</f>
        <v>6.8000000000000005E-4</v>
      </c>
      <c r="J29" s="172">
        <v>0</v>
      </c>
      <c r="K29" s="172">
        <f>E29*J29</f>
        <v>0</v>
      </c>
      <c r="Q29" s="165">
        <v>2</v>
      </c>
      <c r="AA29" s="138">
        <v>12</v>
      </c>
      <c r="AB29" s="138">
        <v>0</v>
      </c>
      <c r="AC29" s="138">
        <v>16</v>
      </c>
      <c r="BB29" s="138">
        <v>1</v>
      </c>
      <c r="BC29" s="138">
        <f>IF(BB29=1,G29,0)</f>
        <v>0</v>
      </c>
      <c r="BD29" s="138">
        <f>IF(BB29=2,G29,0)</f>
        <v>0</v>
      </c>
      <c r="BE29" s="138">
        <f>IF(BB29=3,G29,0)</f>
        <v>0</v>
      </c>
      <c r="BF29" s="138">
        <f>IF(BB29=4,G29,0)</f>
        <v>0</v>
      </c>
      <c r="BG29" s="138">
        <f>IF(BB29=5,G29,0)</f>
        <v>0</v>
      </c>
    </row>
    <row r="30" spans="1:59">
      <c r="A30" s="166">
        <v>17</v>
      </c>
      <c r="B30" s="167" t="s">
        <v>119</v>
      </c>
      <c r="C30" s="168" t="s">
        <v>120</v>
      </c>
      <c r="D30" s="169" t="s">
        <v>91</v>
      </c>
      <c r="E30" s="170">
        <v>21</v>
      </c>
      <c r="F30" s="170">
        <v>0</v>
      </c>
      <c r="G30" s="171">
        <f>E30*F30</f>
        <v>0</v>
      </c>
      <c r="H30" s="172">
        <v>0</v>
      </c>
      <c r="I30" s="172">
        <f>E30*H30</f>
        <v>0</v>
      </c>
      <c r="J30" s="172">
        <v>0</v>
      </c>
      <c r="K30" s="172">
        <f>E30*J30</f>
        <v>0</v>
      </c>
      <c r="Q30" s="165">
        <v>2</v>
      </c>
      <c r="AA30" s="138">
        <v>12</v>
      </c>
      <c r="AB30" s="138">
        <v>0</v>
      </c>
      <c r="AC30" s="138">
        <v>17</v>
      </c>
      <c r="BB30" s="138">
        <v>1</v>
      </c>
      <c r="BC30" s="138">
        <f>IF(BB30=1,G30,0)</f>
        <v>0</v>
      </c>
      <c r="BD30" s="138">
        <f>IF(BB30=2,G30,0)</f>
        <v>0</v>
      </c>
      <c r="BE30" s="138">
        <f>IF(BB30=3,G30,0)</f>
        <v>0</v>
      </c>
      <c r="BF30" s="138">
        <f>IF(BB30=4,G30,0)</f>
        <v>0</v>
      </c>
      <c r="BG30" s="138">
        <f>IF(BB30=5,G30,0)</f>
        <v>0</v>
      </c>
    </row>
    <row r="31" spans="1:59">
      <c r="A31" s="173"/>
      <c r="B31" s="174" t="s">
        <v>71</v>
      </c>
      <c r="C31" s="175" t="str">
        <f>CONCATENATE(B25," ",C25)</f>
        <v>8 Trubní vedení</v>
      </c>
      <c r="D31" s="173"/>
      <c r="E31" s="176"/>
      <c r="F31" s="176"/>
      <c r="G31" s="177">
        <f>SUM(G25:G30)</f>
        <v>0</v>
      </c>
      <c r="H31" s="178"/>
      <c r="I31" s="179">
        <f>SUM(I25:I30)</f>
        <v>26.369159999999997</v>
      </c>
      <c r="J31" s="178"/>
      <c r="K31" s="179">
        <f>SUM(K25:K30)</f>
        <v>0</v>
      </c>
      <c r="Q31" s="165">
        <v>4</v>
      </c>
      <c r="BC31" s="180">
        <f>SUM(BC25:BC30)</f>
        <v>0</v>
      </c>
      <c r="BD31" s="180">
        <f>SUM(BD25:BD30)</f>
        <v>0</v>
      </c>
      <c r="BE31" s="180">
        <f>SUM(BE25:BE30)</f>
        <v>0</v>
      </c>
      <c r="BF31" s="180">
        <f>SUM(BF25:BF30)</f>
        <v>0</v>
      </c>
      <c r="BG31" s="180">
        <f>SUM(BG25:BG30)</f>
        <v>0</v>
      </c>
    </row>
    <row r="32" spans="1:59">
      <c r="A32" s="158" t="s">
        <v>68</v>
      </c>
      <c r="B32" s="159" t="s">
        <v>121</v>
      </c>
      <c r="C32" s="160" t="s">
        <v>122</v>
      </c>
      <c r="D32" s="161"/>
      <c r="E32" s="162"/>
      <c r="F32" s="162"/>
      <c r="G32" s="163"/>
      <c r="H32" s="164"/>
      <c r="I32" s="164"/>
      <c r="J32" s="164"/>
      <c r="K32" s="164"/>
      <c r="Q32" s="165">
        <v>1</v>
      </c>
    </row>
    <row r="33" spans="1:59">
      <c r="A33" s="166">
        <v>18</v>
      </c>
      <c r="B33" s="167" t="s">
        <v>123</v>
      </c>
      <c r="C33" s="168" t="s">
        <v>124</v>
      </c>
      <c r="D33" s="169" t="s">
        <v>125</v>
      </c>
      <c r="E33" s="170">
        <v>220.03</v>
      </c>
      <c r="F33" s="170">
        <v>0</v>
      </c>
      <c r="G33" s="171">
        <f>E33*F33</f>
        <v>0</v>
      </c>
      <c r="H33" s="172">
        <v>0</v>
      </c>
      <c r="I33" s="172">
        <f>E33*H33</f>
        <v>0</v>
      </c>
      <c r="J33" s="172">
        <v>0</v>
      </c>
      <c r="K33" s="172">
        <f>E33*J33</f>
        <v>0</v>
      </c>
      <c r="Q33" s="165">
        <v>2</v>
      </c>
      <c r="AA33" s="138">
        <v>12</v>
      </c>
      <c r="AB33" s="138">
        <v>0</v>
      </c>
      <c r="AC33" s="138">
        <v>18</v>
      </c>
      <c r="BB33" s="138">
        <v>1</v>
      </c>
      <c r="BC33" s="138">
        <f>IF(BB33=1,G33,0)</f>
        <v>0</v>
      </c>
      <c r="BD33" s="138">
        <f>IF(BB33=2,G33,0)</f>
        <v>0</v>
      </c>
      <c r="BE33" s="138">
        <f>IF(BB33=3,G33,0)</f>
        <v>0</v>
      </c>
      <c r="BF33" s="138">
        <f>IF(BB33=4,G33,0)</f>
        <v>0</v>
      </c>
      <c r="BG33" s="138">
        <f>IF(BB33=5,G33,0)</f>
        <v>0</v>
      </c>
    </row>
    <row r="34" spans="1:59">
      <c r="A34" s="173"/>
      <c r="B34" s="174" t="s">
        <v>71</v>
      </c>
      <c r="C34" s="175" t="str">
        <f>CONCATENATE(B32," ",C32)</f>
        <v>99 Staveništní přesun hmot</v>
      </c>
      <c r="D34" s="173"/>
      <c r="E34" s="176"/>
      <c r="F34" s="176"/>
      <c r="G34" s="177">
        <f>SUM(G32:G33)</f>
        <v>0</v>
      </c>
      <c r="H34" s="178"/>
      <c r="I34" s="179">
        <f>SUM(I32:I33)</f>
        <v>0</v>
      </c>
      <c r="J34" s="178"/>
      <c r="K34" s="179">
        <f>SUM(K32:K33)</f>
        <v>0</v>
      </c>
      <c r="Q34" s="165">
        <v>4</v>
      </c>
      <c r="BC34" s="180">
        <f>SUM(BC32:BC33)</f>
        <v>0</v>
      </c>
      <c r="BD34" s="180">
        <f>SUM(BD32:BD33)</f>
        <v>0</v>
      </c>
      <c r="BE34" s="180">
        <f>SUM(BE32:BE33)</f>
        <v>0</v>
      </c>
      <c r="BF34" s="180">
        <f>SUM(BF32:BF33)</f>
        <v>0</v>
      </c>
      <c r="BG34" s="180">
        <f>SUM(BG32:BG33)</f>
        <v>0</v>
      </c>
    </row>
    <row r="35" spans="1:59">
      <c r="A35" s="158" t="s">
        <v>68</v>
      </c>
      <c r="B35" s="159" t="s">
        <v>126</v>
      </c>
      <c r="C35" s="160" t="s">
        <v>127</v>
      </c>
      <c r="D35" s="161"/>
      <c r="E35" s="162"/>
      <c r="F35" s="162"/>
      <c r="G35" s="163"/>
      <c r="H35" s="164"/>
      <c r="I35" s="164"/>
      <c r="J35" s="164"/>
      <c r="K35" s="164"/>
      <c r="Q35" s="165">
        <v>1</v>
      </c>
    </row>
    <row r="36" spans="1:59">
      <c r="A36" s="166">
        <v>19</v>
      </c>
      <c r="B36" s="167" t="s">
        <v>128</v>
      </c>
      <c r="C36" s="168" t="s">
        <v>129</v>
      </c>
      <c r="D36" s="169" t="s">
        <v>91</v>
      </c>
      <c r="E36" s="170">
        <v>21</v>
      </c>
      <c r="F36" s="170">
        <v>0</v>
      </c>
      <c r="G36" s="171">
        <f>E36*F36</f>
        <v>0</v>
      </c>
      <c r="H36" s="172">
        <v>0</v>
      </c>
      <c r="I36" s="172">
        <f>E36*H36</f>
        <v>0</v>
      </c>
      <c r="J36" s="172">
        <v>0</v>
      </c>
      <c r="K36" s="172">
        <f>E36*J36</f>
        <v>0</v>
      </c>
      <c r="Q36" s="165">
        <v>2</v>
      </c>
      <c r="AA36" s="138">
        <v>12</v>
      </c>
      <c r="AB36" s="138">
        <v>0</v>
      </c>
      <c r="AC36" s="138">
        <v>19</v>
      </c>
      <c r="BB36" s="138">
        <v>4</v>
      </c>
      <c r="BC36" s="138">
        <f>IF(BB36=1,G36,0)</f>
        <v>0</v>
      </c>
      <c r="BD36" s="138">
        <f>IF(BB36=2,G36,0)</f>
        <v>0</v>
      </c>
      <c r="BE36" s="138">
        <f>IF(BB36=3,G36,0)</f>
        <v>0</v>
      </c>
      <c r="BF36" s="138">
        <f>IF(BB36=4,G36,0)</f>
        <v>0</v>
      </c>
      <c r="BG36" s="138">
        <f>IF(BB36=5,G36,0)</f>
        <v>0</v>
      </c>
    </row>
    <row r="37" spans="1:59">
      <c r="A37" s="173"/>
      <c r="B37" s="174" t="s">
        <v>71</v>
      </c>
      <c r="C37" s="175" t="str">
        <f>CONCATENATE(B35," ",C35)</f>
        <v>M23 Montáže potrubí</v>
      </c>
      <c r="D37" s="173"/>
      <c r="E37" s="176"/>
      <c r="F37" s="176"/>
      <c r="G37" s="177">
        <f>SUM(G35:G36)</f>
        <v>0</v>
      </c>
      <c r="H37" s="178"/>
      <c r="I37" s="179">
        <f>SUM(I35:I36)</f>
        <v>0</v>
      </c>
      <c r="J37" s="178"/>
      <c r="K37" s="179">
        <f>SUM(K35:K36)</f>
        <v>0</v>
      </c>
      <c r="Q37" s="165">
        <v>4</v>
      </c>
      <c r="BC37" s="180">
        <f>SUM(BC35:BC36)</f>
        <v>0</v>
      </c>
      <c r="BD37" s="180">
        <f>SUM(BD35:BD36)</f>
        <v>0</v>
      </c>
      <c r="BE37" s="180">
        <f>SUM(BE35:BE36)</f>
        <v>0</v>
      </c>
      <c r="BF37" s="180">
        <f>SUM(BF35:BF36)</f>
        <v>0</v>
      </c>
      <c r="BG37" s="180">
        <f>SUM(BG35:BG36)</f>
        <v>0</v>
      </c>
    </row>
    <row r="38" spans="1:59">
      <c r="E38" s="138"/>
    </row>
    <row r="39" spans="1:59">
      <c r="E39" s="138"/>
    </row>
    <row r="40" spans="1:59">
      <c r="E40" s="138"/>
    </row>
    <row r="41" spans="1:59">
      <c r="E41" s="138"/>
    </row>
    <row r="42" spans="1:59">
      <c r="E42" s="138"/>
    </row>
    <row r="43" spans="1:59">
      <c r="E43" s="138"/>
    </row>
    <row r="44" spans="1:59">
      <c r="E44" s="138"/>
    </row>
    <row r="45" spans="1:59">
      <c r="E45" s="138"/>
    </row>
    <row r="46" spans="1:59">
      <c r="E46" s="138"/>
    </row>
    <row r="47" spans="1:59">
      <c r="E47" s="138"/>
    </row>
    <row r="48" spans="1:59">
      <c r="E48" s="138"/>
    </row>
    <row r="49" spans="1:7">
      <c r="E49" s="138"/>
    </row>
    <row r="50" spans="1:7">
      <c r="E50" s="138"/>
    </row>
    <row r="51" spans="1:7">
      <c r="E51" s="138"/>
    </row>
    <row r="52" spans="1:7">
      <c r="E52" s="138"/>
    </row>
    <row r="53" spans="1:7">
      <c r="E53" s="138"/>
    </row>
    <row r="54" spans="1:7">
      <c r="E54" s="138"/>
    </row>
    <row r="55" spans="1:7">
      <c r="E55" s="138"/>
    </row>
    <row r="56" spans="1:7">
      <c r="E56" s="138"/>
    </row>
    <row r="57" spans="1:7">
      <c r="E57" s="138"/>
    </row>
    <row r="58" spans="1:7">
      <c r="E58" s="138"/>
    </row>
    <row r="59" spans="1:7">
      <c r="E59" s="138"/>
    </row>
    <row r="60" spans="1:7">
      <c r="E60" s="138"/>
    </row>
    <row r="61" spans="1:7">
      <c r="A61" s="181"/>
      <c r="B61" s="181"/>
      <c r="C61" s="181"/>
      <c r="D61" s="181"/>
      <c r="E61" s="181"/>
      <c r="F61" s="181"/>
      <c r="G61" s="181"/>
    </row>
    <row r="62" spans="1:7">
      <c r="A62" s="181"/>
      <c r="B62" s="181"/>
      <c r="C62" s="181"/>
      <c r="D62" s="181"/>
      <c r="E62" s="181"/>
      <c r="F62" s="181"/>
      <c r="G62" s="181"/>
    </row>
    <row r="63" spans="1:7">
      <c r="A63" s="181"/>
      <c r="B63" s="181"/>
      <c r="C63" s="181"/>
      <c r="D63" s="181"/>
      <c r="E63" s="181"/>
      <c r="F63" s="181"/>
      <c r="G63" s="181"/>
    </row>
    <row r="64" spans="1:7">
      <c r="A64" s="181"/>
      <c r="B64" s="181"/>
      <c r="C64" s="181"/>
      <c r="D64" s="181"/>
      <c r="E64" s="181"/>
      <c r="F64" s="181"/>
      <c r="G64" s="181"/>
    </row>
    <row r="65" spans="5:5">
      <c r="E65" s="138"/>
    </row>
    <row r="66" spans="5:5">
      <c r="E66" s="138"/>
    </row>
    <row r="67" spans="5:5">
      <c r="E67" s="138"/>
    </row>
    <row r="68" spans="5:5">
      <c r="E68" s="138"/>
    </row>
    <row r="69" spans="5:5">
      <c r="E69" s="138"/>
    </row>
    <row r="70" spans="5:5">
      <c r="E70" s="138"/>
    </row>
    <row r="71" spans="5:5">
      <c r="E71" s="138"/>
    </row>
    <row r="72" spans="5:5">
      <c r="E72" s="138"/>
    </row>
    <row r="73" spans="5:5">
      <c r="E73" s="138"/>
    </row>
    <row r="74" spans="5:5">
      <c r="E74" s="138"/>
    </row>
    <row r="75" spans="5:5">
      <c r="E75" s="138"/>
    </row>
    <row r="76" spans="5:5">
      <c r="E76" s="138"/>
    </row>
    <row r="77" spans="5:5">
      <c r="E77" s="138"/>
    </row>
    <row r="78" spans="5:5">
      <c r="E78" s="138"/>
    </row>
    <row r="79" spans="5:5">
      <c r="E79" s="138"/>
    </row>
    <row r="80" spans="5:5">
      <c r="E80" s="138"/>
    </row>
    <row r="81" spans="1:7">
      <c r="E81" s="138"/>
    </row>
    <row r="82" spans="1:7">
      <c r="E82" s="138"/>
    </row>
    <row r="83" spans="1:7">
      <c r="E83" s="138"/>
    </row>
    <row r="84" spans="1:7">
      <c r="E84" s="138"/>
    </row>
    <row r="85" spans="1:7">
      <c r="E85" s="138"/>
    </row>
    <row r="86" spans="1:7">
      <c r="E86" s="138"/>
    </row>
    <row r="87" spans="1:7">
      <c r="E87" s="138"/>
    </row>
    <row r="88" spans="1:7">
      <c r="E88" s="138"/>
    </row>
    <row r="89" spans="1:7">
      <c r="E89" s="138"/>
    </row>
    <row r="90" spans="1:7">
      <c r="A90" s="182"/>
      <c r="B90" s="182"/>
    </row>
    <row r="91" spans="1:7">
      <c r="A91" s="181"/>
      <c r="B91" s="181"/>
      <c r="C91" s="184"/>
      <c r="D91" s="184"/>
      <c r="E91" s="185"/>
      <c r="F91" s="184"/>
      <c r="G91" s="186"/>
    </row>
    <row r="92" spans="1:7">
      <c r="A92" s="187"/>
      <c r="B92" s="187"/>
      <c r="C92" s="181"/>
      <c r="D92" s="181"/>
      <c r="E92" s="188"/>
      <c r="F92" s="181"/>
      <c r="G92" s="181"/>
    </row>
    <row r="93" spans="1:7">
      <c r="A93" s="181"/>
      <c r="B93" s="181"/>
      <c r="C93" s="181"/>
      <c r="D93" s="181"/>
      <c r="E93" s="188"/>
      <c r="F93" s="181"/>
      <c r="G93" s="181"/>
    </row>
    <row r="94" spans="1:7">
      <c r="A94" s="181"/>
      <c r="B94" s="181"/>
      <c r="C94" s="181"/>
      <c r="D94" s="181"/>
      <c r="E94" s="188"/>
      <c r="F94" s="181"/>
      <c r="G94" s="181"/>
    </row>
    <row r="95" spans="1:7">
      <c r="A95" s="181"/>
      <c r="B95" s="181"/>
      <c r="C95" s="181"/>
      <c r="D95" s="181"/>
      <c r="E95" s="188"/>
      <c r="F95" s="181"/>
      <c r="G95" s="181"/>
    </row>
    <row r="96" spans="1:7">
      <c r="A96" s="181"/>
      <c r="B96" s="181"/>
      <c r="C96" s="181"/>
      <c r="D96" s="181"/>
      <c r="E96" s="188"/>
      <c r="F96" s="181"/>
      <c r="G96" s="181"/>
    </row>
    <row r="97" spans="1:7">
      <c r="A97" s="181"/>
      <c r="B97" s="181"/>
      <c r="C97" s="181"/>
      <c r="D97" s="181"/>
      <c r="E97" s="188"/>
      <c r="F97" s="181"/>
      <c r="G97" s="181"/>
    </row>
    <row r="98" spans="1:7">
      <c r="A98" s="181"/>
      <c r="B98" s="181"/>
      <c r="C98" s="181"/>
      <c r="D98" s="181"/>
      <c r="E98" s="188"/>
      <c r="F98" s="181"/>
      <c r="G98" s="181"/>
    </row>
    <row r="99" spans="1:7">
      <c r="A99" s="181"/>
      <c r="B99" s="181"/>
      <c r="C99" s="181"/>
      <c r="D99" s="181"/>
      <c r="E99" s="188"/>
      <c r="F99" s="181"/>
      <c r="G99" s="181"/>
    </row>
    <row r="100" spans="1:7">
      <c r="A100" s="181"/>
      <c r="B100" s="181"/>
      <c r="C100" s="181"/>
      <c r="D100" s="181"/>
      <c r="E100" s="188"/>
      <c r="F100" s="181"/>
      <c r="G100" s="181"/>
    </row>
    <row r="101" spans="1:7">
      <c r="A101" s="181"/>
      <c r="B101" s="181"/>
      <c r="C101" s="181"/>
      <c r="D101" s="181"/>
      <c r="E101" s="188"/>
      <c r="F101" s="181"/>
      <c r="G101" s="181"/>
    </row>
    <row r="102" spans="1:7">
      <c r="A102" s="181"/>
      <c r="B102" s="181"/>
      <c r="C102" s="181"/>
      <c r="D102" s="181"/>
      <c r="E102" s="188"/>
      <c r="F102" s="181"/>
      <c r="G102" s="181"/>
    </row>
    <row r="103" spans="1:7">
      <c r="A103" s="181"/>
      <c r="B103" s="181"/>
      <c r="C103" s="181"/>
      <c r="D103" s="181"/>
      <c r="E103" s="188"/>
      <c r="F103" s="181"/>
      <c r="G103" s="181"/>
    </row>
    <row r="104" spans="1:7">
      <c r="A104" s="181"/>
      <c r="B104" s="181"/>
      <c r="C104" s="181"/>
      <c r="D104" s="181"/>
      <c r="E104" s="188"/>
      <c r="F104" s="181"/>
      <c r="G104" s="181"/>
    </row>
  </sheetData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2017-09-12T10:50:17Z</dcterms:created>
  <dcterms:modified xsi:type="dcterms:W3CDTF">2017-09-12T10:50:51Z</dcterms:modified>
</cp:coreProperties>
</file>