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1" tabRatio="923" windowHeight="13920" windowWidth="28800" xWindow="0" yWindow="0"/>
  </bookViews>
  <sheets>
    <sheet name="SOUHRN" sheetId="1" state="hidden" r:id="rId1"/>
    <sheet name="025" sheetId="2" state="visible" r:id="rId2"/>
    <sheet name="133" sheetId="3" state="visible" r:id="rId3"/>
    <sheet name="315" sheetId="4" state="visible" r:id="rId4"/>
    <sheet name="316" sheetId="5" state="visible" r:id="rId5"/>
  </sheets>
  <definedNames>
    <definedName localSheetId="0" name="_xlnm.Print_Area">SOUHRN!$A$1:$I$49</definedName>
    <definedName localSheetId="1" name="_xlnm.Print_Titles">025!$12:$12</definedName>
    <definedName localSheetId="1" name="_xlnm.Print_Area">025!$A$1:$F$47</definedName>
  </definedNames>
  <calcPr calcId="152511" fullCalcOnLoad="1"/>
</workbook>
</file>

<file path=xl/sharedStrings.xml><?xml version="1.0" encoding="utf-8"?>
<sst xmlns="http://schemas.openxmlformats.org/spreadsheetml/2006/main" uniqueCount="148">
  <si>
    <t>Název projektu:</t>
  </si>
  <si>
    <t>MUNI AV Technologie</t>
  </si>
  <si>
    <t>Budova:</t>
  </si>
  <si>
    <t>PrF</t>
  </si>
  <si>
    <t>Fakulta:</t>
  </si>
  <si>
    <t>Adresa:</t>
  </si>
  <si>
    <t>Veveří 70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</si>
  <si>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</si>
  <si>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</si>
  <si>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</si>
  <si>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</si>
  <si>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</si>
  <si>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</si>
  <si>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</si>
  <si>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</si>
  <si>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</si>
  <si>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</si>
  <si>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</si>
  <si>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Suma</t>
  </si>
  <si>
    <t>A3</t>
  </si>
  <si>
    <t>Rámové projekční plátno, 3 m</t>
  </si>
  <si>
    <t>ks</t>
  </si>
  <si>
    <t xml:space="preserve">Rámová projekční plocha šířky 3 m, povrch matný se ziskem max 1,1. Plocha vypnuta v černém hliníkovém rámu, zezadu připnuta patenty, šíře rámu 40–55 mm, montáž na stěnu. Poměr stran dle zvoleného projektoru.
</t>
  </si>
  <si>
    <t>B3</t>
  </si>
  <si>
    <t>Projektor s vyměnitelným objektivem, 6500 lm</t>
  </si>
  <si>
    <t xml:space="preserve">Projektor s laserovým zdrojem, tříčipová technologie (3 LCD nebo 3 DLP), minimální parametry: výkon 6500 lumenů, rozlišení min WUXGA (1920x1200), kontrast 2 500 000:1, H/V posun objektivu, paměť nastavení objektivu, obrazové vstupy HDMI, HDBaseT, řízení RS-232, LAN, provozní hlučnost projektoru max. 39 dB. Životnost světelného zdroje 20 000 hodin.
</t>
  </si>
  <si>
    <t>B22</t>
  </si>
  <si>
    <t>Objektiv se střední projekční vzdáleností</t>
  </si>
  <si>
    <t xml:space="preserve">Příslušenství k projektoru s vyměnitelným objektivem, objektiv pro střední projekční vzdálenost, motorový zoom, zoom ratio 2,3, throw ratio dle vzdálenosti, předpoklad 1,3 - 3,1:1.
</t>
  </si>
  <si>
    <t>C14</t>
  </si>
  <si>
    <t>Prezentační AV centrála (přepínač 8/6, řízení, výkon. zes.)</t>
  </si>
  <si>
    <t xml:space="preserve">AV centrála - minimální konfigurace: 8 vstupů (2x TP, 6x HDMI), 6 výstupů (2x HDMI, 2x TP, 2 HDMI+TP), integrovaný audioprocesor (4x mic/line vstup - 48V fantom napájení, 6x stereo line vstup, 4x stereo line výstup, expanzní sběrnice pro externí audio matici a procesor) , integrovaný zesilovač s výkonem min. 2x50W/4ohm, integrovaný řídící procesor (3x RS232 port, 4x relé, 3x LAN port, 4x GPIO, 2x IR serial, expanzní sběrnice).
</t>
  </si>
  <si>
    <t>C16</t>
  </si>
  <si>
    <t>Prezentační AV přepínač s HDBaseT výstupem (4 vstupy)</t>
  </si>
  <si>
    <t xml:space="preserve">Prezentační přepínač/switcher s minimální konektivitou: Vstupy: 1xVGA, 3xHDMI, 2x stereo audio (sym.). Výstup: 1x DTP/HDBaseT. Řízení: RS-232.
</t>
  </si>
  <si>
    <t>D4</t>
  </si>
  <si>
    <t>Ovládací panel dotykový 10''</t>
  </si>
  <si>
    <t xml:space="preserve">10” LCD dotykový panel pro ovládání AV centrály, min. rozlišení 1280x800, možnost Power over Ethernet, vestavěné repro, instalace na stůl/katedru (stojan), drátové provedení.
</t>
  </si>
  <si>
    <t>D8</t>
  </si>
  <si>
    <t>Relé jednotka do rozvaděče</t>
  </si>
  <si>
    <t xml:space="preserve">Relé jednotka pro instalaci na DIN lištu, 6x přepínací relé 10A/230V, řízení po sběrnici PEXbus a externími tlačítky, programovatelné parametry pro každé relé, indikace napájení a stavu relé. Využití v prostorách, kde je kromě el. plátna předpokládáno i řízení osvětlení či žaluzií.
</t>
  </si>
  <si>
    <t>D12</t>
  </si>
  <si>
    <t>Dálkové/LAN řízení distribuce napájení, 4x 230V (nezávislé)</t>
  </si>
  <si>
    <t xml:space="preserve">Minimálně čtyřportový spínač 230V řízený po LAN, web server, detekce proudového zatížení, postupné spínání a možnost seskupování výstupů. Spínaný proud min. 10 A, výška 1U, kovové provedení. Včetně instalace a nastavení podle instrukcí uživatele.
</t>
  </si>
  <si>
    <t>D15</t>
  </si>
  <si>
    <t>Datový přepínač</t>
  </si>
  <si>
    <t xml:space="preserve">Minimální vlastnosti: řízený PoE switch; 12 portů 10/100 RJ-45 (2 x sdílený Gigabit SFP), na všech velikostech rámců; Protokoly fyzické vrstvy: IEEE 802.3-2005; IEEE 802.3ad. QoS, VLAN.
</t>
  </si>
  <si>
    <t>E5</t>
  </si>
  <si>
    <t>Záznamové a stream zařízení (2 zdroje, H.264)</t>
  </si>
  <si>
    <t xml:space="preserve">Záznam a stream 2 nezávislých zdrojů, H.264/MPEG AVC komprese (High, Main, Baseline, úrovně 4.1, 4.0, 3.2, 3.1, 3.0) datový tok až 10Mbps, podporované rozlišení 1080p, interní SSD s min. kapacitou 400GB, CIFS/SMB automatický upload, singlecast/multicast stream (protokoly min.: Pull:RTP/RTCP (RFC 3550), RTSP (RFC 2326), prokládaný RTSP (RTP/RTSP), RTP/RTSP skrze HTTP. Push: MPEG2-TS/UDP* (ISO/IEC 13818-1), MPEG2-TS/RTP* (RFC 2250, IPTV‑ID-0087, ETSI TS 102 034), Direct RTP (RFC 3984), SAP (RFC2974), SDP (RFC4566).
Konektivita: 3x HDMI vstup (s HDCP), 1x kompozitní/komponentní vstup, 2x audio vstup,  1x HDMI výstup, audio výstup, 3x H.264/AVC stream, Ethernet rozhraní, RS232, 19" rack montáž.
</t>
  </si>
  <si>
    <t>E6</t>
  </si>
  <si>
    <t xml:space="preserve">PTZ kamera (HDMI, LAN, RS-232)  </t>
  </si>
  <si>
    <t xml:space="preserve">PTZ kamera, min. rozlišení 1920x1080p, optický zoom min. 20x, HDMI video výstup, H.264/MJPEG RTMP/RTSP IP stream, RS-232, Ethernet, PoE.
</t>
  </si>
  <si>
    <t>F6</t>
  </si>
  <si>
    <t>Mikrofon kompaktní (pro PTZ kamery)</t>
  </si>
  <si>
    <t xml:space="preserve">Kondenzátorový mikrofon pro zavěšení na strop, kardioidní charakteristika, fantomové napájení, systém pro zavěšení do stropu s navíjecím tenkým přívodem, kovové tělo. Frekvenční rozsah min. 50 Hz až 20 kHz, SPL nejméně 130 dB, ekvivalentní šum 26 dB(A). Vč. kabeláže ke katedře.
</t>
  </si>
  <si>
    <t>F9</t>
  </si>
  <si>
    <t>Akumulátorový blok</t>
  </si>
  <si>
    <t xml:space="preserve">Akumulátorový Li-Ion blok přenosných vysílačů bezdrátových mikrofonů, min. kapacita  2000 mAh.
</t>
  </si>
  <si>
    <t>F10</t>
  </si>
  <si>
    <t>Nabíječka akumulátorových bloků</t>
  </si>
  <si>
    <t xml:space="preserve">Nabíječka pro mikrofonní sady, pro nabíjení dvojice mikrofonních vysílačů  (pro vysílače klopového/náhlavního a ručního mikrofonu zároveň) bez nutnosti vyndání akumulátorových bloků, nabíjecí proud min. 2 x 1000 mA.
</t>
  </si>
  <si>
    <t>F16</t>
  </si>
  <si>
    <t>Reproduktorové soustavy pasivní sloupové velké</t>
  </si>
  <si>
    <t xml:space="preserve">Sloupová (line array) reprosoustava s dvoupásmovou koncepcí, měniče min. 3,3'' (4x) a 1''(8x) Nominální příkon 300 W, char. citlivost 92 dB/W/1m, SPL max. 119 dB. Vyzařovací úhel 150° x 45°/25°. Bílá barva.
</t>
  </si>
  <si>
    <t>F21</t>
  </si>
  <si>
    <t>Výkonový zesilovač 100V</t>
  </si>
  <si>
    <t xml:space="preserve">Dvoukanálový zesilovač, výška 1U - poloviční šířka, výkon nejméně 60W/kanál, provedení bez ventilátoru, klidová spotřeba &lt;1W (automatické přepnutí do úsporného režimu). Nízkoimpedanční nebo 100V varianta dle použití/vzdálenosti a typu reprosoustav. Min. výstupní výkon 2x 60 W /8 ohm nebo 100V, vstupní impedance 10 kOhm. Kmitočtový rozsah 20 Hz - 20 kHz (±1 dB), THD+N 0,05%, odstup S/Š 105 dB, činitel tlumení &gt;100 (8 ohm).
</t>
  </si>
  <si>
    <t>F50</t>
  </si>
  <si>
    <t>Bezdrátový mikrofon klopový 1,9 GHz - sada přijímače a vysílače</t>
  </si>
  <si>
    <t xml:space="preserve">Digitální mikroportová sada bezdrátového mikrofonního vysílače s přijímačem, klopový  bezdrátový mikrofon  (všesměrový) s kapesním vysílačem. Citlivost min. 5 mV/Pa, dynamický rozsah  &gt;120 dB(A), harmonické zkreslení (THD):  &lt; 0,1% (1 kHz). Modulace:  GFSK se zpětným kanálem. Provozní doba alespoň 15 hodin, dobíjení přes USB rozhraní nebo v originálním nabíječi. 19" rack montáž.
</t>
  </si>
  <si>
    <t>F52</t>
  </si>
  <si>
    <t>Samostatný náhlavní mikrofon k sadě</t>
  </si>
  <si>
    <t xml:space="preserve">Náhlavní sada s kondenzátorovou všesměrovou mikrofonní hlavou, citlivost: &gt; 5 mV/Pa, úroveň šumu &lt; 27 dB(A). Maximální hmotnost 7 g. 
</t>
  </si>
  <si>
    <t>G2</t>
  </si>
  <si>
    <t>SFTP Cat 6a</t>
  </si>
  <si>
    <t xml:space="preserve">Instalační kabel pro strukturovanou kabeláž, třída 10GBase-T, stíněné provedení s konstrukcí F/FTP, 4 kroucené páry AWG 23/1, šířka pásma 500 MHz.
</t>
  </si>
  <si>
    <t>G14</t>
  </si>
  <si>
    <t>Repro kabel 2x2,5 mm2</t>
  </si>
  <si>
    <t>G19</t>
  </si>
  <si>
    <t>Audio kabel mikrofonní 1x2x0,22</t>
  </si>
  <si>
    <t>H1</t>
  </si>
  <si>
    <t>Držák projektoru univerzální</t>
  </si>
  <si>
    <t xml:space="preserve">Kompatibilní s typem projektoru.
</t>
  </si>
  <si>
    <t>H5</t>
  </si>
  <si>
    <t>Konzole/držák pro kameru</t>
  </si>
  <si>
    <t xml:space="preserve">Nástěnný držák pro PTZ kameru, kompatibilní s kamerou.
</t>
  </si>
  <si>
    <t>H11</t>
  </si>
  <si>
    <t>AV rack v katedře - instalační vybavení pro vestavbu AV techniky</t>
  </si>
  <si>
    <t xml:space="preserve">Kompletní výbava pro instalaci AV techniky v katedře včetně napájecího managementu a aktivního větrání s důrazem na nízký hluk. Výška 12RU, bez bočnic. Min. výbava: potřebné rozvody elektro, aktivní chlazení (hlučnost do 30 dB, MTFB  min. 75 000 hodin). Vázání kabeláže s ohledem na proudění vzduchu. Značení kabelů štítky/bužírkou s potiskem termotransferovou technologií.
</t>
  </si>
  <si>
    <t>H12</t>
  </si>
  <si>
    <t>Přípojné místo pro prezentaci v katedře</t>
  </si>
  <si>
    <t xml:space="preserve">Přípojné místo zápustné. Materiál kov, barva černá. Integrovaná výsuvná AV kabeláž s konektivitou HDMI, DP, VGA a audio. Vč. 230VAC. 
</t>
  </si>
  <si>
    <t>H18</t>
  </si>
  <si>
    <t>Patch panel atypický</t>
  </si>
  <si>
    <t xml:space="preserve">1U panel s osazením dle  zadání (předpoklad čtyř pozic - např. XLR_I/O, HDMI, USB).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</si>
  <si>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</si>
  <si>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</si>
  <si>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</si>
  <si>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</si>
  <si>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</si>
  <si>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</si>
  <si>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</si>
  <si>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</si>
  <si>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</si>
  <si>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</si>
  <si>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</si>
  <si>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</si>
  <si>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</si>
  <si>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</si>
  <si>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</si>
  <si>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J6</t>
  </si>
  <si>
    <t>Tvorba grafického rozhraní ŘS/ GUI</t>
  </si>
  <si>
    <t>J7</t>
  </si>
  <si>
    <t>Programování řídícího systému</t>
  </si>
  <si>
    <t>J8</t>
  </si>
  <si>
    <t xml:space="preserve">Programování řízení osvětlení a žaluzií </t>
  </si>
  <si>
    <t>J9</t>
  </si>
  <si>
    <t>Zprovoznění a zaškolení obsluhy</t>
  </si>
  <si>
    <t>K10</t>
  </si>
  <si>
    <t>Prostorová akustika - širokopásmový absorbér</t>
  </si>
  <si>
    <t>m2</t>
  </si>
  <si>
    <t xml:space="preserve">Stěnový akustický obklad na bázi minerální/skelné vaty, celková tl. minimálně 40 mm. Vážený koeficient akustické absorpce větší než 0,8. Barva dle vzorníku/požadavku investora.
</t>
  </si>
  <si>
    <t>CELKEM</t>
  </si>
  <si>
    <t>Základní vlastnosti prostoru:</t>
  </si>
  <si>
    <t>TYPIZACE:
11_Místnost velká 2
SOUHRN: 
dvojitá projekce, plátno původní</t>
  </si>
  <si>
    <t>Soupis zařízení</t>
  </si>
  <si>
    <t>Název místnosti:</t>
  </si>
  <si>
    <t>posluchárna</t>
  </si>
  <si>
    <t>Typ místnosti:</t>
  </si>
  <si>
    <t>11_Místnost velká 2</t>
  </si>
  <si>
    <t>Číslo místnosti provozní:</t>
  </si>
  <si>
    <t>Kód místnosti:</t>
  </si>
  <si>
    <t>BVC01N01032</t>
  </si>
  <si>
    <t>Kapacita:</t>
  </si>
  <si>
    <t>Frekvenční pásmo:</t>
  </si>
  <si>
    <t>Název položky</t>
  </si>
  <si>
    <t>Jednotková cena bez DPH [Kč]</t>
  </si>
  <si>
    <t>Celková cena bez DPH [Kč]</t>
  </si>
  <si>
    <t>m</t>
  </si>
  <si>
    <t>Posluchárna</t>
  </si>
  <si>
    <t>BVC01N02033</t>
  </si>
  <si>
    <t>TYPIZACE:
2_Projekce 6000
VOLITELNÉ POLOŽKY:
- videokonference
SOUHRN: 
projektor se std.projekční vzdáleností,  rámové plátno</t>
  </si>
  <si>
    <t>cvičebna</t>
  </si>
  <si>
    <t>2_Projekce 6000</t>
  </si>
  <si>
    <t>BVC01N04034</t>
  </si>
  <si>
    <t>TYPIZACE:
2_Projekce 6000
VOLITELNÉ POLOŽKY:
- neuvedeno
SOUHRN: 
projektor se std.projekční vzdáleností,  rámové plátno</t>
  </si>
  <si>
    <t>BVC01N04029</t>
  </si>
</sst>
</file>

<file path=xl/styles.xml><?xml version="1.0" encoding="utf-8"?>
<styleSheet xmlns="http://schemas.openxmlformats.org/spreadsheetml/2006/main">
  <numFmts count="1">
    <numFmt formatCode="#,##0.\-" numFmtId="164"/>
  </numFmts>
  <fonts count="14">
    <font>
      <name val="Calibri"/>
      <charset val="238"/>
      <family val="2"/>
      <color theme="1"/>
      <sz val="11"/>
      <scheme val="minor"/>
    </font>
    <font>
      <name val="Times New Roman"/>
      <charset val="238"/>
      <family val="1"/>
      <color theme="1"/>
      <sz val="11"/>
    </font>
    <font>
      <name val="Tahoma"/>
      <charset val="238"/>
      <family val="2"/>
      <color theme="1"/>
      <sz val="8"/>
    </font>
    <font>
      <name val="Tahoma"/>
      <charset val="238"/>
      <family val="2"/>
      <color theme="1"/>
      <sz val="11"/>
    </font>
    <font>
      <name val="Tahoma"/>
      <charset val="238"/>
      <family val="2"/>
      <color theme="1"/>
      <sz val="12"/>
    </font>
    <font>
      <name val="Tahoma"/>
      <charset val="238"/>
      <family val="2"/>
      <color theme="1"/>
      <sz val="10"/>
    </font>
    <font>
      <name val="Calibri"/>
      <charset val="238"/>
      <family val="2"/>
      <color theme="1"/>
      <sz val="8"/>
      <scheme val="minor"/>
    </font>
    <font>
      <name val="Arial"/>
      <charset val="238"/>
      <family val="2"/>
      <sz val="10"/>
    </font>
    <font>
      <name val="Tahoma"/>
      <charset val="238"/>
      <family val="2"/>
      <sz val="12"/>
    </font>
    <font>
      <name val="Trebuchet MS"/>
      <charset val="238"/>
      <family val="2"/>
      <color theme="1"/>
      <sz val="11"/>
    </font>
    <font>
      <name val="Calibri"/>
      <charset val="238"/>
      <family val="2"/>
      <b val="1"/>
      <color theme="1"/>
      <sz val="11"/>
      <scheme val="minor"/>
    </font>
    <font>
      <name val="Calibri"/>
      <charset val="238"/>
      <family val="2"/>
      <b val="1"/>
      <color indexed="8"/>
      <sz val="11"/>
      <scheme val="minor"/>
    </font>
    <font>
      <name val="Calibri"/>
      <charset val="238"/>
      <family val="2"/>
      <b val="1"/>
      <color rgb="FFFF0000"/>
      <sz val="14"/>
      <scheme val="minor"/>
    </font>
    <font>
      <name val="Calibri"/>
      <charset val="238"/>
      <family val="2"/>
      <color rgb="FFFF0000"/>
      <sz val="14"/>
      <scheme val="minor"/>
    </font>
  </fonts>
  <fills count="3">
    <fill>
      <patternFill/>
    </fill>
    <fill>
      <patternFill patternType="gray125"/>
    </fill>
    <fill>
      <patternFill patternType="solid">
        <fgColor rgb="00C4C4C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</borders>
  <cellStyleXfs count="3">
    <xf borderId="0" fillId="0" fontId="0" numFmtId="0"/>
    <xf borderId="0" fillId="0" fontId="7" numFmtId="0"/>
    <xf borderId="0" fillId="0" fontId="7" numFmtId="0"/>
  </cellStyleXfs>
  <cellXfs count="83">
    <xf borderId="0" fillId="0" fontId="0" numFmtId="0" pivotButton="0" quotePrefix="0" xfId="0"/>
    <xf borderId="0" fillId="0" fontId="0" numFmtId="0" pivotButton="0" quotePrefix="0" xfId="0"/>
    <xf borderId="3" fillId="0" fontId="0" numFmtId="0" pivotButton="0" quotePrefix="0" xfId="0"/>
    <xf applyAlignment="1" borderId="0" fillId="0" fontId="0" numFmtId="0" pivotButton="0" quotePrefix="0" xfId="0">
      <alignment horizontal="center"/>
    </xf>
    <xf applyAlignment="1" borderId="1" fillId="0" fontId="2" numFmtId="0" pivotButton="0" quotePrefix="0" xfId="0">
      <alignment horizontal="center" vertical="center" wrapText="1"/>
    </xf>
    <xf applyAlignment="1" borderId="0" fillId="0" fontId="4" numFmtId="0" pivotButton="0" quotePrefix="0" xfId="0">
      <alignment horizontal="center" vertical="top"/>
    </xf>
    <xf applyAlignment="1" borderId="0" fillId="0" fontId="4" numFmtId="0" pivotButton="0" quotePrefix="0" xfId="0">
      <alignment horizontal="left" vertical="top" wrapText="1"/>
    </xf>
    <xf applyAlignment="1" borderId="0" fillId="0" fontId="4" numFmtId="0" pivotButton="0" quotePrefix="0" xfId="0">
      <alignment horizontal="center" vertical="top"/>
    </xf>
    <xf borderId="12" fillId="0" fontId="1" numFmtId="0" pivotButton="0" quotePrefix="0" xfId="0"/>
    <xf applyAlignment="1" borderId="2" fillId="0" fontId="0" numFmtId="0" pivotButton="0" quotePrefix="0" xfId="0">
      <alignment horizontal="left"/>
    </xf>
    <xf borderId="16" fillId="0" fontId="0" numFmtId="0" pivotButton="0" quotePrefix="0" xfId="0"/>
    <xf borderId="17" fillId="0" fontId="0" numFmtId="0" pivotButton="0" quotePrefix="0" xfId="0"/>
    <xf applyAlignment="1" borderId="5" fillId="0" fontId="2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borderId="18" fillId="0" fontId="5" numFmtId="0" pivotButton="0" quotePrefix="0" xfId="0"/>
    <xf applyAlignment="1" borderId="9" fillId="0" fontId="4" numFmtId="0" pivotButton="0" quotePrefix="0" xfId="0">
      <alignment vertical="top"/>
    </xf>
    <xf borderId="18" fillId="0" fontId="5" numFmtId="0" pivotButton="0" quotePrefix="0" xfId="0"/>
    <xf applyAlignment="1" borderId="6" fillId="0" fontId="4" numFmtId="0" pivotButton="0" quotePrefix="0" xfId="0">
      <alignment horizontal="center" vertical="top"/>
    </xf>
    <xf applyAlignment="1" borderId="11" fillId="0" fontId="4" numFmtId="0" pivotButton="0" quotePrefix="0" xfId="0">
      <alignment vertical="top" wrapText="1"/>
    </xf>
    <xf applyAlignment="1" borderId="9" fillId="0" fontId="4" numFmtId="0" pivotButton="0" quotePrefix="0" xfId="0">
      <alignment horizontal="center" vertical="top"/>
    </xf>
    <xf applyAlignment="1" borderId="1" fillId="0" fontId="4" numFmtId="0" pivotButton="0" quotePrefix="0" xfId="0">
      <alignment horizontal="center" vertical="top"/>
    </xf>
    <xf applyAlignment="1" borderId="11" fillId="0" fontId="4" numFmtId="0" pivotButton="0" quotePrefix="0" xfId="0">
      <alignment horizontal="center" vertical="top"/>
    </xf>
    <xf borderId="0" fillId="0" fontId="6" numFmtId="0" pivotButton="0" quotePrefix="0" xfId="0"/>
    <xf applyAlignment="1" borderId="21" fillId="0" fontId="3" numFmtId="0" pivotButton="0" quotePrefix="0" xfId="0">
      <alignment horizontal="center" vertical="center" wrapText="1"/>
    </xf>
    <xf applyAlignment="1" borderId="21" fillId="0" fontId="2" numFmtId="0" pivotButton="0" quotePrefix="0" xfId="0">
      <alignment horizontal="center" vertical="center" wrapText="1"/>
    </xf>
    <xf applyAlignment="1" borderId="1" fillId="0" fontId="8" numFmtId="164" pivotButton="0" quotePrefix="0" xfId="1">
      <alignment horizontal="right" vertical="top"/>
    </xf>
    <xf applyAlignment="1" borderId="1" fillId="0" fontId="5" numFmtId="0" pivotButton="0" quotePrefix="0" xfId="0">
      <alignment horizontal="left" vertical="top" wrapText="1"/>
    </xf>
    <xf borderId="0" fillId="0" fontId="0" numFmtId="0" pivotButton="0" quotePrefix="0" xfId="0"/>
    <xf applyAlignment="1" borderId="1" fillId="0" fontId="4" numFmtId="0" pivotButton="0" quotePrefix="0" xfId="0">
      <alignment horizontal="left" vertical="top" wrapText="1"/>
    </xf>
    <xf applyAlignment="1" borderId="7" fillId="0" fontId="4" numFmtId="0" pivotButton="0" quotePrefix="0" xfId="0">
      <alignment horizontal="center" vertical="top"/>
    </xf>
    <xf applyAlignment="1" borderId="15" fillId="0" fontId="4" numFmtId="0" pivotButton="0" quotePrefix="0" xfId="0">
      <alignment horizontal="center" vertical="top"/>
    </xf>
    <xf applyAlignment="1" borderId="14" fillId="0" fontId="4" numFmtId="0" pivotButton="0" quotePrefix="0" xfId="0">
      <alignment horizontal="center" vertical="top"/>
    </xf>
    <xf borderId="23" fillId="0" fontId="0" numFmtId="0" pivotButton="0" quotePrefix="0" xfId="0"/>
    <xf borderId="24" fillId="0" fontId="0" numFmtId="0" pivotButton="0" quotePrefix="0" xfId="0"/>
    <xf borderId="26" fillId="0" fontId="0" numFmtId="0" pivotButton="0" quotePrefix="0" xfId="0"/>
    <xf borderId="0" fillId="0" fontId="3" numFmtId="0" pivotButton="0" quotePrefix="0" xfId="0"/>
    <xf borderId="0" fillId="0" fontId="3" numFmtId="0" pivotButton="0" quotePrefix="0" xfId="0"/>
    <xf borderId="26" fillId="0" fontId="3" numFmtId="0" pivotButton="0" quotePrefix="0" xfId="0"/>
    <xf applyAlignment="1" borderId="0" fillId="0" fontId="3" numFmtId="0" pivotButton="0" quotePrefix="0" xfId="0">
      <alignment horizontal="left"/>
    </xf>
    <xf borderId="28" fillId="0" fontId="3" numFmtId="0" pivotButton="0" quotePrefix="0" xfId="0"/>
    <xf applyAlignment="1" borderId="28" fillId="0" fontId="3" numFmtId="0" pivotButton="0" quotePrefix="0" xfId="0">
      <alignment horizontal="left"/>
    </xf>
    <xf applyAlignment="1" borderId="29" fillId="0" fontId="3" numFmtId="0" pivotButton="0" quotePrefix="0" xfId="0">
      <alignment horizontal="left"/>
    </xf>
    <xf applyAlignment="1" borderId="0" fillId="0" fontId="6" numFmtId="0" pivotButton="0" quotePrefix="0" xfId="0">
      <alignment horizontal="right"/>
    </xf>
    <xf borderId="0" fillId="0" fontId="0" numFmtId="0" pivotButton="0" quotePrefix="0" xfId="0"/>
    <xf applyAlignment="1" borderId="18" fillId="0" fontId="5" numFmtId="0" pivotButton="0" quotePrefix="0" xfId="0">
      <alignment wrapText="1"/>
    </xf>
    <xf borderId="19" fillId="0" fontId="5" numFmtId="0" pivotButton="0" quotePrefix="0" xfId="0"/>
    <xf applyAlignment="1" borderId="8" fillId="0" fontId="4" numFmtId="49" pivotButton="0" quotePrefix="0" xfId="0">
      <alignment horizontal="center" vertical="top"/>
    </xf>
    <xf applyAlignment="1" borderId="13" fillId="0" fontId="4" numFmtId="49" pivotButton="0" quotePrefix="0" xfId="0">
      <alignment horizontal="center" vertical="top"/>
    </xf>
    <xf borderId="22" fillId="0" fontId="0" numFmtId="49" pivotButton="0" quotePrefix="0" xfId="0"/>
    <xf borderId="25" fillId="0" fontId="0" numFmtId="49" pivotButton="0" quotePrefix="0" xfId="0"/>
    <xf borderId="25" fillId="0" fontId="3" numFmtId="49" pivotButton="0" quotePrefix="0" xfId="0"/>
    <xf borderId="27" fillId="0" fontId="3" numFmtId="49" pivotButton="0" quotePrefix="0" xfId="0"/>
    <xf borderId="12" fillId="0" fontId="1" numFmtId="49" pivotButton="0" quotePrefix="0" xfId="0"/>
    <xf applyAlignment="1" borderId="20" fillId="0" fontId="2" numFmtId="49" pivotButton="0" quotePrefix="0" xfId="0">
      <alignment horizontal="left" vertical="center" wrapText="1"/>
    </xf>
    <xf borderId="0" fillId="0" fontId="0" numFmtId="49" pivotButton="0" quotePrefix="0" xfId="0"/>
    <xf applyAlignment="1" borderId="10" fillId="0" fontId="4" numFmtId="49" pivotButton="0" quotePrefix="0" xfId="0">
      <alignment horizontal="center" vertical="center" wrapText="1"/>
    </xf>
    <xf applyAlignment="1" borderId="1" fillId="0" fontId="4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borderId="0" fillId="0" fontId="6" numFmtId="0" pivotButton="0" quotePrefix="0" xfId="0"/>
    <xf applyAlignment="1" borderId="0" fillId="0" fontId="9" numFmtId="49" pivotButton="0" quotePrefix="0" xfId="0">
      <alignment horizontal="left"/>
    </xf>
    <xf applyAlignment="1" borderId="18" fillId="0" fontId="5" numFmtId="0" pivotButton="0" quotePrefix="0" xfId="0">
      <alignment horizontal="left"/>
    </xf>
    <xf borderId="0" fillId="0" fontId="10" numFmtId="164" pivotButton="0" quotePrefix="0" xfId="0"/>
    <xf applyAlignment="1" borderId="0" fillId="0" fontId="10" numFmtId="0" pivotButton="0" quotePrefix="0" xfId="0">
      <alignment horizontal="right"/>
    </xf>
    <xf applyAlignment="1" borderId="0" fillId="0" fontId="8" numFmtId="164" pivotButton="0" quotePrefix="0" xfId="1">
      <alignment horizontal="right" vertical="top"/>
    </xf>
    <xf applyAlignment="1" borderId="0" fillId="0" fontId="5" numFmtId="0" pivotButton="0" quotePrefix="0" xfId="0">
      <alignment horizontal="left" vertical="top" wrapText="1"/>
    </xf>
    <xf borderId="0" fillId="0" fontId="3" numFmtId="0" pivotButton="0" quotePrefix="0" xfId="0"/>
    <xf borderId="0" fillId="0" fontId="0" numFmtId="3" pivotButton="0" quotePrefix="0" xfId="0"/>
    <xf applyAlignment="1" borderId="9" fillId="0" fontId="4" numFmtId="0" pivotButton="0" quotePrefix="0" xfId="0">
      <alignment vertical="top"/>
    </xf>
    <xf borderId="0" fillId="0" fontId="10" numFmtId="3" pivotButton="0" quotePrefix="0" xfId="0"/>
    <xf borderId="0" fillId="0" fontId="11" numFmtId="3" pivotButton="0" quotePrefix="0" xfId="0"/>
    <xf borderId="30" fillId="0" fontId="5" numFmtId="49" pivotButton="0" quotePrefix="0" xfId="0"/>
    <xf applyAlignment="1" borderId="31" fillId="0" fontId="5" numFmtId="0" pivotButton="0" quotePrefix="0" xfId="0">
      <alignment wrapText="1"/>
    </xf>
    <xf borderId="32" fillId="0" fontId="5" numFmtId="49" pivotButton="0" quotePrefix="0" xfId="0"/>
    <xf borderId="33" fillId="0" fontId="5" numFmtId="49" pivotButton="0" quotePrefix="0" xfId="0"/>
    <xf applyAlignment="1" borderId="0" fillId="0" fontId="12" numFmtId="0" pivotButton="0" quotePrefix="0" xfId="0">
      <alignment horizontal="center"/>
    </xf>
    <xf applyAlignment="1" borderId="0" fillId="0" fontId="13" numFmtId="0" pivotButton="0" quotePrefix="0" xfId="0">
      <alignment horizontal="center"/>
    </xf>
    <xf applyAlignment="1" borderId="0" fillId="0" fontId="3" numFmtId="0" pivotButton="0" quotePrefix="0" xfId="0">
      <alignment horizontal="left"/>
    </xf>
    <xf applyAlignment="1" borderId="4" fillId="0" fontId="0" numFmtId="0" pivotButton="0" quotePrefix="0" xfId="0">
      <alignment wrapText="1"/>
    </xf>
    <xf borderId="4" fillId="0" fontId="0" numFmtId="0" pivotButton="0" quotePrefix="0" xfId="0"/>
    <xf applyProtection="1" borderId="0" fillId="0" fontId="0" numFmtId="3" pivotButton="0" quotePrefix="0" xfId="0">
      <protection hidden="0" locked="0"/>
    </xf>
    <xf borderId="0" fillId="2" fontId="0" numFmtId="3" pivotButton="0" quotePrefix="0" xfId="0"/>
    <xf borderId="0" fillId="2" fontId="0" numFmtId="0" pivotButton="0" quotePrefix="0" xfId="0"/>
  </cellXfs>
  <cellStyles count="3">
    <cellStyle builtinId="0" name="Normální" xfId="0"/>
    <cellStyle name="normální_Zadávací podklad pro profese" xfId="1"/>
    <cellStyle name="Normální 36" xfId="2"/>
  </cellStyles>
  <tableStyles count="0" defaultPivotStyle="PivotStyleLight16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/xl/worksheets/sheet3.xml"/><Relationship Id="rId7" Type="http://schemas.openxmlformats.org/officeDocument/2006/relationships/styles" Target="styles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worksheet" Target="/xl/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/xl/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W49"/>
  <sheetViews>
    <sheetView tabSelected="1" workbookViewId="0" zoomScale="85" zoomScaleNormal="85" zoomScaleSheetLayoutView="85">
      <pane activePane="bottomLeft" state="frozen" topLeftCell="A24" ySplit="8"/>
      <selection activeCell="E52" pane="bottomLeft" sqref="E52"/>
    </sheetView>
  </sheetViews>
  <sheetFormatPr baseColWidth="8" defaultRowHeight="15" outlineLevelCol="0"/>
  <cols>
    <col customWidth="1" max="1" min="1" style="54" width="7.140625"/>
    <col bestFit="1" customWidth="1" max="2" min="2" style="43" width="56.5703125"/>
    <col customWidth="1" max="3" min="3" style="43" width="7"/>
    <col bestFit="1" customWidth="1" max="6" min="5" style="43" width="23.7109375"/>
    <col customWidth="1" max="7" min="7" style="43" width="56.85546875"/>
    <col customWidth="1" max="9" min="8" style="43" width="13.85546875"/>
    <col customWidth="1" max="10" min="10" style="43" width="6"/>
    <col bestFit="1" customWidth="1" max="11" min="11" style="43" width="8.85546875"/>
    <col bestFit="1" customWidth="1" max="13" min="12" style="43" width="9.28515625"/>
    <col bestFit="1" customWidth="1" max="15" min="14" style="43" width="7.7109375"/>
    <col bestFit="1" customWidth="1" max="18" min="16" style="43" width="4"/>
    <col bestFit="1" customWidth="1" max="19" min="19" style="43" width="4.85546875"/>
    <col bestFit="1" customWidth="1" max="20" min="20" style="43" width="4"/>
    <col bestFit="1" customWidth="1" max="21" min="21" style="43" width="4.5703125"/>
    <col bestFit="1" customWidth="1" max="22" min="22" style="43" width="4.7109375"/>
  </cols>
  <sheetData>
    <row r="1" spans="1:23">
      <c r="A1" s="48" t="s">
        <v>0</v>
      </c>
      <c r="B1" s="32" t="n"/>
      <c r="C1" s="32" t="s">
        <v>1</v>
      </c>
      <c r="D1" s="32" t="n"/>
      <c r="E1" s="32" t="n"/>
      <c r="F1" s="33" t="n"/>
    </row>
    <row r="2" spans="1:23">
      <c r="A2" s="49" t="s">
        <v>2</v>
      </c>
      <c r="C2" t="s">
        <v>3</v>
      </c>
      <c r="F2" s="34" t="n"/>
    </row>
    <row customHeight="1" ht="18.75" r="3" s="43" spans="1:23">
      <c r="A3" s="49" t="s">
        <v>4</v>
      </c>
      <c r="C3" t="s">
        <v>3</v>
      </c>
      <c r="F3" s="34" t="n"/>
      <c r="H3" s="75" t="n"/>
      <c r="I3" s="75" t="n"/>
    </row>
    <row customHeight="1" ht="18.75" r="4" s="43" spans="1:23">
      <c r="A4" s="50" t="s">
        <v>5</v>
      </c>
      <c r="B4" s="66" t="n"/>
      <c r="C4" s="66" t="s">
        <v>6</v>
      </c>
      <c r="D4" s="66" t="n"/>
      <c r="E4" s="66" t="n"/>
      <c r="F4" s="37" t="n"/>
      <c r="H4" s="76" t="n"/>
      <c r="I4" s="76" t="n"/>
    </row>
    <row customHeight="1" ht="18.75" r="5" s="43" spans="1:23">
      <c r="A5" s="50" t="s">
        <v>7</v>
      </c>
      <c r="B5" s="66" t="n"/>
      <c r="C5" s="66" t="s">
        <v>8</v>
      </c>
      <c r="D5" s="66" t="n"/>
      <c r="E5" s="66" t="n"/>
      <c r="F5" s="37" t="n"/>
      <c r="H5" s="76" t="n"/>
      <c r="I5" s="76" t="n"/>
    </row>
    <row customHeight="1" ht="15.75" r="6" s="43" spans="1:23" thickBot="1">
      <c r="A6" s="51" t="n"/>
      <c r="B6" s="39" t="n"/>
      <c r="C6" s="40" t="n"/>
      <c r="D6" s="40" t="n"/>
      <c r="E6" s="40" t="n"/>
      <c r="F6" s="41" t="n"/>
      <c r="G6" s="77" t="n"/>
      <c r="H6" s="77" t="n"/>
      <c r="I6" s="77" t="n"/>
    </row>
    <row customHeight="1" ht="15.75" r="7" s="43" spans="1:23" thickBot="1">
      <c r="A7" s="52" t="n"/>
      <c r="B7" s="10" t="n"/>
      <c r="C7" s="10" t="n"/>
      <c r="D7" s="10" t="n"/>
      <c r="E7" s="57" t="n"/>
      <c r="F7" s="10" t="n"/>
      <c r="G7" s="10" t="n"/>
      <c r="L7" s="59">
        <f>'025'!$B$8</f>
        <v/>
      </c>
      <c r="M7" s="59">
        <f>'133'!$B$8</f>
        <v/>
      </c>
      <c r="N7" s="59">
        <f>'315'!$B$8</f>
        <v/>
      </c>
      <c r="O7" s="59">
        <f>'316'!$B$8</f>
        <v/>
      </c>
    </row>
    <row customHeight="1" ht="32.25" r="8" s="43" spans="1:23" thickTop="1">
      <c r="A8" s="53" t="s">
        <v>9</v>
      </c>
      <c r="B8" s="23" t="s">
        <v>10</v>
      </c>
      <c r="C8" s="24" t="s">
        <v>11</v>
      </c>
      <c r="D8" s="24" t="s">
        <v>12</v>
      </c>
      <c r="E8" s="24" t="s">
        <v>13</v>
      </c>
      <c r="F8" s="24" t="s">
        <v>14</v>
      </c>
      <c r="G8" s="23" t="s">
        <v>15</v>
      </c>
      <c r="H8" s="23" t="s">
        <v>16</v>
      </c>
      <c r="I8" s="23" t="s">
        <v>17</v>
      </c>
      <c r="K8" t="s">
        <v>18</v>
      </c>
      <c r="L8" s="42" t="n"/>
      <c r="M8" s="42" t="n"/>
    </row>
    <row customHeight="1" ht="63.75" r="9" s="43" spans="1:23">
      <c r="A9" s="20" t="s">
        <v>19</v>
      </c>
      <c r="B9" s="28" t="s">
        <v>20</v>
      </c>
      <c r="C9" s="20">
        <f>K9</f>
        <v/>
      </c>
      <c r="D9" s="20" t="s">
        <v>21</v>
      </c>
      <c r="E9" s="25" t="n"/>
      <c r="F9" s="25">
        <f>C9*E9</f>
        <v/>
      </c>
      <c r="G9" s="26" t="s">
        <v>22</v>
      </c>
      <c r="H9" s="20" t="n"/>
      <c r="I9" s="20" t="n"/>
      <c r="K9">
        <f>SUM(L9:O9)</f>
        <v/>
      </c>
      <c r="L9" s="59">
        <f>SUMIF('025'!$A$14:$A$75,$A9,'025'!$C$14:$C$75)</f>
        <v/>
      </c>
      <c r="M9" s="59">
        <f>SUMIF('133'!$A$14:$A$48,$A9,'133'!$C$14:$C$48)</f>
        <v/>
      </c>
      <c r="N9" s="59">
        <f>SUMIF('315'!$A$14:$A$97,$A9,'315'!$C$14:$C$97)</f>
        <v/>
      </c>
      <c r="O9" s="59">
        <f>SUMIF('316'!$A$14:$A$98,$A9,'316'!$C$14:$C$98)</f>
        <v/>
      </c>
      <c r="P9" s="59" t="n"/>
      <c r="Q9" s="59" t="n"/>
      <c r="R9" s="59" t="n"/>
      <c r="S9" s="59" t="n"/>
      <c r="T9" s="59" t="n"/>
      <c r="U9" s="59" t="n"/>
      <c r="V9" s="59" t="n"/>
      <c r="W9" s="59" t="n"/>
    </row>
    <row customHeight="1" ht="89.25" r="10" s="43" spans="1:23">
      <c r="A10" s="20" t="s">
        <v>23</v>
      </c>
      <c r="B10" s="28" t="s">
        <v>24</v>
      </c>
      <c r="C10" s="20">
        <f>K10</f>
        <v/>
      </c>
      <c r="D10" s="20" t="s">
        <v>21</v>
      </c>
      <c r="E10" s="25" t="n"/>
      <c r="F10" s="25">
        <f>C10*E10</f>
        <v/>
      </c>
      <c r="G10" s="26" t="s">
        <v>25</v>
      </c>
      <c r="H10" s="20" t="n"/>
      <c r="I10" s="20" t="n"/>
      <c r="K10">
        <f>SUM(L10:O10)</f>
        <v/>
      </c>
      <c r="L10" s="59">
        <f>SUMIF('025'!$A$14:$A$75,$A10,'025'!$C$14:$C$75)</f>
        <v/>
      </c>
      <c r="M10" s="59">
        <f>SUMIF('133'!$A$14:$A$48,$A10,'133'!$C$14:$C$48)</f>
        <v/>
      </c>
      <c r="N10" s="59">
        <f>SUMIF('315'!$A$14:$A$97,$A10,'315'!$C$14:$C$97)</f>
        <v/>
      </c>
      <c r="O10" s="59">
        <f>SUMIF('316'!$A$14:$A$98,$A10,'316'!$C$14:$C$98)</f>
        <v/>
      </c>
      <c r="P10" s="59" t="n"/>
      <c r="Q10" s="59" t="n"/>
      <c r="R10" s="59" t="n"/>
      <c r="S10" s="59" t="n"/>
      <c r="T10" s="59" t="n"/>
      <c r="U10" s="59" t="n"/>
      <c r="V10" s="59" t="n"/>
      <c r="W10" s="59" t="n"/>
    </row>
    <row customHeight="1" ht="51" r="11" s="43" spans="1:23">
      <c r="A11" s="20" t="s">
        <v>26</v>
      </c>
      <c r="B11" s="28" t="s">
        <v>27</v>
      </c>
      <c r="C11" s="20">
        <f>K11</f>
        <v/>
      </c>
      <c r="D11" s="20" t="s">
        <v>21</v>
      </c>
      <c r="E11" s="25" t="n"/>
      <c r="F11" s="25">
        <f>C11*E11</f>
        <v/>
      </c>
      <c r="G11" s="26" t="s">
        <v>28</v>
      </c>
      <c r="H11" s="20" t="n"/>
      <c r="I11" s="20" t="n"/>
      <c r="K11">
        <f>SUM(L11:O11)</f>
        <v/>
      </c>
      <c r="L11" s="59">
        <f>SUMIF('025'!$A$14:$A$75,$A11,'025'!$C$14:$C$75)</f>
        <v/>
      </c>
      <c r="M11" s="59">
        <f>SUMIF('133'!$A$14:$A$48,$A11,'133'!$C$14:$C$48)</f>
        <v/>
      </c>
      <c r="N11" s="59">
        <f>SUMIF('315'!$A$14:$A$97,$A11,'315'!$C$14:$C$97)</f>
        <v/>
      </c>
      <c r="O11" s="59">
        <f>SUMIF('316'!$A$14:$A$98,$A11,'316'!$C$14:$C$98)</f>
        <v/>
      </c>
      <c r="P11" s="59" t="n"/>
      <c r="Q11" s="59" t="n"/>
      <c r="R11" s="59" t="n"/>
      <c r="S11" s="59" t="n"/>
      <c r="T11" s="59" t="n"/>
      <c r="U11" s="59" t="n"/>
      <c r="V11" s="59" t="n"/>
      <c r="W11" s="59" t="n"/>
    </row>
    <row customHeight="1" ht="102" r="12" s="43" spans="1:23">
      <c r="A12" s="20" t="s">
        <v>29</v>
      </c>
      <c r="B12" s="28" t="s">
        <v>30</v>
      </c>
      <c r="C12" s="20">
        <f>K12</f>
        <v/>
      </c>
      <c r="D12" s="20" t="s">
        <v>21</v>
      </c>
      <c r="E12" s="25" t="n"/>
      <c r="F12" s="25">
        <f>C12*E12</f>
        <v/>
      </c>
      <c r="G12" s="26" t="s">
        <v>31</v>
      </c>
      <c r="H12" s="20" t="n"/>
      <c r="I12" s="20" t="n"/>
      <c r="K12">
        <f>SUM(L12:O12)</f>
        <v/>
      </c>
      <c r="L12" s="59">
        <f>SUMIF('025'!$A$14:$A$75,$A12,'025'!$C$14:$C$75)</f>
        <v/>
      </c>
      <c r="M12" s="59">
        <f>SUMIF('133'!$A$14:$A$48,$A12,'133'!$C$14:$C$48)</f>
        <v/>
      </c>
      <c r="N12" s="59">
        <f>SUMIF('315'!$A$14:$A$97,$A12,'315'!$C$14:$C$97)</f>
        <v/>
      </c>
      <c r="O12" s="59">
        <f>SUMIF('316'!$A$14:$A$98,$A12,'316'!$C$14:$C$98)</f>
        <v/>
      </c>
      <c r="P12" s="59" t="n"/>
      <c r="Q12" s="59" t="n"/>
      <c r="R12" s="59" t="n"/>
      <c r="S12" s="59" t="n"/>
      <c r="T12" s="59" t="n"/>
      <c r="U12" s="59" t="n"/>
      <c r="V12" s="59" t="n"/>
      <c r="W12" s="59" t="n"/>
    </row>
    <row customHeight="1" ht="51" r="13" s="43" spans="1:23">
      <c r="A13" s="20" t="s">
        <v>32</v>
      </c>
      <c r="B13" s="28" t="s">
        <v>33</v>
      </c>
      <c r="C13" s="20">
        <f>K13</f>
        <v/>
      </c>
      <c r="D13" s="20" t="s">
        <v>21</v>
      </c>
      <c r="E13" s="25" t="n"/>
      <c r="F13" s="25">
        <f>C13*E13</f>
        <v/>
      </c>
      <c r="G13" s="26" t="s">
        <v>34</v>
      </c>
      <c r="H13" s="20" t="n"/>
      <c r="I13" s="20" t="n"/>
      <c r="K13">
        <f>SUM(L13:O13)</f>
        <v/>
      </c>
      <c r="L13" s="59">
        <f>SUMIF('025'!$A$14:$A$75,$A13,'025'!$C$14:$C$75)</f>
        <v/>
      </c>
      <c r="M13" s="59">
        <f>SUMIF('133'!$A$14:$A$48,$A13,'133'!$C$14:$C$48)</f>
        <v/>
      </c>
      <c r="N13" s="59">
        <f>SUMIF('315'!$A$14:$A$97,$A13,'315'!$C$14:$C$97)</f>
        <v/>
      </c>
      <c r="O13" s="59">
        <f>SUMIF('316'!$A$14:$A$98,$A13,'316'!$C$14:$C$98)</f>
        <v/>
      </c>
      <c r="P13" s="59" t="n"/>
      <c r="Q13" s="59" t="n"/>
      <c r="R13" s="59" t="n"/>
      <c r="S13" s="59" t="n"/>
      <c r="T13" s="59" t="n"/>
      <c r="U13" s="59" t="n"/>
      <c r="V13" s="59" t="n"/>
      <c r="W13" s="59" t="n"/>
    </row>
    <row customHeight="1" ht="51" r="14" s="43" spans="1:23">
      <c r="A14" s="20" t="s">
        <v>35</v>
      </c>
      <c r="B14" s="28" t="s">
        <v>36</v>
      </c>
      <c r="C14" s="20">
        <f>K14</f>
        <v/>
      </c>
      <c r="D14" s="20" t="s">
        <v>21</v>
      </c>
      <c r="E14" s="25" t="n"/>
      <c r="F14" s="25">
        <f>C14*E14</f>
        <v/>
      </c>
      <c r="G14" s="26" t="s">
        <v>37</v>
      </c>
      <c r="H14" s="20" t="n"/>
      <c r="I14" s="20" t="n"/>
      <c r="K14">
        <f>SUM(L14:O14)</f>
        <v/>
      </c>
      <c r="L14" s="59">
        <f>SUMIF('025'!$A$14:$A$75,$A14,'025'!$C$14:$C$75)</f>
        <v/>
      </c>
      <c r="M14" s="59">
        <f>SUMIF('133'!$A$14:$A$48,$A14,'133'!$C$14:$C$48)</f>
        <v/>
      </c>
      <c r="N14" s="59">
        <f>SUMIF('315'!$A$14:$A$97,$A14,'315'!$C$14:$C$97)</f>
        <v/>
      </c>
      <c r="O14" s="59">
        <f>SUMIF('316'!$A$14:$A$98,$A14,'316'!$C$14:$C$98)</f>
        <v/>
      </c>
      <c r="P14" s="59" t="n"/>
      <c r="Q14" s="59" t="n"/>
      <c r="R14" s="59" t="n"/>
      <c r="S14" s="59" t="n"/>
      <c r="T14" s="59" t="n"/>
      <c r="U14" s="59" t="n"/>
      <c r="V14" s="59" t="n"/>
      <c r="W14" s="59" t="n"/>
    </row>
    <row customHeight="1" ht="76.5" r="15" s="43" spans="1:23">
      <c r="A15" s="20" t="s">
        <v>38</v>
      </c>
      <c r="B15" s="28" t="s">
        <v>39</v>
      </c>
      <c r="C15" s="20">
        <f>K15</f>
        <v/>
      </c>
      <c r="D15" s="20" t="s">
        <v>21</v>
      </c>
      <c r="E15" s="25" t="n"/>
      <c r="F15" s="25">
        <f>C15*E15</f>
        <v/>
      </c>
      <c r="G15" s="26" t="s">
        <v>40</v>
      </c>
      <c r="H15" s="20" t="n"/>
      <c r="I15" s="20" t="n"/>
      <c r="K15">
        <f>SUM(L15:O15)</f>
        <v/>
      </c>
      <c r="L15" s="59">
        <f>SUMIF('025'!$A$14:$A$75,$A15,'025'!$C$14:$C$75)</f>
        <v/>
      </c>
      <c r="M15" s="59">
        <f>SUMIF('133'!$A$14:$A$48,$A15,'133'!$C$14:$C$48)</f>
        <v/>
      </c>
      <c r="N15" s="59">
        <f>SUMIF('315'!$A$14:$A$97,$A15,'315'!$C$14:$C$97)</f>
        <v/>
      </c>
      <c r="O15" s="59">
        <f>SUMIF('316'!$A$14:$A$98,$A15,'316'!$C$14:$C$98)</f>
        <v/>
      </c>
      <c r="P15" s="59" t="n"/>
      <c r="Q15" s="59" t="n"/>
      <c r="R15" s="59" t="n"/>
      <c r="S15" s="59" t="n"/>
      <c r="T15" s="59" t="n"/>
      <c r="U15" s="59" t="n"/>
      <c r="V15" s="59" t="n"/>
      <c r="W15" s="59" t="n"/>
    </row>
    <row customHeight="1" ht="63.75" r="16" s="43" spans="1:23">
      <c r="A16" s="20" t="s">
        <v>41</v>
      </c>
      <c r="B16" s="28" t="s">
        <v>42</v>
      </c>
      <c r="C16" s="20">
        <f>K16</f>
        <v/>
      </c>
      <c r="D16" s="20" t="s">
        <v>21</v>
      </c>
      <c r="E16" s="25" t="n"/>
      <c r="F16" s="25">
        <f>C16*E16</f>
        <v/>
      </c>
      <c r="G16" s="26" t="s">
        <v>43</v>
      </c>
      <c r="H16" s="20" t="n"/>
      <c r="I16" s="20" t="n"/>
      <c r="K16">
        <f>SUM(L16:O16)</f>
        <v/>
      </c>
      <c r="L16" s="59">
        <f>SUMIF('025'!$A$14:$A$75,$A16,'025'!$C$14:$C$75)</f>
        <v/>
      </c>
      <c r="M16" s="59">
        <f>SUMIF('133'!$A$14:$A$48,$A16,'133'!$C$14:$C$48)</f>
        <v/>
      </c>
      <c r="N16" s="59">
        <f>SUMIF('315'!$A$14:$A$97,$A16,'315'!$C$14:$C$97)</f>
        <v/>
      </c>
      <c r="O16" s="59">
        <f>SUMIF('316'!$A$14:$A$98,$A16,'316'!$C$14:$C$98)</f>
        <v/>
      </c>
    </row>
    <row customHeight="1" ht="51" r="17" s="43" spans="1:23">
      <c r="A17" s="20" t="s">
        <v>44</v>
      </c>
      <c r="B17" s="28" t="s">
        <v>45</v>
      </c>
      <c r="C17" s="20">
        <f>K17</f>
        <v/>
      </c>
      <c r="D17" s="20" t="s">
        <v>21</v>
      </c>
      <c r="E17" s="25" t="n"/>
      <c r="F17" s="25">
        <f>C17*E17</f>
        <v/>
      </c>
      <c r="G17" s="26" t="s">
        <v>46</v>
      </c>
      <c r="H17" s="20" t="n"/>
      <c r="I17" s="20" t="n"/>
      <c r="K17">
        <f>SUM(L17:O17)</f>
        <v/>
      </c>
      <c r="L17" s="59">
        <f>SUMIF('025'!$A$14:$A$75,$A17,'025'!$C$14:$C$75)</f>
        <v/>
      </c>
      <c r="M17" s="59">
        <f>SUMIF('133'!$A$14:$A$48,$A17,'133'!$C$14:$C$48)</f>
        <v/>
      </c>
      <c r="N17" s="59">
        <f>SUMIF('315'!$A$14:$A$97,$A17,'315'!$C$14:$C$97)</f>
        <v/>
      </c>
      <c r="O17" s="59">
        <f>SUMIF('316'!$A$14:$A$98,$A17,'316'!$C$14:$C$98)</f>
        <v/>
      </c>
    </row>
    <row customHeight="1" ht="165.75" r="18" s="43" spans="1:23">
      <c r="A18" s="20" t="s">
        <v>47</v>
      </c>
      <c r="B18" s="28" t="s">
        <v>48</v>
      </c>
      <c r="C18" s="20">
        <f>K18</f>
        <v/>
      </c>
      <c r="D18" s="20" t="s">
        <v>21</v>
      </c>
      <c r="E18" s="25" t="n"/>
      <c r="F18" s="25">
        <f>C18*E18</f>
        <v/>
      </c>
      <c r="G18" s="26" t="s">
        <v>49</v>
      </c>
      <c r="H18" s="20" t="n"/>
      <c r="I18" s="20" t="n"/>
      <c r="K18">
        <f>SUM(L18:O18)</f>
        <v/>
      </c>
      <c r="L18" s="59">
        <f>SUMIF('025'!$A$14:$A$75,$A18,'025'!$C$14:$C$75)</f>
        <v/>
      </c>
      <c r="M18" s="59">
        <f>SUMIF('133'!$A$14:$A$48,$A18,'133'!$C$14:$C$48)</f>
        <v/>
      </c>
      <c r="N18" s="59">
        <f>SUMIF('315'!$A$14:$A$97,$A18,'315'!$C$14:$C$97)</f>
        <v/>
      </c>
      <c r="O18" s="59">
        <f>SUMIF('316'!$A$14:$A$98,$A18,'316'!$C$14:$C$98)</f>
        <v/>
      </c>
    </row>
    <row customHeight="1" ht="51" r="19" s="43" spans="1:23">
      <c r="A19" s="20" t="s">
        <v>50</v>
      </c>
      <c r="B19" s="28" t="s">
        <v>51</v>
      </c>
      <c r="C19" s="20">
        <f>K19</f>
        <v/>
      </c>
      <c r="D19" s="20" t="s">
        <v>21</v>
      </c>
      <c r="E19" s="25" t="n"/>
      <c r="F19" s="25">
        <f>C19*E19</f>
        <v/>
      </c>
      <c r="G19" s="26" t="s">
        <v>52</v>
      </c>
      <c r="H19" s="20" t="n"/>
      <c r="I19" s="20" t="n"/>
      <c r="K19">
        <f>SUM(L19:O19)</f>
        <v/>
      </c>
      <c r="L19" s="59">
        <f>SUMIF('025'!$A$14:$A$75,$A19,'025'!$C$14:$C$75)</f>
        <v/>
      </c>
      <c r="M19" s="59">
        <f>SUMIF('133'!$A$14:$A$48,$A19,'133'!$C$14:$C$48)</f>
        <v/>
      </c>
      <c r="N19" s="59">
        <f>SUMIF('315'!$A$14:$A$97,$A19,'315'!$C$14:$C$97)</f>
        <v/>
      </c>
      <c r="O19" s="59">
        <f>SUMIF('316'!$A$14:$A$98,$A19,'316'!$C$14:$C$98)</f>
        <v/>
      </c>
    </row>
    <row customHeight="1" ht="76.5" r="20" s="43" spans="1:23">
      <c r="A20" s="20" t="s">
        <v>53</v>
      </c>
      <c r="B20" s="28" t="s">
        <v>54</v>
      </c>
      <c r="C20" s="20">
        <f>K20</f>
        <v/>
      </c>
      <c r="D20" s="20" t="s">
        <v>21</v>
      </c>
      <c r="E20" s="25" t="n"/>
      <c r="F20" s="25">
        <f>C20*E20</f>
        <v/>
      </c>
      <c r="G20" s="26" t="s">
        <v>55</v>
      </c>
      <c r="H20" s="20" t="n"/>
      <c r="I20" s="20" t="n"/>
      <c r="K20">
        <f>SUM(L20:O20)</f>
        <v/>
      </c>
      <c r="L20" s="59">
        <f>SUMIF('025'!$A$14:$A$75,$A20,'025'!$C$14:$C$75)</f>
        <v/>
      </c>
      <c r="M20" s="59">
        <f>SUMIF('133'!$A$14:$A$48,$A20,'133'!$C$14:$C$48)</f>
        <v/>
      </c>
      <c r="N20" s="59">
        <f>SUMIF('315'!$A$14:$A$97,$A20,'315'!$C$14:$C$97)</f>
        <v/>
      </c>
      <c r="O20" s="59">
        <f>SUMIF('316'!$A$14:$A$98,$A20,'316'!$C$14:$C$98)</f>
        <v/>
      </c>
    </row>
    <row customHeight="1" ht="38.25" r="21" s="43" spans="1:23">
      <c r="A21" s="20" t="s">
        <v>56</v>
      </c>
      <c r="B21" s="28" t="s">
        <v>57</v>
      </c>
      <c r="C21" s="20">
        <f>K21</f>
        <v/>
      </c>
      <c r="D21" s="20" t="s">
        <v>21</v>
      </c>
      <c r="E21" s="25" t="n"/>
      <c r="F21" s="25">
        <f>C21*E21</f>
        <v/>
      </c>
      <c r="G21" s="26" t="s">
        <v>58</v>
      </c>
      <c r="H21" s="20" t="n"/>
      <c r="I21" s="20" t="n"/>
      <c r="K21">
        <f>SUM(L21:O21)</f>
        <v/>
      </c>
      <c r="L21" s="59">
        <f>SUMIF('025'!$A$14:$A$75,$A21,'025'!$C$14:$C$75)</f>
        <v/>
      </c>
      <c r="M21" s="59">
        <f>SUMIF('133'!$A$14:$A$48,$A21,'133'!$C$14:$C$48)</f>
        <v/>
      </c>
      <c r="N21" s="59">
        <f>SUMIF('315'!$A$14:$A$97,$A21,'315'!$C$14:$C$97)</f>
        <v/>
      </c>
      <c r="O21" s="59">
        <f>SUMIF('316'!$A$14:$A$98,$A21,'316'!$C$14:$C$98)</f>
        <v/>
      </c>
    </row>
    <row customHeight="1" ht="63.75" r="22" s="43" spans="1:23">
      <c r="A22" s="20" t="s">
        <v>59</v>
      </c>
      <c r="B22" s="28" t="s">
        <v>60</v>
      </c>
      <c r="C22" s="20">
        <f>K22</f>
        <v/>
      </c>
      <c r="D22" s="20" t="s">
        <v>21</v>
      </c>
      <c r="E22" s="25" t="n"/>
      <c r="F22" s="25">
        <f>C22*E22</f>
        <v/>
      </c>
      <c r="G22" s="26" t="s">
        <v>61</v>
      </c>
      <c r="H22" s="20" t="n"/>
      <c r="I22" s="20" t="n"/>
      <c r="K22">
        <f>SUM(L22:O22)</f>
        <v/>
      </c>
      <c r="L22" s="59">
        <f>SUMIF('025'!$A$14:$A$75,$A22,'025'!$C$14:$C$75)</f>
        <v/>
      </c>
      <c r="M22" s="59">
        <f>SUMIF('133'!$A$14:$A$48,$A22,'133'!$C$14:$C$48)</f>
        <v/>
      </c>
      <c r="N22" s="59">
        <f>SUMIF('315'!$A$14:$A$97,$A22,'315'!$C$14:$C$97)</f>
        <v/>
      </c>
      <c r="O22" s="59">
        <f>SUMIF('316'!$A$14:$A$98,$A22,'316'!$C$14:$C$98)</f>
        <v/>
      </c>
    </row>
    <row customHeight="1" ht="63.75" r="23" s="43" spans="1:23">
      <c r="A23" s="20" t="s">
        <v>62</v>
      </c>
      <c r="B23" s="28" t="s">
        <v>63</v>
      </c>
      <c r="C23" s="20">
        <f>K23</f>
        <v/>
      </c>
      <c r="D23" s="20" t="s">
        <v>21</v>
      </c>
      <c r="E23" s="25" t="n"/>
      <c r="F23" s="25">
        <f>C23*E23</f>
        <v/>
      </c>
      <c r="G23" s="26" t="s">
        <v>64</v>
      </c>
      <c r="H23" s="20" t="n"/>
      <c r="I23" s="20" t="n"/>
      <c r="K23">
        <f>SUM(L23:O23)</f>
        <v/>
      </c>
      <c r="L23" s="59">
        <f>SUMIF('025'!$A$14:$A$75,$A23,'025'!$C$14:$C$75)</f>
        <v/>
      </c>
      <c r="M23" s="59">
        <f>SUMIF('133'!$A$14:$A$48,$A23,'133'!$C$14:$C$48)</f>
        <v/>
      </c>
      <c r="N23" s="59">
        <f>SUMIF('315'!$A$14:$A$97,$A23,'315'!$C$14:$C$97)</f>
        <v/>
      </c>
      <c r="O23" s="59">
        <f>SUMIF('316'!$A$14:$A$98,$A23,'316'!$C$14:$C$98)</f>
        <v/>
      </c>
    </row>
    <row customHeight="1" ht="102" r="24" s="43" spans="1:23">
      <c r="A24" s="20" t="s">
        <v>65</v>
      </c>
      <c r="B24" s="28" t="s">
        <v>66</v>
      </c>
      <c r="C24" s="20">
        <f>K24</f>
        <v/>
      </c>
      <c r="D24" s="20" t="s">
        <v>21</v>
      </c>
      <c r="E24" s="25" t="n"/>
      <c r="F24" s="25">
        <f>C24*E24</f>
        <v/>
      </c>
      <c r="G24" s="26" t="s">
        <v>67</v>
      </c>
      <c r="H24" s="20" t="n"/>
      <c r="I24" s="20" t="n"/>
      <c r="K24">
        <f>SUM(L24:O24)</f>
        <v/>
      </c>
      <c r="L24" s="59">
        <f>SUMIF('025'!$A$14:$A$75,$A24,'025'!$C$14:$C$75)</f>
        <v/>
      </c>
      <c r="M24" s="59">
        <f>SUMIF('133'!$A$14:$A$48,$A24,'133'!$C$14:$C$48)</f>
        <v/>
      </c>
      <c r="N24" s="59">
        <f>SUMIF('315'!$A$14:$A$97,$A24,'315'!$C$14:$C$97)</f>
        <v/>
      </c>
      <c r="O24" s="59">
        <f>SUMIF('316'!$A$14:$A$98,$A24,'316'!$C$14:$C$98)</f>
        <v/>
      </c>
    </row>
    <row customHeight="1" ht="102" r="25" s="43" spans="1:23">
      <c r="A25" s="20" t="s">
        <v>68</v>
      </c>
      <c r="B25" s="28" t="s">
        <v>69</v>
      </c>
      <c r="C25" s="20">
        <f>K25</f>
        <v/>
      </c>
      <c r="D25" s="20" t="s">
        <v>21</v>
      </c>
      <c r="E25" s="25" t="n"/>
      <c r="F25" s="25">
        <f>C25*E25</f>
        <v/>
      </c>
      <c r="G25" s="26" t="s">
        <v>70</v>
      </c>
      <c r="H25" s="20" t="n"/>
      <c r="I25" s="20" t="n"/>
      <c r="K25">
        <f>SUM(L25:O25)</f>
        <v/>
      </c>
      <c r="L25" s="59">
        <f>SUMIF('025'!$A$14:$A$75,$A25,'025'!$C$14:$C$75)</f>
        <v/>
      </c>
      <c r="M25" s="59">
        <f>SUMIF('133'!$A$14:$A$48,$A25,'133'!$C$14:$C$48)</f>
        <v/>
      </c>
      <c r="N25" s="59">
        <f>SUMIF('315'!$A$14:$A$97,$A25,'315'!$C$14:$C$97)</f>
        <v/>
      </c>
      <c r="O25" s="59">
        <f>SUMIF('316'!$A$14:$A$98,$A25,'316'!$C$14:$C$98)</f>
        <v/>
      </c>
    </row>
    <row customHeight="1" ht="51" r="26" s="43" spans="1:23">
      <c r="A26" s="20" t="s">
        <v>71</v>
      </c>
      <c r="B26" s="28" t="s">
        <v>72</v>
      </c>
      <c r="C26" s="20">
        <f>K26</f>
        <v/>
      </c>
      <c r="D26" s="20" t="s">
        <v>21</v>
      </c>
      <c r="E26" s="25" t="n"/>
      <c r="F26" s="25">
        <f>C26*E26</f>
        <v/>
      </c>
      <c r="G26" s="26" t="s">
        <v>73</v>
      </c>
      <c r="H26" s="20" t="n"/>
      <c r="I26" s="20" t="n"/>
      <c r="K26">
        <f>SUM(L26:O26)</f>
        <v/>
      </c>
      <c r="L26" s="59">
        <f>SUMIF('025'!$A$14:$A$75,$A26,'025'!$C$14:$C$75)</f>
        <v/>
      </c>
      <c r="M26" s="59">
        <f>SUMIF('133'!$A$14:$A$48,$A26,'133'!$C$14:$C$48)</f>
        <v/>
      </c>
      <c r="N26" s="59">
        <f>SUMIF('315'!$A$14:$A$97,$A26,'315'!$C$14:$C$97)</f>
        <v/>
      </c>
      <c r="O26" s="59">
        <f>SUMIF('316'!$A$14:$A$98,$A26,'316'!$C$14:$C$98)</f>
        <v/>
      </c>
    </row>
    <row customHeight="1" ht="51" r="27" s="43" spans="1:23">
      <c r="A27" s="20" t="s">
        <v>74</v>
      </c>
      <c r="B27" s="28" t="s">
        <v>75</v>
      </c>
      <c r="C27" s="20">
        <f>K27</f>
        <v/>
      </c>
      <c r="D27" s="20" t="s">
        <v>21</v>
      </c>
      <c r="E27" s="25" t="n"/>
      <c r="F27" s="25">
        <f>C27*E27</f>
        <v/>
      </c>
      <c r="G27" s="26" t="s">
        <v>76</v>
      </c>
      <c r="H27" s="20" t="n"/>
      <c r="I27" s="20" t="n"/>
      <c r="K27">
        <f>SUM(L27:O27)</f>
        <v/>
      </c>
      <c r="L27" s="59">
        <f>SUMIF('025'!$A$14:$A$75,$A27,'025'!$C$14:$C$75)</f>
        <v/>
      </c>
      <c r="M27" s="59">
        <f>SUMIF('133'!$A$14:$A$48,$A27,'133'!$C$14:$C$48)</f>
        <v/>
      </c>
      <c r="N27" s="59">
        <f>SUMIF('315'!$A$14:$A$97,$A27,'315'!$C$14:$C$97)</f>
        <v/>
      </c>
      <c r="O27" s="59">
        <f>SUMIF('316'!$A$14:$A$98,$A27,'316'!$C$14:$C$98)</f>
        <v/>
      </c>
    </row>
    <row r="28" spans="1:23">
      <c r="A28" s="20" t="s">
        <v>77</v>
      </c>
      <c r="B28" s="28" t="s">
        <v>78</v>
      </c>
      <c r="C28" s="20">
        <f>K28</f>
        <v/>
      </c>
      <c r="D28" s="20" t="s">
        <v>21</v>
      </c>
      <c r="E28" s="25" t="n"/>
      <c r="F28" s="25">
        <f>C28*E28</f>
        <v/>
      </c>
      <c r="G28" s="26" t="n"/>
      <c r="H28" s="20" t="n"/>
      <c r="I28" s="20" t="n"/>
      <c r="K28">
        <f>SUM(L28:O28)</f>
        <v/>
      </c>
      <c r="L28" s="59">
        <f>SUMIF('025'!$A$14:$A$75,$A28,'025'!$C$14:$C$75)</f>
        <v/>
      </c>
      <c r="M28" s="59">
        <f>SUMIF('133'!$A$14:$A$48,$A28,'133'!$C$14:$C$48)</f>
        <v/>
      </c>
      <c r="N28" s="59">
        <f>SUMIF('315'!$A$14:$A$97,$A28,'315'!$C$14:$C$97)</f>
        <v/>
      </c>
      <c r="O28" s="59">
        <f>SUMIF('316'!$A$14:$A$98,$A28,'316'!$C$14:$C$98)</f>
        <v/>
      </c>
    </row>
    <row r="29" spans="1:23">
      <c r="A29" s="20" t="s">
        <v>79</v>
      </c>
      <c r="B29" s="28" t="s">
        <v>80</v>
      </c>
      <c r="C29" s="20">
        <f>K29</f>
        <v/>
      </c>
      <c r="D29" s="20" t="s">
        <v>21</v>
      </c>
      <c r="E29" s="25" t="n"/>
      <c r="F29" s="25">
        <f>C29*E29</f>
        <v/>
      </c>
      <c r="G29" s="26" t="n"/>
      <c r="H29" s="20" t="n"/>
      <c r="I29" s="20" t="n"/>
      <c r="K29">
        <f>SUM(L29:O29)</f>
        <v/>
      </c>
      <c r="L29" s="59">
        <f>SUMIF('025'!$A$14:$A$75,$A29,'025'!$C$14:$C$75)</f>
        <v/>
      </c>
      <c r="M29" s="59">
        <f>SUMIF('133'!$A$14:$A$48,$A29,'133'!$C$14:$C$48)</f>
        <v/>
      </c>
      <c r="N29" s="59">
        <f>SUMIF('315'!$A$14:$A$97,$A29,'315'!$C$14:$C$97)</f>
        <v/>
      </c>
      <c r="O29" s="59">
        <f>SUMIF('316'!$A$14:$A$98,$A29,'316'!$C$14:$C$98)</f>
        <v/>
      </c>
    </row>
    <row customHeight="1" ht="25.5" r="30" s="43" spans="1:23">
      <c r="A30" s="20" t="s">
        <v>81</v>
      </c>
      <c r="B30" s="28" t="s">
        <v>82</v>
      </c>
      <c r="C30" s="20">
        <f>K30</f>
        <v/>
      </c>
      <c r="D30" s="20" t="s">
        <v>21</v>
      </c>
      <c r="E30" s="25" t="n"/>
      <c r="F30" s="25">
        <f>C30*E30</f>
        <v/>
      </c>
      <c r="G30" s="26" t="s">
        <v>83</v>
      </c>
      <c r="H30" s="20" t="n"/>
      <c r="I30" s="20" t="n"/>
      <c r="K30">
        <f>SUM(L30:O30)</f>
        <v/>
      </c>
      <c r="L30" s="59">
        <f>SUMIF('025'!$A$14:$A$75,$A30,'025'!$C$14:$C$75)</f>
        <v/>
      </c>
      <c r="M30" s="59">
        <f>SUMIF('133'!$A$14:$A$48,$A30,'133'!$C$14:$C$48)</f>
        <v/>
      </c>
      <c r="N30" s="59">
        <f>SUMIF('315'!$A$14:$A$97,$A30,'315'!$C$14:$C$97)</f>
        <v/>
      </c>
      <c r="O30" s="59">
        <f>SUMIF('316'!$A$14:$A$98,$A30,'316'!$C$14:$C$98)</f>
        <v/>
      </c>
    </row>
    <row customHeight="1" ht="25.5" r="31" s="43" spans="1:23">
      <c r="A31" s="20" t="s">
        <v>84</v>
      </c>
      <c r="B31" s="28" t="s">
        <v>85</v>
      </c>
      <c r="C31" s="20">
        <f>K31</f>
        <v/>
      </c>
      <c r="D31" s="20" t="s">
        <v>21</v>
      </c>
      <c r="E31" s="25" t="n"/>
      <c r="F31" s="25">
        <f>C31*E31</f>
        <v/>
      </c>
      <c r="G31" s="26" t="s">
        <v>86</v>
      </c>
      <c r="H31" s="20" t="n"/>
      <c r="I31" s="20" t="n"/>
      <c r="K31">
        <f>SUM(L31:O31)</f>
        <v/>
      </c>
      <c r="L31" s="59">
        <f>SUMIF('025'!$A$14:$A$75,$A31,'025'!$C$14:$C$75)</f>
        <v/>
      </c>
      <c r="M31" s="59">
        <f>SUMIF('133'!$A$14:$A$48,$A31,'133'!$C$14:$C$48)</f>
        <v/>
      </c>
      <c r="N31" s="59">
        <f>SUMIF('315'!$A$14:$A$97,$A31,'315'!$C$14:$C$97)</f>
        <v/>
      </c>
      <c r="O31" s="59">
        <f>SUMIF('316'!$A$14:$A$98,$A31,'316'!$C$14:$C$98)</f>
        <v/>
      </c>
    </row>
    <row customHeight="1" ht="89.25" r="32" s="43" spans="1:23">
      <c r="A32" s="20" t="s">
        <v>87</v>
      </c>
      <c r="B32" s="28" t="s">
        <v>88</v>
      </c>
      <c r="C32" s="20">
        <f>K32</f>
        <v/>
      </c>
      <c r="D32" s="20" t="s">
        <v>21</v>
      </c>
      <c r="E32" s="25" t="n"/>
      <c r="F32" s="25">
        <f>C32*E32</f>
        <v/>
      </c>
      <c r="G32" s="26" t="s">
        <v>89</v>
      </c>
      <c r="H32" s="20" t="n"/>
      <c r="I32" s="20" t="n"/>
      <c r="K32">
        <f>SUM(L32:O32)</f>
        <v/>
      </c>
      <c r="L32" s="59">
        <f>SUMIF('025'!$A$14:$A$75,$A32,'025'!$C$14:$C$75)</f>
        <v/>
      </c>
      <c r="M32" s="59">
        <f>SUMIF('133'!$A$14:$A$48,$A32,'133'!$C$14:$C$48)</f>
        <v/>
      </c>
      <c r="N32" s="59">
        <f>SUMIF('315'!$A$14:$A$97,$A32,'315'!$C$14:$C$97)</f>
        <v/>
      </c>
      <c r="O32" s="59">
        <f>SUMIF('316'!$A$14:$A$98,$A32,'316'!$C$14:$C$98)</f>
        <v/>
      </c>
    </row>
    <row customHeight="1" ht="51" r="33" s="43" spans="1:23">
      <c r="A33" s="20" t="s">
        <v>90</v>
      </c>
      <c r="B33" s="28" t="s">
        <v>91</v>
      </c>
      <c r="C33" s="20">
        <f>K33</f>
        <v/>
      </c>
      <c r="D33" s="20" t="s">
        <v>21</v>
      </c>
      <c r="E33" s="25" t="n"/>
      <c r="F33" s="25">
        <f>C33*E33</f>
        <v/>
      </c>
      <c r="G33" s="26" t="s">
        <v>92</v>
      </c>
      <c r="H33" s="20" t="n"/>
      <c r="I33" s="20" t="n"/>
      <c r="K33">
        <f>SUM(L33:O33)</f>
        <v/>
      </c>
      <c r="L33" s="59">
        <f>SUMIF('025'!$A$14:$A$75,$A33,'025'!$C$14:$C$75)</f>
        <v/>
      </c>
      <c r="M33" s="59">
        <f>SUMIF('133'!$A$14:$A$48,$A33,'133'!$C$14:$C$48)</f>
        <v/>
      </c>
      <c r="N33" s="59">
        <f>SUMIF('315'!$A$14:$A$97,$A33,'315'!$C$14:$C$97)</f>
        <v/>
      </c>
      <c r="O33" s="59">
        <f>SUMIF('316'!$A$14:$A$98,$A33,'316'!$C$14:$C$98)</f>
        <v/>
      </c>
    </row>
    <row customHeight="1" ht="38.25" r="34" s="43" spans="1:23">
      <c r="A34" s="20" t="s">
        <v>93</v>
      </c>
      <c r="B34" s="28" t="s">
        <v>94</v>
      </c>
      <c r="C34" s="20">
        <f>K34</f>
        <v/>
      </c>
      <c r="D34" s="20" t="s">
        <v>21</v>
      </c>
      <c r="E34" s="25" t="n"/>
      <c r="F34" s="25">
        <f>C34*E34</f>
        <v/>
      </c>
      <c r="G34" s="26" t="s">
        <v>95</v>
      </c>
      <c r="H34" s="20" t="n"/>
      <c r="I34" s="20" t="n"/>
      <c r="K34">
        <f>SUM(L34:O34)</f>
        <v/>
      </c>
      <c r="L34" s="59">
        <f>SUMIF('025'!$A$14:$A$75,$A34,'025'!$C$14:$C$75)</f>
        <v/>
      </c>
      <c r="M34" s="59">
        <f>SUMIF('133'!$A$14:$A$48,$A34,'133'!$C$14:$C$48)</f>
        <v/>
      </c>
      <c r="N34" s="59">
        <f>SUMIF('315'!$A$14:$A$97,$A34,'315'!$C$14:$C$97)</f>
        <v/>
      </c>
      <c r="O34" s="59">
        <f>SUMIF('316'!$A$14:$A$98,$A34,'316'!$C$14:$C$98)</f>
        <v/>
      </c>
    </row>
    <row customHeight="1" ht="25.5" r="35" s="43" spans="1:23">
      <c r="A35" s="20" t="s">
        <v>96</v>
      </c>
      <c r="B35" s="28" t="s">
        <v>97</v>
      </c>
      <c r="C35" s="20">
        <f>K35</f>
        <v/>
      </c>
      <c r="D35" s="20" t="s">
        <v>98</v>
      </c>
      <c r="E35" s="25" t="n"/>
      <c r="F35" s="25">
        <f>C35*E35</f>
        <v/>
      </c>
      <c r="G35" s="26" t="s">
        <v>99</v>
      </c>
      <c r="H35" s="20" t="n"/>
      <c r="I35" s="20" t="n"/>
      <c r="K35">
        <f>SUM(L35:O35)</f>
        <v/>
      </c>
      <c r="L35" s="59">
        <f>SUMIF('025'!$A$14:$A$75,$A35,'025'!$C$14:$C$75)</f>
        <v/>
      </c>
      <c r="M35" s="59">
        <f>SUMIF('133'!$A$14:$A$48,$A35,'133'!$C$14:$C$48)</f>
        <v/>
      </c>
      <c r="N35" s="59">
        <f>SUMIF('315'!$A$14:$A$97,$A35,'315'!$C$14:$C$97)</f>
        <v/>
      </c>
      <c r="O35" s="59">
        <f>SUMIF('316'!$A$14:$A$98,$A35,'316'!$C$14:$C$98)</f>
        <v/>
      </c>
    </row>
    <row r="36" spans="1:23">
      <c r="A36" s="20" t="s">
        <v>100</v>
      </c>
      <c r="B36" s="28" t="s">
        <v>101</v>
      </c>
      <c r="C36" s="20">
        <f>K36</f>
        <v/>
      </c>
      <c r="D36" s="20" t="s">
        <v>102</v>
      </c>
      <c r="E36" s="25" t="n"/>
      <c r="F36" s="25">
        <f>C36*E36</f>
        <v/>
      </c>
      <c r="G36" s="26" t="n"/>
      <c r="H36" s="20" t="n"/>
      <c r="I36" s="20" t="n"/>
      <c r="K36">
        <f>SUM(L36:O36)</f>
        <v/>
      </c>
      <c r="L36" s="59">
        <f>SUMIF('025'!$A$14:$A$75,$A36,'025'!$C$14:$C$75)</f>
        <v/>
      </c>
      <c r="M36" s="59">
        <f>SUMIF('133'!$A$14:$A$48,$A36,'133'!$C$14:$C$48)</f>
        <v/>
      </c>
      <c r="N36" s="59">
        <f>SUMIF('315'!$A$14:$A$97,$A36,'315'!$C$14:$C$97)</f>
        <v/>
      </c>
      <c r="O36" s="59">
        <f>SUMIF('316'!$A$14:$A$98,$A36,'316'!$C$14:$C$98)</f>
        <v/>
      </c>
    </row>
    <row r="37" spans="1:23">
      <c r="A37" s="20" t="s">
        <v>103</v>
      </c>
      <c r="B37" s="28" t="s">
        <v>104</v>
      </c>
      <c r="C37" s="20">
        <f>K37</f>
        <v/>
      </c>
      <c r="D37" s="20" t="s">
        <v>102</v>
      </c>
      <c r="E37" s="25" t="n"/>
      <c r="F37" s="25">
        <f>C37*E37</f>
        <v/>
      </c>
      <c r="G37" s="26" t="n"/>
      <c r="H37" s="20" t="n"/>
      <c r="I37" s="20" t="n"/>
      <c r="K37">
        <f>SUM(L37:O37)</f>
        <v/>
      </c>
      <c r="L37" s="59">
        <f>SUMIF('025'!$A$14:$A$75,$A37,'025'!$C$14:$C$75)</f>
        <v/>
      </c>
      <c r="M37" s="59">
        <f>SUMIF('133'!$A$14:$A$48,$A37,'133'!$C$14:$C$48)</f>
        <v/>
      </c>
      <c r="N37" s="59">
        <f>SUMIF('315'!$A$14:$A$97,$A37,'315'!$C$14:$C$97)</f>
        <v/>
      </c>
      <c r="O37" s="59">
        <f>SUMIF('316'!$A$14:$A$98,$A37,'316'!$C$14:$C$98)</f>
        <v/>
      </c>
    </row>
    <row r="38" spans="1:23">
      <c r="A38" s="20" t="s">
        <v>105</v>
      </c>
      <c r="B38" s="28" t="s">
        <v>106</v>
      </c>
      <c r="C38" s="20">
        <f>K38</f>
        <v/>
      </c>
      <c r="D38" s="20" t="s">
        <v>102</v>
      </c>
      <c r="E38" s="25" t="n"/>
      <c r="F38" s="25">
        <f>C38*E38</f>
        <v/>
      </c>
      <c r="G38" s="26" t="n"/>
      <c r="H38" s="20" t="n"/>
      <c r="I38" s="20" t="n"/>
      <c r="K38">
        <f>SUM(L38:O38)</f>
        <v/>
      </c>
      <c r="L38" s="59">
        <f>SUMIF('025'!$A$14:$A$75,$A38,'025'!$C$14:$C$75)</f>
        <v/>
      </c>
      <c r="M38" s="59">
        <f>SUMIF('133'!$A$14:$A$48,$A38,'133'!$C$14:$C$48)</f>
        <v/>
      </c>
      <c r="N38" s="59">
        <f>SUMIF('315'!$A$14:$A$97,$A38,'315'!$C$14:$C$97)</f>
        <v/>
      </c>
      <c r="O38" s="59">
        <f>SUMIF('316'!$A$14:$A$98,$A38,'316'!$C$14:$C$98)</f>
        <v/>
      </c>
    </row>
    <row r="39" spans="1:23">
      <c r="A39" s="20" t="s">
        <v>107</v>
      </c>
      <c r="B39" s="28" t="s">
        <v>108</v>
      </c>
      <c r="C39" s="20">
        <f>K39</f>
        <v/>
      </c>
      <c r="D39" s="20" t="s">
        <v>102</v>
      </c>
      <c r="E39" s="25" t="n"/>
      <c r="F39" s="25">
        <f>C39*E39</f>
        <v/>
      </c>
      <c r="G39" s="26" t="n"/>
      <c r="H39" s="20" t="n"/>
      <c r="I39" s="20" t="n"/>
      <c r="K39">
        <f>SUM(L39:O39)</f>
        <v/>
      </c>
      <c r="L39" s="59">
        <f>SUMIF('025'!$A$14:$A$75,$A39,'025'!$C$14:$C$75)</f>
        <v/>
      </c>
      <c r="M39" s="59">
        <f>SUMIF('133'!$A$14:$A$48,$A39,'133'!$C$14:$C$48)</f>
        <v/>
      </c>
      <c r="N39" s="59">
        <f>SUMIF('315'!$A$14:$A$97,$A39,'315'!$C$14:$C$97)</f>
        <v/>
      </c>
      <c r="O39" s="59">
        <f>SUMIF('316'!$A$14:$A$98,$A39,'316'!$C$14:$C$98)</f>
        <v/>
      </c>
    </row>
    <row r="40" spans="1:23">
      <c r="A40" s="20" t="s">
        <v>109</v>
      </c>
      <c r="B40" s="28" t="s">
        <v>110</v>
      </c>
      <c r="C40" s="20">
        <f>K40</f>
        <v/>
      </c>
      <c r="D40" s="20" t="s">
        <v>102</v>
      </c>
      <c r="E40" s="25" t="n"/>
      <c r="F40" s="25">
        <f>C40*E40</f>
        <v/>
      </c>
      <c r="G40" s="26" t="n"/>
      <c r="H40" s="20" t="n"/>
      <c r="I40" s="20" t="n"/>
      <c r="K40">
        <f>SUM(L40:O40)</f>
        <v/>
      </c>
      <c r="L40" s="59">
        <f>SUMIF('025'!$A$14:$A$75,$A40,'025'!$C$14:$C$75)</f>
        <v/>
      </c>
      <c r="M40" s="59">
        <f>SUMIF('133'!$A$14:$A$48,$A40,'133'!$C$14:$C$48)</f>
        <v/>
      </c>
      <c r="N40" s="59">
        <f>SUMIF('315'!$A$14:$A$97,$A40,'315'!$C$14:$C$97)</f>
        <v/>
      </c>
      <c r="O40" s="59">
        <f>SUMIF('316'!$A$14:$A$98,$A40,'316'!$C$14:$C$98)</f>
        <v/>
      </c>
    </row>
    <row r="41" spans="1:23">
      <c r="A41" s="20" t="s">
        <v>111</v>
      </c>
      <c r="B41" s="28" t="s">
        <v>112</v>
      </c>
      <c r="C41" s="20">
        <f>K41</f>
        <v/>
      </c>
      <c r="D41" s="20" t="s">
        <v>102</v>
      </c>
      <c r="E41" s="25" t="n"/>
      <c r="F41" s="25">
        <f>C41*E41</f>
        <v/>
      </c>
      <c r="G41" s="26" t="n"/>
      <c r="H41" s="20" t="n"/>
      <c r="I41" s="20" t="n"/>
      <c r="K41">
        <f>SUM(L41:O41)</f>
        <v/>
      </c>
      <c r="L41" s="59">
        <f>SUMIF('025'!$A$14:$A$75,$A41,'025'!$C$14:$C$75)</f>
        <v/>
      </c>
      <c r="M41" s="59">
        <f>SUMIF('133'!$A$14:$A$48,$A41,'133'!$C$14:$C$48)</f>
        <v/>
      </c>
      <c r="N41" s="59">
        <f>SUMIF('315'!$A$14:$A$97,$A41,'315'!$C$14:$C$97)</f>
        <v/>
      </c>
      <c r="O41" s="59">
        <f>SUMIF('316'!$A$14:$A$98,$A41,'316'!$C$14:$C$98)</f>
        <v/>
      </c>
    </row>
    <row r="42" spans="1:23">
      <c r="A42" s="20" t="s">
        <v>113</v>
      </c>
      <c r="B42" s="28" t="s">
        <v>114</v>
      </c>
      <c r="C42" s="20">
        <f>K42</f>
        <v/>
      </c>
      <c r="D42" s="20" t="s">
        <v>102</v>
      </c>
      <c r="E42" s="25" t="n"/>
      <c r="F42" s="25">
        <f>C42*E42</f>
        <v/>
      </c>
      <c r="G42" s="26" t="n"/>
      <c r="H42" s="20" t="n"/>
      <c r="I42" s="20" t="n"/>
      <c r="K42">
        <f>SUM(L42:O42)</f>
        <v/>
      </c>
      <c r="L42" s="59">
        <f>SUMIF('025'!$A$14:$A$75,$A42,'025'!$C$14:$C$75)</f>
        <v/>
      </c>
      <c r="M42" s="59">
        <f>SUMIF('133'!$A$14:$A$48,$A42,'133'!$C$14:$C$48)</f>
        <v/>
      </c>
      <c r="N42" s="59">
        <f>SUMIF('315'!$A$14:$A$97,$A42,'315'!$C$14:$C$97)</f>
        <v/>
      </c>
      <c r="O42" s="59">
        <f>SUMIF('316'!$A$14:$A$98,$A42,'316'!$C$14:$C$98)</f>
        <v/>
      </c>
    </row>
    <row r="43" spans="1:23">
      <c r="A43" s="20" t="s">
        <v>115</v>
      </c>
      <c r="B43" s="28" t="s">
        <v>116</v>
      </c>
      <c r="C43" s="20">
        <f>K43</f>
        <v/>
      </c>
      <c r="D43" s="20" t="s">
        <v>102</v>
      </c>
      <c r="E43" s="25" t="n"/>
      <c r="F43" s="25">
        <f>C43*E43</f>
        <v/>
      </c>
      <c r="G43" s="26" t="n"/>
      <c r="H43" s="20" t="n"/>
      <c r="I43" s="20" t="n"/>
      <c r="K43">
        <f>SUM(L43:O43)</f>
        <v/>
      </c>
      <c r="L43" s="59">
        <f>SUMIF('025'!$A$14:$A$75,$A43,'025'!$C$14:$C$75)</f>
        <v/>
      </c>
      <c r="M43" s="59">
        <f>SUMIF('133'!$A$14:$A$48,$A43,'133'!$C$14:$C$48)</f>
        <v/>
      </c>
      <c r="N43" s="59">
        <f>SUMIF('315'!$A$14:$A$97,$A43,'315'!$C$14:$C$97)</f>
        <v/>
      </c>
      <c r="O43" s="59">
        <f>SUMIF('316'!$A$14:$A$98,$A43,'316'!$C$14:$C$98)</f>
        <v/>
      </c>
    </row>
    <row r="44" spans="1:23">
      <c r="A44" s="20" t="s">
        <v>117</v>
      </c>
      <c r="B44" s="28" t="s">
        <v>118</v>
      </c>
      <c r="C44" s="20">
        <f>K44</f>
        <v/>
      </c>
      <c r="D44" s="20" t="s">
        <v>102</v>
      </c>
      <c r="E44" s="25" t="n"/>
      <c r="F44" s="25">
        <f>C44*E44</f>
        <v/>
      </c>
      <c r="G44" s="26" t="n"/>
      <c r="H44" s="20" t="n"/>
      <c r="I44" s="20" t="n"/>
      <c r="K44">
        <f>SUM(L44:O44)</f>
        <v/>
      </c>
      <c r="L44" s="59">
        <f>SUMIF('025'!$A$14:$A$75,$A44,'025'!$C$14:$C$75)</f>
        <v/>
      </c>
      <c r="M44" s="59">
        <f>SUMIF('133'!$A$14:$A$48,$A44,'133'!$C$14:$C$48)</f>
        <v/>
      </c>
      <c r="N44" s="59">
        <f>SUMIF('315'!$A$14:$A$97,$A44,'315'!$C$14:$C$97)</f>
        <v/>
      </c>
      <c r="O44" s="59">
        <f>SUMIF('316'!$A$14:$A$98,$A44,'316'!$C$14:$C$98)</f>
        <v/>
      </c>
    </row>
    <row customHeight="1" ht="51" r="45" s="43" spans="1:23">
      <c r="A45" s="20" t="s">
        <v>119</v>
      </c>
      <c r="B45" s="28" t="s">
        <v>120</v>
      </c>
      <c r="C45" s="20">
        <f>K45</f>
        <v/>
      </c>
      <c r="D45" s="20" t="s">
        <v>121</v>
      </c>
      <c r="E45" s="25" t="n"/>
      <c r="F45" s="25">
        <f>C45*E45</f>
        <v/>
      </c>
      <c r="G45" s="26" t="s">
        <v>122</v>
      </c>
      <c r="H45" s="20" t="n"/>
      <c r="I45" s="20" t="n"/>
      <c r="K45">
        <f>SUM(L45:O45)</f>
        <v/>
      </c>
      <c r="L45" s="59">
        <f>SUMIF('025'!$A$14:$A$75,$A45,'025'!$C$14:$C$75)</f>
        <v/>
      </c>
      <c r="M45" s="59">
        <f>SUMIF('133'!$A$14:$A$48,$A45,'133'!$C$14:$C$48)</f>
        <v/>
      </c>
      <c r="N45" s="59">
        <f>SUMIF('315'!$A$14:$A$97,$A45,'315'!$C$14:$C$97)</f>
        <v/>
      </c>
      <c r="O45" s="59">
        <f>SUMIF('316'!$A$14:$A$98,$A45,'316'!$C$14:$C$98)</f>
        <v/>
      </c>
    </row>
    <row customHeight="1" ht="16.5" r="46" s="43" spans="1:23">
      <c r="A46" s="60" t="n"/>
      <c r="B46" s="6" t="n"/>
      <c r="C46" s="7" t="n"/>
      <c r="D46" s="7" t="n"/>
      <c r="E46" s="64" t="n"/>
      <c r="F46" s="64" t="n"/>
      <c r="G46" s="65" t="n"/>
    </row>
    <row customHeight="1" ht="16.5" r="47" s="43" spans="1:23">
      <c r="A47" s="60" t="n"/>
      <c r="B47" s="6" t="n"/>
      <c r="C47" s="7" t="n"/>
      <c r="D47" s="7" t="n"/>
      <c r="E47" s="64" t="n"/>
      <c r="F47" s="64" t="n"/>
      <c r="G47" s="65" t="n"/>
    </row>
    <row customHeight="1" ht="16.5" r="48" s="43" spans="1:23">
      <c r="A48" s="60" t="n"/>
      <c r="B48" s="6" t="n"/>
      <c r="C48" s="7" t="n"/>
      <c r="D48" s="7" t="n"/>
      <c r="E48" s="64" t="n"/>
      <c r="F48" s="64" t="n"/>
      <c r="G48" s="65" t="n"/>
      <c r="L48" s="67">
        <f>SUMPRODUCT($E9:$E47,L9:L47)</f>
        <v/>
      </c>
      <c r="M48" s="67">
        <f>SUMPRODUCT($E9:$E47,M9:M47)</f>
        <v/>
      </c>
      <c r="N48" s="67">
        <f>SUMPRODUCT($E9:$E47,N9:N47)</f>
        <v/>
      </c>
      <c r="O48" s="67">
        <f>SUMPRODUCT($E9:$E47,O9:O47)</f>
        <v/>
      </c>
    </row>
    <row r="49" spans="1:23">
      <c r="B49" s="63" t="s">
        <v>123</v>
      </c>
      <c r="F49" s="62">
        <f>SUM(F9:F48)</f>
        <v/>
      </c>
    </row>
  </sheetData>
  <pageMargins bottom="0.7480314960629921" footer="0.3149606299212598" header="0.3149606299212598" left="0.2362204724409449" right="0.2362204724409449" top="0.7480314960629921"/>
  <pageSetup fitToHeight="0" horizontalDpi="300" orientation="landscape" paperSize="9" scale="66" verticalDpi="300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F47"/>
  <sheetViews>
    <sheetView topLeftCell="A7" view="pageBreakPreview" workbookViewId="0" zoomScaleNormal="100" zoomScaleSheetLayoutView="100">
      <selection activeCell="C35" sqref="C35"/>
    </sheetView>
  </sheetViews>
  <sheetFormatPr baseColWidth="8" defaultRowHeight="15" outlineLevelCol="0"/>
  <cols>
    <col customWidth="1" max="1" min="1" style="43" width="21.7109375"/>
    <col customWidth="1" max="2" min="2" style="43" width="70.7109375"/>
    <col customWidth="1" max="3" min="3" style="58" width="7.7109375"/>
    <col customWidth="1" max="4" min="4" style="43" width="50.7109375"/>
    <col bestFit="1" customWidth="1" max="5" min="5" style="43" width="18.5703125"/>
    <col customWidth="1" max="6" min="6" style="43" width="13.5703125"/>
  </cols>
  <sheetData>
    <row customHeight="1" ht="15.75" r="1" s="43" spans="1:6" thickTop="1">
      <c r="A1" s="71" t="s">
        <v>0</v>
      </c>
      <c r="B1" s="72">
        <f>SOUHRN!C1</f>
        <v/>
      </c>
      <c r="C1" s="9" t="s">
        <v>124</v>
      </c>
      <c r="D1" s="2" t="n"/>
    </row>
    <row r="2" spans="1:6">
      <c r="A2" s="73" t="s">
        <v>2</v>
      </c>
      <c r="B2" s="44">
        <f>SOUHRN!C2</f>
        <v/>
      </c>
      <c r="C2" s="58" t="n"/>
      <c r="D2" s="78" t="s">
        <v>125</v>
      </c>
    </row>
    <row r="3" spans="1:6">
      <c r="A3" s="73" t="s">
        <v>4</v>
      </c>
      <c r="B3" s="44">
        <f>SOUHRN!C3</f>
        <v/>
      </c>
      <c r="C3" s="58" t="n"/>
    </row>
    <row r="4" spans="1:6">
      <c r="A4" s="73" t="s">
        <v>5</v>
      </c>
      <c r="B4" s="44">
        <f>SOUHRN!C4</f>
        <v/>
      </c>
      <c r="C4" s="58" t="n"/>
    </row>
    <row r="5" spans="1:6">
      <c r="A5" s="73" t="s">
        <v>7</v>
      </c>
      <c r="B5" s="16" t="s">
        <v>126</v>
      </c>
      <c r="C5" s="58" t="n"/>
    </row>
    <row r="6" spans="1:6">
      <c r="A6" s="73" t="s">
        <v>127</v>
      </c>
      <c r="B6" s="16" t="s">
        <v>128</v>
      </c>
      <c r="C6" s="58" t="n"/>
    </row>
    <row r="7" spans="1:6">
      <c r="A7" s="73" t="s">
        <v>129</v>
      </c>
      <c r="B7" s="16" t="s">
        <v>130</v>
      </c>
      <c r="C7" s="58" t="n"/>
    </row>
    <row r="8" spans="1:6">
      <c r="A8" s="73" t="s">
        <v>131</v>
      </c>
      <c r="B8" s="16">
        <f>RIGHT(CELL("filename",A1),LEN(CELL("filename",A1))-FIND("]",CELL("filename",A1)))</f>
        <v/>
      </c>
      <c r="C8" s="58" t="n"/>
    </row>
    <row r="9" spans="1:6">
      <c r="A9" s="73" t="s">
        <v>132</v>
      </c>
      <c r="B9" s="16" t="s">
        <v>133</v>
      </c>
      <c r="C9" s="58" t="n"/>
    </row>
    <row r="10" spans="1:6">
      <c r="A10" s="73" t="s">
        <v>134</v>
      </c>
      <c r="B10" s="16" t="n"/>
      <c r="C10" s="58" t="n"/>
    </row>
    <row customHeight="1" ht="15.75" r="11" s="43" spans="1:6" thickBot="1">
      <c r="A11" s="74" t="s">
        <v>135</v>
      </c>
      <c r="B11" s="45" t="n"/>
      <c r="C11" s="58" t="n"/>
    </row>
    <row r="12" spans="1:6">
      <c r="A12" s="8" t="n"/>
      <c r="B12" s="10" t="n"/>
      <c r="C12" s="57" t="n"/>
      <c r="D12" s="11" t="n"/>
    </row>
    <row customHeight="1" ht="31.5" r="13" s="43" spans="1:6">
      <c r="A13" s="55" t="s">
        <v>9</v>
      </c>
      <c r="B13" s="56" t="s">
        <v>136</v>
      </c>
      <c r="C13" s="4" t="s">
        <v>11</v>
      </c>
      <c r="D13" s="12" t="s">
        <v>12</v>
      </c>
      <c r="E13" s="56" t="s">
        <v>137</v>
      </c>
      <c r="F13" s="56" t="s">
        <v>138</v>
      </c>
    </row>
    <row r="14" spans="1:6">
      <c r="A14" s="46" t="s">
        <v>47</v>
      </c>
      <c r="B14" s="68">
        <f>VLOOKUP(A14,SOUHRN!$A$9:$E$177,2,FALSE)</f>
        <v/>
      </c>
      <c r="C14" s="19" t="n">
        <v>1</v>
      </c>
      <c r="D14" s="30" t="s">
        <v>21</v>
      </c>
      <c r="E14" s="80" t="s"/>
      <c r="F14" s="67">
        <f>C14*E14</f>
        <v/>
      </c>
    </row>
    <row r="15" spans="1:6">
      <c r="A15" s="46" t="s">
        <v>50</v>
      </c>
      <c r="B15" s="68">
        <f>VLOOKUP(A15,SOUHRN!$A$9:$E$177,2,FALSE)</f>
        <v/>
      </c>
      <c r="C15" s="19" t="n">
        <v>1</v>
      </c>
      <c r="D15" s="30" t="s">
        <v>21</v>
      </c>
      <c r="E15" s="80" t="s"/>
      <c r="F15" s="67">
        <f>C15*E15</f>
        <v/>
      </c>
    </row>
    <row r="16" spans="1:6">
      <c r="A16" s="46" t="s">
        <v>84</v>
      </c>
      <c r="B16" s="68">
        <f>VLOOKUP(A16,SOUHRN!$A$9:$E$177,2,FALSE)</f>
        <v/>
      </c>
      <c r="C16" s="19" t="n">
        <v>1</v>
      </c>
      <c r="D16" s="30" t="s">
        <v>21</v>
      </c>
      <c r="E16" s="80" t="s"/>
      <c r="F16" s="67">
        <f>C16*E16</f>
        <v/>
      </c>
    </row>
    <row r="17" spans="1:6">
      <c r="A17" s="46" t="s">
        <v>53</v>
      </c>
      <c r="B17" s="68">
        <f>VLOOKUP(A17,SOUHRN!$A$9:$E$177,2,FALSE)</f>
        <v/>
      </c>
      <c r="C17" s="19" t="n">
        <v>1</v>
      </c>
      <c r="D17" s="30" t="s">
        <v>21</v>
      </c>
      <c r="E17" s="80" t="s"/>
      <c r="F17" s="67">
        <f>C17*E17</f>
        <v/>
      </c>
    </row>
    <row r="18" spans="1:6">
      <c r="A18" s="46" t="s">
        <v>79</v>
      </c>
      <c r="B18" s="68">
        <f>VLOOKUP(A18,SOUHRN!$A$9:$E$177,2,FALSE)</f>
        <v/>
      </c>
      <c r="C18" s="19" t="n">
        <v>20</v>
      </c>
      <c r="D18" s="30" t="s">
        <v>139</v>
      </c>
      <c r="E18" s="80" t="s"/>
      <c r="F18" s="67">
        <f>C18*E18</f>
        <v/>
      </c>
    </row>
    <row r="19" spans="1:6">
      <c r="A19" s="46" t="s">
        <v>23</v>
      </c>
      <c r="B19" s="68">
        <f>VLOOKUP(A19,SOUHRN!$A$9:$E$177,2,FALSE)</f>
        <v/>
      </c>
      <c r="C19" s="19" t="n">
        <v>2</v>
      </c>
      <c r="D19" s="30" t="s">
        <v>21</v>
      </c>
      <c r="E19" s="80" t="s"/>
      <c r="F19" s="67">
        <f>C19*E19</f>
        <v/>
      </c>
    </row>
    <row r="20" spans="1:6">
      <c r="A20" s="46" t="s">
        <v>26</v>
      </c>
      <c r="B20" s="68">
        <f>VLOOKUP(A20,SOUHRN!$A$9:$E$177,2,FALSE)</f>
        <v/>
      </c>
      <c r="C20" s="19" t="n">
        <v>2</v>
      </c>
      <c r="D20" s="30" t="s">
        <v>21</v>
      </c>
      <c r="E20" s="80" t="s"/>
      <c r="F20" s="67">
        <f>C20*E20</f>
        <v/>
      </c>
    </row>
    <row r="21" spans="1:6">
      <c r="A21" s="46" t="s">
        <v>81</v>
      </c>
      <c r="B21" s="68">
        <f>VLOOKUP(A21,SOUHRN!$A$9:$E$177,2,FALSE)</f>
        <v/>
      </c>
      <c r="C21" s="19" t="n">
        <v>2</v>
      </c>
      <c r="D21" s="30" t="s">
        <v>21</v>
      </c>
      <c r="E21" s="80" t="s"/>
      <c r="F21" s="67">
        <f>C21*E21</f>
        <v/>
      </c>
    </row>
    <row r="22" spans="1:6">
      <c r="A22" s="46" t="s">
        <v>90</v>
      </c>
      <c r="B22" s="68">
        <f>VLOOKUP(A22,SOUHRN!$A$9:$E$177,2,FALSE)</f>
        <v/>
      </c>
      <c r="C22" s="19" t="n">
        <v>1</v>
      </c>
      <c r="D22" s="30" t="s">
        <v>21</v>
      </c>
      <c r="E22" s="80" t="s"/>
      <c r="F22" s="67">
        <f>C22*E22</f>
        <v/>
      </c>
    </row>
    <row r="23" spans="1:6">
      <c r="A23" s="46" t="s">
        <v>62</v>
      </c>
      <c r="B23" s="68">
        <f>VLOOKUP(A23,SOUHRN!$A$9:$E$177,2,FALSE)</f>
        <v/>
      </c>
      <c r="C23" s="19" t="n">
        <v>2</v>
      </c>
      <c r="D23" s="30" t="s">
        <v>21</v>
      </c>
      <c r="E23" s="80" t="s"/>
      <c r="F23" s="67">
        <f>C23*E23</f>
        <v/>
      </c>
    </row>
    <row r="24" spans="1:6">
      <c r="A24" s="46" t="s">
        <v>65</v>
      </c>
      <c r="B24" s="68">
        <f>VLOOKUP(A24,SOUHRN!$A$9:$E$177,2,FALSE)</f>
        <v/>
      </c>
      <c r="C24" s="19" t="n">
        <v>1</v>
      </c>
      <c r="D24" s="30" t="s">
        <v>21</v>
      </c>
      <c r="E24" s="80" t="s"/>
      <c r="F24" s="67">
        <f>C24*E24</f>
        <v/>
      </c>
    </row>
    <row r="25" spans="1:6">
      <c r="A25" s="46" t="s">
        <v>71</v>
      </c>
      <c r="B25" s="68">
        <f>VLOOKUP(A25,SOUHRN!$A$9:$E$177,2,FALSE)</f>
        <v/>
      </c>
      <c r="C25" s="19" t="n">
        <v>1</v>
      </c>
      <c r="D25" s="30" t="s">
        <v>21</v>
      </c>
      <c r="E25" s="80" t="s"/>
      <c r="F25" s="67">
        <f>C25*E25</f>
        <v/>
      </c>
    </row>
    <row r="26" spans="1:6">
      <c r="A26" s="46" t="s">
        <v>56</v>
      </c>
      <c r="B26" s="68">
        <f>VLOOKUP(A26,SOUHRN!$A$9:$E$177,2,FALSE)</f>
        <v/>
      </c>
      <c r="C26" s="19" t="n">
        <v>1</v>
      </c>
      <c r="D26" s="30" t="s">
        <v>21</v>
      </c>
      <c r="E26" s="80" t="s"/>
      <c r="F26" s="67">
        <f>C26*E26</f>
        <v/>
      </c>
    </row>
    <row r="27" spans="1:6">
      <c r="A27" s="46" t="s">
        <v>59</v>
      </c>
      <c r="B27" s="68">
        <f>VLOOKUP(A27,SOUHRN!$A$9:$E$177,2,FALSE)</f>
        <v/>
      </c>
      <c r="C27" s="19" t="n">
        <v>1</v>
      </c>
      <c r="D27" s="30" t="s">
        <v>21</v>
      </c>
      <c r="E27" s="80" t="s"/>
      <c r="F27" s="67">
        <f>C27*E27</f>
        <v/>
      </c>
    </row>
    <row r="28" spans="1:6">
      <c r="A28" s="46" t="s">
        <v>29</v>
      </c>
      <c r="B28" s="68">
        <f>VLOOKUP(A28,SOUHRN!$A$9:$E$177,2,FALSE)</f>
        <v/>
      </c>
      <c r="C28" s="19" t="n">
        <v>1</v>
      </c>
      <c r="D28" s="30" t="s">
        <v>21</v>
      </c>
      <c r="E28" s="80" t="s"/>
      <c r="F28" s="67">
        <f>C28*E28</f>
        <v/>
      </c>
    </row>
    <row r="29" spans="1:6">
      <c r="A29" s="46" t="s">
        <v>35</v>
      </c>
      <c r="B29" s="68">
        <f>VLOOKUP(A29,SOUHRN!$A$9:$E$177,2,FALSE)</f>
        <v/>
      </c>
      <c r="C29" s="19" t="n">
        <v>1</v>
      </c>
      <c r="D29" s="30" t="s">
        <v>21</v>
      </c>
      <c r="E29" s="80" t="s"/>
      <c r="F29" s="67">
        <f>C29*E29</f>
        <v/>
      </c>
    </row>
    <row r="30" spans="1:6">
      <c r="A30" s="46" t="s">
        <v>38</v>
      </c>
      <c r="B30" s="68">
        <f>VLOOKUP(A30,SOUHRN!$A$9:$E$177,2,FALSE)</f>
        <v/>
      </c>
      <c r="C30" s="19" t="n">
        <v>1</v>
      </c>
      <c r="D30" s="30" t="s">
        <v>21</v>
      </c>
      <c r="E30" s="80" t="s"/>
      <c r="F30" s="67">
        <f>C30*E30</f>
        <v/>
      </c>
    </row>
    <row r="31" spans="1:6">
      <c r="A31" s="46" t="s">
        <v>41</v>
      </c>
      <c r="B31" s="68">
        <f>VLOOKUP(A31,SOUHRN!$A$9:$E$177,2,FALSE)</f>
        <v/>
      </c>
      <c r="C31" s="19" t="n">
        <v>1</v>
      </c>
      <c r="D31" s="30" t="s">
        <v>21</v>
      </c>
      <c r="E31" s="80" t="s"/>
      <c r="F31" s="67">
        <f>C31*E31</f>
        <v/>
      </c>
    </row>
    <row r="32" spans="1:6">
      <c r="A32" s="46" t="s">
        <v>87</v>
      </c>
      <c r="B32" s="68">
        <f>VLOOKUP(A32,SOUHRN!$A$9:$E$177,2,FALSE)</f>
        <v/>
      </c>
      <c r="C32" s="19" t="n">
        <v>1</v>
      </c>
      <c r="D32" s="30" t="s">
        <v>21</v>
      </c>
      <c r="E32" s="80" t="s"/>
      <c r="F32" s="67">
        <f>C32*E32</f>
        <v/>
      </c>
    </row>
    <row r="33" spans="1:6">
      <c r="A33" s="46" t="s">
        <v>93</v>
      </c>
      <c r="B33" s="68">
        <f>VLOOKUP(A33,SOUHRN!$A$9:$E$177,2,FALSE)</f>
        <v/>
      </c>
      <c r="C33" s="19" t="n">
        <v>1</v>
      </c>
      <c r="D33" s="30" t="s">
        <v>21</v>
      </c>
      <c r="E33" s="80" t="s"/>
      <c r="F33" s="67">
        <f>C33*E33</f>
        <v/>
      </c>
    </row>
    <row r="34" spans="1:6">
      <c r="A34" s="46" t="s">
        <v>74</v>
      </c>
      <c r="B34" s="68">
        <f>VLOOKUP(A34,SOUHRN!$A$9:$E$177,2,FALSE)</f>
        <v/>
      </c>
      <c r="C34" s="19" t="n">
        <v>120</v>
      </c>
      <c r="D34" s="30" t="s">
        <v>139</v>
      </c>
      <c r="E34" s="80" t="s"/>
      <c r="F34" s="67">
        <f>C34*E34</f>
        <v/>
      </c>
    </row>
    <row r="35" spans="1:6">
      <c r="A35" s="46" t="s">
        <v>77</v>
      </c>
      <c r="B35" s="68">
        <f>VLOOKUP(A35,SOUHRN!$A$9:$E$177,2,FALSE)</f>
        <v/>
      </c>
      <c r="C35" s="17" t="n">
        <v>30</v>
      </c>
      <c r="D35" s="29" t="s">
        <v>139</v>
      </c>
      <c r="E35" s="80" t="s"/>
      <c r="F35" s="67">
        <f>C35*E35</f>
        <v/>
      </c>
    </row>
    <row r="36" spans="1:6">
      <c r="A36" s="46" t="s">
        <v>44</v>
      </c>
      <c r="B36" s="68">
        <f>VLOOKUP(A36,SOUHRN!$A$9:$E$177,2,FALSE)</f>
        <v/>
      </c>
      <c r="C36" s="19" t="n">
        <v>1</v>
      </c>
      <c r="D36" s="30" t="s">
        <v>21</v>
      </c>
      <c r="E36" s="80" t="s"/>
      <c r="F36" s="67">
        <f>C36*E36</f>
        <v/>
      </c>
    </row>
    <row r="37" spans="1:6">
      <c r="A37" s="46" t="s">
        <v>96</v>
      </c>
      <c r="B37" s="68">
        <f>VLOOKUP(A37,SOUHRN!$A$9:$E$177,2,FALSE)</f>
        <v/>
      </c>
      <c r="C37" s="17" t="n">
        <v>1</v>
      </c>
      <c r="D37" s="29" t="s">
        <v>98</v>
      </c>
      <c r="E37" s="80" t="s"/>
      <c r="F37" s="67">
        <f>C37*E37</f>
        <v/>
      </c>
    </row>
    <row r="38" spans="1:6">
      <c r="A38" s="46" t="s">
        <v>100</v>
      </c>
      <c r="B38" s="68">
        <f>VLOOKUP(A38,SOUHRN!$A$9:$E$177,2,FALSE)</f>
        <v/>
      </c>
      <c r="C38" s="17" t="n">
        <v>8</v>
      </c>
      <c r="D38" s="29" t="s">
        <v>102</v>
      </c>
      <c r="E38" s="81" t="s"/>
      <c r="F38" s="81" t="s"/>
    </row>
    <row r="39" spans="1:6">
      <c r="A39" s="46" t="s">
        <v>103</v>
      </c>
      <c r="B39" s="68">
        <f>VLOOKUP(A39,SOUHRN!$A$9:$E$177,2,FALSE)</f>
        <v/>
      </c>
      <c r="C39" s="17" t="n">
        <v>2</v>
      </c>
      <c r="D39" s="29" t="s">
        <v>102</v>
      </c>
      <c r="E39" s="81" t="s"/>
      <c r="F39" s="81" t="s"/>
    </row>
    <row r="40" spans="1:6">
      <c r="A40" s="46" t="s">
        <v>107</v>
      </c>
      <c r="B40" s="68">
        <f>VLOOKUP(A40,SOUHRN!$A$9:$E$177,2,FALSE)</f>
        <v/>
      </c>
      <c r="C40" s="17" t="n">
        <v>8</v>
      </c>
      <c r="D40" s="29" t="s">
        <v>102</v>
      </c>
      <c r="E40" s="81" t="s"/>
      <c r="F40" s="81" t="s"/>
    </row>
    <row r="41" spans="1:6">
      <c r="A41" s="46" t="s">
        <v>109</v>
      </c>
      <c r="B41" s="68">
        <f>VLOOKUP(A41,SOUHRN!$A$9:$E$177,2,FALSE)</f>
        <v/>
      </c>
      <c r="C41" s="17" t="n">
        <v>48</v>
      </c>
      <c r="D41" s="29" t="s">
        <v>102</v>
      </c>
      <c r="E41" s="81" t="s"/>
      <c r="F41" s="81" t="s"/>
    </row>
    <row r="42" spans="1:6">
      <c r="A42" s="46" t="s">
        <v>111</v>
      </c>
      <c r="B42" s="68">
        <f>VLOOKUP(A42,SOUHRN!$A$9:$E$177,2,FALSE)</f>
        <v/>
      </c>
      <c r="C42" s="17" t="n">
        <v>16</v>
      </c>
      <c r="D42" s="29" t="s">
        <v>102</v>
      </c>
      <c r="E42" s="81" t="s"/>
      <c r="F42" s="81" t="s"/>
    </row>
    <row r="43" spans="1:6">
      <c r="A43" s="46" t="s">
        <v>113</v>
      </c>
      <c r="B43" s="68">
        <f>VLOOKUP(A43,SOUHRN!$A$9:$E$177,2,FALSE)</f>
        <v/>
      </c>
      <c r="C43" s="17" t="n">
        <v>24</v>
      </c>
      <c r="D43" s="29" t="s">
        <v>102</v>
      </c>
      <c r="E43" s="81" t="s"/>
      <c r="F43" s="81" t="s"/>
    </row>
    <row r="44" spans="1:6">
      <c r="A44" s="46" t="s">
        <v>115</v>
      </c>
      <c r="B44" s="68">
        <f>VLOOKUP(A44,SOUHRN!$A$9:$E$177,2,FALSE)</f>
        <v/>
      </c>
      <c r="C44" s="17" t="n">
        <v>8</v>
      </c>
      <c r="D44" s="29" t="s">
        <v>102</v>
      </c>
      <c r="E44" s="81" t="s"/>
      <c r="F44" s="81" t="s"/>
    </row>
    <row r="45" spans="1:6">
      <c r="A45" s="46" t="s">
        <v>117</v>
      </c>
      <c r="B45" s="68">
        <f>VLOOKUP(A45,SOUHRN!$A$9:$E$177,2,FALSE)</f>
        <v/>
      </c>
      <c r="C45" s="17" t="n">
        <v>4</v>
      </c>
      <c r="D45" s="29" t="s">
        <v>102</v>
      </c>
      <c r="E45" s="81" t="s"/>
      <c r="F45" s="81" t="s"/>
    </row>
    <row customHeight="1" ht="15.75" r="46" s="43" spans="1:6" thickBot="1">
      <c r="A46" s="47" t="n"/>
      <c r="B46" s="18" t="n"/>
      <c r="C46" s="21" t="n"/>
      <c r="D46" s="31" t="n"/>
    </row>
    <row customHeight="1" ht="15.75" r="47" s="43" spans="1:6" thickTop="1">
      <c r="F47" s="69">
        <f>SUM(F14:F46)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  <rowBreaks count="1" manualBreakCount="1">
    <brk id="37" man="1" max="5" min="0"/>
  </rowBreaks>
</worksheet>
</file>

<file path=xl/worksheets/sheet3.xml><?xml version="1.0" encoding="utf-8"?>
<worksheet xmlns="http://schemas.openxmlformats.org/spreadsheetml/2006/main">
  <sheetPr>
    <outlinePr summaryBelow="1" summaryRight="1"/>
    <pageSetUpPr fitToPage="1"/>
  </sheetPr>
  <dimension ref="A1:F48"/>
  <sheetViews>
    <sheetView topLeftCell="A10" view="pageBreakPreview" workbookViewId="0" zoomScaleNormal="100" zoomScaleSheetLayoutView="100">
      <selection activeCell="C36" sqref="C36"/>
    </sheetView>
  </sheetViews>
  <sheetFormatPr baseColWidth="8" defaultRowHeight="15" outlineLevelCol="0"/>
  <cols>
    <col customWidth="1" max="1" min="1" style="43" width="21.7109375"/>
    <col customWidth="1" max="2" min="2" style="43" width="70.7109375"/>
    <col customWidth="1" max="3" min="3" style="58" width="7.7109375"/>
    <col customWidth="1" max="4" min="4" style="43" width="50.7109375"/>
    <col bestFit="1" customWidth="1" max="5" min="5" style="43" width="18.5703125"/>
    <col customWidth="1" max="6" min="6" style="43" width="11.140625"/>
  </cols>
  <sheetData>
    <row customHeight="1" ht="15.75" r="1" s="43" spans="1:6" thickTop="1">
      <c r="A1" s="71" t="s">
        <v>0</v>
      </c>
      <c r="B1" s="72">
        <f>SOUHRN!C1</f>
        <v/>
      </c>
      <c r="C1" s="9" t="s">
        <v>124</v>
      </c>
      <c r="D1" s="2" t="n"/>
    </row>
    <row customHeight="1" ht="15" r="2" s="43" spans="1:6">
      <c r="A2" s="73" t="s">
        <v>2</v>
      </c>
      <c r="B2" s="44">
        <f>SOUHRN!C2</f>
        <v/>
      </c>
      <c r="C2" s="58" t="n"/>
      <c r="D2" s="78" t="s">
        <v>125</v>
      </c>
    </row>
    <row r="3" spans="1:6">
      <c r="A3" s="73" t="s">
        <v>4</v>
      </c>
      <c r="B3" s="44">
        <f>SOUHRN!C3</f>
        <v/>
      </c>
      <c r="C3" s="58" t="n"/>
    </row>
    <row r="4" spans="1:6">
      <c r="A4" s="73" t="s">
        <v>5</v>
      </c>
      <c r="B4" s="44">
        <f>SOUHRN!C4</f>
        <v/>
      </c>
      <c r="C4" s="58" t="n"/>
    </row>
    <row r="5" spans="1:6">
      <c r="A5" s="73" t="s">
        <v>7</v>
      </c>
      <c r="B5" s="16" t="s">
        <v>126</v>
      </c>
      <c r="C5" s="58" t="n"/>
    </row>
    <row r="6" spans="1:6">
      <c r="A6" s="73" t="s">
        <v>127</v>
      </c>
      <c r="B6" s="16" t="s">
        <v>140</v>
      </c>
      <c r="C6" s="58" t="n"/>
    </row>
    <row r="7" spans="1:6">
      <c r="A7" s="73" t="s">
        <v>129</v>
      </c>
      <c r="B7" s="16" t="s">
        <v>130</v>
      </c>
      <c r="C7" s="58" t="n"/>
    </row>
    <row r="8" spans="1:6">
      <c r="A8" s="73" t="s">
        <v>131</v>
      </c>
      <c r="B8" s="16">
        <f>RIGHT(CELL("filename",A1),LEN(CELL("filename",A1))-FIND("]",CELL("filename",A1)))</f>
        <v/>
      </c>
      <c r="C8" s="58" t="n"/>
    </row>
    <row r="9" spans="1:6">
      <c r="A9" s="73" t="s">
        <v>132</v>
      </c>
      <c r="B9" s="16" t="s">
        <v>141</v>
      </c>
      <c r="C9" s="58" t="n"/>
    </row>
    <row r="10" spans="1:6">
      <c r="A10" s="73" t="s">
        <v>134</v>
      </c>
      <c r="B10" s="16" t="n"/>
      <c r="C10" s="58" t="n"/>
    </row>
    <row customHeight="1" ht="15.75" r="11" s="43" spans="1:6" thickBot="1">
      <c r="A11" s="74" t="s">
        <v>135</v>
      </c>
      <c r="B11" s="45" t="n"/>
      <c r="C11" s="58" t="n"/>
    </row>
    <row r="12" spans="1:6">
      <c r="A12" s="8" t="n"/>
      <c r="B12" s="10" t="n"/>
      <c r="C12" s="57" t="n"/>
      <c r="D12" s="11" t="n"/>
    </row>
    <row customHeight="1" ht="31.5" r="13" s="43" spans="1:6">
      <c r="A13" s="55" t="s">
        <v>9</v>
      </c>
      <c r="B13" s="56" t="s">
        <v>136</v>
      </c>
      <c r="C13" s="4" t="s">
        <v>11</v>
      </c>
      <c r="D13" s="12" t="s">
        <v>12</v>
      </c>
      <c r="E13" s="56" t="s">
        <v>137</v>
      </c>
      <c r="F13" s="56" t="s">
        <v>138</v>
      </c>
    </row>
    <row r="14" spans="1:6">
      <c r="A14" s="46" t="s">
        <v>47</v>
      </c>
      <c r="B14" s="68">
        <f>VLOOKUP(A14,SOUHRN!$A$9:$E$177,2,FALSE)</f>
        <v/>
      </c>
      <c r="C14" s="19" t="n">
        <v>1</v>
      </c>
      <c r="D14" s="30" t="s">
        <v>21</v>
      </c>
      <c r="E14" s="80" t="s"/>
      <c r="F14" s="67">
        <f>C14*E14</f>
        <v/>
      </c>
    </row>
    <row r="15" spans="1:6">
      <c r="A15" s="46" t="s">
        <v>50</v>
      </c>
      <c r="B15" s="68">
        <f>VLOOKUP(A15,SOUHRN!$A$9:$E$177,2,FALSE)</f>
        <v/>
      </c>
      <c r="C15" s="19" t="n">
        <v>1</v>
      </c>
      <c r="D15" s="30" t="s">
        <v>21</v>
      </c>
      <c r="E15" s="80" t="s"/>
      <c r="F15" s="67">
        <f>C15*E15</f>
        <v/>
      </c>
    </row>
    <row r="16" spans="1:6">
      <c r="A16" s="46" t="s">
        <v>84</v>
      </c>
      <c r="B16" s="68">
        <f>VLOOKUP(A16,SOUHRN!$A$9:$E$177,2,FALSE)</f>
        <v/>
      </c>
      <c r="C16" s="19" t="n">
        <v>1</v>
      </c>
      <c r="D16" s="30" t="s">
        <v>21</v>
      </c>
      <c r="E16" s="80" t="s"/>
      <c r="F16" s="67">
        <f>C16*E16</f>
        <v/>
      </c>
    </row>
    <row r="17" spans="1:6">
      <c r="A17" s="46" t="s">
        <v>53</v>
      </c>
      <c r="B17" s="68">
        <f>VLOOKUP(A17,SOUHRN!$A$9:$E$177,2,FALSE)</f>
        <v/>
      </c>
      <c r="C17" s="19" t="n">
        <v>1</v>
      </c>
      <c r="D17" s="30" t="s">
        <v>21</v>
      </c>
      <c r="E17" s="80" t="s"/>
      <c r="F17" s="67">
        <f>C17*E17</f>
        <v/>
      </c>
    </row>
    <row r="18" spans="1:6">
      <c r="A18" s="46" t="s">
        <v>79</v>
      </c>
      <c r="B18" s="68">
        <f>VLOOKUP(A18,SOUHRN!$A$9:$E$177,2,FALSE)</f>
        <v/>
      </c>
      <c r="C18" s="19" t="n">
        <v>20</v>
      </c>
      <c r="D18" s="30" t="s">
        <v>139</v>
      </c>
      <c r="E18" s="80" t="s"/>
      <c r="F18" s="67">
        <f>C18*E18</f>
        <v/>
      </c>
    </row>
    <row r="19" spans="1:6">
      <c r="A19" s="46" t="s">
        <v>23</v>
      </c>
      <c r="B19" s="68">
        <f>VLOOKUP(A19,SOUHRN!$A$9:$E$177,2,FALSE)</f>
        <v/>
      </c>
      <c r="C19" s="19" t="n">
        <v>2</v>
      </c>
      <c r="D19" s="30" t="s">
        <v>21</v>
      </c>
      <c r="E19" s="80" t="s"/>
      <c r="F19" s="67">
        <f>C19*E19</f>
        <v/>
      </c>
    </row>
    <row r="20" spans="1:6">
      <c r="A20" s="46" t="s">
        <v>26</v>
      </c>
      <c r="B20" s="68">
        <f>VLOOKUP(A20,SOUHRN!$A$9:$E$177,2,FALSE)</f>
        <v/>
      </c>
      <c r="C20" s="19" t="n">
        <v>2</v>
      </c>
      <c r="D20" s="30" t="s">
        <v>21</v>
      </c>
      <c r="E20" s="80" t="s"/>
      <c r="F20" s="67">
        <f>C20*E20</f>
        <v/>
      </c>
    </row>
    <row r="21" spans="1:6">
      <c r="A21" s="46" t="s">
        <v>81</v>
      </c>
      <c r="B21" s="68">
        <f>VLOOKUP(A21,SOUHRN!$A$9:$E$177,2,FALSE)</f>
        <v/>
      </c>
      <c r="C21" s="19" t="n">
        <v>2</v>
      </c>
      <c r="D21" s="30" t="s">
        <v>21</v>
      </c>
      <c r="E21" s="80" t="s"/>
      <c r="F21" s="67">
        <f>C21*E21</f>
        <v/>
      </c>
    </row>
    <row r="22" spans="1:6">
      <c r="A22" s="46" t="s">
        <v>90</v>
      </c>
      <c r="B22" s="68">
        <f>VLOOKUP(A22,SOUHRN!$A$9:$E$177,2,FALSE)</f>
        <v/>
      </c>
      <c r="C22" s="19" t="n">
        <v>1</v>
      </c>
      <c r="D22" s="30" t="s">
        <v>21</v>
      </c>
      <c r="E22" s="80" t="s"/>
      <c r="F22" s="67">
        <f>C22*E22</f>
        <v/>
      </c>
    </row>
    <row r="23" spans="1:6">
      <c r="A23" s="46" t="s">
        <v>62</v>
      </c>
      <c r="B23" s="68">
        <f>VLOOKUP(A23,SOUHRN!$A$9:$E$177,2,FALSE)</f>
        <v/>
      </c>
      <c r="C23" s="19" t="n">
        <v>2</v>
      </c>
      <c r="D23" s="30" t="s">
        <v>21</v>
      </c>
      <c r="E23" s="80" t="s"/>
      <c r="F23" s="67">
        <f>C23*E23</f>
        <v/>
      </c>
    </row>
    <row r="24" spans="1:6">
      <c r="A24" s="46" t="s">
        <v>65</v>
      </c>
      <c r="B24" s="68">
        <f>VLOOKUP(A24,SOUHRN!$A$9:$E$177,2,FALSE)</f>
        <v/>
      </c>
      <c r="C24" s="19" t="n">
        <v>1</v>
      </c>
      <c r="D24" s="30" t="s">
        <v>21</v>
      </c>
      <c r="E24" s="80" t="s"/>
      <c r="F24" s="67">
        <f>C24*E24</f>
        <v/>
      </c>
    </row>
    <row r="25" spans="1:6">
      <c r="A25" s="46" t="s">
        <v>68</v>
      </c>
      <c r="B25" s="68">
        <f>VLOOKUP(A25,SOUHRN!$A$9:$E$177,2,FALSE)</f>
        <v/>
      </c>
      <c r="C25" s="19" t="n">
        <v>1</v>
      </c>
      <c r="D25" s="30" t="s">
        <v>21</v>
      </c>
      <c r="E25" s="80" t="s"/>
      <c r="F25" s="67">
        <f>C25*E25</f>
        <v/>
      </c>
    </row>
    <row r="26" spans="1:6">
      <c r="A26" s="46" t="s">
        <v>71</v>
      </c>
      <c r="B26" s="68">
        <f>VLOOKUP(A26,SOUHRN!$A$9:$E$177,2,FALSE)</f>
        <v/>
      </c>
      <c r="C26" s="19" t="n">
        <v>1</v>
      </c>
      <c r="D26" s="30" t="s">
        <v>21</v>
      </c>
      <c r="E26" s="80" t="s"/>
      <c r="F26" s="67">
        <f>C26*E26</f>
        <v/>
      </c>
    </row>
    <row r="27" spans="1:6">
      <c r="A27" s="46" t="s">
        <v>56</v>
      </c>
      <c r="B27" s="68">
        <f>VLOOKUP(A27,SOUHRN!$A$9:$E$177,2,FALSE)</f>
        <v/>
      </c>
      <c r="C27" s="19" t="n">
        <v>1</v>
      </c>
      <c r="D27" s="30" t="s">
        <v>21</v>
      </c>
      <c r="E27" s="80" t="s"/>
      <c r="F27" s="67">
        <f>C27*E27</f>
        <v/>
      </c>
    </row>
    <row r="28" spans="1:6">
      <c r="A28" s="46" t="s">
        <v>59</v>
      </c>
      <c r="B28" s="68">
        <f>VLOOKUP(A28,SOUHRN!$A$9:$E$177,2,FALSE)</f>
        <v/>
      </c>
      <c r="C28" s="19" t="n">
        <v>1</v>
      </c>
      <c r="D28" s="30" t="s">
        <v>21</v>
      </c>
      <c r="E28" s="80" t="s"/>
      <c r="F28" s="67">
        <f>C28*E28</f>
        <v/>
      </c>
    </row>
    <row r="29" spans="1:6">
      <c r="A29" s="46" t="s">
        <v>29</v>
      </c>
      <c r="B29" s="68">
        <f>VLOOKUP(A29,SOUHRN!$A$9:$E$177,2,FALSE)</f>
        <v/>
      </c>
      <c r="C29" s="19" t="n">
        <v>1</v>
      </c>
      <c r="D29" s="30" t="s">
        <v>21</v>
      </c>
      <c r="E29" s="80" t="s"/>
      <c r="F29" s="67">
        <f>C29*E29</f>
        <v/>
      </c>
    </row>
    <row r="30" spans="1:6">
      <c r="A30" s="46" t="s">
        <v>35</v>
      </c>
      <c r="B30" s="68">
        <f>VLOOKUP(A30,SOUHRN!$A$9:$E$177,2,FALSE)</f>
        <v/>
      </c>
      <c r="C30" s="19" t="n">
        <v>1</v>
      </c>
      <c r="D30" s="30" t="s">
        <v>21</v>
      </c>
      <c r="E30" s="80" t="s"/>
      <c r="F30" s="67">
        <f>C30*E30</f>
        <v/>
      </c>
    </row>
    <row r="31" spans="1:6">
      <c r="A31" s="46" t="s">
        <v>38</v>
      </c>
      <c r="B31" s="68">
        <f>VLOOKUP(A31,SOUHRN!$A$9:$E$177,2,FALSE)</f>
        <v/>
      </c>
      <c r="C31" s="19" t="n">
        <v>1</v>
      </c>
      <c r="D31" s="30" t="s">
        <v>21</v>
      </c>
      <c r="E31" s="80" t="s"/>
      <c r="F31" s="67">
        <f>C31*E31</f>
        <v/>
      </c>
    </row>
    <row r="32" spans="1:6">
      <c r="A32" s="46" t="s">
        <v>41</v>
      </c>
      <c r="B32" s="68">
        <f>VLOOKUP(A32,SOUHRN!$A$9:$E$177,2,FALSE)</f>
        <v/>
      </c>
      <c r="C32" s="19" t="n">
        <v>1</v>
      </c>
      <c r="D32" s="30" t="s">
        <v>21</v>
      </c>
      <c r="E32" s="80" t="s"/>
      <c r="F32" s="67">
        <f>C32*E32</f>
        <v/>
      </c>
    </row>
    <row r="33" spans="1:6">
      <c r="A33" s="46" t="s">
        <v>87</v>
      </c>
      <c r="B33" s="68">
        <f>VLOOKUP(A33,SOUHRN!$A$9:$E$177,2,FALSE)</f>
        <v/>
      </c>
      <c r="C33" s="19" t="n">
        <v>1</v>
      </c>
      <c r="D33" s="30" t="s">
        <v>21</v>
      </c>
      <c r="E33" s="80" t="s"/>
      <c r="F33" s="67">
        <f>C33*E33</f>
        <v/>
      </c>
    </row>
    <row r="34" spans="1:6">
      <c r="A34" s="46" t="s">
        <v>93</v>
      </c>
      <c r="B34" s="68">
        <f>VLOOKUP(A34,SOUHRN!$A$9:$E$177,2,FALSE)</f>
        <v/>
      </c>
      <c r="C34" s="19" t="n">
        <v>1</v>
      </c>
      <c r="D34" s="30" t="s">
        <v>21</v>
      </c>
      <c r="E34" s="80" t="s"/>
      <c r="F34" s="67">
        <f>C34*E34</f>
        <v/>
      </c>
    </row>
    <row r="35" spans="1:6">
      <c r="A35" s="46" t="s">
        <v>74</v>
      </c>
      <c r="B35" s="68">
        <f>VLOOKUP(A35,SOUHRN!$A$9:$E$177,2,FALSE)</f>
        <v/>
      </c>
      <c r="C35" s="19" t="n">
        <v>120</v>
      </c>
      <c r="D35" s="30" t="s">
        <v>139</v>
      </c>
      <c r="E35" s="80" t="s"/>
      <c r="F35" s="67">
        <f>C35*E35</f>
        <v/>
      </c>
    </row>
    <row r="36" spans="1:6">
      <c r="A36" s="46" t="s">
        <v>77</v>
      </c>
      <c r="B36" s="68">
        <f>VLOOKUP(A36,SOUHRN!$A$9:$E$177,2,FALSE)</f>
        <v/>
      </c>
      <c r="C36" s="17" t="n">
        <v>30</v>
      </c>
      <c r="D36" s="29" t="s">
        <v>139</v>
      </c>
      <c r="E36" s="80" t="s"/>
      <c r="F36" s="67">
        <f>C36*E36</f>
        <v/>
      </c>
    </row>
    <row r="37" spans="1:6">
      <c r="A37" s="46" t="s">
        <v>44</v>
      </c>
      <c r="B37" s="68">
        <f>VLOOKUP(A37,SOUHRN!$A$9:$E$177,2,FALSE)</f>
        <v/>
      </c>
      <c r="C37" s="19" t="n">
        <v>1</v>
      </c>
      <c r="D37" s="30" t="s">
        <v>21</v>
      </c>
      <c r="E37" s="80" t="s"/>
      <c r="F37" s="67">
        <f>C37*E37</f>
        <v/>
      </c>
    </row>
    <row r="38" spans="1:6">
      <c r="A38" s="46" t="s">
        <v>96</v>
      </c>
      <c r="B38" s="68">
        <f>VLOOKUP(A38,SOUHRN!$A$9:$E$177,2,FALSE)</f>
        <v/>
      </c>
      <c r="C38" s="17" t="n">
        <v>1</v>
      </c>
      <c r="D38" s="29" t="s">
        <v>98</v>
      </c>
      <c r="E38" s="80" t="s"/>
      <c r="F38" s="67">
        <f>C38*E38</f>
        <v/>
      </c>
    </row>
    <row r="39" spans="1:6">
      <c r="A39" s="46" t="s">
        <v>100</v>
      </c>
      <c r="B39" s="68">
        <f>VLOOKUP(A39,SOUHRN!$A$9:$E$177,2,FALSE)</f>
        <v/>
      </c>
      <c r="C39" s="17" t="n">
        <v>8</v>
      </c>
      <c r="D39" s="29" t="s">
        <v>102</v>
      </c>
      <c r="E39" s="81" t="s"/>
      <c r="F39" s="81" t="s"/>
    </row>
    <row r="40" spans="1:6">
      <c r="A40" s="46" t="s">
        <v>103</v>
      </c>
      <c r="B40" s="68">
        <f>VLOOKUP(A40,SOUHRN!$A$9:$E$177,2,FALSE)</f>
        <v/>
      </c>
      <c r="C40" s="17" t="n">
        <v>2</v>
      </c>
      <c r="D40" s="29" t="s">
        <v>102</v>
      </c>
      <c r="E40" s="81" t="s"/>
      <c r="F40" s="81" t="s"/>
    </row>
    <row r="41" spans="1:6">
      <c r="A41" s="46" t="s">
        <v>107</v>
      </c>
      <c r="B41" s="68">
        <f>VLOOKUP(A41,SOUHRN!$A$9:$E$177,2,FALSE)</f>
        <v/>
      </c>
      <c r="C41" s="17" t="n">
        <v>8</v>
      </c>
      <c r="D41" s="29" t="s">
        <v>102</v>
      </c>
      <c r="E41" s="81" t="s"/>
      <c r="F41" s="81" t="s"/>
    </row>
    <row r="42" spans="1:6">
      <c r="A42" s="46" t="s">
        <v>109</v>
      </c>
      <c r="B42" s="68">
        <f>VLOOKUP(A42,SOUHRN!$A$9:$E$177,2,FALSE)</f>
        <v/>
      </c>
      <c r="C42" s="17" t="n">
        <v>56</v>
      </c>
      <c r="D42" s="29" t="s">
        <v>102</v>
      </c>
      <c r="E42" s="81" t="s"/>
      <c r="F42" s="81" t="s"/>
    </row>
    <row r="43" spans="1:6">
      <c r="A43" s="46" t="s">
        <v>111</v>
      </c>
      <c r="B43" s="68">
        <f>VLOOKUP(A43,SOUHRN!$A$9:$E$177,2,FALSE)</f>
        <v/>
      </c>
      <c r="C43" s="17" t="n">
        <v>16</v>
      </c>
      <c r="D43" s="29" t="s">
        <v>102</v>
      </c>
      <c r="E43" s="81" t="s"/>
      <c r="F43" s="81" t="s"/>
    </row>
    <row r="44" spans="1:6">
      <c r="A44" s="46" t="s">
        <v>113</v>
      </c>
      <c r="B44" s="68">
        <f>VLOOKUP(A44,SOUHRN!$A$9:$E$177,2,FALSE)</f>
        <v/>
      </c>
      <c r="C44" s="17" t="n">
        <v>24</v>
      </c>
      <c r="D44" s="29" t="s">
        <v>102</v>
      </c>
      <c r="E44" s="81" t="s"/>
      <c r="F44" s="81" t="s"/>
    </row>
    <row r="45" spans="1:6">
      <c r="A45" s="46" t="s">
        <v>115</v>
      </c>
      <c r="B45" s="68">
        <f>VLOOKUP(A45,SOUHRN!$A$9:$E$177,2,FALSE)</f>
        <v/>
      </c>
      <c r="C45" s="17" t="n">
        <v>8</v>
      </c>
      <c r="D45" s="29" t="s">
        <v>102</v>
      </c>
      <c r="E45" s="81" t="s"/>
      <c r="F45" s="81" t="s"/>
    </row>
    <row r="46" spans="1:6">
      <c r="A46" s="46" t="s">
        <v>117</v>
      </c>
      <c r="B46" s="68">
        <f>VLOOKUP(A46,SOUHRN!$A$9:$E$177,2,FALSE)</f>
        <v/>
      </c>
      <c r="C46" s="17" t="n">
        <v>4</v>
      </c>
      <c r="D46" s="29" t="s">
        <v>102</v>
      </c>
      <c r="E46" s="82" t="s"/>
      <c r="F46" s="82" t="s"/>
    </row>
    <row customHeight="1" ht="15.75" r="47" s="43" spans="1:6" thickBot="1">
      <c r="A47" s="47" t="n"/>
      <c r="B47" s="18" t="n"/>
      <c r="C47" s="21" t="n"/>
      <c r="D47" s="31" t="n"/>
    </row>
    <row customHeight="1" ht="15.75" r="48" s="43" spans="1:6" thickTop="1">
      <c r="A48" s="7" t="n"/>
      <c r="B48" s="6" t="n"/>
      <c r="C48" s="7" t="n"/>
      <c r="D48" s="7" t="n"/>
      <c r="F48" s="70">
        <f>SUM(F14:F47)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9" verticalDpi="300"/>
</worksheet>
</file>

<file path=xl/worksheets/sheet4.xml><?xml version="1.0" encoding="utf-8"?>
<worksheet xmlns="http://schemas.openxmlformats.org/spreadsheetml/2006/main">
  <sheetPr>
    <outlinePr summaryBelow="1" summaryRight="1"/>
    <pageSetUpPr fitToPage="1"/>
  </sheetPr>
  <dimension ref="A1:F29"/>
  <sheetViews>
    <sheetView view="pageBreakPreview" workbookViewId="0" zoomScaleNormal="100" zoomScaleSheetLayoutView="100">
      <selection activeCell="D12" sqref="D12"/>
    </sheetView>
  </sheetViews>
  <sheetFormatPr baseColWidth="8" defaultRowHeight="15" outlineLevelCol="0"/>
  <cols>
    <col customWidth="1" max="1" min="1" style="43" width="21.7109375"/>
    <col customWidth="1" max="2" min="2" style="43" width="70.7109375"/>
    <col customWidth="1" max="3" min="3" style="58" width="7.7109375"/>
    <col customWidth="1" max="4" min="4" style="43" width="50.7109375"/>
    <col bestFit="1" customWidth="1" max="5" min="5" style="43" width="18.5703125"/>
    <col customWidth="1" max="6" min="6" style="43" width="12.5703125"/>
  </cols>
  <sheetData>
    <row customHeight="1" ht="15.75" r="1" s="43" spans="1:6" thickTop="1">
      <c r="A1" s="71" t="s">
        <v>0</v>
      </c>
      <c r="B1" s="72">
        <f>SOUHRN!C1</f>
        <v/>
      </c>
      <c r="C1" s="9" t="s">
        <v>124</v>
      </c>
      <c r="D1" s="2" t="n"/>
    </row>
    <row r="2" spans="1:6">
      <c r="A2" s="73" t="s">
        <v>2</v>
      </c>
      <c r="B2" s="44">
        <f>SOUHRN!C2</f>
        <v/>
      </c>
      <c r="C2" s="58" t="n"/>
      <c r="D2" s="78" t="s">
        <v>142</v>
      </c>
    </row>
    <row r="3" spans="1:6">
      <c r="A3" s="73" t="s">
        <v>4</v>
      </c>
      <c r="B3" s="44">
        <f>SOUHRN!C3</f>
        <v/>
      </c>
      <c r="C3" s="58" t="n"/>
    </row>
    <row r="4" spans="1:6">
      <c r="A4" s="73" t="s">
        <v>5</v>
      </c>
      <c r="B4" s="44">
        <f>SOUHRN!C4</f>
        <v/>
      </c>
      <c r="C4" s="58" t="n"/>
    </row>
    <row r="5" spans="1:6">
      <c r="A5" s="73" t="s">
        <v>7</v>
      </c>
      <c r="B5" s="16" t="s">
        <v>126</v>
      </c>
      <c r="C5" s="58" t="n"/>
    </row>
    <row r="6" spans="1:6">
      <c r="A6" s="73" t="s">
        <v>127</v>
      </c>
      <c r="B6" s="16" t="s">
        <v>143</v>
      </c>
      <c r="C6" s="58" t="n"/>
    </row>
    <row r="7" spans="1:6">
      <c r="A7" s="73" t="s">
        <v>129</v>
      </c>
      <c r="B7" s="16" t="s">
        <v>144</v>
      </c>
      <c r="C7" s="58" t="n"/>
    </row>
    <row r="8" spans="1:6">
      <c r="A8" s="73" t="s">
        <v>131</v>
      </c>
      <c r="B8" s="16">
        <f>RIGHT(CELL("filename",A1),LEN(CELL("filename",A1))-FIND("]",CELL("filename",A1)))</f>
        <v/>
      </c>
      <c r="C8" s="58" t="n"/>
    </row>
    <row r="9" spans="1:6">
      <c r="A9" s="73" t="s">
        <v>132</v>
      </c>
      <c r="B9" s="16" t="s">
        <v>145</v>
      </c>
      <c r="C9" s="58" t="n"/>
    </row>
    <row r="10" spans="1:6">
      <c r="A10" s="73" t="s">
        <v>134</v>
      </c>
      <c r="B10" s="61" t="n"/>
      <c r="C10" s="58" t="n"/>
    </row>
    <row customHeight="1" ht="15.75" r="11" s="43" spans="1:6" thickBot="1">
      <c r="A11" s="74" t="s">
        <v>135</v>
      </c>
      <c r="B11" s="45" t="n"/>
      <c r="C11" s="58" t="n"/>
    </row>
    <row r="12" spans="1:6">
      <c r="A12" s="8" t="n"/>
      <c r="B12" s="10" t="n"/>
      <c r="C12" s="57" t="n"/>
      <c r="D12" s="11" t="n"/>
    </row>
    <row customHeight="1" ht="31.5" r="13" s="43" spans="1:6">
      <c r="A13" s="55" t="s">
        <v>9</v>
      </c>
      <c r="B13" s="56" t="s">
        <v>136</v>
      </c>
      <c r="C13" s="4" t="s">
        <v>11</v>
      </c>
      <c r="D13" s="12" t="s">
        <v>12</v>
      </c>
      <c r="E13" s="56" t="s">
        <v>137</v>
      </c>
      <c r="F13" s="56" t="s">
        <v>138</v>
      </c>
    </row>
    <row r="14" spans="1:6">
      <c r="A14" s="46" t="s">
        <v>23</v>
      </c>
      <c r="B14" s="68">
        <f>VLOOKUP(A14,SOUHRN!$A$9:$E$177,2,FALSE)</f>
        <v/>
      </c>
      <c r="C14" s="19" t="n">
        <v>1</v>
      </c>
      <c r="D14" s="30" t="s">
        <v>21</v>
      </c>
      <c r="E14" s="80" t="s"/>
      <c r="F14" s="67">
        <f>C14*E14</f>
        <v/>
      </c>
    </row>
    <row r="15" spans="1:6">
      <c r="A15" s="46" t="s">
        <v>26</v>
      </c>
      <c r="B15" s="68">
        <f>VLOOKUP(A15,SOUHRN!$A$9:$E$177,2,FALSE)</f>
        <v/>
      </c>
      <c r="C15" s="19" t="n">
        <v>1</v>
      </c>
      <c r="D15" s="30" t="s">
        <v>21</v>
      </c>
      <c r="E15" s="80" t="s"/>
      <c r="F15" s="67">
        <f>C15*E15</f>
        <v/>
      </c>
    </row>
    <row r="16" spans="1:6">
      <c r="A16" s="46" t="s">
        <v>81</v>
      </c>
      <c r="B16" s="68">
        <f>VLOOKUP(A16,SOUHRN!$A$9:$E$177,2,FALSE)</f>
        <v/>
      </c>
      <c r="C16" s="19" t="n">
        <v>1</v>
      </c>
      <c r="D16" s="30" t="s">
        <v>21</v>
      </c>
      <c r="E16" s="80" t="s"/>
      <c r="F16" s="67">
        <f>C16*E16</f>
        <v/>
      </c>
    </row>
    <row r="17" spans="1:6">
      <c r="A17" s="46" t="s">
        <v>32</v>
      </c>
      <c r="B17" s="68">
        <f>VLOOKUP(A17,SOUHRN!$A$9:$E$177,2,FALSE)</f>
        <v/>
      </c>
      <c r="C17" s="19" t="n">
        <v>1</v>
      </c>
      <c r="D17" s="30" t="s">
        <v>21</v>
      </c>
      <c r="E17" s="80" t="s"/>
      <c r="F17" s="67">
        <f>C17*E17</f>
        <v/>
      </c>
    </row>
    <row r="18" spans="1:6">
      <c r="A18" s="46" t="s">
        <v>74</v>
      </c>
      <c r="B18" s="68">
        <f>VLOOKUP(A18,SOUHRN!$A$9:$E$177,2,FALSE)</f>
        <v/>
      </c>
      <c r="C18" s="19" t="n">
        <v>60</v>
      </c>
      <c r="D18" s="30" t="s">
        <v>139</v>
      </c>
      <c r="E18" s="80" t="s"/>
      <c r="F18" s="67">
        <f>C18*E18</f>
        <v/>
      </c>
    </row>
    <row r="19" spans="1:6">
      <c r="A19" s="46" t="s">
        <v>19</v>
      </c>
      <c r="B19" s="68">
        <f>VLOOKUP(A19,SOUHRN!$A$9:$E$177,2,FALSE)</f>
        <v/>
      </c>
      <c r="C19" s="19" t="n">
        <v>1</v>
      </c>
      <c r="D19" s="30" t="s">
        <v>21</v>
      </c>
      <c r="E19" s="80" t="s"/>
      <c r="F19" s="67">
        <f>C19*E19</f>
        <v/>
      </c>
    </row>
    <row r="20" spans="1:6">
      <c r="A20" s="46" t="s">
        <v>96</v>
      </c>
      <c r="B20" s="68">
        <f>VLOOKUP(A20,SOUHRN!$A$9:$E$177,2,FALSE)</f>
        <v/>
      </c>
      <c r="C20" s="17" t="n">
        <v>1</v>
      </c>
      <c r="D20" s="29" t="s">
        <v>98</v>
      </c>
      <c r="E20" s="80" t="s"/>
      <c r="F20" s="67">
        <f>C20*E20</f>
        <v/>
      </c>
    </row>
    <row r="21" spans="1:6">
      <c r="A21" s="46" t="s">
        <v>100</v>
      </c>
      <c r="B21" s="68">
        <f>VLOOKUP(A21,SOUHRN!$A$9:$E$177,2,FALSE)</f>
        <v/>
      </c>
      <c r="C21" s="17" t="n">
        <v>2</v>
      </c>
      <c r="D21" s="29" t="s">
        <v>102</v>
      </c>
      <c r="E21" s="81" t="s"/>
      <c r="F21" s="81" t="s"/>
    </row>
    <row r="22" spans="1:6">
      <c r="A22" s="46" t="s">
        <v>103</v>
      </c>
      <c r="B22" s="68">
        <f>VLOOKUP(A22,SOUHRN!$A$9:$E$177,2,FALSE)</f>
        <v/>
      </c>
      <c r="C22" s="17" t="n">
        <v>1</v>
      </c>
      <c r="D22" s="29" t="s">
        <v>102</v>
      </c>
      <c r="E22" s="81" t="s"/>
      <c r="F22" s="81" t="s"/>
    </row>
    <row r="23" spans="1:6">
      <c r="A23" s="46" t="s">
        <v>105</v>
      </c>
      <c r="B23" s="68">
        <f>VLOOKUP(A23,SOUHRN!$A$9:$E$177,2,FALSE)</f>
        <v/>
      </c>
      <c r="C23" s="17" t="n">
        <v>4</v>
      </c>
      <c r="D23" s="29" t="s">
        <v>102</v>
      </c>
      <c r="E23" s="81" t="s"/>
      <c r="F23" s="81" t="s"/>
    </row>
    <row r="24" spans="1:6">
      <c r="A24" s="46" t="s">
        <v>107</v>
      </c>
      <c r="B24" s="68">
        <f>VLOOKUP(A24,SOUHRN!$A$9:$E$177,2,FALSE)</f>
        <v/>
      </c>
      <c r="C24" s="17" t="n">
        <v>4</v>
      </c>
      <c r="D24" s="29" t="s">
        <v>102</v>
      </c>
      <c r="E24" s="81" t="s"/>
      <c r="F24" s="81" t="s"/>
    </row>
    <row r="25" spans="1:6">
      <c r="A25" s="46" t="s">
        <v>109</v>
      </c>
      <c r="B25" s="68">
        <f>VLOOKUP(A25,SOUHRN!$A$9:$E$177,2,FALSE)</f>
        <v/>
      </c>
      <c r="C25" s="17" t="n">
        <v>16</v>
      </c>
      <c r="D25" s="29" t="s">
        <v>102</v>
      </c>
      <c r="E25" s="81" t="s"/>
      <c r="F25" s="81" t="s"/>
    </row>
    <row r="26" spans="1:6">
      <c r="A26" s="46" t="s">
        <v>117</v>
      </c>
      <c r="B26" s="68">
        <f>VLOOKUP(A26,SOUHRN!$A$9:$E$177,2,FALSE)</f>
        <v/>
      </c>
      <c r="C26" s="17" t="n">
        <v>1</v>
      </c>
      <c r="D26" s="29" t="s">
        <v>102</v>
      </c>
      <c r="E26" s="81" t="s"/>
      <c r="F26" s="81" t="s"/>
    </row>
    <row r="27" spans="1:6">
      <c r="A27" s="46" t="s">
        <v>119</v>
      </c>
      <c r="B27" s="68">
        <f>VLOOKUP(A27,SOUHRN!$A$9:$E$177,2,FALSE)</f>
        <v/>
      </c>
      <c r="C27" s="17">
        <f>9*4</f>
        <v/>
      </c>
      <c r="D27" s="29" t="s">
        <v>121</v>
      </c>
      <c r="E27" s="80" t="s"/>
      <c r="F27" s="67">
        <f>C27*E27</f>
        <v/>
      </c>
    </row>
    <row customHeight="1" ht="15.75" r="28" s="43" spans="1:6" thickBot="1">
      <c r="A28" s="47" t="n"/>
      <c r="B28" s="18" t="n"/>
      <c r="C28" s="21" t="n"/>
      <c r="D28" s="31" t="n"/>
      <c r="E28" s="67" t="n"/>
      <c r="F28" s="67" t="n"/>
    </row>
    <row customHeight="1" ht="15.75" r="29" s="43" spans="1:6" thickTop="1">
      <c r="F29" s="70">
        <f>SUM(F14:F28)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xl/worksheets/sheet5.xml><?xml version="1.0" encoding="utf-8"?>
<worksheet xmlns="http://schemas.openxmlformats.org/spreadsheetml/2006/main">
  <sheetPr>
    <outlinePr summaryBelow="1" summaryRight="1"/>
    <pageSetUpPr fitToPage="1"/>
  </sheetPr>
  <dimension ref="A1:F30"/>
  <sheetViews>
    <sheetView view="pageBreakPreview" workbookViewId="0" zoomScaleNormal="100" zoomScaleSheetLayoutView="100">
      <selection activeCell="D35" sqref="D35"/>
    </sheetView>
  </sheetViews>
  <sheetFormatPr baseColWidth="8" defaultRowHeight="15" outlineLevelCol="0"/>
  <cols>
    <col customWidth="1" max="1" min="1" style="43" width="21.7109375"/>
    <col customWidth="1" max="2" min="2" style="43" width="70.7109375"/>
    <col customWidth="1" max="3" min="3" style="58" width="7.7109375"/>
    <col customWidth="1" max="4" min="4" style="43" width="50.7109375"/>
    <col bestFit="1" customWidth="1" max="5" min="5" style="43" width="18.5703125"/>
    <col customWidth="1" max="6" min="6" style="43" width="12.5703125"/>
  </cols>
  <sheetData>
    <row customHeight="1" ht="15.75" r="1" s="43" spans="1:6" thickTop="1">
      <c r="A1" s="71" t="s">
        <v>0</v>
      </c>
      <c r="B1" s="72">
        <f>SOUHRN!C1</f>
        <v/>
      </c>
      <c r="C1" s="9" t="s">
        <v>124</v>
      </c>
      <c r="D1" s="2" t="n"/>
    </row>
    <row r="2" spans="1:6">
      <c r="A2" s="73" t="s">
        <v>2</v>
      </c>
      <c r="B2" s="44">
        <f>SOUHRN!C2</f>
        <v/>
      </c>
      <c r="C2" s="58" t="n"/>
      <c r="D2" s="78" t="s">
        <v>146</v>
      </c>
    </row>
    <row r="3" spans="1:6">
      <c r="A3" s="73" t="s">
        <v>4</v>
      </c>
      <c r="B3" s="44">
        <f>SOUHRN!C3</f>
        <v/>
      </c>
      <c r="C3" s="58" t="n"/>
    </row>
    <row r="4" spans="1:6">
      <c r="A4" s="73" t="s">
        <v>5</v>
      </c>
      <c r="B4" s="44">
        <f>SOUHRN!C4</f>
        <v/>
      </c>
      <c r="C4" s="58" t="n"/>
    </row>
    <row r="5" spans="1:6">
      <c r="A5" s="73" t="s">
        <v>7</v>
      </c>
      <c r="B5" s="16" t="s">
        <v>126</v>
      </c>
      <c r="C5" s="58" t="n"/>
    </row>
    <row r="6" spans="1:6">
      <c r="A6" s="73" t="s">
        <v>127</v>
      </c>
      <c r="B6" s="16" t="s">
        <v>143</v>
      </c>
      <c r="C6" s="58" t="n"/>
    </row>
    <row r="7" spans="1:6">
      <c r="A7" s="73" t="s">
        <v>129</v>
      </c>
      <c r="B7" s="16" t="s">
        <v>144</v>
      </c>
      <c r="C7" s="58" t="n"/>
    </row>
    <row r="8" spans="1:6">
      <c r="A8" s="73" t="s">
        <v>131</v>
      </c>
      <c r="B8" s="16">
        <f>RIGHT(CELL("filename",A1),LEN(CELL("filename",A1))-FIND("]",CELL("filename",A1)))</f>
        <v/>
      </c>
      <c r="C8" s="58" t="n"/>
    </row>
    <row r="9" spans="1:6">
      <c r="A9" s="73" t="s">
        <v>132</v>
      </c>
      <c r="B9" s="16" t="s">
        <v>147</v>
      </c>
      <c r="C9" s="58" t="n"/>
    </row>
    <row r="10" spans="1:6">
      <c r="A10" s="73" t="s">
        <v>134</v>
      </c>
      <c r="B10" s="61" t="n"/>
      <c r="C10" s="58" t="n"/>
    </row>
    <row customHeight="1" ht="15.75" r="11" s="43" spans="1:6" thickBot="1">
      <c r="A11" s="74" t="s">
        <v>135</v>
      </c>
      <c r="B11" s="45" t="n"/>
      <c r="C11" s="58" t="n"/>
    </row>
    <row r="12" spans="1:6">
      <c r="A12" s="8" t="n"/>
      <c r="B12" s="10" t="n"/>
      <c r="C12" s="57" t="n"/>
      <c r="D12" s="11" t="n"/>
    </row>
    <row customHeight="1" ht="31.5" r="13" s="43" spans="1:6">
      <c r="A13" s="55" t="s">
        <v>9</v>
      </c>
      <c r="B13" s="56" t="s">
        <v>136</v>
      </c>
      <c r="C13" s="4" t="s">
        <v>11</v>
      </c>
      <c r="D13" s="12" t="s">
        <v>12</v>
      </c>
      <c r="E13" s="56" t="s">
        <v>137</v>
      </c>
      <c r="F13" s="56" t="s">
        <v>138</v>
      </c>
    </row>
    <row r="14" spans="1:6">
      <c r="A14" s="46" t="s">
        <v>23</v>
      </c>
      <c r="B14" s="68">
        <f>VLOOKUP(A14,SOUHRN!$A$9:$E$177,2,FALSE)</f>
        <v/>
      </c>
      <c r="C14" s="19" t="n">
        <v>1</v>
      </c>
      <c r="D14" s="30" t="s">
        <v>21</v>
      </c>
      <c r="E14" s="80" t="s"/>
      <c r="F14" s="67">
        <f>C14*E14</f>
        <v/>
      </c>
    </row>
    <row r="15" spans="1:6">
      <c r="A15" s="46" t="s">
        <v>26</v>
      </c>
      <c r="B15" s="68">
        <f>VLOOKUP(A15,SOUHRN!$A$9:$E$177,2,FALSE)</f>
        <v/>
      </c>
      <c r="C15" s="19" t="n">
        <v>1</v>
      </c>
      <c r="D15" s="30" t="s">
        <v>21</v>
      </c>
      <c r="E15" s="80" t="s"/>
      <c r="F15" s="67">
        <f>C15*E15</f>
        <v/>
      </c>
    </row>
    <row r="16" spans="1:6">
      <c r="A16" s="46" t="s">
        <v>81</v>
      </c>
      <c r="B16" s="68">
        <f>VLOOKUP(A16,SOUHRN!$A$9:$E$177,2,FALSE)</f>
        <v/>
      </c>
      <c r="C16" s="19" t="n">
        <v>1</v>
      </c>
      <c r="D16" s="30" t="s">
        <v>21</v>
      </c>
      <c r="E16" s="80" t="s"/>
      <c r="F16" s="67">
        <f>C16*E16</f>
        <v/>
      </c>
    </row>
    <row r="17" spans="1:6">
      <c r="A17" s="46" t="s">
        <v>19</v>
      </c>
      <c r="B17" s="68">
        <f>VLOOKUP(A17,SOUHRN!$A$9:$E$177,2,FALSE)</f>
        <v/>
      </c>
      <c r="C17" s="19" t="n">
        <v>1</v>
      </c>
      <c r="D17" s="30" t="s">
        <v>21</v>
      </c>
      <c r="E17" s="80" t="s"/>
      <c r="F17" s="67">
        <f>C17*E17</f>
        <v/>
      </c>
    </row>
    <row r="18" spans="1:6">
      <c r="A18" s="46" t="s">
        <v>90</v>
      </c>
      <c r="B18" s="68">
        <f>VLOOKUP(A18,SOUHRN!$A$9:$E$177,2,FALSE)</f>
        <v/>
      </c>
      <c r="C18" s="19" t="n">
        <v>1</v>
      </c>
      <c r="D18" s="30" t="s">
        <v>21</v>
      </c>
      <c r="E18" s="80" t="s"/>
      <c r="F18" s="67">
        <f>C18*E18</f>
        <v/>
      </c>
    </row>
    <row r="19" spans="1:6">
      <c r="A19" s="46" t="s">
        <v>32</v>
      </c>
      <c r="B19" s="68">
        <f>VLOOKUP(A19,SOUHRN!$A$9:$E$177,2,FALSE)</f>
        <v/>
      </c>
      <c r="C19" s="19" t="n">
        <v>1</v>
      </c>
      <c r="D19" s="30" t="s">
        <v>21</v>
      </c>
      <c r="E19" s="80" t="s"/>
      <c r="F19" s="67">
        <f>C19*E19</f>
        <v/>
      </c>
    </row>
    <row r="20" spans="1:6">
      <c r="A20" s="46" t="s">
        <v>74</v>
      </c>
      <c r="B20" s="68">
        <f>VLOOKUP(A20,SOUHRN!$A$9:$E$177,2,FALSE)</f>
        <v/>
      </c>
      <c r="C20" s="19" t="n">
        <v>60</v>
      </c>
      <c r="D20" s="30" t="s">
        <v>139</v>
      </c>
      <c r="E20" s="80" t="s"/>
      <c r="F20" s="67">
        <f>C20*E20</f>
        <v/>
      </c>
    </row>
    <row r="21" spans="1:6">
      <c r="A21" s="46" t="s">
        <v>96</v>
      </c>
      <c r="B21" s="68">
        <f>VLOOKUP(A21,SOUHRN!$A$9:$E$177,2,FALSE)</f>
        <v/>
      </c>
      <c r="C21" s="17" t="n">
        <v>1</v>
      </c>
      <c r="D21" s="29" t="s">
        <v>98</v>
      </c>
      <c r="E21" s="80" t="s"/>
      <c r="F21" s="67">
        <f>C21*E21</f>
        <v/>
      </c>
    </row>
    <row r="22" spans="1:6">
      <c r="A22" s="46" t="s">
        <v>100</v>
      </c>
      <c r="B22" s="68">
        <f>VLOOKUP(A22,SOUHRN!$A$9:$E$177,2,FALSE)</f>
        <v/>
      </c>
      <c r="C22" s="17" t="n">
        <v>2</v>
      </c>
      <c r="D22" s="29" t="s">
        <v>102</v>
      </c>
      <c r="E22" s="81" t="s"/>
      <c r="F22" s="81" t="s"/>
    </row>
    <row r="23" spans="1:6">
      <c r="A23" s="46" t="s">
        <v>103</v>
      </c>
      <c r="B23" s="68">
        <f>VLOOKUP(A23,SOUHRN!$A$9:$E$177,2,FALSE)</f>
        <v/>
      </c>
      <c r="C23" s="17" t="n">
        <v>1</v>
      </c>
      <c r="D23" s="29" t="s">
        <v>102</v>
      </c>
      <c r="E23" s="81" t="s"/>
      <c r="F23" s="81" t="s"/>
    </row>
    <row r="24" spans="1:6">
      <c r="A24" s="46" t="s">
        <v>105</v>
      </c>
      <c r="B24" s="68">
        <f>VLOOKUP(A24,SOUHRN!$A$9:$E$177,2,FALSE)</f>
        <v/>
      </c>
      <c r="C24" s="17" t="n">
        <v>4</v>
      </c>
      <c r="D24" s="29" t="s">
        <v>102</v>
      </c>
      <c r="E24" s="81" t="s"/>
      <c r="F24" s="81" t="s"/>
    </row>
    <row r="25" spans="1:6">
      <c r="A25" s="46" t="s">
        <v>107</v>
      </c>
      <c r="B25" s="68">
        <f>VLOOKUP(A25,SOUHRN!$A$9:$E$177,2,FALSE)</f>
        <v/>
      </c>
      <c r="C25" s="17" t="n">
        <v>4</v>
      </c>
      <c r="D25" s="29" t="s">
        <v>102</v>
      </c>
      <c r="E25" s="81" t="s"/>
      <c r="F25" s="81" t="s"/>
    </row>
    <row r="26" spans="1:6">
      <c r="A26" s="46" t="s">
        <v>109</v>
      </c>
      <c r="B26" s="68">
        <f>VLOOKUP(A26,SOUHRN!$A$9:$E$177,2,FALSE)</f>
        <v/>
      </c>
      <c r="C26" s="17" t="n">
        <v>16</v>
      </c>
      <c r="D26" s="29" t="s">
        <v>102</v>
      </c>
      <c r="E26" s="81" t="s"/>
      <c r="F26" s="81" t="s"/>
    </row>
    <row r="27" spans="1:6">
      <c r="A27" s="46" t="s">
        <v>117</v>
      </c>
      <c r="B27" s="68">
        <f>VLOOKUP(A27,SOUHRN!$A$9:$E$177,2,FALSE)</f>
        <v/>
      </c>
      <c r="C27" s="17" t="n">
        <v>1</v>
      </c>
      <c r="D27" s="29" t="s">
        <v>102</v>
      </c>
      <c r="E27" s="81" t="s"/>
      <c r="F27" s="81" t="s"/>
    </row>
    <row r="28" spans="1:6">
      <c r="A28" s="46" t="s">
        <v>119</v>
      </c>
      <c r="B28" s="68">
        <f>VLOOKUP(A28,SOUHRN!$A$9:$E$177,2,FALSE)</f>
        <v/>
      </c>
      <c r="C28" s="17">
        <f>9*4</f>
        <v/>
      </c>
      <c r="D28" s="29" t="s">
        <v>121</v>
      </c>
      <c r="E28" s="80" t="s"/>
      <c r="F28" s="67">
        <f>C28*E28</f>
        <v/>
      </c>
    </row>
    <row customHeight="1" ht="15.75" r="29" s="43" spans="1:6" thickBot="1">
      <c r="A29" s="47" t="n"/>
      <c r="B29" s="18" t="n"/>
      <c r="C29" s="21" t="n"/>
      <c r="D29" s="31" t="n"/>
    </row>
    <row customHeight="1" ht="15.75" r="30" s="43" spans="1:6" thickTop="1">
      <c r="F30" s="69">
        <f>SUM(F14:F29)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FC42D7-FD05-42D8-B635-971C3BC397B8}"/>
</file>

<file path=customXml/itemProps2.xml><?xml version="1.0" encoding="utf-8"?>
<ds:datastoreItem xmlns:ds="http://schemas.openxmlformats.org/officeDocument/2006/customXml" ds:itemID="{B1A74CED-8D62-42FA-ADC2-78BD429BD7B6}"/>
</file>

<file path=customXml/itemProps3.xml><?xml version="1.0" encoding="utf-8"?>
<ds:datastoreItem xmlns:ds="http://schemas.openxmlformats.org/officeDocument/2006/customXml" ds:itemID="{3EF40D3F-EC0E-41DA-86DC-322DA12C8F57}"/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karel</cp:lastModifiedBy>
  <cp:lastPrinted>2018-02-20T09:39:12Z</cp:lastPrinted>
  <dcterms:created xsi:type="dcterms:W3CDTF">2013-07-18T13:10:46Z</dcterms:created>
  <dcterms:modified xsi:type="dcterms:W3CDTF">2018-03-09T10:09:53Z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