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7320" activeTab="0"/>
  </bookViews>
  <sheets>
    <sheet name="SOUHRN" sheetId="11" r:id="rId1"/>
    <sheet name="A33_227" sheetId="12" r:id="rId2"/>
  </sheets>
  <externalReferences>
    <externalReference r:id="rId5"/>
    <externalReference r:id="rId6"/>
    <externalReference r:id="rId7"/>
    <externalReference r:id="rId8"/>
  </externalReferences>
  <definedNames>
    <definedName name="_xlnm._FilterDatabase" localSheetId="0" hidden="1">'SOUHRN'!$C$1:$C$34</definedName>
    <definedName name="_Typy_misnosti">'[1]typy'!$A$1:$A$12</definedName>
    <definedName name="chceteme" localSheetId="1">'[2]List1'!$A$1:$A$3</definedName>
    <definedName name="chceteme">'[3]List1'!$A$1:$A$3</definedName>
    <definedName name="_xlnm.Print_Area" localSheetId="0">'SOUHRN'!$A$1:$I$28</definedName>
    <definedName name="Typy_mistnosti">'[4]typy'!$A$2:$A$12</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<sst xmlns="http://schemas.openxmlformats.org/spreadsheetml/2006/main" count="142" uniqueCount="84">
  <si>
    <t>ID</t>
  </si>
  <si>
    <t>Popis položky</t>
  </si>
  <si>
    <t>Měrná jednotka</t>
  </si>
  <si>
    <t>Technické specifikace, uživatelské standardy</t>
  </si>
  <si>
    <t>Výrobce</t>
  </si>
  <si>
    <t>Typ zařízení</t>
  </si>
  <si>
    <t>ks</t>
  </si>
  <si>
    <t>B2</t>
  </si>
  <si>
    <t>Projektor s pevným objektivem, 5000 lm</t>
  </si>
  <si>
    <t>H1</t>
  </si>
  <si>
    <t>Držák projektoru univerzální</t>
  </si>
  <si>
    <t>H32</t>
  </si>
  <si>
    <t>Montážní a spotřební materiál</t>
  </si>
  <si>
    <t>kpl</t>
  </si>
  <si>
    <t>Název projektu:</t>
  </si>
  <si>
    <t>MUNI AV Technologie</t>
  </si>
  <si>
    <t>Budova:</t>
  </si>
  <si>
    <t>Fakulta:</t>
  </si>
  <si>
    <t>Adresa:</t>
  </si>
  <si>
    <t>Kamenice 5, Brno, Bohunice</t>
  </si>
  <si>
    <t>Dokument:</t>
  </si>
  <si>
    <t>Souhrnný výkaz</t>
  </si>
  <si>
    <t>Počet měrných jednotek</t>
  </si>
  <si>
    <t>Jednotková cena [Kč]</t>
  </si>
  <si>
    <t>Celková cena [Kč]</t>
  </si>
  <si>
    <t>Suma</t>
  </si>
  <si>
    <t>J1</t>
  </si>
  <si>
    <t>Prováděcí dokumentace</t>
  </si>
  <si>
    <t>h</t>
  </si>
  <si>
    <t>J2</t>
  </si>
  <si>
    <t>Štítkování zařízení - identifikační systém</t>
  </si>
  <si>
    <t>J3</t>
  </si>
  <si>
    <t>Demontážní práce původního vybavení</t>
  </si>
  <si>
    <t>J4</t>
  </si>
  <si>
    <t>Příprava kabelových tras</t>
  </si>
  <si>
    <t>J5</t>
  </si>
  <si>
    <t>Montážní a instalační práce</t>
  </si>
  <si>
    <t>J7</t>
  </si>
  <si>
    <t>Programování řídícího systému</t>
  </si>
  <si>
    <t>J9</t>
  </si>
  <si>
    <t>CELKEM</t>
  </si>
  <si>
    <t>Základní vlastnosti prostoru:</t>
  </si>
  <si>
    <t>Soupis zařízení</t>
  </si>
  <si>
    <t>Název místnosti:</t>
  </si>
  <si>
    <t>Číslo místnosti provozní:</t>
  </si>
  <si>
    <t>Kód místnosti:</t>
  </si>
  <si>
    <t>Název položky</t>
  </si>
  <si>
    <t>hod</t>
  </si>
  <si>
    <t>Celkem</t>
  </si>
  <si>
    <t>Zprovoznění a základní seznámění uživatelů s obsluhou</t>
  </si>
  <si>
    <t>zasedací místnost</t>
  </si>
  <si>
    <t xml:space="preserve">Kompatibilní s typem projektoru. Předpoklad nosnosti do 30 kg, instalace do výšky mimo dosah osob, bude využit H/V posun objektivu v projektoru.
</t>
  </si>
  <si>
    <t xml:space="preserve">Montážní a spotřební materiál pro instalaci AV techniky, interní kabeláž v rámci AV racku, kabeláž pro připojení reproduktorů, kabeláž pro připojení projektorů.
</t>
  </si>
  <si>
    <t xml:space="preserve">Kompletní instalační práce AV techniky - instalace koncových zařízení, protažení nových kabelů, osazení katedry (rack vč. všech zařízení, případné vykroužení otvorů pro chlazení a/nebo kabeláž, vyříznutí/úprava otvoru pro instalaci přípojného místa).
Včetně montáže tubusů motorových pláten do podhledu a případné výměny poškozených podhledových desek.
</t>
  </si>
  <si>
    <t>C18</t>
  </si>
  <si>
    <t>E4</t>
  </si>
  <si>
    <t>Jednotka pro bezdrátovou prezentaci, multiplatformní</t>
  </si>
  <si>
    <t xml:space="preserve">Multiplatformní brána pro bezdrátovou prezentaci a přepínání až čtyř uživatelů. HDMI a VGA výstup, USB (přehrávač multimédií vč. dokumentů MS Office). 
Podporované formáty  MP4, MPG, MPEG, AVI, MOV, MKV, WMV, MP3, WAV, WMA, AAC, JPG, BMP, PNG, GIF.
Podpora Windows, OS X, Android a iOS. Bez Wi-Fi (předpoklad napojení do místní sítě).
</t>
  </si>
  <si>
    <t xml:space="preserve">Prezentační AV přepínač velký (8 vstupů, HDMI a DTP výstup), vč. řídícího procesoru a výkonného zesilovače 70V </t>
  </si>
  <si>
    <t>D8</t>
  </si>
  <si>
    <t>FSpS</t>
  </si>
  <si>
    <t>UKB A33</t>
  </si>
  <si>
    <t>FSpS MUNI AVT 2018</t>
  </si>
  <si>
    <t>C5</t>
  </si>
  <si>
    <t>Kombinovaný převodník VGA+A, DP a HDMI na TP</t>
  </si>
  <si>
    <t xml:space="preserve">Multiformátový přepínač se třemi video vstupy s integrovaným výstupním TP převodníkem (do vzd. min. 70 m). Vstupy: DisplayPort, HDMI, VGA + audio, automatické přepínaní vstupů, podporované rozlišení až 4K, barevné rozlišení 8 bitů.
</t>
  </si>
  <si>
    <t>G10</t>
  </si>
  <si>
    <t>G9</t>
  </si>
  <si>
    <t>USB 2.0 extender</t>
  </si>
  <si>
    <t>USB 2.0 rozbočovač</t>
  </si>
  <si>
    <t>Sada vysílače a přijímče pro přenos USB na vzdálenost min. 40 metrů. Konektivita pro vstupní extender: USB typ A Male, RJ45 Female. Konektivita pro výstupní extender: USB typ A Female, RJ45 Female. Možnost připojit externí napájení. Adaptér součístí dodávky.</t>
  </si>
  <si>
    <t>USB rozbočovač, min. 2 výstupy USB typ A Female, rychlost min. USB 2.0., bílá barva</t>
  </si>
  <si>
    <t>BHA34N02027</t>
  </si>
  <si>
    <t>Ovládací panel výklopný tlačítkový pro řídící procesor s přípojným místem</t>
  </si>
  <si>
    <t>Olvádácí panel řídícho systému s přípojným místem pro instalaci do nábytku, min. parametry: 10 tlačítek pro ovládání řídícího systému integrovaných do výka (tlačítka On, Off, ovládání hlasitosti, PC, HDMI, VGA, Sharelink), přípojné místo kabel HDMI, kabel VGA, kabel UTP RJ-45, 2x datová USB zásuvka 2.0 A/F, 2x zásuvka 230V.</t>
  </si>
  <si>
    <t xml:space="preserve">Prezentační přepínač/switcher s minimální konektivitou: Vstupy: 2xVGA, 4xHDMI, 2x DTP, 8x stereo audio (sym.), mikrofonní (48V fantomové napájení). Výstup: 2x HDMI, 1x TP/HDBaseT, výkonový zesilovač min. 1x 100 W @ 70 V, integrovaný řídící procesor (3x RS232 port, 4x relé, 3x LAN port, 4x GPIO, 2x IR serial, expanzní sběrnice).
</t>
  </si>
  <si>
    <t xml:space="preserve">Projektor s laserovým zdrojem, tříčipová technologie (3 LCD nebo 3 DLP), minimální parametry: výkon 5000 lumenů, rozlišení min. 1920 x 1200, kontrast 2 500 000:1, H/V posun objektivu - horizontálně nejméně ±0,2; vertikálně nejméně +0,6 (stropní instalace), obrazové vstupy digitální i analog., HDBaseT; řízení RS232, LAN, provozní hlučnost projektoru max. 39 dB. Životnost světelného zdroje 20 000 hodin.
</t>
  </si>
  <si>
    <t>Jednotková cena bez DPH [Kč] plán</t>
  </si>
  <si>
    <t>Celková cena bez DPH [Kč] plán</t>
  </si>
  <si>
    <t>D9</t>
  </si>
  <si>
    <t>Distribuční rozbočovač pro připojení ovládacích panelů k řídícímu systému.</t>
  </si>
  <si>
    <t>Místnost je vybavena elektrickým motorovým plátnem, které bude zachováno a umístěno do nové pozice na stěnu vedle vchodových dveří. V místnosti budou instalovány dvě ovládací místa připojena k řídícímu systému pomocí distribučního rozbočovače. První ovládací panel s přípojným místem bude instalovaný do AV skříňky, druhý ovládací panel do předsednického stolu na opačné straně místnosti. Obě přípojná místa budou osazena vstupy HDMI, VGA, vstupem pro RJ-45 a vstupem USB typ Female pro vzdálené připojení zařízení (flash disk, prezentátor) k prezentačnímu PC.</t>
  </si>
  <si>
    <t>Distribuční rozbočovač pro ovládací panely</t>
  </si>
  <si>
    <t>VYPLŇTE LIST "SOURHN"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</si>
</sst>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numFmt numFmtId="165" formatCode="#,##0\ &quot;Kč&quot;"/>
  </numFmts>
  <fonts count="17">
    <font>
      <sz val="12"/>
      <color theme="1"/>
      <name val="Calibri"/>
      <family val="2"/>
      <scheme val="minor"/>
    </font>
    <font>
      <sz val="10"/>
      <name val="Arial"/>
      <family val="2"/>
    </font>
    <font>
      <sz val="11"/>
      <color theme="1"/>
      <name val="Calibri"/>
      <family val="2"/>
      <scheme val="minor"/>
    </font>
    <font>
      <sz val="10"/>
      <color theme="1"/>
      <name val="Tahoma"/>
      <family val="2"/>
    </font>
    <font>
      <b/>
      <sz val="11"/>
      <color theme="1"/>
      <name val="Times New Roman"/>
      <family val="1"/>
    </font>
    <font>
      <sz val="12"/>
      <color theme="1"/>
      <name val="Tahoma"/>
      <family val="2"/>
    </font>
    <font>
      <sz val="8"/>
      <color theme="1"/>
      <name val="Tahoma"/>
      <family val="2"/>
    </font>
    <font>
      <sz val="12"/>
      <name val="Tahoma"/>
      <family val="2"/>
    </font>
    <font>
      <b/>
      <sz val="11"/>
      <color theme="1"/>
      <name val="Calibri"/>
      <family val="2"/>
      <scheme val="minor"/>
    </font>
    <font>
      <b/>
      <sz val="14"/>
      <color rgb="FFFF0000"/>
      <name val="Calibri"/>
      <family val="2"/>
      <scheme val="minor"/>
    </font>
    <font>
      <sz val="11"/>
      <color theme="1"/>
      <name val="Tahoma"/>
      <family val="2"/>
    </font>
    <font>
      <sz val="14"/>
      <color rgb="FFFF0000"/>
      <name val="Calibri"/>
      <family val="2"/>
      <scheme val="minor"/>
    </font>
    <font>
      <sz val="11"/>
      <color theme="1"/>
      <name val="Times New Roman"/>
      <family val="1"/>
    </font>
    <font>
      <b/>
      <sz val="11"/>
      <name val="Calibri"/>
      <family val="2"/>
      <scheme val="minor"/>
    </font>
    <font>
      <sz val="10"/>
      <color theme="1"/>
      <name val="Arial"/>
      <family val="2"/>
    </font>
    <font>
      <b/>
      <sz val="10"/>
      <color rgb="FFFF0000"/>
      <name val="Tahoma"/>
      <family val="2"/>
    </font>
    <font>
      <b/>
      <sz val="11"/>
      <color rgb="FFFF0000"/>
      <name val="Calibri"/>
      <family val="2"/>
      <scheme val="minor"/>
    </font>
  </fonts>
  <fills count="4">
    <fill>
      <patternFill/>
    </fill>
    <fill>
      <patternFill patternType="gray125"/>
    </fill>
    <fill>
      <patternFill patternType="solid">
        <fgColor rgb="FFB2B2B2"/>
        <bgColor indexed="64"/>
      </patternFill>
    </fill>
    <fill>
      <patternFill patternType="solid">
        <fgColor rgb="FFFFFF00"/>
        <bgColor indexed="64"/>
      </patternFill>
    </fill>
  </fills>
  <borders count="35">
    <border>
      <left/>
      <right/>
      <top/>
      <bottom/>
      <diagonal/>
    </border>
    <border>
      <left style="medium"/>
      <right/>
      <top style="medium"/>
      <bottom style="hair"/>
    </border>
    <border>
      <left/>
      <right style="medium"/>
      <top style="medium"/>
      <bottom style="hair"/>
    </border>
    <border>
      <left/>
      <right/>
      <top style="double"/>
      <bottom/>
    </border>
    <border>
      <left style="medium"/>
      <right/>
      <top style="hair"/>
      <bottom style="hair"/>
    </border>
    <border>
      <left/>
      <right style="medium"/>
      <top style="hair"/>
      <bottom style="hair"/>
    </border>
    <border>
      <left style="double"/>
      <right/>
      <top/>
      <bottom style="thin"/>
    </border>
    <border>
      <left/>
      <right/>
      <top/>
      <bottom style="thin"/>
    </border>
    <border>
      <left style="double"/>
      <right style="thin"/>
      <top style="thin"/>
      <bottom style="thin"/>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double"/>
      <right style="thin"/>
      <top/>
      <bottom style="hair"/>
    </border>
    <border>
      <left style="thin"/>
      <right style="thin"/>
      <top/>
      <bottom style="hair"/>
    </border>
    <border>
      <left style="thin"/>
      <right/>
      <top/>
      <bottom style="hair"/>
    </border>
    <border>
      <left/>
      <right/>
      <top/>
      <bottom style="hair"/>
    </border>
    <border>
      <left style="double"/>
      <right style="thin"/>
      <top/>
      <bottom/>
    </border>
    <border>
      <left style="thin"/>
      <right style="thin"/>
      <top style="hair"/>
      <bottom style="hair"/>
    </border>
    <border>
      <left/>
      <right style="thin"/>
      <top style="hair"/>
      <bottom style="hair"/>
    </border>
    <border>
      <left style="double"/>
      <right style="thin"/>
      <top style="hair"/>
      <bottom style="double"/>
    </border>
    <border>
      <left style="thin"/>
      <right style="thin"/>
      <top style="hair"/>
      <bottom style="double"/>
    </border>
    <border>
      <left style="thin"/>
      <right/>
      <top style="hair"/>
      <bottom style="double"/>
    </border>
    <border>
      <left/>
      <right style="thin"/>
      <top style="hair"/>
      <bottom style="double"/>
    </border>
    <border>
      <left/>
      <right/>
      <top style="hair"/>
      <bottom style="double"/>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double"/>
      <right style="thin"/>
      <top style="double"/>
      <bottom style="thin"/>
    </border>
    <border>
      <left style="thin"/>
      <right style="thin"/>
      <top style="double"/>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1" fillId="0" borderId="0">
      <alignment/>
      <protection/>
    </xf>
    <xf numFmtId="0" fontId="14" fillId="0" borderId="0">
      <alignment/>
      <protection/>
    </xf>
    <xf numFmtId="0" fontId="2" fillId="0" borderId="0">
      <alignment/>
      <protection/>
    </xf>
    <xf numFmtId="0" fontId="2" fillId="0" borderId="0">
      <alignment/>
      <protection/>
    </xf>
  </cellStyleXfs>
  <cellXfs count="104">
    <xf numFmtId="0" fontId="0" fillId="0" borderId="0" xfId="0"/>
    <xf numFmtId="49" fontId="3" fillId="0" borderId="1" xfId="20" applyNumberFormat="1" applyFont="1" applyBorder="1">
      <alignment/>
      <protection/>
    </xf>
    <xf numFmtId="0" fontId="3" fillId="0" borderId="2" xfId="20" applyFont="1" applyBorder="1" applyAlignment="1">
      <alignment wrapText="1"/>
      <protection/>
    </xf>
    <xf numFmtId="0" fontId="2" fillId="0" borderId="3" xfId="20" applyBorder="1" applyAlignment="1">
      <alignment horizontal="left"/>
      <protection/>
    </xf>
    <xf numFmtId="0" fontId="2" fillId="0" borderId="3" xfId="20" applyBorder="1">
      <alignment/>
      <protection/>
    </xf>
    <xf numFmtId="0" fontId="2" fillId="0" borderId="0" xfId="20">
      <alignment/>
      <protection/>
    </xf>
    <xf numFmtId="49" fontId="3" fillId="0" borderId="4" xfId="20" applyNumberFormat="1" applyFont="1" applyBorder="1">
      <alignment/>
      <protection/>
    </xf>
    <xf numFmtId="0" fontId="3" fillId="0" borderId="5" xfId="20" applyFont="1" applyBorder="1" applyAlignment="1">
      <alignment wrapText="1"/>
      <protection/>
    </xf>
    <xf numFmtId="0" fontId="2" fillId="0" borderId="0" xfId="20" applyAlignment="1">
      <alignment horizontal="center"/>
      <protection/>
    </xf>
    <xf numFmtId="0" fontId="3" fillId="0" borderId="5" xfId="20" applyFont="1" applyBorder="1">
      <alignment/>
      <protection/>
    </xf>
    <xf numFmtId="0" fontId="4" fillId="0" borderId="6" xfId="20" applyFont="1" applyBorder="1">
      <alignment/>
      <protection/>
    </xf>
    <xf numFmtId="0" fontId="2" fillId="0" borderId="7" xfId="20" applyBorder="1">
      <alignment/>
      <protection/>
    </xf>
    <xf numFmtId="0" fontId="2" fillId="0" borderId="7" xfId="20" applyBorder="1" applyAlignment="1">
      <alignment horizontal="center"/>
      <protection/>
    </xf>
    <xf numFmtId="49" fontId="5" fillId="0" borderId="8" xfId="20" applyNumberFormat="1" applyFont="1" applyBorder="1" applyAlignment="1">
      <alignment horizontal="center" vertical="center" wrapText="1"/>
      <protection/>
    </xf>
    <xf numFmtId="0" fontId="5" fillId="0" borderId="9" xfId="20" applyFont="1" applyBorder="1" applyAlignment="1">
      <alignment horizontal="center" vertical="center" wrapText="1"/>
      <protection/>
    </xf>
    <xf numFmtId="0" fontId="6" fillId="0" borderId="9" xfId="20" applyFont="1" applyBorder="1" applyAlignment="1">
      <alignment horizontal="center" vertical="center" wrapText="1"/>
      <protection/>
    </xf>
    <xf numFmtId="0" fontId="6" fillId="0" borderId="10" xfId="20" applyFont="1" applyBorder="1" applyAlignment="1">
      <alignment horizontal="center" vertical="center" wrapText="1"/>
      <protection/>
    </xf>
    <xf numFmtId="0" fontId="3" fillId="0" borderId="9" xfId="20" applyFont="1" applyBorder="1" applyAlignment="1">
      <alignment horizontal="center" vertical="center" wrapText="1"/>
      <protection/>
    </xf>
    <xf numFmtId="0" fontId="3" fillId="0" borderId="11" xfId="20" applyFont="1" applyBorder="1" applyAlignment="1">
      <alignment horizontal="center" vertical="center" wrapText="1"/>
      <protection/>
    </xf>
    <xf numFmtId="0" fontId="3" fillId="0" borderId="12" xfId="20" applyFont="1" applyBorder="1" applyAlignment="1">
      <alignment horizontal="center" vertical="center" wrapText="1"/>
      <protection/>
    </xf>
    <xf numFmtId="49" fontId="5" fillId="0" borderId="13" xfId="20" applyNumberFormat="1" applyFont="1" applyBorder="1" applyAlignment="1">
      <alignment horizontal="center" vertical="top"/>
      <protection/>
    </xf>
    <xf numFmtId="0" fontId="5" fillId="0" borderId="14" xfId="20" applyFont="1" applyBorder="1" applyAlignment="1">
      <alignment vertical="top"/>
      <protection/>
    </xf>
    <xf numFmtId="0" fontId="5" fillId="0" borderId="14" xfId="20" applyFont="1" applyBorder="1" applyAlignment="1">
      <alignment horizontal="center" vertical="top"/>
      <protection/>
    </xf>
    <xf numFmtId="0" fontId="5" fillId="0" borderId="15" xfId="20" applyFont="1" applyBorder="1" applyAlignment="1">
      <alignment horizontal="center" vertical="top"/>
      <protection/>
    </xf>
    <xf numFmtId="3" fontId="2" fillId="0" borderId="16" xfId="20" applyNumberFormat="1" applyBorder="1">
      <alignment/>
      <protection/>
    </xf>
    <xf numFmtId="49" fontId="5" fillId="0" borderId="17" xfId="20" applyNumberFormat="1" applyFont="1" applyBorder="1" applyAlignment="1">
      <alignment horizontal="center" vertical="top"/>
      <protection/>
    </xf>
    <xf numFmtId="0" fontId="5" fillId="0" borderId="18" xfId="20" applyFont="1" applyBorder="1" applyAlignment="1">
      <alignment horizontal="center" vertical="top"/>
      <protection/>
    </xf>
    <xf numFmtId="3" fontId="2" fillId="0" borderId="18" xfId="20" applyNumberFormat="1" applyBorder="1" applyProtection="1">
      <alignment/>
      <protection locked="0"/>
    </xf>
    <xf numFmtId="3" fontId="2" fillId="0" borderId="19" xfId="20" applyNumberFormat="1" applyBorder="1">
      <alignment/>
      <protection/>
    </xf>
    <xf numFmtId="49" fontId="5" fillId="0" borderId="20" xfId="20" applyNumberFormat="1" applyFont="1" applyBorder="1" applyAlignment="1">
      <alignment horizontal="center" vertical="top"/>
      <protection/>
    </xf>
    <xf numFmtId="0" fontId="5" fillId="0" borderId="21" xfId="20" applyFont="1" applyBorder="1" applyAlignment="1">
      <alignment vertical="top"/>
      <protection/>
    </xf>
    <xf numFmtId="0" fontId="5" fillId="0" borderId="21" xfId="20" applyFont="1" applyBorder="1" applyAlignment="1">
      <alignment horizontal="center" vertical="top"/>
      <protection/>
    </xf>
    <xf numFmtId="0" fontId="5" fillId="0" borderId="22" xfId="20" applyFont="1" applyBorder="1" applyAlignment="1">
      <alignment horizontal="center" vertical="top"/>
      <protection/>
    </xf>
    <xf numFmtId="3" fontId="2" fillId="0" borderId="23" xfId="20" applyNumberFormat="1" applyBorder="1">
      <alignment/>
      <protection/>
    </xf>
    <xf numFmtId="3" fontId="2" fillId="0" borderId="24" xfId="20" applyNumberFormat="1" applyBorder="1">
      <alignment/>
      <protection/>
    </xf>
    <xf numFmtId="3" fontId="8" fillId="0" borderId="0" xfId="20" applyNumberFormat="1" applyFont="1">
      <alignment/>
      <protection/>
    </xf>
    <xf numFmtId="164" fontId="7" fillId="0" borderId="9" xfId="21" applyNumberFormat="1" applyFont="1" applyBorder="1" applyAlignment="1">
      <alignment horizontal="right" vertical="top"/>
      <protection/>
    </xf>
    <xf numFmtId="164" fontId="7" fillId="0" borderId="0" xfId="21" applyNumberFormat="1" applyFont="1" applyAlignment="1">
      <alignment horizontal="right" vertical="top"/>
      <protection/>
    </xf>
    <xf numFmtId="0" fontId="5" fillId="0" borderId="18" xfId="23" applyFont="1" applyBorder="1" applyAlignment="1">
      <alignment vertical="top"/>
      <protection/>
    </xf>
    <xf numFmtId="0" fontId="5" fillId="0" borderId="9" xfId="0" applyFont="1" applyBorder="1" applyAlignment="1">
      <alignment horizontal="left" vertical="top" wrapText="1"/>
    </xf>
    <xf numFmtId="0" fontId="3" fillId="0" borderId="9" xfId="0" applyFont="1" applyBorder="1" applyAlignment="1">
      <alignment horizontal="left" vertical="top" wrapText="1"/>
    </xf>
    <xf numFmtId="0" fontId="15" fillId="0" borderId="5" xfId="20" applyFont="1" applyBorder="1">
      <alignment/>
      <protection/>
    </xf>
    <xf numFmtId="3" fontId="2" fillId="0" borderId="16" xfId="20" applyNumberFormat="1" applyFont="1" applyBorder="1">
      <alignment/>
      <protection/>
    </xf>
    <xf numFmtId="49" fontId="2" fillId="0" borderId="25" xfId="24" applyNumberFormat="1" applyBorder="1">
      <alignment/>
      <protection/>
    </xf>
    <xf numFmtId="0" fontId="2" fillId="0" borderId="26" xfId="24" applyBorder="1">
      <alignment/>
      <protection/>
    </xf>
    <xf numFmtId="0" fontId="2" fillId="0" borderId="26" xfId="24" applyFill="1" applyBorder="1">
      <alignment/>
      <protection/>
    </xf>
    <xf numFmtId="0" fontId="2" fillId="0" borderId="27" xfId="24" applyBorder="1">
      <alignment/>
      <protection/>
    </xf>
    <xf numFmtId="0" fontId="2" fillId="0" borderId="0" xfId="24">
      <alignment/>
      <protection/>
    </xf>
    <xf numFmtId="49" fontId="2" fillId="0" borderId="28" xfId="24" applyNumberFormat="1" applyBorder="1">
      <alignment/>
      <protection/>
    </xf>
    <xf numFmtId="0" fontId="2" fillId="0" borderId="0" xfId="24" applyFill="1">
      <alignment/>
      <protection/>
    </xf>
    <xf numFmtId="0" fontId="2" fillId="0" borderId="29" xfId="24" applyBorder="1">
      <alignment/>
      <protection/>
    </xf>
    <xf numFmtId="0" fontId="9" fillId="0" borderId="0" xfId="24" applyFont="1" applyAlignment="1">
      <alignment horizontal="center"/>
      <protection/>
    </xf>
    <xf numFmtId="49" fontId="10" fillId="0" borderId="28" xfId="24" applyNumberFormat="1" applyFont="1" applyBorder="1">
      <alignment/>
      <protection/>
    </xf>
    <xf numFmtId="0" fontId="10" fillId="0" borderId="0" xfId="24" applyFont="1">
      <alignment/>
      <protection/>
    </xf>
    <xf numFmtId="0" fontId="10" fillId="0" borderId="0" xfId="24" applyFont="1" applyFill="1">
      <alignment/>
      <protection/>
    </xf>
    <xf numFmtId="0" fontId="10" fillId="0" borderId="29" xfId="24" applyFont="1" applyBorder="1">
      <alignment/>
      <protection/>
    </xf>
    <xf numFmtId="0" fontId="11" fillId="0" borderId="0" xfId="24" applyFont="1" applyAlignment="1">
      <alignment horizontal="center"/>
      <protection/>
    </xf>
    <xf numFmtId="49" fontId="10" fillId="0" borderId="30" xfId="24" applyNumberFormat="1" applyFont="1" applyBorder="1">
      <alignment/>
      <protection/>
    </xf>
    <xf numFmtId="0" fontId="10" fillId="0" borderId="31" xfId="24" applyFont="1" applyBorder="1">
      <alignment/>
      <protection/>
    </xf>
    <xf numFmtId="0" fontId="10" fillId="0" borderId="31" xfId="24" applyFont="1" applyFill="1" applyBorder="1" applyAlignment="1">
      <alignment horizontal="left"/>
      <protection/>
    </xf>
    <xf numFmtId="0" fontId="10" fillId="0" borderId="31" xfId="24" applyFont="1" applyBorder="1" applyAlignment="1">
      <alignment horizontal="left"/>
      <protection/>
    </xf>
    <xf numFmtId="0" fontId="10" fillId="0" borderId="32" xfId="24" applyFont="1" applyBorder="1" applyAlignment="1">
      <alignment horizontal="left"/>
      <protection/>
    </xf>
    <xf numFmtId="0" fontId="10" fillId="0" borderId="0" xfId="24" applyFont="1" applyAlignment="1">
      <alignment horizontal="left"/>
      <protection/>
    </xf>
    <xf numFmtId="49" fontId="12" fillId="0" borderId="6" xfId="24" applyNumberFormat="1" applyFont="1" applyBorder="1">
      <alignment/>
      <protection/>
    </xf>
    <xf numFmtId="0" fontId="2" fillId="0" borderId="7" xfId="24" applyBorder="1">
      <alignment/>
      <protection/>
    </xf>
    <xf numFmtId="0" fontId="2" fillId="0" borderId="7" xfId="24" applyFill="1" applyBorder="1">
      <alignment/>
      <protection/>
    </xf>
    <xf numFmtId="0" fontId="2" fillId="0" borderId="7" xfId="24" applyBorder="1" applyAlignment="1">
      <alignment horizontal="center"/>
      <protection/>
    </xf>
    <xf numFmtId="0" fontId="0" fillId="0" borderId="0" xfId="24" applyFont="1">
      <alignment/>
      <protection/>
    </xf>
    <xf numFmtId="0" fontId="13" fillId="0" borderId="0" xfId="24" applyFont="1">
      <alignment/>
      <protection/>
    </xf>
    <xf numFmtId="49" fontId="6" fillId="0" borderId="33" xfId="24" applyNumberFormat="1" applyFont="1" applyBorder="1" applyAlignment="1">
      <alignment horizontal="left" vertical="center" wrapText="1"/>
      <protection/>
    </xf>
    <xf numFmtId="0" fontId="10" fillId="0" borderId="34" xfId="24" applyFont="1" applyBorder="1" applyAlignment="1">
      <alignment horizontal="center" vertical="center" wrapText="1"/>
      <protection/>
    </xf>
    <xf numFmtId="0" fontId="6" fillId="0" borderId="34" xfId="24" applyFont="1" applyFill="1" applyBorder="1" applyAlignment="1">
      <alignment horizontal="center" vertical="center" wrapText="1"/>
      <protection/>
    </xf>
    <xf numFmtId="0" fontId="6" fillId="0" borderId="34" xfId="24" applyFont="1" applyBorder="1" applyAlignment="1">
      <alignment horizontal="center" vertical="center" wrapText="1"/>
      <protection/>
    </xf>
    <xf numFmtId="49" fontId="10" fillId="0" borderId="8" xfId="24" applyNumberFormat="1" applyFont="1" applyBorder="1" applyAlignment="1">
      <alignment horizontal="left" vertical="top"/>
      <protection/>
    </xf>
    <xf numFmtId="0" fontId="5" fillId="0" borderId="9" xfId="24" applyFont="1" applyBorder="1" applyAlignment="1">
      <alignment horizontal="left" vertical="top" wrapText="1"/>
      <protection/>
    </xf>
    <xf numFmtId="0" fontId="5" fillId="0" borderId="9" xfId="24" applyFont="1" applyFill="1" applyBorder="1" applyAlignment="1">
      <alignment horizontal="center" vertical="top"/>
      <protection/>
    </xf>
    <xf numFmtId="0" fontId="5" fillId="0" borderId="9" xfId="24" applyFont="1" applyBorder="1" applyAlignment="1">
      <alignment horizontal="center" vertical="top"/>
      <protection/>
    </xf>
    <xf numFmtId="0" fontId="3" fillId="0" borderId="9" xfId="24" applyFont="1" applyBorder="1" applyAlignment="1">
      <alignment horizontal="left" vertical="top" wrapText="1"/>
      <protection/>
    </xf>
    <xf numFmtId="0" fontId="7" fillId="0" borderId="9" xfId="24" applyFont="1" applyFill="1" applyBorder="1" applyAlignment="1">
      <alignment horizontal="center" vertical="top"/>
      <protection/>
    </xf>
    <xf numFmtId="49" fontId="2" fillId="0" borderId="0" xfId="24" applyNumberFormat="1">
      <alignment/>
      <protection/>
    </xf>
    <xf numFmtId="164" fontId="7" fillId="2" borderId="9" xfId="21" applyNumberFormat="1" applyFont="1" applyFill="1" applyBorder="1" applyAlignment="1">
      <alignment horizontal="right" vertical="top"/>
      <protection/>
    </xf>
    <xf numFmtId="0" fontId="7" fillId="2" borderId="9" xfId="24" applyFont="1" applyFill="1" applyBorder="1" applyAlignment="1" applyProtection="1">
      <alignment horizontal="center" vertical="top"/>
      <protection locked="0"/>
    </xf>
    <xf numFmtId="0" fontId="3" fillId="0" borderId="9" xfId="24" applyFont="1" applyFill="1" applyBorder="1" applyAlignment="1">
      <alignment horizontal="left" vertical="top" wrapText="1"/>
      <protection/>
    </xf>
    <xf numFmtId="0" fontId="5" fillId="0" borderId="0" xfId="24" applyFont="1" applyAlignment="1">
      <alignment horizontal="left" vertical="top" wrapText="1"/>
      <protection/>
    </xf>
    <xf numFmtId="0" fontId="5" fillId="0" borderId="0" xfId="24" applyFont="1" applyFill="1" applyAlignment="1">
      <alignment horizontal="center" vertical="top"/>
      <protection/>
    </xf>
    <xf numFmtId="0" fontId="5" fillId="0" borderId="0" xfId="24" applyFont="1" applyAlignment="1">
      <alignment horizontal="center" vertical="top"/>
      <protection/>
    </xf>
    <xf numFmtId="0" fontId="3" fillId="0" borderId="0" xfId="24" applyFont="1" applyAlignment="1">
      <alignment horizontal="left" vertical="top" wrapText="1"/>
      <protection/>
    </xf>
    <xf numFmtId="3" fontId="8" fillId="0" borderId="0" xfId="24" applyNumberFormat="1" applyFont="1">
      <alignment/>
      <protection/>
    </xf>
    <xf numFmtId="0" fontId="8" fillId="0" borderId="0" xfId="24" applyFont="1" applyAlignment="1">
      <alignment horizontal="right"/>
      <protection/>
    </xf>
    <xf numFmtId="164" fontId="8" fillId="0" borderId="0" xfId="24" applyNumberFormat="1" applyFont="1">
      <alignment/>
      <protection/>
    </xf>
    <xf numFmtId="165" fontId="2" fillId="0" borderId="0" xfId="24" applyNumberFormat="1">
      <alignment/>
      <protection/>
    </xf>
    <xf numFmtId="0" fontId="5" fillId="0" borderId="14" xfId="20" applyFont="1" applyBorder="1" applyAlignment="1">
      <alignment vertical="top" wrapText="1"/>
      <protection/>
    </xf>
    <xf numFmtId="49" fontId="5" fillId="0" borderId="17" xfId="20" applyNumberFormat="1" applyFont="1" applyBorder="1" applyAlignment="1">
      <alignment horizontal="center" vertical="center" wrapText="1"/>
      <protection/>
    </xf>
    <xf numFmtId="0" fontId="3" fillId="0" borderId="0" xfId="20" applyFont="1" applyBorder="1" applyAlignment="1">
      <alignment horizontal="center" vertical="center" wrapText="1"/>
      <protection/>
    </xf>
    <xf numFmtId="0" fontId="2" fillId="0" borderId="0" xfId="24" applyFont="1" applyFill="1">
      <alignment/>
      <protection/>
    </xf>
    <xf numFmtId="3" fontId="2" fillId="2" borderId="18" xfId="23" applyNumberFormat="1" applyFill="1" applyBorder="1" applyProtection="1">
      <alignment/>
      <protection locked="0"/>
    </xf>
    <xf numFmtId="164" fontId="7" fillId="3" borderId="9" xfId="21" applyNumberFormat="1" applyFont="1" applyFill="1" applyBorder="1" applyAlignment="1" applyProtection="1">
      <alignment horizontal="right" vertical="top"/>
      <protection locked="0"/>
    </xf>
    <xf numFmtId="0" fontId="5" fillId="3" borderId="9" xfId="24" applyFont="1" applyFill="1" applyBorder="1" applyAlignment="1">
      <alignment horizontal="center" vertical="top"/>
      <protection/>
    </xf>
    <xf numFmtId="0" fontId="5" fillId="3" borderId="9" xfId="24" applyFont="1" applyFill="1" applyBorder="1" applyAlignment="1">
      <alignment horizontal="center" vertical="top" wrapText="1"/>
      <protection/>
    </xf>
    <xf numFmtId="0" fontId="3" fillId="3" borderId="9" xfId="24" applyFont="1" applyFill="1" applyBorder="1" applyAlignment="1">
      <alignment horizontal="center" vertical="top" wrapText="1"/>
      <protection/>
    </xf>
    <xf numFmtId="0" fontId="2" fillId="0" borderId="28" xfId="20" applyFont="1" applyBorder="1" applyAlignment="1">
      <alignment horizontal="left" vertical="top" wrapText="1"/>
      <protection/>
    </xf>
    <xf numFmtId="0" fontId="2" fillId="0" borderId="0" xfId="20" applyAlignment="1">
      <alignment horizontal="left" vertical="top" wrapText="1"/>
      <protection/>
    </xf>
    <xf numFmtId="0" fontId="2" fillId="0" borderId="28" xfId="20" applyBorder="1" applyAlignment="1">
      <alignment horizontal="left" vertical="top" wrapText="1"/>
      <protection/>
    </xf>
    <xf numFmtId="0" fontId="16" fillId="0" borderId="0" xfId="20" applyFont="1">
      <alignment/>
      <protection/>
    </xf>
  </cellXfs>
  <cellStyles count="11">
    <cellStyle name="Normal" xfId="0"/>
    <cellStyle name="Percent" xfId="15"/>
    <cellStyle name="Currency" xfId="16"/>
    <cellStyle name="Currency [0]" xfId="17"/>
    <cellStyle name="Comma" xfId="18"/>
    <cellStyle name="Comma [0]" xfId="19"/>
    <cellStyle name="Normální 2" xfId="20"/>
    <cellStyle name="normální_Zadávací podklad pro profese" xfId="21"/>
    <cellStyle name="Normální 2 2" xfId="22"/>
    <cellStyle name="Normální 3" xfId="23"/>
    <cellStyle name="Normální 2 3"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AVTG\Dropbox%20(AVTG)\AVTG%20PROJEKTY%20SHARE\1700782,%20Projekt%20n&#225;bytek-AVT%202017,%20MUNI,%20AVT\INPUTS\01_Specifikace_mistnosti_2017-12-08_8.4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823000-CIT\Projekty\N&#225;bytkov&#225;%20v&#253;zva%20RMU%202017\MUNI4STUDENTS%20-%20Souhrn\AVT_LF.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Projekty\N&#225;bytkov&#225;%20v&#253;zva%20RMU%202017\MUNI4STUDENTS%20-%20Souhrn\AVT_LF.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oem\Dropbox%20(AVTG)\AVTG%20PROJEKTY%20SHARE\1700782,%20Projekt%20n&#225;bytek-AVT%202017,%20MUNI,%20AVT\INPUTS\01_Specifikace_mistnosti_2017-12-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kce"/>
      <sheetName val="FAKULTA (mustr)"/>
      <sheetName val="LF"/>
      <sheetName val="FSpS"/>
      <sheetName val="UKB"/>
      <sheetName val="FF"/>
      <sheetName val="FF-video"/>
      <sheetName val="FSS"/>
      <sheetName val="LAW"/>
      <sheetName val="typy"/>
      <sheetName val="FI"/>
      <sheetName val="PedF"/>
      <sheetName val="PřF"/>
      <sheetName val="ESF"/>
      <sheetName val="CJV"/>
      <sheetName val="Tělocvičny"/>
      <sheetName val="Infopanely"/>
    </sheetNames>
    <sheetDataSet>
      <sheetData sheetId="0"/>
      <sheetData sheetId="1"/>
      <sheetData sheetId="2"/>
      <sheetData sheetId="3"/>
      <sheetData sheetId="4"/>
      <sheetData sheetId="5"/>
      <sheetData sheetId="6"/>
      <sheetData sheetId="7"/>
      <sheetData sheetId="8"/>
      <sheetData sheetId="9">
        <row r="1">
          <cell r="A1" t="str">
            <v>0_Nevím</v>
          </cell>
        </row>
        <row r="2">
          <cell r="A2" t="str">
            <v>1_Projekce 3500</v>
          </cell>
        </row>
        <row r="3">
          <cell r="A3" t="str">
            <v>2_Projekce 6000</v>
          </cell>
        </row>
        <row r="4">
          <cell r="A4" t="str">
            <v>3_Učebna short</v>
          </cell>
        </row>
        <row r="5">
          <cell r="A5" t="str">
            <v>4_Pouze mic</v>
          </cell>
        </row>
        <row r="6">
          <cell r="A6" t="str">
            <v>5_Seminární místnost malá TV</v>
          </cell>
        </row>
        <row r="7">
          <cell r="A7" t="str">
            <v>6_Učebna malá bez ozvučení</v>
          </cell>
        </row>
        <row r="8">
          <cell r="A8" t="str">
            <v>7_Učebna malá</v>
          </cell>
        </row>
        <row r="9">
          <cell r="A9" t="str">
            <v>8_Místnost malá - Interaktivní</v>
          </cell>
        </row>
        <row r="10">
          <cell r="A10" t="str">
            <v>9_Místnost střední</v>
          </cell>
        </row>
        <row r="11">
          <cell r="A11" t="str">
            <v>10_Místnost velká 1</v>
          </cell>
        </row>
        <row r="12">
          <cell r="A12" t="str">
            <v>11_Místnost velká 2</v>
          </cell>
        </row>
      </sheetData>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OUHRN"/>
      <sheetName val="SOUHRN UKB"/>
      <sheetName val="List1"/>
      <sheetName val="A01_S105"/>
      <sheetName val="A01_S106"/>
      <sheetName val="A01_S236"/>
      <sheetName val="A01_S237"/>
      <sheetName val="A01_209"/>
      <sheetName val="A01_210"/>
      <sheetName val="A01_213"/>
      <sheetName val="A01_216"/>
      <sheetName val="A01_227"/>
      <sheetName val="A01_309"/>
      <sheetName val="A01_409"/>
      <sheetName val="A01_428"/>
      <sheetName val="A07_205ab"/>
      <sheetName val="A07_214"/>
      <sheetName val="A15_308"/>
      <sheetName val="A15_309"/>
      <sheetName val="A15_332"/>
      <sheetName val="A15_333"/>
      <sheetName val="A16_213"/>
      <sheetName val="A16_215"/>
      <sheetName val="A16_217"/>
      <sheetName val="A18_108"/>
      <sheetName val="A18_112"/>
      <sheetName val="A18_205"/>
      <sheetName val="A18_208"/>
      <sheetName val="A19_113"/>
      <sheetName val="A19_118"/>
      <sheetName val="A19_229"/>
      <sheetName val="A19_231"/>
      <sheetName val="A19_308"/>
      <sheetName val="A19_326"/>
      <sheetName val="A20_113"/>
      <sheetName val="A20_114"/>
      <sheetName val="A21_108"/>
      <sheetName val="A21_111"/>
      <sheetName val="A21_329"/>
      <sheetName val="204"/>
      <sheetName val="205"/>
      <sheetName val="232"/>
      <sheetName val="235a"/>
      <sheetName val="332"/>
      <sheetName val="343"/>
      <sheetName val="348a"/>
      <sheetName val="351"/>
      <sheetName val="||"/>
      <sheetName val="A11_114"/>
      <sheetName val="A11_132"/>
      <sheetName val="A11_205"/>
      <sheetName val="A11_206"/>
      <sheetName val="A11_211"/>
      <sheetName val="A11_228"/>
      <sheetName val="A11_234"/>
      <sheetName val="A11_235"/>
      <sheetName val="A11_236"/>
      <sheetName val="A11_305"/>
      <sheetName val="A11_306"/>
      <sheetName val="A11_311"/>
      <sheetName val="A11_327"/>
      <sheetName val="A11_333"/>
      <sheetName val="A11_334"/>
      <sheetName val="A11_335"/>
      <sheetName val="A22_116"/>
      <sheetName val="A15_207"/>
    </sheetNames>
    <sheetDataSet>
      <sheetData sheetId="0"/>
      <sheetData sheetId="1">
        <row r="335">
          <cell r="F335">
            <v>12672379.7329</v>
          </cell>
        </row>
      </sheetData>
      <sheetData sheetId="2">
        <row r="1">
          <cell r="A1" t="str">
            <v>ANO</v>
          </cell>
        </row>
        <row r="2">
          <cell r="A2" t="str">
            <v>rezerva</v>
          </cell>
        </row>
        <row r="3">
          <cell r="A3" t="str">
            <v>NE</v>
          </cell>
        </row>
      </sheetData>
      <sheetData sheetId="3">
        <row r="8">
          <cell r="B8" t="str">
            <v>A01_S105</v>
          </cell>
        </row>
      </sheetData>
      <sheetData sheetId="4">
        <row r="8">
          <cell r="B8" t="str">
            <v>A01_S106</v>
          </cell>
        </row>
      </sheetData>
      <sheetData sheetId="5">
        <row r="8">
          <cell r="B8" t="str">
            <v>A01_S236</v>
          </cell>
        </row>
      </sheetData>
      <sheetData sheetId="6">
        <row r="8">
          <cell r="B8" t="str">
            <v>A01_S237</v>
          </cell>
        </row>
      </sheetData>
      <sheetData sheetId="7">
        <row r="8">
          <cell r="B8" t="str">
            <v>A01_209</v>
          </cell>
        </row>
      </sheetData>
      <sheetData sheetId="8">
        <row r="8">
          <cell r="B8" t="str">
            <v>A01_210</v>
          </cell>
        </row>
      </sheetData>
      <sheetData sheetId="9">
        <row r="8">
          <cell r="B8" t="str">
            <v>A01_213</v>
          </cell>
        </row>
      </sheetData>
      <sheetData sheetId="10">
        <row r="8">
          <cell r="B8" t="str">
            <v>A01_216</v>
          </cell>
        </row>
      </sheetData>
      <sheetData sheetId="11">
        <row r="8">
          <cell r="B8" t="str">
            <v>A01_227</v>
          </cell>
        </row>
      </sheetData>
      <sheetData sheetId="12">
        <row r="8">
          <cell r="B8" t="str">
            <v>A01_309</v>
          </cell>
        </row>
      </sheetData>
      <sheetData sheetId="13">
        <row r="8">
          <cell r="B8" t="str">
            <v>A01_409</v>
          </cell>
        </row>
      </sheetData>
      <sheetData sheetId="14">
        <row r="8">
          <cell r="B8" t="str">
            <v>A01_428</v>
          </cell>
        </row>
      </sheetData>
      <sheetData sheetId="15">
        <row r="8">
          <cell r="B8" t="str">
            <v>A07_205ab</v>
          </cell>
        </row>
      </sheetData>
      <sheetData sheetId="16">
        <row r="8">
          <cell r="B8" t="str">
            <v>A07_214</v>
          </cell>
        </row>
      </sheetData>
      <sheetData sheetId="17">
        <row r="8">
          <cell r="B8" t="str">
            <v>A15_308</v>
          </cell>
        </row>
      </sheetData>
      <sheetData sheetId="18">
        <row r="8">
          <cell r="B8" t="str">
            <v>A15_309</v>
          </cell>
        </row>
      </sheetData>
      <sheetData sheetId="19">
        <row r="8">
          <cell r="B8" t="str">
            <v>A15_332</v>
          </cell>
        </row>
      </sheetData>
      <sheetData sheetId="20">
        <row r="8">
          <cell r="B8" t="str">
            <v>A15_333</v>
          </cell>
        </row>
      </sheetData>
      <sheetData sheetId="21">
        <row r="8">
          <cell r="B8" t="str">
            <v>A16_213</v>
          </cell>
        </row>
      </sheetData>
      <sheetData sheetId="22">
        <row r="8">
          <cell r="B8" t="str">
            <v>A16_215</v>
          </cell>
        </row>
      </sheetData>
      <sheetData sheetId="23">
        <row r="8">
          <cell r="B8" t="str">
            <v>A16_217</v>
          </cell>
        </row>
      </sheetData>
      <sheetData sheetId="24">
        <row r="8">
          <cell r="B8" t="str">
            <v>A18_108</v>
          </cell>
        </row>
      </sheetData>
      <sheetData sheetId="25">
        <row r="8">
          <cell r="B8" t="str">
            <v>A18_112</v>
          </cell>
        </row>
      </sheetData>
      <sheetData sheetId="26">
        <row r="8">
          <cell r="B8" t="str">
            <v>A18_205</v>
          </cell>
        </row>
      </sheetData>
      <sheetData sheetId="27">
        <row r="8">
          <cell r="B8" t="str">
            <v>A18_208</v>
          </cell>
        </row>
      </sheetData>
      <sheetData sheetId="28">
        <row r="8">
          <cell r="B8" t="str">
            <v>A19_113</v>
          </cell>
        </row>
      </sheetData>
      <sheetData sheetId="29">
        <row r="8">
          <cell r="B8" t="str">
            <v>A19_118</v>
          </cell>
        </row>
      </sheetData>
      <sheetData sheetId="30">
        <row r="8">
          <cell r="B8" t="str">
            <v>A19_229</v>
          </cell>
        </row>
      </sheetData>
      <sheetData sheetId="31">
        <row r="8">
          <cell r="B8" t="str">
            <v>A19_231</v>
          </cell>
        </row>
      </sheetData>
      <sheetData sheetId="32">
        <row r="8">
          <cell r="B8" t="str">
            <v>A19_308</v>
          </cell>
        </row>
      </sheetData>
      <sheetData sheetId="33">
        <row r="8">
          <cell r="B8" t="str">
            <v>A19_326</v>
          </cell>
        </row>
      </sheetData>
      <sheetData sheetId="34">
        <row r="8">
          <cell r="B8" t="str">
            <v>A20_113</v>
          </cell>
        </row>
      </sheetData>
      <sheetData sheetId="35">
        <row r="8">
          <cell r="B8" t="str">
            <v>A20_114</v>
          </cell>
        </row>
      </sheetData>
      <sheetData sheetId="36">
        <row r="8">
          <cell r="B8" t="str">
            <v>A21_108</v>
          </cell>
        </row>
      </sheetData>
      <sheetData sheetId="37">
        <row r="8">
          <cell r="B8" t="str">
            <v>A21_111</v>
          </cell>
        </row>
      </sheetData>
      <sheetData sheetId="38">
        <row r="8">
          <cell r="B8" t="str">
            <v>A21_329</v>
          </cell>
        </row>
      </sheetData>
      <sheetData sheetId="39">
        <row r="8">
          <cell r="B8" t="str">
            <v>204</v>
          </cell>
        </row>
      </sheetData>
      <sheetData sheetId="40">
        <row r="8">
          <cell r="B8" t="str">
            <v>205</v>
          </cell>
        </row>
      </sheetData>
      <sheetData sheetId="41">
        <row r="8">
          <cell r="B8" t="str">
            <v>232</v>
          </cell>
        </row>
      </sheetData>
      <sheetData sheetId="42">
        <row r="8">
          <cell r="B8" t="str">
            <v>235a</v>
          </cell>
        </row>
      </sheetData>
      <sheetData sheetId="43">
        <row r="8">
          <cell r="B8" t="str">
            <v>332</v>
          </cell>
        </row>
      </sheetData>
      <sheetData sheetId="44">
        <row r="8">
          <cell r="B8" t="str">
            <v>343</v>
          </cell>
        </row>
      </sheetData>
      <sheetData sheetId="45">
        <row r="8">
          <cell r="B8" t="str">
            <v>348a</v>
          </cell>
        </row>
      </sheetData>
      <sheetData sheetId="46">
        <row r="8">
          <cell r="B8" t="str">
            <v>351</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OUHRN"/>
      <sheetName val="SOUHRN UKB"/>
      <sheetName val="List1"/>
      <sheetName val="A01_S105"/>
      <sheetName val="A01_S106"/>
      <sheetName val="A01_S236"/>
      <sheetName val="A01_S237"/>
      <sheetName val="A01_209"/>
      <sheetName val="A01_210"/>
      <sheetName val="A01_213"/>
      <sheetName val="A01_216"/>
      <sheetName val="A01_227"/>
      <sheetName val="A01_309"/>
      <sheetName val="A01_409"/>
      <sheetName val="A01_428"/>
      <sheetName val="A07_205ab"/>
      <sheetName val="A07_214"/>
      <sheetName val="A15_308"/>
      <sheetName val="A15_309"/>
      <sheetName val="A15_332"/>
      <sheetName val="A15_333"/>
      <sheetName val="A16_213"/>
      <sheetName val="A16_215"/>
      <sheetName val="A16_217"/>
      <sheetName val="A18_108"/>
      <sheetName val="A18_112"/>
      <sheetName val="A18_205"/>
      <sheetName val="A18_208"/>
      <sheetName val="A19_113"/>
      <sheetName val="A19_118"/>
      <sheetName val="A19_229"/>
      <sheetName val="A19_231"/>
      <sheetName val="A19_308"/>
      <sheetName val="A19_326"/>
      <sheetName val="A20_113"/>
      <sheetName val="A20_114"/>
      <sheetName val="A21_108"/>
      <sheetName val="A21_111"/>
      <sheetName val="A21_329"/>
      <sheetName val="204"/>
      <sheetName val="205"/>
      <sheetName val="232"/>
      <sheetName val="235a"/>
      <sheetName val="332"/>
      <sheetName val="343"/>
      <sheetName val="348a"/>
      <sheetName val="351"/>
      <sheetName val="||"/>
      <sheetName val="A11_114"/>
      <sheetName val="A11_132"/>
      <sheetName val="A11_205"/>
      <sheetName val="A11_206"/>
      <sheetName val="A11_211"/>
      <sheetName val="A11_228"/>
      <sheetName val="A11_234"/>
      <sheetName val="A11_235"/>
      <sheetName val="A11_236"/>
      <sheetName val="A11_305"/>
      <sheetName val="A11_306"/>
      <sheetName val="A11_311"/>
      <sheetName val="A11_327"/>
      <sheetName val="A11_333"/>
      <sheetName val="A11_334"/>
      <sheetName val="A11_335"/>
      <sheetName val="A22_116"/>
      <sheetName val="A15_207"/>
    </sheetNames>
    <sheetDataSet>
      <sheetData sheetId="0">
        <row r="9">
          <cell r="A9" t="str">
            <v>A1</v>
          </cell>
        </row>
      </sheetData>
      <sheetData sheetId="1">
        <row r="335">
          <cell r="F335">
            <v>12672379.7329</v>
          </cell>
        </row>
      </sheetData>
      <sheetData sheetId="2">
        <row r="1">
          <cell r="A1" t="str">
            <v>ANO</v>
          </cell>
        </row>
        <row r="2">
          <cell r="A2" t="str">
            <v>rezerva</v>
          </cell>
        </row>
        <row r="3">
          <cell r="A3" t="str">
            <v>NE</v>
          </cell>
        </row>
      </sheetData>
      <sheetData sheetId="3">
        <row r="8">
          <cell r="B8" t="str">
            <v>A01_S105</v>
          </cell>
        </row>
      </sheetData>
      <sheetData sheetId="4">
        <row r="8">
          <cell r="B8" t="str">
            <v>A01_S106</v>
          </cell>
        </row>
      </sheetData>
      <sheetData sheetId="5">
        <row r="8">
          <cell r="B8" t="str">
            <v>A01_S236</v>
          </cell>
        </row>
      </sheetData>
      <sheetData sheetId="6">
        <row r="8">
          <cell r="B8" t="str">
            <v>A01_S237</v>
          </cell>
        </row>
      </sheetData>
      <sheetData sheetId="7">
        <row r="8">
          <cell r="B8" t="str">
            <v>A01_209</v>
          </cell>
        </row>
      </sheetData>
      <sheetData sheetId="8">
        <row r="8">
          <cell r="B8" t="str">
            <v>A01_210</v>
          </cell>
        </row>
      </sheetData>
      <sheetData sheetId="9">
        <row r="8">
          <cell r="B8" t="str">
            <v>A01_213</v>
          </cell>
        </row>
      </sheetData>
      <sheetData sheetId="10">
        <row r="8">
          <cell r="B8" t="str">
            <v>A01_216</v>
          </cell>
        </row>
      </sheetData>
      <sheetData sheetId="11">
        <row r="8">
          <cell r="B8" t="str">
            <v>A01_227</v>
          </cell>
        </row>
      </sheetData>
      <sheetData sheetId="12">
        <row r="8">
          <cell r="B8" t="str">
            <v>A01_309</v>
          </cell>
        </row>
      </sheetData>
      <sheetData sheetId="13">
        <row r="8">
          <cell r="B8" t="str">
            <v>A01_409</v>
          </cell>
        </row>
      </sheetData>
      <sheetData sheetId="14">
        <row r="8">
          <cell r="B8" t="str">
            <v>A01_428</v>
          </cell>
        </row>
      </sheetData>
      <sheetData sheetId="15">
        <row r="8">
          <cell r="B8" t="str">
            <v>A07_205ab</v>
          </cell>
        </row>
      </sheetData>
      <sheetData sheetId="16">
        <row r="8">
          <cell r="B8" t="str">
            <v>A07_214</v>
          </cell>
        </row>
      </sheetData>
      <sheetData sheetId="17">
        <row r="8">
          <cell r="B8" t="str">
            <v>A15_308</v>
          </cell>
        </row>
      </sheetData>
      <sheetData sheetId="18">
        <row r="8">
          <cell r="B8" t="str">
            <v>A15_309</v>
          </cell>
        </row>
      </sheetData>
      <sheetData sheetId="19">
        <row r="8">
          <cell r="B8" t="str">
            <v>A15_332</v>
          </cell>
        </row>
      </sheetData>
      <sheetData sheetId="20">
        <row r="8">
          <cell r="B8" t="str">
            <v>A15_333</v>
          </cell>
        </row>
      </sheetData>
      <sheetData sheetId="21">
        <row r="8">
          <cell r="B8" t="str">
            <v>A16_213</v>
          </cell>
        </row>
      </sheetData>
      <sheetData sheetId="22">
        <row r="8">
          <cell r="B8" t="str">
            <v>A16_215</v>
          </cell>
        </row>
      </sheetData>
      <sheetData sheetId="23">
        <row r="8">
          <cell r="B8" t="str">
            <v>A16_217</v>
          </cell>
        </row>
      </sheetData>
      <sheetData sheetId="24">
        <row r="8">
          <cell r="B8" t="str">
            <v>A18_108</v>
          </cell>
        </row>
      </sheetData>
      <sheetData sheetId="25">
        <row r="8">
          <cell r="B8" t="str">
            <v>A18_112</v>
          </cell>
        </row>
      </sheetData>
      <sheetData sheetId="26">
        <row r="8">
          <cell r="B8" t="str">
            <v>A18_205</v>
          </cell>
        </row>
      </sheetData>
      <sheetData sheetId="27">
        <row r="8">
          <cell r="B8" t="str">
            <v>A18_208</v>
          </cell>
        </row>
      </sheetData>
      <sheetData sheetId="28">
        <row r="8">
          <cell r="B8" t="str">
            <v>A19_113</v>
          </cell>
        </row>
      </sheetData>
      <sheetData sheetId="29">
        <row r="8">
          <cell r="B8" t="str">
            <v>A19_118</v>
          </cell>
        </row>
      </sheetData>
      <sheetData sheetId="30">
        <row r="8">
          <cell r="B8" t="str">
            <v>A19_229</v>
          </cell>
        </row>
      </sheetData>
      <sheetData sheetId="31">
        <row r="8">
          <cell r="B8" t="str">
            <v>A19_231</v>
          </cell>
        </row>
      </sheetData>
      <sheetData sheetId="32">
        <row r="8">
          <cell r="B8" t="str">
            <v>A19_308</v>
          </cell>
        </row>
      </sheetData>
      <sheetData sheetId="33">
        <row r="8">
          <cell r="B8" t="str">
            <v>A19_326</v>
          </cell>
        </row>
      </sheetData>
      <sheetData sheetId="34">
        <row r="8">
          <cell r="B8" t="str">
            <v>A20_113</v>
          </cell>
        </row>
      </sheetData>
      <sheetData sheetId="35">
        <row r="8">
          <cell r="B8" t="str">
            <v>A20_114</v>
          </cell>
        </row>
      </sheetData>
      <sheetData sheetId="36">
        <row r="8">
          <cell r="B8" t="str">
            <v>A21_108</v>
          </cell>
        </row>
      </sheetData>
      <sheetData sheetId="37">
        <row r="8">
          <cell r="B8" t="str">
            <v>A21_111</v>
          </cell>
        </row>
      </sheetData>
      <sheetData sheetId="38">
        <row r="8">
          <cell r="B8" t="str">
            <v>A21_329</v>
          </cell>
        </row>
      </sheetData>
      <sheetData sheetId="39">
        <row r="8">
          <cell r="B8" t="str">
            <v>204</v>
          </cell>
        </row>
      </sheetData>
      <sheetData sheetId="40">
        <row r="8">
          <cell r="B8" t="str">
            <v>205</v>
          </cell>
        </row>
      </sheetData>
      <sheetData sheetId="41">
        <row r="8">
          <cell r="B8" t="str">
            <v>232</v>
          </cell>
        </row>
      </sheetData>
      <sheetData sheetId="42">
        <row r="8">
          <cell r="B8" t="str">
            <v>235a</v>
          </cell>
        </row>
      </sheetData>
      <sheetData sheetId="43">
        <row r="8">
          <cell r="B8" t="str">
            <v>332</v>
          </cell>
        </row>
      </sheetData>
      <sheetData sheetId="44">
        <row r="8">
          <cell r="B8" t="str">
            <v>343</v>
          </cell>
        </row>
      </sheetData>
      <sheetData sheetId="45">
        <row r="8">
          <cell r="B8" t="str">
            <v>348a</v>
          </cell>
        </row>
      </sheetData>
      <sheetData sheetId="46">
        <row r="8">
          <cell r="B8" t="str">
            <v>351</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kce"/>
      <sheetName val="FAKULTA (mustr)"/>
      <sheetName val="UKB"/>
      <sheetName val="LF"/>
      <sheetName val="FSpS"/>
      <sheetName val="FF"/>
      <sheetName val="FF-video"/>
      <sheetName val="FSS"/>
      <sheetName val="LAW"/>
      <sheetName val="typy"/>
      <sheetName val="FI"/>
      <sheetName val="PedF"/>
      <sheetName val="PřF"/>
      <sheetName val="ESF"/>
      <sheetName val="CJV"/>
      <sheetName val="CJV-extra"/>
      <sheetName val="Tělocvičny"/>
      <sheetName val="Infopanely"/>
      <sheetName val="RMU-učebny Kom2"/>
      <sheetName val="Teiresiás"/>
    </sheetNames>
    <sheetDataSet>
      <sheetData sheetId="0"/>
      <sheetData sheetId="1"/>
      <sheetData sheetId="2"/>
      <sheetData sheetId="3"/>
      <sheetData sheetId="4"/>
      <sheetData sheetId="5"/>
      <sheetData sheetId="6"/>
      <sheetData sheetId="7"/>
      <sheetData sheetId="8"/>
      <sheetData sheetId="9">
        <row r="2">
          <cell r="A2" t="str">
            <v>1_Projekce 3500</v>
          </cell>
        </row>
        <row r="3">
          <cell r="A3" t="str">
            <v>2_Projekce 6000</v>
          </cell>
        </row>
        <row r="4">
          <cell r="A4" t="str">
            <v>3_Učebna short</v>
          </cell>
        </row>
        <row r="5">
          <cell r="A5" t="str">
            <v>4_Pouze mic</v>
          </cell>
        </row>
        <row r="6">
          <cell r="A6" t="str">
            <v>5_Seminární místnost malá TV</v>
          </cell>
        </row>
        <row r="7">
          <cell r="A7" t="str">
            <v>6_Učebna malá bez ozvučení</v>
          </cell>
        </row>
        <row r="8">
          <cell r="A8" t="str">
            <v>7_Učebna malá</v>
          </cell>
        </row>
        <row r="9">
          <cell r="A9" t="str">
            <v>8_Místnost malá - Interaktivní</v>
          </cell>
        </row>
        <row r="10">
          <cell r="A10" t="str">
            <v>9_Místnost střední</v>
          </cell>
        </row>
        <row r="11">
          <cell r="A11" t="str">
            <v>10_Místnost velká 1</v>
          </cell>
        </row>
        <row r="12">
          <cell r="A12" t="str">
            <v>11_Místnost velká 2</v>
          </cell>
        </row>
      </sheetData>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tabSelected="1" zoomScale="60" zoomScaleNormal="60" workbookViewId="0" topLeftCell="A12">
      <pane xSplit="1" topLeftCell="C1" activePane="topRight" state="frozen"/>
      <selection pane="topLeft" activeCell="F43" sqref="F43"/>
      <selection pane="topRight" activeCell="F28" sqref="F28"/>
    </sheetView>
  </sheetViews>
  <sheetFormatPr defaultColWidth="8.875" defaultRowHeight="15.75"/>
  <cols>
    <col min="1" max="1" width="5.625" style="79" customWidth="1"/>
    <col min="2" max="2" width="56.50390625" style="47" bestFit="1" customWidth="1"/>
    <col min="3" max="3" width="13.625" style="49" customWidth="1"/>
    <col min="4" max="4" width="8.875" style="47" customWidth="1"/>
    <col min="5" max="6" width="23.625" style="47" bestFit="1" customWidth="1"/>
    <col min="7" max="7" width="71.00390625" style="47" customWidth="1"/>
    <col min="8" max="9" width="13.875" style="47" customWidth="1"/>
    <col min="10" max="10" width="6.00390625" style="47" customWidth="1"/>
    <col min="11" max="11" width="5.875" style="47" bestFit="1" customWidth="1"/>
    <col min="12" max="12" width="8.125" style="47" bestFit="1" customWidth="1"/>
    <col min="13" max="16384" width="8.875" style="47" customWidth="1"/>
  </cols>
  <sheetData>
    <row r="1" spans="1:6" ht="15.75">
      <c r="A1" s="43" t="s">
        <v>14</v>
      </c>
      <c r="B1" s="44"/>
      <c r="C1" s="45" t="s">
        <v>15</v>
      </c>
      <c r="D1" s="44"/>
      <c r="E1" s="44"/>
      <c r="F1" s="46"/>
    </row>
    <row r="2" spans="1:6" ht="15.75">
      <c r="A2" s="48" t="s">
        <v>16</v>
      </c>
      <c r="C2" s="94" t="s">
        <v>61</v>
      </c>
      <c r="F2" s="50"/>
    </row>
    <row r="3" spans="1:9" ht="18.75" customHeight="1">
      <c r="A3" s="48" t="s">
        <v>17</v>
      </c>
      <c r="C3" s="94" t="s">
        <v>60</v>
      </c>
      <c r="F3" s="50"/>
      <c r="H3" s="51"/>
      <c r="I3" s="51"/>
    </row>
    <row r="4" spans="1:9" ht="18.75" customHeight="1">
      <c r="A4" s="52" t="s">
        <v>18</v>
      </c>
      <c r="B4" s="53"/>
      <c r="C4" s="54" t="s">
        <v>19</v>
      </c>
      <c r="D4" s="53"/>
      <c r="E4" s="53"/>
      <c r="F4" s="55"/>
      <c r="H4" s="56"/>
      <c r="I4" s="56"/>
    </row>
    <row r="5" spans="1:9" ht="18.75" customHeight="1">
      <c r="A5" s="52" t="s">
        <v>20</v>
      </c>
      <c r="B5" s="53"/>
      <c r="C5" s="54" t="s">
        <v>21</v>
      </c>
      <c r="D5" s="53"/>
      <c r="E5" s="53"/>
      <c r="F5" s="55"/>
      <c r="H5" s="56"/>
      <c r="I5" s="56"/>
    </row>
    <row r="6" spans="1:9" ht="15.75" customHeight="1" thickBot="1">
      <c r="A6" s="57"/>
      <c r="B6" s="58"/>
      <c r="C6" s="59"/>
      <c r="D6" s="60"/>
      <c r="E6" s="60"/>
      <c r="F6" s="61"/>
      <c r="G6" s="62"/>
      <c r="H6" s="62"/>
      <c r="I6" s="62"/>
    </row>
    <row r="7" spans="1:12" ht="15.75" customHeight="1" thickBot="1">
      <c r="A7" s="63"/>
      <c r="B7" s="64"/>
      <c r="C7" s="65"/>
      <c r="D7" s="64"/>
      <c r="E7" s="66"/>
      <c r="F7" s="64"/>
      <c r="G7" s="64"/>
      <c r="K7" s="67"/>
      <c r="L7" s="68" t="str">
        <f ca="1">'A33_227'!B7</f>
        <v>A33_227</v>
      </c>
    </row>
    <row r="8" spans="1:12" ht="50.25" customHeight="1" thickTop="1">
      <c r="A8" s="69" t="s">
        <v>0</v>
      </c>
      <c r="B8" s="70" t="s">
        <v>1</v>
      </c>
      <c r="C8" s="71" t="s">
        <v>22</v>
      </c>
      <c r="D8" s="72" t="s">
        <v>2</v>
      </c>
      <c r="E8" s="72" t="s">
        <v>23</v>
      </c>
      <c r="F8" s="72" t="s">
        <v>24</v>
      </c>
      <c r="G8" s="70" t="s">
        <v>3</v>
      </c>
      <c r="H8" s="70" t="s">
        <v>4</v>
      </c>
      <c r="I8" s="70" t="s">
        <v>5</v>
      </c>
      <c r="K8" s="67" t="s">
        <v>25</v>
      </c>
      <c r="L8" s="67"/>
    </row>
    <row r="9" spans="1:12" ht="76.5">
      <c r="A9" s="73" t="s">
        <v>7</v>
      </c>
      <c r="B9" s="74" t="s">
        <v>8</v>
      </c>
      <c r="C9" s="75">
        <f>K9</f>
        <v>1</v>
      </c>
      <c r="D9" s="76" t="s">
        <v>6</v>
      </c>
      <c r="E9" s="96"/>
      <c r="F9" s="36">
        <f aca="true" t="shared" si="0" ref="F9:F18">C9*E9</f>
        <v>0</v>
      </c>
      <c r="G9" s="77" t="s">
        <v>76</v>
      </c>
      <c r="H9" s="97"/>
      <c r="I9" s="98"/>
      <c r="K9" s="67">
        <f aca="true" t="shared" si="1" ref="K9:K25">SUM(L9:L9)</f>
        <v>1</v>
      </c>
      <c r="L9" s="67">
        <f>SUMIF('A33_227'!$A$11:$A$70,$A9,'A33_227'!$C$11:$C$70)</f>
        <v>1</v>
      </c>
    </row>
    <row r="10" spans="1:12" ht="51" customHeight="1">
      <c r="A10" s="73" t="s">
        <v>63</v>
      </c>
      <c r="B10" s="39" t="s">
        <v>64</v>
      </c>
      <c r="C10" s="75">
        <f>K10</f>
        <v>1</v>
      </c>
      <c r="D10" s="76" t="s">
        <v>6</v>
      </c>
      <c r="E10" s="96"/>
      <c r="F10" s="36">
        <f aca="true" t="shared" si="2" ref="F10">C10*E10</f>
        <v>0</v>
      </c>
      <c r="G10" s="40" t="s">
        <v>65</v>
      </c>
      <c r="H10" s="98"/>
      <c r="I10" s="98"/>
      <c r="K10" s="67">
        <f t="shared" si="1"/>
        <v>1</v>
      </c>
      <c r="L10" s="67">
        <f>SUMIF('A33_227'!$A$11:$A$70,$A10,'A33_227'!$C$11:$C$70)</f>
        <v>1</v>
      </c>
    </row>
    <row r="11" spans="1:12" ht="57.75" customHeight="1">
      <c r="A11" s="73" t="s">
        <v>54</v>
      </c>
      <c r="B11" s="74" t="s">
        <v>58</v>
      </c>
      <c r="C11" s="75">
        <f>K11</f>
        <v>1</v>
      </c>
      <c r="D11" s="76" t="s">
        <v>6</v>
      </c>
      <c r="E11" s="96"/>
      <c r="F11" s="36">
        <f aca="true" t="shared" si="3" ref="F11">C11*E11</f>
        <v>0</v>
      </c>
      <c r="G11" s="40" t="s">
        <v>75</v>
      </c>
      <c r="H11" s="98"/>
      <c r="I11" s="98"/>
      <c r="K11" s="67">
        <f t="shared" si="1"/>
        <v>1</v>
      </c>
      <c r="L11" s="67">
        <f>SUMIF('A33_227'!$A$11:$A$70,$A11,'A33_227'!$C$11:$C$70)</f>
        <v>1</v>
      </c>
    </row>
    <row r="12" spans="1:12" ht="55.5" customHeight="1">
      <c r="A12" s="73" t="s">
        <v>59</v>
      </c>
      <c r="B12" s="74" t="s">
        <v>73</v>
      </c>
      <c r="C12" s="75">
        <f aca="true" t="shared" si="4" ref="C12:C13">K12</f>
        <v>2</v>
      </c>
      <c r="D12" s="76" t="s">
        <v>6</v>
      </c>
      <c r="E12" s="96"/>
      <c r="F12" s="36">
        <f aca="true" t="shared" si="5" ref="F12">C12*E12</f>
        <v>0</v>
      </c>
      <c r="G12" s="77" t="s">
        <v>74</v>
      </c>
      <c r="H12" s="97"/>
      <c r="I12" s="98"/>
      <c r="K12" s="67">
        <f t="shared" si="1"/>
        <v>2</v>
      </c>
      <c r="L12" s="67">
        <f>SUMIF('A33_227'!$A$11:$A$70,$A12,'A33_227'!$C$11:$C$70)</f>
        <v>2</v>
      </c>
    </row>
    <row r="13" spans="1:12" ht="15.75">
      <c r="A13" s="73" t="s">
        <v>79</v>
      </c>
      <c r="B13" s="74" t="s">
        <v>82</v>
      </c>
      <c r="C13" s="75">
        <f t="shared" si="4"/>
        <v>1</v>
      </c>
      <c r="D13" s="76" t="s">
        <v>6</v>
      </c>
      <c r="E13" s="96"/>
      <c r="F13" s="36">
        <f aca="true" t="shared" si="6" ref="F13">C13*E13</f>
        <v>0</v>
      </c>
      <c r="G13" s="77" t="s">
        <v>80</v>
      </c>
      <c r="H13" s="97"/>
      <c r="I13" s="98"/>
      <c r="K13" s="67">
        <f t="shared" si="1"/>
        <v>1</v>
      </c>
      <c r="L13" s="67">
        <f>SUMIF('A33_227'!$A$11:$A$70,$A13,'A33_227'!$C$11:$C$70)</f>
        <v>1</v>
      </c>
    </row>
    <row r="14" spans="1:12" ht="55.5" customHeight="1">
      <c r="A14" s="73" t="s">
        <v>55</v>
      </c>
      <c r="B14" s="74" t="s">
        <v>56</v>
      </c>
      <c r="C14" s="75">
        <f>K14</f>
        <v>1</v>
      </c>
      <c r="D14" s="76" t="s">
        <v>6</v>
      </c>
      <c r="E14" s="96"/>
      <c r="F14" s="36">
        <f aca="true" t="shared" si="7" ref="F14">C14*E14</f>
        <v>0</v>
      </c>
      <c r="G14" s="40" t="s">
        <v>57</v>
      </c>
      <c r="H14" s="97"/>
      <c r="I14" s="98"/>
      <c r="K14" s="67">
        <f t="shared" si="1"/>
        <v>1</v>
      </c>
      <c r="L14" s="67">
        <f>SUMIF('A33_227'!$A$11:$A$70,$A14,'A33_227'!$C$11:$C$70)</f>
        <v>1</v>
      </c>
    </row>
    <row r="15" spans="1:12" ht="15.75">
      <c r="A15" s="73" t="s">
        <v>67</v>
      </c>
      <c r="B15" s="74" t="s">
        <v>69</v>
      </c>
      <c r="C15" s="78">
        <f aca="true" t="shared" si="8" ref="C15">K15</f>
        <v>2</v>
      </c>
      <c r="D15" s="76" t="s">
        <v>6</v>
      </c>
      <c r="E15" s="96"/>
      <c r="F15" s="36">
        <f aca="true" t="shared" si="9" ref="F15:F16">C15*E15</f>
        <v>0</v>
      </c>
      <c r="G15" s="77" t="s">
        <v>71</v>
      </c>
      <c r="H15" s="98"/>
      <c r="I15" s="98"/>
      <c r="K15" s="67">
        <f t="shared" si="1"/>
        <v>2</v>
      </c>
      <c r="L15" s="67">
        <f>SUMIF('A33_227'!$A$11:$A$70,$A15,'A33_227'!$C$11:$C$70)</f>
        <v>2</v>
      </c>
    </row>
    <row r="16" spans="1:12" ht="42.75" customHeight="1">
      <c r="A16" s="73" t="s">
        <v>66</v>
      </c>
      <c r="B16" s="74" t="s">
        <v>68</v>
      </c>
      <c r="C16" s="78">
        <f aca="true" t="shared" si="10" ref="C16">K16</f>
        <v>2</v>
      </c>
      <c r="D16" s="76" t="s">
        <v>6</v>
      </c>
      <c r="E16" s="96"/>
      <c r="F16" s="36">
        <f t="shared" si="9"/>
        <v>0</v>
      </c>
      <c r="G16" s="77" t="s">
        <v>70</v>
      </c>
      <c r="H16" s="97"/>
      <c r="I16" s="98"/>
      <c r="K16" s="67">
        <f t="shared" si="1"/>
        <v>2</v>
      </c>
      <c r="L16" s="67">
        <f>SUMIF('A33_227'!$A$11:$A$70,$A16,'A33_227'!$C$11:$C$70)</f>
        <v>2</v>
      </c>
    </row>
    <row r="17" spans="1:12" ht="25.5" customHeight="1">
      <c r="A17" s="73" t="s">
        <v>9</v>
      </c>
      <c r="B17" s="74" t="s">
        <v>10</v>
      </c>
      <c r="C17" s="78">
        <f aca="true" t="shared" si="11" ref="C17">K17</f>
        <v>1</v>
      </c>
      <c r="D17" s="76" t="s">
        <v>6</v>
      </c>
      <c r="E17" s="96"/>
      <c r="F17" s="36">
        <f t="shared" si="0"/>
        <v>0</v>
      </c>
      <c r="G17" s="40" t="s">
        <v>51</v>
      </c>
      <c r="H17" s="97"/>
      <c r="I17" s="99"/>
      <c r="K17" s="67">
        <f t="shared" si="1"/>
        <v>1</v>
      </c>
      <c r="L17" s="67">
        <f>SUMIF('A33_227'!$A$11:$A$70,$A17,'A33_227'!$C$11:$C$70)</f>
        <v>1</v>
      </c>
    </row>
    <row r="18" spans="1:12" ht="25.5" customHeight="1">
      <c r="A18" s="73" t="s">
        <v>11</v>
      </c>
      <c r="B18" s="74" t="s">
        <v>12</v>
      </c>
      <c r="C18" s="75">
        <f aca="true" t="shared" si="12" ref="C18:C25">K18</f>
        <v>1</v>
      </c>
      <c r="D18" s="76" t="s">
        <v>13</v>
      </c>
      <c r="E18" s="96"/>
      <c r="F18" s="36">
        <f t="shared" si="0"/>
        <v>0</v>
      </c>
      <c r="G18" s="77" t="s">
        <v>52</v>
      </c>
      <c r="H18" s="97"/>
      <c r="I18" s="97"/>
      <c r="K18" s="67">
        <f t="shared" si="1"/>
        <v>1</v>
      </c>
      <c r="L18" s="67">
        <f>SUMIF('A33_227'!$A$11:$A$70,$A18,'A33_227'!$C$11:$C$70)</f>
        <v>1</v>
      </c>
    </row>
    <row r="19" spans="1:12" ht="15.75">
      <c r="A19" s="73" t="s">
        <v>26</v>
      </c>
      <c r="B19" s="74" t="s">
        <v>27</v>
      </c>
      <c r="C19" s="75">
        <f t="shared" si="12"/>
        <v>2</v>
      </c>
      <c r="D19" s="76" t="s">
        <v>28</v>
      </c>
      <c r="E19" s="80"/>
      <c r="F19" s="80"/>
      <c r="G19" s="77"/>
      <c r="H19" s="81"/>
      <c r="I19" s="81"/>
      <c r="K19" s="67">
        <f t="shared" si="1"/>
        <v>2</v>
      </c>
      <c r="L19" s="67">
        <f>SUMIF('A33_227'!$A$11:$A$70,$A19,'A33_227'!$C$11:$C$70)</f>
        <v>2</v>
      </c>
    </row>
    <row r="20" spans="1:12" ht="15.75">
      <c r="A20" s="73" t="s">
        <v>29</v>
      </c>
      <c r="B20" s="74" t="s">
        <v>30</v>
      </c>
      <c r="C20" s="75">
        <f t="shared" si="12"/>
        <v>1</v>
      </c>
      <c r="D20" s="76" t="s">
        <v>28</v>
      </c>
      <c r="E20" s="80"/>
      <c r="F20" s="80"/>
      <c r="G20" s="77"/>
      <c r="H20" s="81"/>
      <c r="I20" s="81"/>
      <c r="K20" s="67">
        <f t="shared" si="1"/>
        <v>1</v>
      </c>
      <c r="L20" s="67">
        <f>SUMIF('A33_227'!$A$11:$A$70,$A20,'A33_227'!$C$11:$C$70)</f>
        <v>1</v>
      </c>
    </row>
    <row r="21" spans="1:12" ht="15.75">
      <c r="A21" s="73" t="s">
        <v>31</v>
      </c>
      <c r="B21" s="74" t="s">
        <v>32</v>
      </c>
      <c r="C21" s="75">
        <f t="shared" si="12"/>
        <v>2</v>
      </c>
      <c r="D21" s="76" t="s">
        <v>28</v>
      </c>
      <c r="E21" s="80"/>
      <c r="F21" s="80"/>
      <c r="G21" s="77"/>
      <c r="H21" s="81"/>
      <c r="I21" s="81"/>
      <c r="K21" s="67">
        <f t="shared" si="1"/>
        <v>2</v>
      </c>
      <c r="L21" s="67">
        <f>SUMIF('A33_227'!$A$11:$A$70,$A21,'A33_227'!$C$11:$C$70)</f>
        <v>2</v>
      </c>
    </row>
    <row r="22" spans="1:12" ht="15.75">
      <c r="A22" s="73" t="s">
        <v>33</v>
      </c>
      <c r="B22" s="74" t="s">
        <v>34</v>
      </c>
      <c r="C22" s="75">
        <f t="shared" si="12"/>
        <v>10</v>
      </c>
      <c r="D22" s="76" t="s">
        <v>28</v>
      </c>
      <c r="E22" s="80"/>
      <c r="F22" s="80"/>
      <c r="G22" s="77"/>
      <c r="H22" s="81"/>
      <c r="I22" s="81"/>
      <c r="K22" s="67">
        <f t="shared" si="1"/>
        <v>10</v>
      </c>
      <c r="L22" s="67">
        <f>SUMIF('A33_227'!$A$11:$A$70,$A22,'A33_227'!$C$11:$C$70)</f>
        <v>10</v>
      </c>
    </row>
    <row r="23" spans="1:12" ht="76.5">
      <c r="A23" s="73" t="s">
        <v>35</v>
      </c>
      <c r="B23" s="74" t="s">
        <v>36</v>
      </c>
      <c r="C23" s="75">
        <v>50</v>
      </c>
      <c r="D23" s="76" t="s">
        <v>28</v>
      </c>
      <c r="E23" s="80"/>
      <c r="F23" s="80"/>
      <c r="G23" s="82" t="s">
        <v>53</v>
      </c>
      <c r="H23" s="81"/>
      <c r="I23" s="81"/>
      <c r="K23" s="67">
        <f t="shared" si="1"/>
        <v>50</v>
      </c>
      <c r="L23" s="67">
        <f>SUMIF('A33_227'!$A$11:$A$70,$A23,'A33_227'!$C$11:$C$70)</f>
        <v>50</v>
      </c>
    </row>
    <row r="24" spans="1:12" ht="15.75">
      <c r="A24" s="73" t="s">
        <v>37</v>
      </c>
      <c r="B24" s="74" t="s">
        <v>38</v>
      </c>
      <c r="C24" s="75">
        <f t="shared" si="12"/>
        <v>2</v>
      </c>
      <c r="D24" s="76" t="s">
        <v>28</v>
      </c>
      <c r="E24" s="80"/>
      <c r="F24" s="80"/>
      <c r="G24" s="77"/>
      <c r="H24" s="81"/>
      <c r="I24" s="81"/>
      <c r="K24" s="67">
        <f t="shared" si="1"/>
        <v>2</v>
      </c>
      <c r="L24" s="67">
        <f>SUMIF('A33_227'!$A$11:$A$70,$A24,'A33_227'!$C$11:$C$70)</f>
        <v>2</v>
      </c>
    </row>
    <row r="25" spans="1:12" ht="15.75">
      <c r="A25" s="73" t="s">
        <v>39</v>
      </c>
      <c r="B25" s="74" t="s">
        <v>49</v>
      </c>
      <c r="C25" s="75">
        <f t="shared" si="12"/>
        <v>2</v>
      </c>
      <c r="D25" s="76" t="s">
        <v>28</v>
      </c>
      <c r="E25" s="80"/>
      <c r="F25" s="80"/>
      <c r="G25" s="77"/>
      <c r="H25" s="81"/>
      <c r="I25" s="81"/>
      <c r="K25" s="67">
        <f t="shared" si="1"/>
        <v>2</v>
      </c>
      <c r="L25" s="67">
        <f>SUMIF('A33_227'!$A$11:$A$70,$A25,'A33_227'!$C$11:$C$70)</f>
        <v>2</v>
      </c>
    </row>
    <row r="26" spans="2:7" ht="15.75">
      <c r="B26" s="83"/>
      <c r="C26" s="84"/>
      <c r="D26" s="85"/>
      <c r="E26" s="37"/>
      <c r="F26" s="37"/>
      <c r="G26" s="86"/>
    </row>
    <row r="27" ht="15.75">
      <c r="L27" s="87"/>
    </row>
    <row r="28" spans="2:6" ht="15.75">
      <c r="B28" s="88" t="s">
        <v>40</v>
      </c>
      <c r="E28" s="89"/>
      <c r="F28" s="89">
        <f>SUM(F9:F26)</f>
        <v>0</v>
      </c>
    </row>
    <row r="30" ht="15.75">
      <c r="F30" s="90"/>
    </row>
    <row r="34" ht="15.75">
      <c r="F34" s="90"/>
    </row>
  </sheetData>
  <autoFilter ref="C1:C34"/>
  <printOptions/>
  <pageMargins left="0.2362204724409449" right="0.2362204724409449" top="0.7480314960629921" bottom="0.7480314960629921" header="0.3149606299212598" footer="0.3149606299212598"/>
  <pageSetup fitToHeight="1" fitToWidth="1" horizontalDpi="300" verticalDpi="300" orientation="landscape" paperSize="9" scale="4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31"/>
  <sheetViews>
    <sheetView workbookViewId="0" topLeftCell="B12">
      <selection activeCell="B31" sqref="B31"/>
    </sheetView>
  </sheetViews>
  <sheetFormatPr defaultColWidth="9.125" defaultRowHeight="15.75"/>
  <cols>
    <col min="1" max="1" width="18.75390625" style="5" customWidth="1"/>
    <col min="2" max="2" width="70.625" style="5" customWidth="1"/>
    <col min="3" max="3" width="8.625" style="8" customWidth="1"/>
    <col min="4" max="4" width="8.625" style="5" customWidth="1"/>
    <col min="5" max="6" width="15.625" style="5" customWidth="1"/>
    <col min="7" max="7" width="54.00390625" style="5" customWidth="1"/>
    <col min="8" max="12" width="9.125" style="5" customWidth="1"/>
    <col min="13" max="16384" width="9.125" style="5" customWidth="1"/>
  </cols>
  <sheetData>
    <row r="1" spans="1:7" ht="15.75" thickTop="1">
      <c r="A1" s="1" t="s">
        <v>14</v>
      </c>
      <c r="B1" s="2" t="s">
        <v>62</v>
      </c>
      <c r="C1" s="3" t="s">
        <v>41</v>
      </c>
      <c r="D1" s="4"/>
      <c r="E1" s="4"/>
      <c r="F1" s="4"/>
      <c r="G1" s="4"/>
    </row>
    <row r="2" spans="1:7" ht="15" customHeight="1">
      <c r="A2" s="6" t="s">
        <v>16</v>
      </c>
      <c r="B2" s="7" t="s">
        <v>61</v>
      </c>
      <c r="C2" s="100" t="s">
        <v>81</v>
      </c>
      <c r="D2" s="101"/>
      <c r="E2" s="101"/>
      <c r="F2" s="101"/>
      <c r="G2" s="101"/>
    </row>
    <row r="3" spans="1:7" ht="15.75">
      <c r="A3" s="6" t="s">
        <v>17</v>
      </c>
      <c r="B3" s="7" t="s">
        <v>60</v>
      </c>
      <c r="C3" s="102"/>
      <c r="D3" s="101"/>
      <c r="E3" s="101"/>
      <c r="F3" s="101"/>
      <c r="G3" s="101"/>
    </row>
    <row r="4" spans="1:7" ht="15.75">
      <c r="A4" s="6" t="s">
        <v>18</v>
      </c>
      <c r="B4" s="7" t="s">
        <v>19</v>
      </c>
      <c r="C4" s="102"/>
      <c r="D4" s="101"/>
      <c r="E4" s="101"/>
      <c r="F4" s="101"/>
      <c r="G4" s="101"/>
    </row>
    <row r="5" spans="1:7" ht="15.75">
      <c r="A5" s="6" t="s">
        <v>20</v>
      </c>
      <c r="B5" s="9" t="s">
        <v>42</v>
      </c>
      <c r="C5" s="102"/>
      <c r="D5" s="101"/>
      <c r="E5" s="101"/>
      <c r="F5" s="101"/>
      <c r="G5" s="101"/>
    </row>
    <row r="6" spans="1:7" ht="15.75">
      <c r="A6" s="6" t="s">
        <v>43</v>
      </c>
      <c r="B6" s="9" t="s">
        <v>50</v>
      </c>
      <c r="C6" s="102"/>
      <c r="D6" s="101"/>
      <c r="E6" s="101"/>
      <c r="F6" s="101"/>
      <c r="G6" s="101"/>
    </row>
    <row r="7" spans="1:7" ht="15.75">
      <c r="A7" s="6" t="s">
        <v>44</v>
      </c>
      <c r="B7" s="41" t="str">
        <f ca="1">RIGHT(CELL("filename",A1),LEN(CELL("filename",A1))-FIND("]",CELL("filename",A1)))</f>
        <v>A33_227</v>
      </c>
      <c r="C7" s="102"/>
      <c r="D7" s="101"/>
      <c r="E7" s="101"/>
      <c r="F7" s="101"/>
      <c r="G7" s="101"/>
    </row>
    <row r="8" spans="1:7" ht="15.75">
      <c r="A8" s="6" t="s">
        <v>45</v>
      </c>
      <c r="B8" s="9" t="s">
        <v>72</v>
      </c>
      <c r="C8" s="102"/>
      <c r="D8" s="101"/>
      <c r="E8" s="101"/>
      <c r="F8" s="101"/>
      <c r="G8" s="101"/>
    </row>
    <row r="9" spans="1:4" ht="15.75">
      <c r="A9" s="10"/>
      <c r="B9" s="11"/>
      <c r="C9" s="12"/>
      <c r="D9" s="11"/>
    </row>
    <row r="10" spans="1:7" ht="31.5">
      <c r="A10" s="13" t="s">
        <v>0</v>
      </c>
      <c r="B10" s="14" t="s">
        <v>46</v>
      </c>
      <c r="C10" s="15" t="s">
        <v>22</v>
      </c>
      <c r="D10" s="16" t="s">
        <v>2</v>
      </c>
      <c r="E10" s="17" t="s">
        <v>77</v>
      </c>
      <c r="F10" s="18" t="s">
        <v>78</v>
      </c>
      <c r="G10" s="19"/>
    </row>
    <row r="11" spans="1:7" ht="15.75">
      <c r="A11" s="92" t="s">
        <v>7</v>
      </c>
      <c r="B11" s="21" t="str">
        <f>VLOOKUP(A11,SOUHRN!$A$9:$F$158,2,FALSE)</f>
        <v>Projektor s pevným objektivem, 5000 lm</v>
      </c>
      <c r="C11" s="26">
        <v>1</v>
      </c>
      <c r="D11" s="23" t="s">
        <v>6</v>
      </c>
      <c r="E11" s="27">
        <f>VLOOKUP(A11,SOUHRN!$A$9:$F$122,5,FALSE)</f>
        <v>0</v>
      </c>
      <c r="F11" s="28">
        <f aca="true" t="shared" si="0" ref="F11:F12">E11*C11</f>
        <v>0</v>
      </c>
      <c r="G11" s="93"/>
    </row>
    <row r="12" spans="1:7" ht="15.75">
      <c r="A12" s="92" t="s">
        <v>9</v>
      </c>
      <c r="B12" s="21" t="str">
        <f>VLOOKUP(A12,SOUHRN!$A$9:$F$158,2,FALSE)</f>
        <v>Držák projektoru univerzální</v>
      </c>
      <c r="C12" s="26">
        <v>1</v>
      </c>
      <c r="D12" s="23" t="s">
        <v>6</v>
      </c>
      <c r="E12" s="27">
        <f>VLOOKUP(A12,SOUHRN!$A$9:$F$122,5,FALSE)</f>
        <v>0</v>
      </c>
      <c r="F12" s="28">
        <f t="shared" si="0"/>
        <v>0</v>
      </c>
      <c r="G12" s="93"/>
    </row>
    <row r="13" spans="1:7" ht="15.75">
      <c r="A13" s="25" t="s">
        <v>55</v>
      </c>
      <c r="B13" s="21" t="str">
        <f>VLOOKUP(A13,SOUHRN!$A$9:$F$158,2,FALSE)</f>
        <v>Jednotka pro bezdrátovou prezentaci, multiplatformní</v>
      </c>
      <c r="C13" s="26">
        <v>1</v>
      </c>
      <c r="D13" s="23" t="s">
        <v>6</v>
      </c>
      <c r="E13" s="27">
        <f>VLOOKUP(A13,SOUHRN!$A$9:$F$122,5,FALSE)</f>
        <v>0</v>
      </c>
      <c r="F13" s="28">
        <f aca="true" t="shared" si="1" ref="F13:F20">E13*C13</f>
        <v>0</v>
      </c>
      <c r="G13" s="42"/>
    </row>
    <row r="14" spans="1:7" ht="15.75">
      <c r="A14" s="25" t="s">
        <v>63</v>
      </c>
      <c r="B14" s="21" t="str">
        <f>VLOOKUP(A14,SOUHRN!$A$9:$F$158,2,FALSE)</f>
        <v>Kombinovaný převodník VGA+A, DP a HDMI na TP</v>
      </c>
      <c r="C14" s="26">
        <v>1</v>
      </c>
      <c r="D14" s="23" t="s">
        <v>6</v>
      </c>
      <c r="E14" s="27">
        <f>VLOOKUP(A14,SOUHRN!$A$9:$F$122,5,FALSE)</f>
        <v>0</v>
      </c>
      <c r="F14" s="28">
        <f aca="true" t="shared" si="2" ref="F14">E14*C14</f>
        <v>0</v>
      </c>
      <c r="G14" s="42"/>
    </row>
    <row r="15" spans="1:7" ht="30">
      <c r="A15" s="25" t="s">
        <v>54</v>
      </c>
      <c r="B15" s="91" t="str">
        <f>VLOOKUP(A15,SOUHRN!$A$9:$F$158,2,FALSE)</f>
        <v xml:space="preserve">Prezentační AV přepínač velký (8 vstupů, HDMI a DTP výstup), vč. řídícího procesoru a výkonného zesilovače 70V </v>
      </c>
      <c r="C15" s="22">
        <v>1</v>
      </c>
      <c r="D15" s="23" t="s">
        <v>6</v>
      </c>
      <c r="E15" s="27">
        <f>VLOOKUP(A15,SOUHRN!$A$9:$F$122,5,FALSE)</f>
        <v>0</v>
      </c>
      <c r="F15" s="28">
        <f t="shared" si="1"/>
        <v>0</v>
      </c>
      <c r="G15" s="42"/>
    </row>
    <row r="16" spans="1:7" ht="15.75">
      <c r="A16" s="20" t="s">
        <v>59</v>
      </c>
      <c r="B16" s="38" t="str">
        <f>VLOOKUP(A16,SOUHRN!$A$9:$F$158,2,FALSE)</f>
        <v>Ovládací panel výklopný tlačítkový pro řídící procesor s přípojným místem</v>
      </c>
      <c r="C16" s="22">
        <v>2</v>
      </c>
      <c r="D16" s="23" t="s">
        <v>6</v>
      </c>
      <c r="E16" s="27">
        <f>VLOOKUP(A16,SOUHRN!$A$9:$F$122,5,FALSE)</f>
        <v>0</v>
      </c>
      <c r="F16" s="28">
        <f t="shared" si="1"/>
        <v>0</v>
      </c>
      <c r="G16" s="24"/>
    </row>
    <row r="17" spans="1:7" ht="15.75">
      <c r="A17" s="20" t="s">
        <v>79</v>
      </c>
      <c r="B17" s="38" t="str">
        <f>VLOOKUP(A17,SOUHRN!$A$9:$F$158,2,FALSE)</f>
        <v>Distribuční rozbočovač pro ovládací panely</v>
      </c>
      <c r="C17" s="22">
        <v>1</v>
      </c>
      <c r="D17" s="23" t="s">
        <v>6</v>
      </c>
      <c r="E17" s="27">
        <f>VLOOKUP(A17,SOUHRN!$A$9:$F$122,5,FALSE)</f>
        <v>0</v>
      </c>
      <c r="F17" s="28"/>
      <c r="G17" s="24"/>
    </row>
    <row r="18" spans="1:7" ht="15.75">
      <c r="A18" s="20" t="s">
        <v>67</v>
      </c>
      <c r="B18" s="38" t="str">
        <f>VLOOKUP(A18,SOUHRN!$A$9:$F$158,2,FALSE)</f>
        <v>USB 2.0 rozbočovač</v>
      </c>
      <c r="C18" s="22">
        <v>2</v>
      </c>
      <c r="D18" s="23" t="s">
        <v>6</v>
      </c>
      <c r="E18" s="27">
        <f>VLOOKUP(A18,SOUHRN!$A$9:$F$122,5,FALSE)</f>
        <v>0</v>
      </c>
      <c r="F18" s="28">
        <f aca="true" t="shared" si="3" ref="F18:F19">E18*C18</f>
        <v>0</v>
      </c>
      <c r="G18" s="24"/>
    </row>
    <row r="19" spans="1:7" ht="15.75">
      <c r="A19" s="20" t="s">
        <v>66</v>
      </c>
      <c r="B19" s="38" t="str">
        <f>VLOOKUP(A19,SOUHRN!$A$9:$F$158,2,FALSE)</f>
        <v>USB 2.0 extender</v>
      </c>
      <c r="C19" s="22">
        <v>2</v>
      </c>
      <c r="D19" s="23" t="s">
        <v>6</v>
      </c>
      <c r="E19" s="27">
        <f>VLOOKUP(A19,SOUHRN!$A$9:$F$122,5,FALSE)</f>
        <v>0</v>
      </c>
      <c r="F19" s="28">
        <f t="shared" si="3"/>
        <v>0</v>
      </c>
      <c r="G19" s="24"/>
    </row>
    <row r="20" spans="1:7" ht="15.75">
      <c r="A20" s="20" t="s">
        <v>11</v>
      </c>
      <c r="B20" s="38" t="str">
        <f>VLOOKUP(A20,SOUHRN!$A$9:$F$158,2,FALSE)</f>
        <v>Montážní a spotřební materiál</v>
      </c>
      <c r="C20" s="22">
        <v>1</v>
      </c>
      <c r="D20" s="23" t="s">
        <v>13</v>
      </c>
      <c r="E20" s="27">
        <f>VLOOKUP(A20,SOUHRN!$A$9:$F$122,5,FALSE)</f>
        <v>0</v>
      </c>
      <c r="F20" s="28">
        <f t="shared" si="1"/>
        <v>0</v>
      </c>
      <c r="G20" s="24"/>
    </row>
    <row r="21" spans="1:7" ht="15.75">
      <c r="A21" s="20"/>
      <c r="B21" s="38"/>
      <c r="C21" s="22"/>
      <c r="D21" s="23"/>
      <c r="E21" s="27"/>
      <c r="F21" s="28"/>
      <c r="G21" s="24"/>
    </row>
    <row r="22" spans="1:7" ht="15.75">
      <c r="A22" s="20" t="s">
        <v>26</v>
      </c>
      <c r="B22" s="38" t="str">
        <f>VLOOKUP(A22,SOUHRN!$A$9:$F$158,2,FALSE)</f>
        <v>Prováděcí dokumentace</v>
      </c>
      <c r="C22" s="22">
        <v>2</v>
      </c>
      <c r="D22" s="23" t="s">
        <v>47</v>
      </c>
      <c r="E22" s="95"/>
      <c r="F22" s="95"/>
      <c r="G22" s="24"/>
    </row>
    <row r="23" spans="1:7" ht="15.75">
      <c r="A23" s="20" t="s">
        <v>29</v>
      </c>
      <c r="B23" s="38" t="str">
        <f>VLOOKUP(A23,SOUHRN!$A$9:$F$158,2,FALSE)</f>
        <v>Štítkování zařízení - identifikační systém</v>
      </c>
      <c r="C23" s="22">
        <v>1</v>
      </c>
      <c r="D23" s="23" t="s">
        <v>47</v>
      </c>
      <c r="E23" s="95"/>
      <c r="F23" s="95"/>
      <c r="G23" s="24"/>
    </row>
    <row r="24" spans="1:7" ht="15.75">
      <c r="A24" s="20" t="s">
        <v>31</v>
      </c>
      <c r="B24" s="38" t="str">
        <f>VLOOKUP(A24,SOUHRN!$A$9:$F$158,2,FALSE)</f>
        <v>Demontážní práce původního vybavení</v>
      </c>
      <c r="C24" s="22">
        <v>2</v>
      </c>
      <c r="D24" s="23" t="s">
        <v>47</v>
      </c>
      <c r="E24" s="95"/>
      <c r="F24" s="95"/>
      <c r="G24" s="24"/>
    </row>
    <row r="25" spans="1:7" ht="15.75">
      <c r="A25" s="20" t="s">
        <v>33</v>
      </c>
      <c r="B25" s="38" t="str">
        <f>VLOOKUP(A25,SOUHRN!$A$9:$F$158,2,FALSE)</f>
        <v>Příprava kabelových tras</v>
      </c>
      <c r="C25" s="22">
        <v>10</v>
      </c>
      <c r="D25" s="23" t="s">
        <v>47</v>
      </c>
      <c r="E25" s="95"/>
      <c r="F25" s="95"/>
      <c r="G25" s="24"/>
    </row>
    <row r="26" spans="1:7" ht="15.75">
      <c r="A26" s="20" t="s">
        <v>35</v>
      </c>
      <c r="B26" s="38" t="str">
        <f>VLOOKUP(A26,SOUHRN!$A$9:$F$158,2,FALSE)</f>
        <v>Montážní a instalační práce</v>
      </c>
      <c r="C26" s="22">
        <v>50</v>
      </c>
      <c r="D26" s="23" t="s">
        <v>47</v>
      </c>
      <c r="E26" s="95"/>
      <c r="F26" s="95"/>
      <c r="G26" s="24"/>
    </row>
    <row r="27" spans="1:7" ht="15.75">
      <c r="A27" s="20" t="s">
        <v>37</v>
      </c>
      <c r="B27" s="38" t="str">
        <f>VLOOKUP(A27,SOUHRN!$A$9:$F$158,2,FALSE)</f>
        <v>Programování řídícího systému</v>
      </c>
      <c r="C27" s="22">
        <v>2</v>
      </c>
      <c r="D27" s="23" t="s">
        <v>47</v>
      </c>
      <c r="E27" s="95"/>
      <c r="F27" s="95"/>
      <c r="G27" s="24"/>
    </row>
    <row r="28" spans="1:7" ht="15.75">
      <c r="A28" s="20" t="s">
        <v>39</v>
      </c>
      <c r="B28" s="38" t="str">
        <f>VLOOKUP(A28,SOUHRN!$A$9:$F$158,2,FALSE)</f>
        <v>Zprovoznění a základní seznámění uživatelů s obsluhou</v>
      </c>
      <c r="C28" s="22">
        <v>2</v>
      </c>
      <c r="D28" s="23" t="s">
        <v>47</v>
      </c>
      <c r="E28" s="95"/>
      <c r="F28" s="95"/>
      <c r="G28" s="24"/>
    </row>
    <row r="29" spans="1:7" ht="15.75" thickBot="1">
      <c r="A29" s="29"/>
      <c r="B29" s="30"/>
      <c r="C29" s="31"/>
      <c r="D29" s="32"/>
      <c r="E29" s="33"/>
      <c r="F29" s="33"/>
      <c r="G29" s="34"/>
    </row>
    <row r="30" ht="15.75" thickTop="1"/>
    <row r="31" spans="2:7" ht="15.75">
      <c r="B31" s="103" t="s">
        <v>83</v>
      </c>
      <c r="D31" s="5" t="s">
        <v>48</v>
      </c>
      <c r="F31" s="35">
        <f>SUM(F11:F28)</f>
        <v>0</v>
      </c>
      <c r="G31" s="35"/>
    </row>
  </sheetData>
  <mergeCells count="1">
    <mergeCell ref="C2:G8"/>
  </mergeCells>
  <printOptions/>
  <pageMargins left="0.7" right="0.7" top="0.787401575" bottom="0.787401575" header="0.3" footer="0.3"/>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JZ</cp:lastModifiedBy>
  <cp:lastPrinted>2018-11-08T11:25:47Z</cp:lastPrinted>
  <dcterms:created xsi:type="dcterms:W3CDTF">2018-10-09T20:14:53Z</dcterms:created>
  <dcterms:modified xsi:type="dcterms:W3CDTF">2019-01-28T13:08:55Z</dcterms:modified>
  <cp:category/>
  <cp:version/>
  <cp:contentType/>
  <cp:contentStatus/>
</cp:coreProperties>
</file>