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320" activeTab="0"/>
  </bookViews>
  <sheets>
    <sheet name="SOUHRN" sheetId="11" r:id="rId1"/>
    <sheet name="A17_432 v1" sheetId="9" state="hidden" r:id="rId2"/>
    <sheet name="A17_432" sheetId="12" r:id="rId3"/>
  </sheets>
  <externalReferences>
    <externalReference r:id="rId6"/>
    <externalReference r:id="rId7"/>
    <externalReference r:id="rId8"/>
    <externalReference r:id="rId9"/>
  </externalReferences>
  <definedNames>
    <definedName name="_xlnm._FilterDatabase" localSheetId="0" hidden="1">'SOUHRN'!$C$1:$C$34</definedName>
    <definedName name="_Typy_misnosti">'[1]typy'!$A$1:$A$12</definedName>
    <definedName name="chceteme" localSheetId="2">'[2]List1'!$A$1:$A$3</definedName>
    <definedName name="chceteme" localSheetId="1">'[2]List1'!$A$1:$A$3</definedName>
    <definedName name="chceteme">'[3]List1'!$A$1:$A$3</definedName>
    <definedName name="_xlnm.Print_Area" localSheetId="0">'SOUHRN'!$A$1:$I$28</definedName>
    <definedName name="Typy_mistnosti">'[4]typy'!$A$2:$A$12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<sst xmlns="http://schemas.openxmlformats.org/spreadsheetml/2006/main" count="198" uniqueCount="89">
  <si>
    <t>ID</t>
  </si>
  <si>
    <t>Popis položky</t>
  </si>
  <si>
    <t>Měrná jednotka</t>
  </si>
  <si>
    <t>Technické specifikace, uživatelské standardy</t>
  </si>
  <si>
    <t>Výrobce</t>
  </si>
  <si>
    <t>Typ zařízení</t>
  </si>
  <si>
    <t>ks</t>
  </si>
  <si>
    <t>C15</t>
  </si>
  <si>
    <t>F21</t>
  </si>
  <si>
    <t>H32</t>
  </si>
  <si>
    <t>Montážní a spotřební materiál</t>
  </si>
  <si>
    <t>kpl</t>
  </si>
  <si>
    <t>Název projektu:</t>
  </si>
  <si>
    <t>MUNI AV Technologie</t>
  </si>
  <si>
    <t>Budova:</t>
  </si>
  <si>
    <t>Fakulta:</t>
  </si>
  <si>
    <t>Adresa:</t>
  </si>
  <si>
    <t>Kamenice 5, Brno, Bohunice</t>
  </si>
  <si>
    <t>Dokument:</t>
  </si>
  <si>
    <t>Souhrnný výkaz</t>
  </si>
  <si>
    <t>Počet měrných jednotek</t>
  </si>
  <si>
    <t>Jednotková cena [Kč]</t>
  </si>
  <si>
    <t>Celková cena [Kč]</t>
  </si>
  <si>
    <t>Suma</t>
  </si>
  <si>
    <t>J1</t>
  </si>
  <si>
    <t>Prováděcí dokumentace</t>
  </si>
  <si>
    <t>h</t>
  </si>
  <si>
    <t>J2</t>
  </si>
  <si>
    <t>Štítkování zařízení - identifikační systém</t>
  </si>
  <si>
    <t>J3</t>
  </si>
  <si>
    <t>Demontážní práce původního vybavení</t>
  </si>
  <si>
    <t>J4</t>
  </si>
  <si>
    <t>Příprava kabelových tras</t>
  </si>
  <si>
    <t>J5</t>
  </si>
  <si>
    <t>J7</t>
  </si>
  <si>
    <t>Programování řídícího systému</t>
  </si>
  <si>
    <t>J9</t>
  </si>
  <si>
    <t>CELKEM</t>
  </si>
  <si>
    <t>Základní vlastnosti prostoru:</t>
  </si>
  <si>
    <t>Soupis zařízení</t>
  </si>
  <si>
    <t>Název místnosti:</t>
  </si>
  <si>
    <t>Číslo místnosti provozní:</t>
  </si>
  <si>
    <t>Kód místnosti:</t>
  </si>
  <si>
    <t>Název položky</t>
  </si>
  <si>
    <t>Jednotková cena bez DPH [Kč]</t>
  </si>
  <si>
    <t>Celková cena bez DPH [Kč]</t>
  </si>
  <si>
    <t>hod</t>
  </si>
  <si>
    <t>Celkem</t>
  </si>
  <si>
    <t>LF MUNI AVT 2018</t>
  </si>
  <si>
    <t>BHA18N04032</t>
  </si>
  <si>
    <t>zasedací místnost</t>
  </si>
  <si>
    <t>UKB A17</t>
  </si>
  <si>
    <t>LF, PřF</t>
  </si>
  <si>
    <t xml:space="preserve">Místnost je vybavena projektorem a elektrickým motorovým plátnem. </t>
  </si>
  <si>
    <t xml:space="preserve">Montážní a spotřební materiál pro instalaci AV techniky, interní kabeláž v rámci AV racku, kabeláž pro připojení reproduktorů, kabeláž pro připojení projektorů.
</t>
  </si>
  <si>
    <t xml:space="preserve">Kompletní instalační práce AV techniky - instalace koncových zařízení, protažení nových kabelů, osazení katedry (rack vč. všech zařízení, případné vykroužení otvorů pro chlazení a/nebo kabeláž, vyříznutí/úprava otvoru pro instalaci přípojného místa).
Včetně montáže tubusů motorových pláten do podhledu a případné výměny poškozených podhledových desek.
</t>
  </si>
  <si>
    <t>C18</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</si>
  <si>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</si>
  <si>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</si>
  <si>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</si>
  <si>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D3</t>
  </si>
  <si>
    <t>D17</t>
  </si>
  <si>
    <t xml:space="preserve">Prezentační AV přepínač velký (8 vstupů, HDMI a DTP výstup), vč. řídícího procesoru a výkonného zesilovače 70V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</si>
  <si>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</si>
  <si>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</si>
  <si>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</si>
  <si>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F49</t>
  </si>
  <si>
    <t>Bezdrátový mikrofon ruční 1,9 GHz - sada přijímače a vysílače</t>
  </si>
  <si>
    <t xml:space="preserve">Digitální ruční sada bezdrátového mikrofonního vysílače s přijímačem. Min. parametry: citlivost 1,6 mV/Pa, doba provozu na baterie až 15 h, dyn. rozsah &gt;120 dB(A), THD &lt;  0,1% (1 kHz), modulace GFSK se zpětným kanálem, výstupní konektory XLR / 2 x RCA. Možnost instalace do racku.
</t>
  </si>
  <si>
    <t>D8</t>
  </si>
  <si>
    <t>MUNI AVT 2018</t>
  </si>
  <si>
    <t>Ovládací panel dotykový 7'' výklopný s přípojným místem</t>
  </si>
  <si>
    <t>Ovládací panel výklopný tlačítkový pro řídící procesor s přípojným místem</t>
  </si>
  <si>
    <t>Olvádácí panel řídícho systému s přípojným místem pro instalaci do nábytku, min. parametry: 10 tlačítek pro ovládání řídícího systému integrovaných do výka (tlačítka On, Off, ovládání hlasitosti, PC, HDMI, VGA, Sharelink), přípojné místo kabel HDMI, kabel VGA, kabel UTP RJ-45, 2x datová USB zásuvka 2.0 A/F, 2x zásuvka 230V.</t>
  </si>
  <si>
    <t xml:space="preserve">7” LCD dotykový panel pro ovládání AV přepínače, min. rozlišení 1024x600, možnost Power over Ethernet, vestavěné repro, instalace do víka přípojného místa, drátové provedení, přípojné místo 2x zásuvka 230 V, 6x prostupy pro přípojné kabely HDMI, VGA, DP, UTP RJ-45,  2x datová USB zásuvka 2.0 A/F
</t>
  </si>
  <si>
    <t xml:space="preserve">Prezentační přepínač/switcher s minimální konektivitou: Vstupy: 2xVGA, 4xHDMI, 2x DTP, 8x stereo audio (sym.), mikrofonní (48V fantomové napájení). Výstup: 2x HDMI, 1x TP/HDBaseT, výkonový zesilovač min. 1x 100 W @ 70 V, integrovaný řídící procesor (3x RS232 port, 4x relé, 3x LAN port, 4x GPIO, 2x IR serial, expanzní sběrnice).
</t>
  </si>
  <si>
    <t>G9</t>
  </si>
  <si>
    <t>USB 2.0 rozbočovač</t>
  </si>
  <si>
    <t>USB rozbočovač, min. 2 výstupy USB typ A Female, rychlost min. USB 2.0., bílá barva</t>
  </si>
  <si>
    <t>G10</t>
  </si>
  <si>
    <t>USB 2.0 extender</t>
  </si>
  <si>
    <t>Sada vysílače a přijímče pro přenos USB na vzdálenost min. 40 metrů. Konektivita pro vstupní extender: USB typ A Male, RJ45 Female. Konektivita pro výstupní extender: USB typ A Female, RJ45 Female. Možnost připojit externí napájení. Adaptér součístí dodávky.</t>
  </si>
  <si>
    <t>D9</t>
  </si>
  <si>
    <t>Distribuční rozbočovač pro připojení ovládacích panelů k řídícímu systému.</t>
  </si>
  <si>
    <t>Instalace, ověření funkčnosti a uvedení do provozu</t>
  </si>
  <si>
    <t>Technické a aplikační seznámení uživatelů s obsluhou</t>
  </si>
  <si>
    <t>Distribuční rozbočovač pro ovládací panely</t>
  </si>
  <si>
    <t>Místnost je vybavena elektrickým motorovým plátnem a projektorem Epson EB-1975W, které budou zachovány v původní pozici.  V místnosti budou instalovány dva ovládací panely připojené k řídícímu systému pomocí distribučního rozbočovače. První ovládací panel dotykový s přípojným místem bude instalován do stávající AV skříňky. Druhý ovládací panel tlačítkový s přípojným místem bude instalovaný do předsednického stolu na opačné straně místnosti. Obě přípojná místa budou osazena zásuvkou 230V, obrazovými vstupy HDMI, USB-C, VGA, vstupem pro RJ-45 a vstupem USB typ Female pro vzdálené připojení zařízení (flash disk, prezentátor) k prezentačnímu PC. Místnost bude vybavena bezdrátovou prezentační jednotkou a ručním mikrofonem.</t>
  </si>
  <si>
    <t>VYPLŇTE LIST "SOUHRN"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</si>
</sst>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quot;Kč&quot;"/>
  </numFmts>
  <fonts count="18">
    <font>
      <sz val="12"/>
      <color theme="1"/>
      <name val="Calibri"/>
      <family val="2"/>
      <scheme val="minor"/>
    </font>
    <font>
      <sz val="10"/>
      <name val="Arial"/>
      <family val="2"/>
    </font>
    <font>
      <sz val="11"/>
      <color theme="1"/>
      <name val="Calibri"/>
      <family val="2"/>
      <scheme val="minor"/>
    </font>
    <font>
      <sz val="10"/>
      <color theme="1"/>
      <name val="Tahoma"/>
      <family val="2"/>
    </font>
    <font>
      <b/>
      <sz val="11"/>
      <color theme="1"/>
      <name val="Times New Roman"/>
      <family val="1"/>
    </font>
    <font>
      <sz val="12"/>
      <color theme="1"/>
      <name val="Tahoma"/>
      <family val="2"/>
    </font>
    <font>
      <sz val="8"/>
      <color theme="1"/>
      <name val="Tahoma"/>
      <family val="2"/>
    </font>
    <font>
      <sz val="12"/>
      <name val="Tahoma"/>
      <family val="2"/>
    </font>
    <font>
      <b/>
      <sz val="11"/>
      <color theme="1"/>
      <name val="Calibri"/>
      <family val="2"/>
      <scheme val="minor"/>
    </font>
    <font>
      <b/>
      <sz val="14"/>
      <color rgb="FFFF0000"/>
      <name val="Calibri"/>
      <family val="2"/>
      <scheme val="minor"/>
    </font>
    <font>
      <sz val="11"/>
      <color theme="1"/>
      <name val="Tahoma"/>
      <family val="2"/>
    </font>
    <font>
      <sz val="14"/>
      <color rgb="FFFF0000"/>
      <name val="Calibri"/>
      <family val="2"/>
      <scheme val="minor"/>
    </font>
    <font>
      <sz val="11"/>
      <color theme="1"/>
      <name val="Times New Roman"/>
      <family val="1"/>
    </font>
    <font>
      <b/>
      <sz val="11"/>
      <name val="Calibri"/>
      <family val="2"/>
      <scheme val="minor"/>
    </font>
    <font>
      <sz val="10"/>
      <color theme="1"/>
      <name val="Arial"/>
      <family val="2"/>
    </font>
    <font>
      <b/>
      <sz val="10"/>
      <color rgb="FFFF0000"/>
      <name val="Tahoma"/>
      <family val="2"/>
    </font>
    <font>
      <b/>
      <sz val="12"/>
      <name val="Tahoma"/>
      <family val="2"/>
    </font>
    <font>
      <b/>
      <sz val="11"/>
      <color rgb="FFFF0000"/>
      <name val="Calibri"/>
      <family val="2"/>
      <scheme val="minor"/>
    </font>
  </fonts>
  <fills count="4">
    <fill>
      <patternFill/>
    </fill>
    <fill>
      <patternFill patternType="gray125"/>
    </fill>
    <fill>
      <patternFill patternType="solid">
        <fgColor rgb="FFB2B2B2"/>
        <bgColor indexed="64"/>
      </patternFill>
    </fill>
    <fill>
      <patternFill patternType="solid">
        <fgColor rgb="FFFFFF00"/>
        <bgColor indexed="64"/>
      </patternFill>
    </fill>
  </fills>
  <borders count="35">
    <border>
      <left/>
      <right/>
      <top/>
      <bottom/>
      <diagonal/>
    </border>
    <border>
      <left style="medium"/>
      <right/>
      <top style="medium"/>
      <bottom style="hair"/>
    </border>
    <border>
      <left/>
      <right style="medium"/>
      <top style="medium"/>
      <bottom style="hair"/>
    </border>
    <border>
      <left/>
      <right/>
      <top style="double"/>
      <bottom/>
    </border>
    <border>
      <left style="medium"/>
      <right/>
      <top style="hair"/>
      <bottom style="hair"/>
    </border>
    <border>
      <left/>
      <right style="medium"/>
      <top style="hair"/>
      <bottom style="hair"/>
    </border>
    <border>
      <left style="double"/>
      <right/>
      <top/>
      <bottom style="thin"/>
    </border>
    <border>
      <left/>
      <right/>
      <top/>
      <bottom style="thin"/>
    </border>
    <border>
      <left style="double"/>
      <right style="thin"/>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double"/>
      <right style="thin"/>
      <top/>
      <bottom style="hair"/>
    </border>
    <border>
      <left style="thin"/>
      <right style="thin"/>
      <top/>
      <bottom style="hair"/>
    </border>
    <border>
      <left style="thin"/>
      <right/>
      <top/>
      <bottom style="hair"/>
    </border>
    <border>
      <left/>
      <right/>
      <top/>
      <bottom style="hair"/>
    </border>
    <border>
      <left style="double"/>
      <right style="thin"/>
      <top/>
      <bottom/>
    </border>
    <border>
      <left style="thin"/>
      <right style="thin"/>
      <top style="hair"/>
      <bottom style="hair"/>
    </border>
    <border>
      <left/>
      <right style="thin"/>
      <top style="hair"/>
      <bottom style="hair"/>
    </border>
    <border>
      <left style="double"/>
      <right style="thin"/>
      <top style="hair"/>
      <bottom style="double"/>
    </border>
    <border>
      <left style="thin"/>
      <right style="thin"/>
      <top style="hair"/>
      <bottom style="double"/>
    </border>
    <border>
      <left style="thin"/>
      <right/>
      <top style="hair"/>
      <bottom style="double"/>
    </border>
    <border>
      <left/>
      <right style="thin"/>
      <top style="hair"/>
      <bottom style="double"/>
    </border>
    <border>
      <left/>
      <right/>
      <top style="hair"/>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style="thin"/>
      <top style="double"/>
      <bottom style="thin"/>
    </border>
    <border>
      <left style="thin"/>
      <right style="thin"/>
      <top style="double"/>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4" fillId="0" borderId="0">
      <alignment/>
      <protection/>
    </xf>
    <xf numFmtId="0" fontId="2" fillId="0" borderId="0">
      <alignment/>
      <protection/>
    </xf>
    <xf numFmtId="0" fontId="2" fillId="0" borderId="0">
      <alignment/>
      <protection/>
    </xf>
  </cellStyleXfs>
  <cellXfs count="102">
    <xf numFmtId="0" fontId="0" fillId="0" borderId="0" xfId="0"/>
    <xf numFmtId="49" fontId="3" fillId="0" borderId="1" xfId="20" applyNumberFormat="1" applyFont="1" applyBorder="1">
      <alignment/>
      <protection/>
    </xf>
    <xf numFmtId="0" fontId="3" fillId="0" borderId="2" xfId="20" applyFont="1" applyBorder="1" applyAlignment="1">
      <alignment wrapText="1"/>
      <protection/>
    </xf>
    <xf numFmtId="0" fontId="2" fillId="0" borderId="3" xfId="20" applyBorder="1" applyAlignment="1">
      <alignment horizontal="left"/>
      <protection/>
    </xf>
    <xf numFmtId="0" fontId="2" fillId="0" borderId="3" xfId="20" applyBorder="1">
      <alignment/>
      <protection/>
    </xf>
    <xf numFmtId="0" fontId="2" fillId="0" borderId="0" xfId="20">
      <alignment/>
      <protection/>
    </xf>
    <xf numFmtId="49" fontId="3" fillId="0" borderId="4" xfId="20" applyNumberFormat="1" applyFont="1" applyBorder="1">
      <alignment/>
      <protection/>
    </xf>
    <xf numFmtId="0" fontId="3" fillId="0" borderId="5" xfId="20" applyFont="1" applyBorder="1" applyAlignment="1">
      <alignment wrapText="1"/>
      <protection/>
    </xf>
    <xf numFmtId="0" fontId="2" fillId="0" borderId="0" xfId="20" applyAlignment="1">
      <alignment horizontal="center"/>
      <protection/>
    </xf>
    <xf numFmtId="0" fontId="3" fillId="0" borderId="5" xfId="20" applyFont="1" applyBorder="1">
      <alignment/>
      <protection/>
    </xf>
    <xf numFmtId="0" fontId="4" fillId="0" borderId="6" xfId="20" applyFont="1" applyBorder="1">
      <alignment/>
      <protection/>
    </xf>
    <xf numFmtId="0" fontId="2" fillId="0" borderId="7" xfId="20" applyBorder="1">
      <alignment/>
      <protection/>
    </xf>
    <xf numFmtId="0" fontId="2" fillId="0" borderId="7" xfId="20" applyBorder="1" applyAlignment="1">
      <alignment horizontal="center"/>
      <protection/>
    </xf>
    <xf numFmtId="49" fontId="5" fillId="0" borderId="8" xfId="20" applyNumberFormat="1" applyFont="1" applyBorder="1" applyAlignment="1">
      <alignment horizontal="center" vertical="center" wrapText="1"/>
      <protection/>
    </xf>
    <xf numFmtId="0" fontId="5" fillId="0" borderId="9" xfId="20" applyFont="1" applyBorder="1" applyAlignment="1">
      <alignment horizontal="center" vertical="center" wrapText="1"/>
      <protection/>
    </xf>
    <xf numFmtId="0" fontId="6" fillId="0" borderId="9" xfId="20" applyFont="1" applyBorder="1" applyAlignment="1">
      <alignment horizontal="center" vertical="center" wrapText="1"/>
      <protection/>
    </xf>
    <xf numFmtId="0" fontId="6" fillId="0" borderId="10"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3" fillId="0" borderId="12" xfId="20" applyFont="1" applyBorder="1" applyAlignment="1">
      <alignment horizontal="center" vertical="center" wrapText="1"/>
      <protection/>
    </xf>
    <xf numFmtId="49" fontId="5" fillId="0" borderId="13" xfId="20" applyNumberFormat="1" applyFont="1" applyBorder="1" applyAlignment="1">
      <alignment horizontal="center" vertical="top"/>
      <protection/>
    </xf>
    <xf numFmtId="0" fontId="5" fillId="0" borderId="14" xfId="20" applyFont="1" applyBorder="1" applyAlignment="1">
      <alignment vertical="top"/>
      <protection/>
    </xf>
    <xf numFmtId="0" fontId="5" fillId="0" borderId="14" xfId="20" applyFont="1" applyBorder="1" applyAlignment="1">
      <alignment horizontal="center" vertical="top"/>
      <protection/>
    </xf>
    <xf numFmtId="0" fontId="5" fillId="0" borderId="15" xfId="20" applyFont="1" applyBorder="1" applyAlignment="1">
      <alignment horizontal="center" vertical="top"/>
      <protection/>
    </xf>
    <xf numFmtId="3" fontId="2" fillId="0" borderId="16" xfId="20" applyNumberFormat="1" applyBorder="1">
      <alignment/>
      <protection/>
    </xf>
    <xf numFmtId="49" fontId="5" fillId="0" borderId="17" xfId="20" applyNumberFormat="1" applyFont="1" applyBorder="1" applyAlignment="1">
      <alignment horizontal="center" vertical="top"/>
      <protection/>
    </xf>
    <xf numFmtId="0" fontId="5" fillId="0" borderId="18" xfId="20" applyFont="1" applyBorder="1" applyAlignment="1">
      <alignment horizontal="center" vertical="top"/>
      <protection/>
    </xf>
    <xf numFmtId="3" fontId="2" fillId="0" borderId="18" xfId="20" applyNumberFormat="1" applyBorder="1" applyProtection="1">
      <alignment/>
      <protection locked="0"/>
    </xf>
    <xf numFmtId="3" fontId="2" fillId="0" borderId="19" xfId="20" applyNumberFormat="1" applyBorder="1">
      <alignment/>
      <protection/>
    </xf>
    <xf numFmtId="49" fontId="5" fillId="0" borderId="20" xfId="20" applyNumberFormat="1" applyFont="1" applyBorder="1" applyAlignment="1">
      <alignment horizontal="center" vertical="top"/>
      <protection/>
    </xf>
    <xf numFmtId="0" fontId="5" fillId="0" borderId="21" xfId="20" applyFont="1" applyBorder="1" applyAlignment="1">
      <alignment vertical="top"/>
      <protection/>
    </xf>
    <xf numFmtId="0" fontId="5" fillId="0" borderId="21" xfId="20" applyFont="1" applyBorder="1" applyAlignment="1">
      <alignment horizontal="center" vertical="top"/>
      <protection/>
    </xf>
    <xf numFmtId="0" fontId="5" fillId="0" borderId="22" xfId="20" applyFont="1" applyBorder="1" applyAlignment="1">
      <alignment horizontal="center" vertical="top"/>
      <protection/>
    </xf>
    <xf numFmtId="3" fontId="2" fillId="0" borderId="23" xfId="20" applyNumberFormat="1" applyBorder="1">
      <alignment/>
      <protection/>
    </xf>
    <xf numFmtId="3" fontId="2" fillId="0" borderId="24" xfId="20" applyNumberFormat="1" applyBorder="1">
      <alignment/>
      <protection/>
    </xf>
    <xf numFmtId="3" fontId="8" fillId="0" borderId="0" xfId="20" applyNumberFormat="1" applyFont="1">
      <alignment/>
      <protection/>
    </xf>
    <xf numFmtId="164" fontId="7" fillId="0" borderId="9" xfId="21" applyNumberFormat="1" applyFont="1" applyBorder="1" applyAlignment="1">
      <alignment horizontal="right" vertical="top"/>
      <protection/>
    </xf>
    <xf numFmtId="164" fontId="7" fillId="0" borderId="0" xfId="21" applyNumberFormat="1" applyFont="1" applyAlignment="1">
      <alignment horizontal="right" vertical="top"/>
      <protection/>
    </xf>
    <xf numFmtId="0" fontId="5" fillId="0" borderId="18" xfId="23" applyFont="1" applyBorder="1" applyAlignment="1">
      <alignment vertical="top"/>
      <protection/>
    </xf>
    <xf numFmtId="0" fontId="3" fillId="0" borderId="9" xfId="0" applyFont="1" applyBorder="1" applyAlignment="1">
      <alignment horizontal="left" vertical="top" wrapText="1"/>
    </xf>
    <xf numFmtId="0" fontId="15" fillId="0" borderId="5" xfId="20" applyFont="1" applyBorder="1">
      <alignment/>
      <protection/>
    </xf>
    <xf numFmtId="3" fontId="2" fillId="0" borderId="16" xfId="20" applyNumberFormat="1" applyFont="1" applyBorder="1">
      <alignment/>
      <protection/>
    </xf>
    <xf numFmtId="49" fontId="2" fillId="0" borderId="25" xfId="24" applyNumberFormat="1" applyBorder="1">
      <alignment/>
      <protection/>
    </xf>
    <xf numFmtId="0" fontId="2" fillId="0" borderId="26" xfId="24" applyBorder="1">
      <alignment/>
      <protection/>
    </xf>
    <xf numFmtId="0" fontId="2" fillId="0" borderId="26" xfId="24" applyFill="1" applyBorder="1">
      <alignment/>
      <protection/>
    </xf>
    <xf numFmtId="0" fontId="2" fillId="0" borderId="27" xfId="24" applyBorder="1">
      <alignment/>
      <protection/>
    </xf>
    <xf numFmtId="0" fontId="2" fillId="0" borderId="0" xfId="24">
      <alignment/>
      <protection/>
    </xf>
    <xf numFmtId="49" fontId="2" fillId="0" borderId="28" xfId="24" applyNumberFormat="1" applyBorder="1">
      <alignment/>
      <protection/>
    </xf>
    <xf numFmtId="0" fontId="2" fillId="0" borderId="0" xfId="24" applyFill="1">
      <alignment/>
      <protection/>
    </xf>
    <xf numFmtId="0" fontId="2" fillId="0" borderId="29" xfId="24" applyBorder="1">
      <alignment/>
      <protection/>
    </xf>
    <xf numFmtId="0" fontId="9" fillId="0" borderId="0" xfId="24" applyFont="1" applyAlignment="1">
      <alignment horizontal="center"/>
      <protection/>
    </xf>
    <xf numFmtId="49" fontId="10" fillId="0" borderId="28" xfId="24" applyNumberFormat="1" applyFont="1" applyBorder="1">
      <alignment/>
      <protection/>
    </xf>
    <xf numFmtId="0" fontId="10" fillId="0" borderId="0" xfId="24" applyFont="1">
      <alignment/>
      <protection/>
    </xf>
    <xf numFmtId="0" fontId="10" fillId="0" borderId="0" xfId="24" applyFont="1" applyFill="1">
      <alignment/>
      <protection/>
    </xf>
    <xf numFmtId="0" fontId="10" fillId="0" borderId="29" xfId="24" applyFont="1" applyBorder="1">
      <alignment/>
      <protection/>
    </xf>
    <xf numFmtId="0" fontId="11" fillId="0" borderId="0" xfId="24" applyFont="1" applyAlignment="1">
      <alignment horizontal="center"/>
      <protection/>
    </xf>
    <xf numFmtId="49" fontId="10" fillId="0" borderId="30" xfId="24" applyNumberFormat="1" applyFont="1" applyBorder="1">
      <alignment/>
      <protection/>
    </xf>
    <xf numFmtId="0" fontId="10" fillId="0" borderId="31" xfId="24" applyFont="1" applyBorder="1">
      <alignment/>
      <protection/>
    </xf>
    <xf numFmtId="0" fontId="10" fillId="0" borderId="31" xfId="24" applyFont="1" applyFill="1" applyBorder="1" applyAlignment="1">
      <alignment horizontal="left"/>
      <protection/>
    </xf>
    <xf numFmtId="0" fontId="10" fillId="0" borderId="31" xfId="24" applyFont="1" applyBorder="1" applyAlignment="1">
      <alignment horizontal="left"/>
      <protection/>
    </xf>
    <xf numFmtId="0" fontId="10" fillId="0" borderId="32" xfId="24" applyFont="1" applyBorder="1" applyAlignment="1">
      <alignment horizontal="left"/>
      <protection/>
    </xf>
    <xf numFmtId="0" fontId="10" fillId="0" borderId="0" xfId="24" applyFont="1" applyAlignment="1">
      <alignment horizontal="left"/>
      <protection/>
    </xf>
    <xf numFmtId="49" fontId="12" fillId="0" borderId="6" xfId="24" applyNumberFormat="1" applyFont="1" applyBorder="1">
      <alignment/>
      <protection/>
    </xf>
    <xf numFmtId="0" fontId="2" fillId="0" borderId="7" xfId="24" applyBorder="1">
      <alignment/>
      <protection/>
    </xf>
    <xf numFmtId="0" fontId="2" fillId="0" borderId="7" xfId="24" applyFill="1" applyBorder="1">
      <alignment/>
      <protection/>
    </xf>
    <xf numFmtId="0" fontId="2" fillId="0" borderId="7" xfId="24" applyBorder="1" applyAlignment="1">
      <alignment horizontal="center"/>
      <protection/>
    </xf>
    <xf numFmtId="0" fontId="0" fillId="0" borderId="0" xfId="24" applyFont="1">
      <alignment/>
      <protection/>
    </xf>
    <xf numFmtId="0" fontId="13" fillId="0" borderId="0" xfId="24" applyFont="1">
      <alignment/>
      <protection/>
    </xf>
    <xf numFmtId="49" fontId="6" fillId="0" borderId="33" xfId="24" applyNumberFormat="1" applyFont="1" applyBorder="1" applyAlignment="1">
      <alignment horizontal="left" vertical="center" wrapText="1"/>
      <protection/>
    </xf>
    <xf numFmtId="0" fontId="10" fillId="0" borderId="34" xfId="24" applyFont="1" applyBorder="1" applyAlignment="1">
      <alignment horizontal="center" vertical="center" wrapText="1"/>
      <protection/>
    </xf>
    <xf numFmtId="0" fontId="6" fillId="0" borderId="34" xfId="24" applyFont="1" applyFill="1" applyBorder="1" applyAlignment="1">
      <alignment horizontal="center" vertical="center" wrapText="1"/>
      <protection/>
    </xf>
    <xf numFmtId="0" fontId="6" fillId="0" borderId="34" xfId="24" applyFont="1" applyBorder="1" applyAlignment="1">
      <alignment horizontal="center" vertical="center" wrapText="1"/>
      <protection/>
    </xf>
    <xf numFmtId="49" fontId="10" fillId="0" borderId="8" xfId="24" applyNumberFormat="1" applyFont="1" applyBorder="1" applyAlignment="1">
      <alignment horizontal="left" vertical="top"/>
      <protection/>
    </xf>
    <xf numFmtId="0" fontId="5" fillId="0" borderId="9" xfId="24" applyFont="1" applyBorder="1" applyAlignment="1">
      <alignment horizontal="left" vertical="top" wrapText="1"/>
      <protection/>
    </xf>
    <xf numFmtId="0" fontId="5" fillId="0" borderId="9" xfId="24" applyFont="1" applyFill="1" applyBorder="1" applyAlignment="1">
      <alignment horizontal="center" vertical="top"/>
      <protection/>
    </xf>
    <xf numFmtId="0" fontId="5" fillId="0" borderId="9" xfId="24" applyFont="1" applyBorder="1" applyAlignment="1">
      <alignment horizontal="center" vertical="top"/>
      <protection/>
    </xf>
    <xf numFmtId="0" fontId="3" fillId="0" borderId="9" xfId="24" applyFont="1" applyBorder="1" applyAlignment="1">
      <alignment horizontal="left" vertical="top" wrapText="1"/>
      <protection/>
    </xf>
    <xf numFmtId="0" fontId="7" fillId="0" borderId="9" xfId="24" applyFont="1" applyFill="1" applyBorder="1" applyAlignment="1">
      <alignment horizontal="center" vertical="top"/>
      <protection/>
    </xf>
    <xf numFmtId="49" fontId="2" fillId="0" borderId="0" xfId="24" applyNumberFormat="1">
      <alignment/>
      <protection/>
    </xf>
    <xf numFmtId="164" fontId="7" fillId="2" borderId="9" xfId="21" applyNumberFormat="1" applyFont="1" applyFill="1" applyBorder="1" applyAlignment="1">
      <alignment horizontal="right" vertical="top"/>
      <protection/>
    </xf>
    <xf numFmtId="0" fontId="7" fillId="2" borderId="9" xfId="24" applyFont="1" applyFill="1" applyBorder="1" applyAlignment="1" applyProtection="1">
      <alignment horizontal="center" vertical="top"/>
      <protection locked="0"/>
    </xf>
    <xf numFmtId="0" fontId="3" fillId="0" borderId="9" xfId="24" applyFont="1" applyFill="1" applyBorder="1" applyAlignment="1">
      <alignment horizontal="left" vertical="top" wrapText="1"/>
      <protection/>
    </xf>
    <xf numFmtId="0" fontId="5" fillId="0" borderId="0" xfId="24" applyFont="1" applyAlignment="1">
      <alignment horizontal="left" vertical="top" wrapText="1"/>
      <protection/>
    </xf>
    <xf numFmtId="0" fontId="5" fillId="0" borderId="0" xfId="24" applyFont="1" applyFill="1" applyAlignment="1">
      <alignment horizontal="center" vertical="top"/>
      <protection/>
    </xf>
    <xf numFmtId="0" fontId="5" fillId="0" borderId="0" xfId="24" applyFont="1" applyAlignment="1">
      <alignment horizontal="center" vertical="top"/>
      <protection/>
    </xf>
    <xf numFmtId="0" fontId="3" fillId="0" borderId="0" xfId="24" applyFont="1" applyAlignment="1">
      <alignment horizontal="left" vertical="top" wrapText="1"/>
      <protection/>
    </xf>
    <xf numFmtId="3" fontId="8" fillId="0" borderId="0" xfId="24" applyNumberFormat="1" applyFont="1">
      <alignment/>
      <protection/>
    </xf>
    <xf numFmtId="0" fontId="8" fillId="0" borderId="0" xfId="24" applyFont="1" applyAlignment="1">
      <alignment horizontal="right"/>
      <protection/>
    </xf>
    <xf numFmtId="164" fontId="8" fillId="0" borderId="0" xfId="24" applyNumberFormat="1" applyFont="1">
      <alignment/>
      <protection/>
    </xf>
    <xf numFmtId="165" fontId="2" fillId="0" borderId="0" xfId="24" applyNumberFormat="1">
      <alignment/>
      <protection/>
    </xf>
    <xf numFmtId="0" fontId="5" fillId="0" borderId="14" xfId="20" applyFont="1" applyBorder="1" applyAlignment="1">
      <alignment vertical="top" wrapText="1"/>
      <protection/>
    </xf>
    <xf numFmtId="0" fontId="5" fillId="0" borderId="9" xfId="24" applyFont="1" applyFill="1" applyBorder="1" applyAlignment="1">
      <alignment horizontal="left" vertical="top"/>
      <protection/>
    </xf>
    <xf numFmtId="164" fontId="7" fillId="3" borderId="9" xfId="21" applyNumberFormat="1" applyFont="1" applyFill="1" applyBorder="1" applyAlignment="1" applyProtection="1">
      <alignment horizontal="right" vertical="top"/>
      <protection locked="0"/>
    </xf>
    <xf numFmtId="164" fontId="16" fillId="3" borderId="9" xfId="21" applyNumberFormat="1" applyFont="1" applyFill="1" applyBorder="1" applyAlignment="1" applyProtection="1">
      <alignment horizontal="right" vertical="top"/>
      <protection locked="0"/>
    </xf>
    <xf numFmtId="0" fontId="5" fillId="3" borderId="9" xfId="24" applyFont="1" applyFill="1" applyBorder="1" applyAlignment="1">
      <alignment horizontal="center" vertical="top" wrapText="1"/>
      <protection/>
    </xf>
    <xf numFmtId="0" fontId="5" fillId="3" borderId="9" xfId="24" applyFont="1" applyFill="1" applyBorder="1" applyAlignment="1">
      <alignment horizontal="center" vertical="top"/>
      <protection/>
    </xf>
    <xf numFmtId="0" fontId="17" fillId="0" borderId="0" xfId="20" applyFont="1">
      <alignment/>
      <protection/>
    </xf>
    <xf numFmtId="0" fontId="2" fillId="0" borderId="28" xfId="20" applyFont="1" applyBorder="1" applyAlignment="1">
      <alignment horizontal="left" vertical="top" wrapText="1"/>
      <protection/>
    </xf>
    <xf numFmtId="0" fontId="2" fillId="0" borderId="0" xfId="20" applyAlignment="1">
      <alignment horizontal="left" vertical="top" wrapText="1"/>
      <protection/>
    </xf>
    <xf numFmtId="0" fontId="2" fillId="0" borderId="28" xfId="20" applyBorder="1" applyAlignment="1">
      <alignment horizontal="left" vertical="top" wrapText="1"/>
      <protection/>
    </xf>
    <xf numFmtId="0" fontId="2" fillId="0" borderId="28" xfId="20" applyFont="1" applyBorder="1" applyAlignment="1">
      <alignment horizontal="left" vertical="top" wrapText="1"/>
      <protection/>
    </xf>
    <xf numFmtId="0" fontId="2" fillId="0" borderId="0" xfId="20" applyFont="1" applyBorder="1" applyAlignment="1">
      <alignment horizontal="left" vertical="top" wrapText="1"/>
      <protection/>
    </xf>
  </cellXfs>
  <cellStyles count="11">
    <cellStyle name="Normal" xfId="0"/>
    <cellStyle name="Percent" xfId="15"/>
    <cellStyle name="Currency" xfId="16"/>
    <cellStyle name="Currency [0]" xfId="17"/>
    <cellStyle name="Comma" xfId="18"/>
    <cellStyle name="Comma [0]" xfId="19"/>
    <cellStyle name="Normální 2" xfId="20"/>
    <cellStyle name="normální_Zadávací podklad pro profese" xfId="21"/>
    <cellStyle name="Normální 2 2" xfId="22"/>
    <cellStyle name="Normální 3" xfId="23"/>
    <cellStyle name="Normální 2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VTG\Dropbox%20(AVTG)\AVTG%20PROJEKTY%20SHARE\1700782,%20Projekt%20n&#225;bytek-AVT%202017,%20MUNI,%20AVT\INPUTS\01_Specifikace_mistnosti_2017-12-08_8.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823000-CIT\Projekty\N&#225;bytkov&#225;%20v&#253;zva%20RMU%202017\MUNI4STUDENTS%20-%20Souhrn\AVT_LF.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Projekty\N&#225;bytkov&#225;%20v&#253;zva%20RMU%202017\MUNI4STUDENTS%20-%20Souhrn\AVT_LF.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oem\Dropbox%20(AVTG)\AVTG%20PROJEKTY%20SHARE\1700782,%20Projekt%20n&#225;bytek-AVT%202017,%20MUNI,%20AVT\INPUTS\01_Specifikace_mistnosti_2017-12-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F-video"/>
      <sheetName val="FSS"/>
      <sheetName val="LAW"/>
      <sheetName val="typy"/>
      <sheetName val="FI"/>
      <sheetName val="PedF"/>
      <sheetName val="PřF"/>
      <sheetName val="ESF"/>
      <sheetName val="CJV"/>
      <sheetName val="Tělocvičny"/>
      <sheetName val="Infopanely"/>
    </sheetNames>
    <sheetDataSet>
      <sheetData sheetId="0"/>
      <sheetData sheetId="1"/>
      <sheetData sheetId="2"/>
      <sheetData sheetId="3"/>
      <sheetData sheetId="4"/>
      <sheetData sheetId="5"/>
      <sheetData sheetId="6"/>
      <sheetData sheetId="7"/>
      <sheetData sheetId="8"/>
      <sheetData sheetId="9">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HRN"/>
      <sheetName val="SOUHRN UKB"/>
      <sheetName val="List1"/>
      <sheetName val="A01_S105"/>
      <sheetName val="A01_S106"/>
      <sheetName val="A01_S236"/>
      <sheetName val="A01_S237"/>
      <sheetName val="A01_209"/>
      <sheetName val="A01_210"/>
      <sheetName val="A01_213"/>
      <sheetName val="A01_216"/>
      <sheetName val="A01_227"/>
      <sheetName val="A01_309"/>
      <sheetName val="A01_409"/>
      <sheetName val="A01_428"/>
      <sheetName val="A07_205ab"/>
      <sheetName val="A07_214"/>
      <sheetName val="A15_308"/>
      <sheetName val="A15_309"/>
      <sheetName val="A15_332"/>
      <sheetName val="A15_333"/>
      <sheetName val="A16_213"/>
      <sheetName val="A16_215"/>
      <sheetName val="A16_217"/>
      <sheetName val="A18_108"/>
      <sheetName val="A18_112"/>
      <sheetName val="A18_205"/>
      <sheetName val="A18_208"/>
      <sheetName val="A19_113"/>
      <sheetName val="A19_118"/>
      <sheetName val="A19_229"/>
      <sheetName val="A19_231"/>
      <sheetName val="A19_308"/>
      <sheetName val="A19_326"/>
      <sheetName val="A20_113"/>
      <sheetName val="A20_114"/>
      <sheetName val="A21_108"/>
      <sheetName val="A21_111"/>
      <sheetName val="A21_329"/>
      <sheetName val="204"/>
      <sheetName val="205"/>
      <sheetName val="232"/>
      <sheetName val="235a"/>
      <sheetName val="332"/>
      <sheetName val="343"/>
      <sheetName val="348a"/>
      <sheetName val="351"/>
      <sheetName val="||"/>
      <sheetName val="A11_114"/>
      <sheetName val="A11_132"/>
      <sheetName val="A11_205"/>
      <sheetName val="A11_206"/>
      <sheetName val="A11_211"/>
      <sheetName val="A11_228"/>
      <sheetName val="A11_234"/>
      <sheetName val="A11_235"/>
      <sheetName val="A11_236"/>
      <sheetName val="A11_305"/>
      <sheetName val="A11_306"/>
      <sheetName val="A11_311"/>
      <sheetName val="A11_327"/>
      <sheetName val="A11_333"/>
      <sheetName val="A11_334"/>
      <sheetName val="A11_335"/>
      <sheetName val="A22_116"/>
      <sheetName val="A15_207"/>
    </sheetNames>
    <sheetDataSet>
      <sheetData sheetId="0"/>
      <sheetData sheetId="1">
        <row r="335">
          <cell r="F335">
            <v>12672379.7329</v>
          </cell>
        </row>
      </sheetData>
      <sheetData sheetId="2">
        <row r="1">
          <cell r="A1" t="str">
            <v>ANO</v>
          </cell>
        </row>
        <row r="2">
          <cell r="A2" t="str">
            <v>rezerva</v>
          </cell>
        </row>
        <row r="3">
          <cell r="A3" t="str">
            <v>NE</v>
          </cell>
        </row>
      </sheetData>
      <sheetData sheetId="3">
        <row r="8">
          <cell r="B8" t="str">
            <v>A01_S105</v>
          </cell>
        </row>
      </sheetData>
      <sheetData sheetId="4">
        <row r="8">
          <cell r="B8" t="str">
            <v>A01_S106</v>
          </cell>
        </row>
      </sheetData>
      <sheetData sheetId="5">
        <row r="8">
          <cell r="B8" t="str">
            <v>A01_S236</v>
          </cell>
        </row>
      </sheetData>
      <sheetData sheetId="6">
        <row r="8">
          <cell r="B8" t="str">
            <v>A01_S237</v>
          </cell>
        </row>
      </sheetData>
      <sheetData sheetId="7">
        <row r="8">
          <cell r="B8" t="str">
            <v>A01_209</v>
          </cell>
        </row>
      </sheetData>
      <sheetData sheetId="8">
        <row r="8">
          <cell r="B8" t="str">
            <v>A01_210</v>
          </cell>
        </row>
      </sheetData>
      <sheetData sheetId="9">
        <row r="8">
          <cell r="B8" t="str">
            <v>A01_213</v>
          </cell>
        </row>
      </sheetData>
      <sheetData sheetId="10">
        <row r="8">
          <cell r="B8" t="str">
            <v>A01_216</v>
          </cell>
        </row>
      </sheetData>
      <sheetData sheetId="11">
        <row r="8">
          <cell r="B8" t="str">
            <v>A01_227</v>
          </cell>
        </row>
      </sheetData>
      <sheetData sheetId="12">
        <row r="8">
          <cell r="B8" t="str">
            <v>A01_309</v>
          </cell>
        </row>
      </sheetData>
      <sheetData sheetId="13">
        <row r="8">
          <cell r="B8" t="str">
            <v>A01_409</v>
          </cell>
        </row>
      </sheetData>
      <sheetData sheetId="14">
        <row r="8">
          <cell r="B8" t="str">
            <v>A01_428</v>
          </cell>
        </row>
      </sheetData>
      <sheetData sheetId="15">
        <row r="8">
          <cell r="B8" t="str">
            <v>A07_205ab</v>
          </cell>
        </row>
      </sheetData>
      <sheetData sheetId="16">
        <row r="8">
          <cell r="B8" t="str">
            <v>A07_214</v>
          </cell>
        </row>
      </sheetData>
      <sheetData sheetId="17">
        <row r="8">
          <cell r="B8" t="str">
            <v>A15_308</v>
          </cell>
        </row>
      </sheetData>
      <sheetData sheetId="18">
        <row r="8">
          <cell r="B8" t="str">
            <v>A15_309</v>
          </cell>
        </row>
      </sheetData>
      <sheetData sheetId="19">
        <row r="8">
          <cell r="B8" t="str">
            <v>A15_332</v>
          </cell>
        </row>
      </sheetData>
      <sheetData sheetId="20">
        <row r="8">
          <cell r="B8" t="str">
            <v>A15_333</v>
          </cell>
        </row>
      </sheetData>
      <sheetData sheetId="21">
        <row r="8">
          <cell r="B8" t="str">
            <v>A16_213</v>
          </cell>
        </row>
      </sheetData>
      <sheetData sheetId="22">
        <row r="8">
          <cell r="B8" t="str">
            <v>A16_215</v>
          </cell>
        </row>
      </sheetData>
      <sheetData sheetId="23">
        <row r="8">
          <cell r="B8" t="str">
            <v>A16_217</v>
          </cell>
        </row>
      </sheetData>
      <sheetData sheetId="24">
        <row r="8">
          <cell r="B8" t="str">
            <v>A18_108</v>
          </cell>
        </row>
      </sheetData>
      <sheetData sheetId="25">
        <row r="8">
          <cell r="B8" t="str">
            <v>A18_112</v>
          </cell>
        </row>
      </sheetData>
      <sheetData sheetId="26">
        <row r="8">
          <cell r="B8" t="str">
            <v>A18_205</v>
          </cell>
        </row>
      </sheetData>
      <sheetData sheetId="27">
        <row r="8">
          <cell r="B8" t="str">
            <v>A18_208</v>
          </cell>
        </row>
      </sheetData>
      <sheetData sheetId="28">
        <row r="8">
          <cell r="B8" t="str">
            <v>A19_113</v>
          </cell>
        </row>
      </sheetData>
      <sheetData sheetId="29">
        <row r="8">
          <cell r="B8" t="str">
            <v>A19_118</v>
          </cell>
        </row>
      </sheetData>
      <sheetData sheetId="30">
        <row r="8">
          <cell r="B8" t="str">
            <v>A19_229</v>
          </cell>
        </row>
      </sheetData>
      <sheetData sheetId="31">
        <row r="8">
          <cell r="B8" t="str">
            <v>A19_231</v>
          </cell>
        </row>
      </sheetData>
      <sheetData sheetId="32">
        <row r="8">
          <cell r="B8" t="str">
            <v>A19_308</v>
          </cell>
        </row>
      </sheetData>
      <sheetData sheetId="33">
        <row r="8">
          <cell r="B8" t="str">
            <v>A19_326</v>
          </cell>
        </row>
      </sheetData>
      <sheetData sheetId="34">
        <row r="8">
          <cell r="B8" t="str">
            <v>A20_113</v>
          </cell>
        </row>
      </sheetData>
      <sheetData sheetId="35">
        <row r="8">
          <cell r="B8" t="str">
            <v>A20_114</v>
          </cell>
        </row>
      </sheetData>
      <sheetData sheetId="36">
        <row r="8">
          <cell r="B8" t="str">
            <v>A21_108</v>
          </cell>
        </row>
      </sheetData>
      <sheetData sheetId="37">
        <row r="8">
          <cell r="B8" t="str">
            <v>A21_111</v>
          </cell>
        </row>
      </sheetData>
      <sheetData sheetId="38">
        <row r="8">
          <cell r="B8" t="str">
            <v>A21_329</v>
          </cell>
        </row>
      </sheetData>
      <sheetData sheetId="39">
        <row r="8">
          <cell r="B8" t="str">
            <v>204</v>
          </cell>
        </row>
      </sheetData>
      <sheetData sheetId="40">
        <row r="8">
          <cell r="B8" t="str">
            <v>205</v>
          </cell>
        </row>
      </sheetData>
      <sheetData sheetId="41">
        <row r="8">
          <cell r="B8" t="str">
            <v>232</v>
          </cell>
        </row>
      </sheetData>
      <sheetData sheetId="42">
        <row r="8">
          <cell r="B8" t="str">
            <v>235a</v>
          </cell>
        </row>
      </sheetData>
      <sheetData sheetId="43">
        <row r="8">
          <cell r="B8" t="str">
            <v>332</v>
          </cell>
        </row>
      </sheetData>
      <sheetData sheetId="44">
        <row r="8">
          <cell r="B8" t="str">
            <v>343</v>
          </cell>
        </row>
      </sheetData>
      <sheetData sheetId="45">
        <row r="8">
          <cell r="B8" t="str">
            <v>348a</v>
          </cell>
        </row>
      </sheetData>
      <sheetData sheetId="46">
        <row r="8">
          <cell r="B8" t="str">
            <v>351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UHRN"/>
      <sheetName val="SOUHRN UKB"/>
      <sheetName val="List1"/>
      <sheetName val="A01_S105"/>
      <sheetName val="A01_S106"/>
      <sheetName val="A01_S236"/>
      <sheetName val="A01_S237"/>
      <sheetName val="A01_209"/>
      <sheetName val="A01_210"/>
      <sheetName val="A01_213"/>
      <sheetName val="A01_216"/>
      <sheetName val="A01_227"/>
      <sheetName val="A01_309"/>
      <sheetName val="A01_409"/>
      <sheetName val="A01_428"/>
      <sheetName val="A07_205ab"/>
      <sheetName val="A07_214"/>
      <sheetName val="A15_308"/>
      <sheetName val="A15_309"/>
      <sheetName val="A15_332"/>
      <sheetName val="A15_333"/>
      <sheetName val="A16_213"/>
      <sheetName val="A16_215"/>
      <sheetName val="A16_217"/>
      <sheetName val="A18_108"/>
      <sheetName val="A18_112"/>
      <sheetName val="A18_205"/>
      <sheetName val="A18_208"/>
      <sheetName val="A19_113"/>
      <sheetName val="A19_118"/>
      <sheetName val="A19_229"/>
      <sheetName val="A19_231"/>
      <sheetName val="A19_308"/>
      <sheetName val="A19_326"/>
      <sheetName val="A20_113"/>
      <sheetName val="A20_114"/>
      <sheetName val="A21_108"/>
      <sheetName val="A21_111"/>
      <sheetName val="A21_329"/>
      <sheetName val="204"/>
      <sheetName val="205"/>
      <sheetName val="232"/>
      <sheetName val="235a"/>
      <sheetName val="332"/>
      <sheetName val="343"/>
      <sheetName val="348a"/>
      <sheetName val="351"/>
      <sheetName val="||"/>
      <sheetName val="A11_114"/>
      <sheetName val="A11_132"/>
      <sheetName val="A11_205"/>
      <sheetName val="A11_206"/>
      <sheetName val="A11_211"/>
      <sheetName val="A11_228"/>
      <sheetName val="A11_234"/>
      <sheetName val="A11_235"/>
      <sheetName val="A11_236"/>
      <sheetName val="A11_305"/>
      <sheetName val="A11_306"/>
      <sheetName val="A11_311"/>
      <sheetName val="A11_327"/>
      <sheetName val="A11_333"/>
      <sheetName val="A11_334"/>
      <sheetName val="A11_335"/>
      <sheetName val="A22_116"/>
      <sheetName val="A15_207"/>
    </sheetNames>
    <sheetDataSet>
      <sheetData sheetId="0">
        <row r="9">
          <cell r="A9" t="str">
            <v>A1</v>
          </cell>
        </row>
      </sheetData>
      <sheetData sheetId="1">
        <row r="335">
          <cell r="F335">
            <v>12672379.7329</v>
          </cell>
        </row>
      </sheetData>
      <sheetData sheetId="2">
        <row r="1">
          <cell r="A1" t="str">
            <v>ANO</v>
          </cell>
        </row>
        <row r="2">
          <cell r="A2" t="str">
            <v>rezerva</v>
          </cell>
        </row>
        <row r="3">
          <cell r="A3" t="str">
            <v>NE</v>
          </cell>
        </row>
      </sheetData>
      <sheetData sheetId="3">
        <row r="8">
          <cell r="B8" t="str">
            <v>A01_S105</v>
          </cell>
        </row>
      </sheetData>
      <sheetData sheetId="4">
        <row r="8">
          <cell r="B8" t="str">
            <v>A01_S106</v>
          </cell>
        </row>
      </sheetData>
      <sheetData sheetId="5">
        <row r="8">
          <cell r="B8" t="str">
            <v>A01_S236</v>
          </cell>
        </row>
      </sheetData>
      <sheetData sheetId="6">
        <row r="8">
          <cell r="B8" t="str">
            <v>A01_S237</v>
          </cell>
        </row>
      </sheetData>
      <sheetData sheetId="7">
        <row r="8">
          <cell r="B8" t="str">
            <v>A01_209</v>
          </cell>
        </row>
      </sheetData>
      <sheetData sheetId="8">
        <row r="8">
          <cell r="B8" t="str">
            <v>A01_210</v>
          </cell>
        </row>
      </sheetData>
      <sheetData sheetId="9">
        <row r="8">
          <cell r="B8" t="str">
            <v>A01_213</v>
          </cell>
        </row>
      </sheetData>
      <sheetData sheetId="10">
        <row r="8">
          <cell r="B8" t="str">
            <v>A01_216</v>
          </cell>
        </row>
      </sheetData>
      <sheetData sheetId="11">
        <row r="8">
          <cell r="B8" t="str">
            <v>A01_227</v>
          </cell>
        </row>
      </sheetData>
      <sheetData sheetId="12">
        <row r="8">
          <cell r="B8" t="str">
            <v>A01_309</v>
          </cell>
        </row>
      </sheetData>
      <sheetData sheetId="13">
        <row r="8">
          <cell r="B8" t="str">
            <v>A01_409</v>
          </cell>
        </row>
      </sheetData>
      <sheetData sheetId="14">
        <row r="8">
          <cell r="B8" t="str">
            <v>A01_428</v>
          </cell>
        </row>
      </sheetData>
      <sheetData sheetId="15">
        <row r="8">
          <cell r="B8" t="str">
            <v>A07_205ab</v>
          </cell>
        </row>
      </sheetData>
      <sheetData sheetId="16">
        <row r="8">
          <cell r="B8" t="str">
            <v>A07_214</v>
          </cell>
        </row>
      </sheetData>
      <sheetData sheetId="17">
        <row r="8">
          <cell r="B8" t="str">
            <v>A15_308</v>
          </cell>
        </row>
      </sheetData>
      <sheetData sheetId="18">
        <row r="8">
          <cell r="B8" t="str">
            <v>A15_309</v>
          </cell>
        </row>
      </sheetData>
      <sheetData sheetId="19">
        <row r="8">
          <cell r="B8" t="str">
            <v>A15_332</v>
          </cell>
        </row>
      </sheetData>
      <sheetData sheetId="20">
        <row r="8">
          <cell r="B8" t="str">
            <v>A15_333</v>
          </cell>
        </row>
      </sheetData>
      <sheetData sheetId="21">
        <row r="8">
          <cell r="B8" t="str">
            <v>A16_213</v>
          </cell>
        </row>
      </sheetData>
      <sheetData sheetId="22">
        <row r="8">
          <cell r="B8" t="str">
            <v>A16_215</v>
          </cell>
        </row>
      </sheetData>
      <sheetData sheetId="23">
        <row r="8">
          <cell r="B8" t="str">
            <v>A16_217</v>
          </cell>
        </row>
      </sheetData>
      <sheetData sheetId="24">
        <row r="8">
          <cell r="B8" t="str">
            <v>A18_108</v>
          </cell>
        </row>
      </sheetData>
      <sheetData sheetId="25">
        <row r="8">
          <cell r="B8" t="str">
            <v>A18_112</v>
          </cell>
        </row>
      </sheetData>
      <sheetData sheetId="26">
        <row r="8">
          <cell r="B8" t="str">
            <v>A18_205</v>
          </cell>
        </row>
      </sheetData>
      <sheetData sheetId="27">
        <row r="8">
          <cell r="B8" t="str">
            <v>A18_208</v>
          </cell>
        </row>
      </sheetData>
      <sheetData sheetId="28">
        <row r="8">
          <cell r="B8" t="str">
            <v>A19_113</v>
          </cell>
        </row>
      </sheetData>
      <sheetData sheetId="29">
        <row r="8">
          <cell r="B8" t="str">
            <v>A19_118</v>
          </cell>
        </row>
      </sheetData>
      <sheetData sheetId="30">
        <row r="8">
          <cell r="B8" t="str">
            <v>A19_229</v>
          </cell>
        </row>
      </sheetData>
      <sheetData sheetId="31">
        <row r="8">
          <cell r="B8" t="str">
            <v>A19_231</v>
          </cell>
        </row>
      </sheetData>
      <sheetData sheetId="32">
        <row r="8">
          <cell r="B8" t="str">
            <v>A19_308</v>
          </cell>
        </row>
      </sheetData>
      <sheetData sheetId="33">
        <row r="8">
          <cell r="B8" t="str">
            <v>A19_326</v>
          </cell>
        </row>
      </sheetData>
      <sheetData sheetId="34">
        <row r="8">
          <cell r="B8" t="str">
            <v>A20_113</v>
          </cell>
        </row>
      </sheetData>
      <sheetData sheetId="35">
        <row r="8">
          <cell r="B8" t="str">
            <v>A20_114</v>
          </cell>
        </row>
      </sheetData>
      <sheetData sheetId="36">
        <row r="8">
          <cell r="B8" t="str">
            <v>A21_108</v>
          </cell>
        </row>
      </sheetData>
      <sheetData sheetId="37">
        <row r="8">
          <cell r="B8" t="str">
            <v>A21_111</v>
          </cell>
        </row>
      </sheetData>
      <sheetData sheetId="38">
        <row r="8">
          <cell r="B8" t="str">
            <v>A21_329</v>
          </cell>
        </row>
      </sheetData>
      <sheetData sheetId="39">
        <row r="8">
          <cell r="B8" t="str">
            <v>204</v>
          </cell>
        </row>
      </sheetData>
      <sheetData sheetId="40">
        <row r="8">
          <cell r="B8" t="str">
            <v>205</v>
          </cell>
        </row>
      </sheetData>
      <sheetData sheetId="41">
        <row r="8">
          <cell r="B8" t="str">
            <v>232</v>
          </cell>
        </row>
      </sheetData>
      <sheetData sheetId="42">
        <row r="8">
          <cell r="B8" t="str">
            <v>235a</v>
          </cell>
        </row>
      </sheetData>
      <sheetData sheetId="43">
        <row r="8">
          <cell r="B8" t="str">
            <v>332</v>
          </cell>
        </row>
      </sheetData>
      <sheetData sheetId="44">
        <row r="8">
          <cell r="B8" t="str">
            <v>343</v>
          </cell>
        </row>
      </sheetData>
      <sheetData sheetId="45">
        <row r="8">
          <cell r="B8" t="str">
            <v>348a</v>
          </cell>
        </row>
      </sheetData>
      <sheetData sheetId="46">
        <row r="8">
          <cell r="B8" t="str">
            <v>351</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kce"/>
      <sheetName val="FAKULTA (mustr)"/>
      <sheetName val="UKB"/>
      <sheetName val="LF"/>
      <sheetName val="FSpS"/>
      <sheetName val="FF"/>
      <sheetName val="FF-video"/>
      <sheetName val="FSS"/>
      <sheetName val="LAW"/>
      <sheetName val="typy"/>
      <sheetName val="FI"/>
      <sheetName val="PedF"/>
      <sheetName val="PřF"/>
      <sheetName val="ESF"/>
      <sheetName val="CJV"/>
      <sheetName val="CJV-extra"/>
      <sheetName val="Tělocvičny"/>
      <sheetName val="Infopanely"/>
      <sheetName val="RMU-učebny Kom2"/>
      <sheetName val="Teiresiás"/>
    </sheetNames>
    <sheetDataSet>
      <sheetData sheetId="0"/>
      <sheetData sheetId="1"/>
      <sheetData sheetId="2"/>
      <sheetData sheetId="3"/>
      <sheetData sheetId="4"/>
      <sheetData sheetId="5"/>
      <sheetData sheetId="6"/>
      <sheetData sheetId="7"/>
      <sheetData sheetId="8"/>
      <sheetData sheetId="9">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zoomScale="86" zoomScaleNormal="86" workbookViewId="0" topLeftCell="A11">
      <pane xSplit="1" topLeftCell="D1" activePane="topRight" state="frozen"/>
      <selection pane="topLeft" activeCell="F43" sqref="F43"/>
      <selection pane="topRight" activeCell="G14" sqref="G14"/>
    </sheetView>
  </sheetViews>
  <sheetFormatPr defaultColWidth="8.875" defaultRowHeight="15.75"/>
  <cols>
    <col min="1" max="1" width="5.625" style="78" customWidth="1"/>
    <col min="2" max="2" width="56.50390625" style="46" bestFit="1" customWidth="1"/>
    <col min="3" max="3" width="13.625" style="48" customWidth="1"/>
    <col min="4" max="4" width="8.875" style="46" customWidth="1"/>
    <col min="5" max="6" width="23.625" style="46" bestFit="1" customWidth="1"/>
    <col min="7" max="7" width="71.00390625" style="46" customWidth="1"/>
    <col min="8" max="8" width="13.875" style="46" customWidth="1"/>
    <col min="9" max="9" width="16.625" style="46" customWidth="1"/>
    <col min="10" max="10" width="6.00390625" style="46" customWidth="1"/>
    <col min="11" max="11" width="5.875" style="46" bestFit="1" customWidth="1"/>
    <col min="12" max="12" width="8.125" style="46" bestFit="1" customWidth="1"/>
    <col min="13" max="16384" width="8.875" style="46" customWidth="1"/>
  </cols>
  <sheetData>
    <row r="1" spans="1:6" ht="15.75">
      <c r="A1" s="42" t="s">
        <v>12</v>
      </c>
      <c r="B1" s="43"/>
      <c r="C1" s="44" t="s">
        <v>13</v>
      </c>
      <c r="D1" s="43"/>
      <c r="E1" s="43"/>
      <c r="F1" s="45"/>
    </row>
    <row r="2" spans="1:6" ht="15.75">
      <c r="A2" s="47" t="s">
        <v>14</v>
      </c>
      <c r="C2" s="48" t="s">
        <v>51</v>
      </c>
      <c r="F2" s="49"/>
    </row>
    <row r="3" spans="1:9" ht="18.75" customHeight="1">
      <c r="A3" s="47" t="s">
        <v>15</v>
      </c>
      <c r="C3" s="48" t="s">
        <v>52</v>
      </c>
      <c r="F3" s="49"/>
      <c r="H3" s="50"/>
      <c r="I3" s="50"/>
    </row>
    <row r="4" spans="1:9" ht="18.75" customHeight="1">
      <c r="A4" s="51" t="s">
        <v>16</v>
      </c>
      <c r="B4" s="52"/>
      <c r="C4" s="53" t="s">
        <v>17</v>
      </c>
      <c r="D4" s="52"/>
      <c r="E4" s="52"/>
      <c r="F4" s="54"/>
      <c r="H4" s="55"/>
      <c r="I4" s="55"/>
    </row>
    <row r="5" spans="1:9" ht="18.75" customHeight="1">
      <c r="A5" s="51" t="s">
        <v>18</v>
      </c>
      <c r="B5" s="52"/>
      <c r="C5" s="53" t="s">
        <v>19</v>
      </c>
      <c r="D5" s="52"/>
      <c r="E5" s="52"/>
      <c r="F5" s="54"/>
      <c r="H5" s="55"/>
      <c r="I5" s="55"/>
    </row>
    <row r="6" spans="1:9" ht="15.75" customHeight="1" thickBot="1">
      <c r="A6" s="56"/>
      <c r="B6" s="57"/>
      <c r="C6" s="58"/>
      <c r="D6" s="59"/>
      <c r="E6" s="59"/>
      <c r="F6" s="60"/>
      <c r="G6" s="61"/>
      <c r="H6" s="61"/>
      <c r="I6" s="61"/>
    </row>
    <row r="7" spans="1:12" ht="15.75" customHeight="1" thickBot="1">
      <c r="A7" s="62"/>
      <c r="B7" s="63"/>
      <c r="C7" s="64"/>
      <c r="D7" s="63"/>
      <c r="E7" s="65"/>
      <c r="F7" s="63"/>
      <c r="G7" s="63"/>
      <c r="K7" s="66"/>
      <c r="L7" s="67" t="str">
        <f ca="1">'A17_432'!B7</f>
        <v>A17_432</v>
      </c>
    </row>
    <row r="8" spans="1:12" ht="50.25" customHeight="1" thickTop="1">
      <c r="A8" s="68" t="s">
        <v>0</v>
      </c>
      <c r="B8" s="69" t="s">
        <v>1</v>
      </c>
      <c r="C8" s="70" t="s">
        <v>20</v>
      </c>
      <c r="D8" s="71" t="s">
        <v>2</v>
      </c>
      <c r="E8" s="71" t="s">
        <v>21</v>
      </c>
      <c r="F8" s="71" t="s">
        <v>22</v>
      </c>
      <c r="G8" s="69" t="s">
        <v>3</v>
      </c>
      <c r="H8" s="69" t="s">
        <v>4</v>
      </c>
      <c r="I8" s="69" t="s">
        <v>5</v>
      </c>
      <c r="K8" s="66" t="s">
        <v>23</v>
      </c>
      <c r="L8" s="66"/>
    </row>
    <row r="9" spans="1:12" ht="53.25" customHeight="1">
      <c r="A9" s="72" t="s">
        <v>56</v>
      </c>
      <c r="B9" s="73" t="s">
        <v>62</v>
      </c>
      <c r="C9" s="74">
        <f aca="true" t="shared" si="0" ref="C9:C10">K9</f>
        <v>1</v>
      </c>
      <c r="D9" s="75" t="s">
        <v>6</v>
      </c>
      <c r="E9" s="92"/>
      <c r="F9" s="36">
        <f aca="true" t="shared" si="1" ref="F9">C9*E9</f>
        <v>0</v>
      </c>
      <c r="G9" s="39" t="s">
        <v>75</v>
      </c>
      <c r="H9" s="94"/>
      <c r="I9" s="94"/>
      <c r="K9" s="66">
        <f aca="true" t="shared" si="2" ref="K9:K25">SUM(L9:L9)</f>
        <v>1</v>
      </c>
      <c r="L9" s="66">
        <f>SUMIF('A17_432'!$A$11:$A$74,$A9,'A17_432'!$C$11:$C$74)</f>
        <v>1</v>
      </c>
    </row>
    <row r="10" spans="1:12" ht="63.75">
      <c r="A10" s="72" t="s">
        <v>60</v>
      </c>
      <c r="B10" s="73" t="s">
        <v>71</v>
      </c>
      <c r="C10" s="74">
        <f t="shared" si="0"/>
        <v>1</v>
      </c>
      <c r="D10" s="75" t="s">
        <v>6</v>
      </c>
      <c r="E10" s="92"/>
      <c r="F10" s="36">
        <f aca="true" t="shared" si="3" ref="F10">C10*E10</f>
        <v>0</v>
      </c>
      <c r="G10" s="39" t="s">
        <v>74</v>
      </c>
      <c r="H10" s="94"/>
      <c r="I10" s="94"/>
      <c r="K10" s="66">
        <f t="shared" si="2"/>
        <v>1</v>
      </c>
      <c r="L10" s="66">
        <f>SUMIF('A17_432'!$A$11:$A$74,$A10,'A17_432'!$C$11:$C$74)</f>
        <v>1</v>
      </c>
    </row>
    <row r="11" spans="1:12" ht="55.5" customHeight="1">
      <c r="A11" s="72" t="s">
        <v>69</v>
      </c>
      <c r="B11" s="73" t="s">
        <v>72</v>
      </c>
      <c r="C11" s="74">
        <f aca="true" t="shared" si="4" ref="C11:C12">K11</f>
        <v>1</v>
      </c>
      <c r="D11" s="75" t="s">
        <v>6</v>
      </c>
      <c r="E11" s="92"/>
      <c r="F11" s="36">
        <f aca="true" t="shared" si="5" ref="F11:F12">C11*E11</f>
        <v>0</v>
      </c>
      <c r="G11" s="76" t="s">
        <v>73</v>
      </c>
      <c r="H11" s="95"/>
      <c r="I11" s="94"/>
      <c r="K11" s="66">
        <f t="shared" si="2"/>
        <v>1</v>
      </c>
      <c r="L11" s="66">
        <f>SUMIF('A17_432'!$A$11:$A$74,$A11,'A17_432'!$C$11:$C$74)</f>
        <v>1</v>
      </c>
    </row>
    <row r="12" spans="1:12" ht="15.75">
      <c r="A12" s="72" t="s">
        <v>82</v>
      </c>
      <c r="B12" s="73" t="s">
        <v>86</v>
      </c>
      <c r="C12" s="74">
        <f t="shared" si="4"/>
        <v>1</v>
      </c>
      <c r="D12" s="75" t="s">
        <v>6</v>
      </c>
      <c r="E12" s="92"/>
      <c r="F12" s="36">
        <f t="shared" si="5"/>
        <v>0</v>
      </c>
      <c r="G12" s="76" t="s">
        <v>83</v>
      </c>
      <c r="H12" s="95"/>
      <c r="I12" s="94"/>
      <c r="K12" s="66">
        <f aca="true" t="shared" si="6" ref="K12">SUM(L12:L12)</f>
        <v>1</v>
      </c>
      <c r="L12" s="66">
        <f>SUMIF('A17_432'!$A$11:$A$74,$A12,'A17_432'!$C$11:$C$74)</f>
        <v>1</v>
      </c>
    </row>
    <row r="13" spans="1:12" ht="51" customHeight="1">
      <c r="A13" s="72" t="s">
        <v>57</v>
      </c>
      <c r="B13" s="73" t="s">
        <v>58</v>
      </c>
      <c r="C13" s="74">
        <f>K13</f>
        <v>1</v>
      </c>
      <c r="D13" s="75" t="s">
        <v>6</v>
      </c>
      <c r="E13" s="92"/>
      <c r="F13" s="36">
        <f aca="true" t="shared" si="7" ref="F13">C13*E13</f>
        <v>0</v>
      </c>
      <c r="G13" s="39" t="s">
        <v>59</v>
      </c>
      <c r="H13" s="95"/>
      <c r="I13" s="94"/>
      <c r="K13" s="66">
        <f t="shared" si="2"/>
        <v>1</v>
      </c>
      <c r="L13" s="66">
        <f>SUMIF('A17_432'!$A$11:$A$74,$A13,'A17_432'!$C$11:$C$74)</f>
        <v>1</v>
      </c>
    </row>
    <row r="14" spans="1:12" ht="44.25" customHeight="1">
      <c r="A14" s="72" t="s">
        <v>66</v>
      </c>
      <c r="B14" s="73" t="s">
        <v>67</v>
      </c>
      <c r="C14" s="74">
        <f aca="true" t="shared" si="8" ref="C14:C15">K14</f>
        <v>1</v>
      </c>
      <c r="D14" s="75" t="s">
        <v>6</v>
      </c>
      <c r="E14" s="93"/>
      <c r="F14" s="36">
        <f aca="true" t="shared" si="9" ref="F14:F15">C14*E14</f>
        <v>0</v>
      </c>
      <c r="G14" s="39" t="s">
        <v>68</v>
      </c>
      <c r="H14" s="95"/>
      <c r="I14" s="94"/>
      <c r="K14" s="66">
        <f t="shared" si="2"/>
        <v>1</v>
      </c>
      <c r="L14" s="66">
        <f>SUMIF('A17_432'!$A$11:$A$74,$A14,'A17_432'!$C$11:$C$74)</f>
        <v>1</v>
      </c>
    </row>
    <row r="15" spans="1:12" ht="51">
      <c r="A15" s="72" t="s">
        <v>63</v>
      </c>
      <c r="B15" s="73" t="s">
        <v>64</v>
      </c>
      <c r="C15" s="74">
        <f t="shared" si="8"/>
        <v>1</v>
      </c>
      <c r="D15" s="75" t="s">
        <v>6</v>
      </c>
      <c r="E15" s="93"/>
      <c r="F15" s="36">
        <f t="shared" si="9"/>
        <v>0</v>
      </c>
      <c r="G15" s="39" t="s">
        <v>65</v>
      </c>
      <c r="H15" s="95"/>
      <c r="I15" s="94"/>
      <c r="K15" s="66">
        <f t="shared" si="2"/>
        <v>1</v>
      </c>
      <c r="L15" s="66">
        <f>SUMIF('A17_432'!$A$11:$A$74,$A15,'A17_432'!$C$11:$C$74)</f>
        <v>1</v>
      </c>
    </row>
    <row r="16" spans="1:12" ht="15.75">
      <c r="A16" s="72" t="s">
        <v>76</v>
      </c>
      <c r="B16" s="73" t="s">
        <v>77</v>
      </c>
      <c r="C16" s="77">
        <v>1</v>
      </c>
      <c r="D16" s="75" t="s">
        <v>6</v>
      </c>
      <c r="E16" s="92"/>
      <c r="F16" s="36">
        <f aca="true" t="shared" si="10" ref="F16:F18">C16*E16</f>
        <v>0</v>
      </c>
      <c r="G16" s="76" t="s">
        <v>78</v>
      </c>
      <c r="H16" s="94"/>
      <c r="I16" s="94"/>
      <c r="K16" s="66">
        <f t="shared" si="2"/>
        <v>1</v>
      </c>
      <c r="L16" s="66">
        <f>SUMIF('A17_432'!$A$11:$A$74,$A16,'A17_432'!$C$11:$C$74)</f>
        <v>1</v>
      </c>
    </row>
    <row r="17" spans="1:12" ht="38.25">
      <c r="A17" s="72" t="s">
        <v>79</v>
      </c>
      <c r="B17" s="73" t="s">
        <v>80</v>
      </c>
      <c r="C17" s="77">
        <v>1</v>
      </c>
      <c r="D17" s="75" t="s">
        <v>6</v>
      </c>
      <c r="E17" s="92"/>
      <c r="F17" s="36">
        <f t="shared" si="10"/>
        <v>0</v>
      </c>
      <c r="G17" s="76" t="s">
        <v>81</v>
      </c>
      <c r="H17" s="95"/>
      <c r="I17" s="94"/>
      <c r="K17" s="66">
        <f t="shared" si="2"/>
        <v>1</v>
      </c>
      <c r="L17" s="66">
        <f>SUMIF('A17_432'!$A$11:$A$74,$A17,'A17_432'!$C$11:$C$74)</f>
        <v>1</v>
      </c>
    </row>
    <row r="18" spans="1:12" ht="25.5" customHeight="1">
      <c r="A18" s="72" t="s">
        <v>9</v>
      </c>
      <c r="B18" s="73" t="s">
        <v>10</v>
      </c>
      <c r="C18" s="74">
        <f aca="true" t="shared" si="11" ref="C18:C25">K18</f>
        <v>1</v>
      </c>
      <c r="D18" s="75" t="s">
        <v>11</v>
      </c>
      <c r="E18" s="92"/>
      <c r="F18" s="36">
        <f t="shared" si="10"/>
        <v>0</v>
      </c>
      <c r="G18" s="76" t="s">
        <v>54</v>
      </c>
      <c r="H18" s="95"/>
      <c r="I18" s="95"/>
      <c r="K18" s="66">
        <f t="shared" si="2"/>
        <v>1</v>
      </c>
      <c r="L18" s="66">
        <f>SUMIF('A17_432'!$A$11:$A$74,$A18,'A17_432'!$C$11:$C$74)</f>
        <v>1</v>
      </c>
    </row>
    <row r="19" spans="1:12" ht="15.75">
      <c r="A19" s="72" t="s">
        <v>24</v>
      </c>
      <c r="B19" s="73" t="s">
        <v>25</v>
      </c>
      <c r="C19" s="74">
        <f t="shared" si="11"/>
        <v>2</v>
      </c>
      <c r="D19" s="75" t="s">
        <v>26</v>
      </c>
      <c r="E19" s="79"/>
      <c r="F19" s="79"/>
      <c r="G19" s="76"/>
      <c r="H19" s="80"/>
      <c r="I19" s="80"/>
      <c r="K19" s="66">
        <f t="shared" si="2"/>
        <v>2</v>
      </c>
      <c r="L19" s="66">
        <f>SUMIF('A17_432'!$A$11:$A$74,$A19,'A17_432'!$C$11:$C$74)</f>
        <v>2</v>
      </c>
    </row>
    <row r="20" spans="1:12" ht="15.75">
      <c r="A20" s="72" t="s">
        <v>27</v>
      </c>
      <c r="B20" s="73" t="s">
        <v>28</v>
      </c>
      <c r="C20" s="74">
        <f t="shared" si="11"/>
        <v>1</v>
      </c>
      <c r="D20" s="75" t="s">
        <v>26</v>
      </c>
      <c r="E20" s="79"/>
      <c r="F20" s="79"/>
      <c r="G20" s="76"/>
      <c r="H20" s="80"/>
      <c r="I20" s="80"/>
      <c r="K20" s="66">
        <f t="shared" si="2"/>
        <v>1</v>
      </c>
      <c r="L20" s="66">
        <f>SUMIF('A17_432'!$A$11:$A$74,$A20,'A17_432'!$C$11:$C$74)</f>
        <v>1</v>
      </c>
    </row>
    <row r="21" spans="1:12" ht="15.75">
      <c r="A21" s="72" t="s">
        <v>29</v>
      </c>
      <c r="B21" s="73" t="s">
        <v>30</v>
      </c>
      <c r="C21" s="74">
        <f t="shared" si="11"/>
        <v>2</v>
      </c>
      <c r="D21" s="75" t="s">
        <v>26</v>
      </c>
      <c r="E21" s="79"/>
      <c r="F21" s="79"/>
      <c r="G21" s="76"/>
      <c r="H21" s="80"/>
      <c r="I21" s="80"/>
      <c r="K21" s="66">
        <f t="shared" si="2"/>
        <v>2</v>
      </c>
      <c r="L21" s="66">
        <f>SUMIF('A17_432'!$A$11:$A$74,$A21,'A17_432'!$C$11:$C$74)</f>
        <v>2</v>
      </c>
    </row>
    <row r="22" spans="1:12" ht="15.75">
      <c r="A22" s="72" t="s">
        <v>31</v>
      </c>
      <c r="B22" s="73" t="s">
        <v>32</v>
      </c>
      <c r="C22" s="74">
        <f t="shared" si="11"/>
        <v>10</v>
      </c>
      <c r="D22" s="75" t="s">
        <v>26</v>
      </c>
      <c r="E22" s="79"/>
      <c r="F22" s="79"/>
      <c r="G22" s="76"/>
      <c r="H22" s="80"/>
      <c r="I22" s="80"/>
      <c r="K22" s="66">
        <f t="shared" si="2"/>
        <v>10</v>
      </c>
      <c r="L22" s="66">
        <f>SUMIF('A17_432'!$A$11:$A$74,$A22,'A17_432'!$C$11:$C$74)</f>
        <v>10</v>
      </c>
    </row>
    <row r="23" spans="1:12" ht="70.5" customHeight="1">
      <c r="A23" s="72" t="s">
        <v>33</v>
      </c>
      <c r="B23" s="38" t="s">
        <v>84</v>
      </c>
      <c r="C23" s="74">
        <f t="shared" si="11"/>
        <v>50</v>
      </c>
      <c r="D23" s="75" t="s">
        <v>26</v>
      </c>
      <c r="E23" s="79"/>
      <c r="F23" s="79"/>
      <c r="G23" s="81" t="s">
        <v>55</v>
      </c>
      <c r="H23" s="80"/>
      <c r="I23" s="80"/>
      <c r="K23" s="66">
        <f t="shared" si="2"/>
        <v>50</v>
      </c>
      <c r="L23" s="66">
        <f>SUMIF('A17_432'!$A$11:$A$74,$A23,'A17_432'!$C$11:$C$74)</f>
        <v>50</v>
      </c>
    </row>
    <row r="24" spans="1:12" ht="15.75">
      <c r="A24" s="72" t="s">
        <v>34</v>
      </c>
      <c r="B24" s="73" t="s">
        <v>35</v>
      </c>
      <c r="C24" s="74">
        <f t="shared" si="11"/>
        <v>2</v>
      </c>
      <c r="D24" s="75" t="s">
        <v>26</v>
      </c>
      <c r="E24" s="79"/>
      <c r="F24" s="79"/>
      <c r="G24" s="76"/>
      <c r="H24" s="80"/>
      <c r="I24" s="80"/>
      <c r="K24" s="66">
        <f t="shared" si="2"/>
        <v>2</v>
      </c>
      <c r="L24" s="66">
        <f>SUMIF('A17_432'!$A$11:$A$74,$A24,'A17_432'!$C$11:$C$74)</f>
        <v>2</v>
      </c>
    </row>
    <row r="25" spans="1:12" ht="15.75">
      <c r="A25" s="72" t="s">
        <v>36</v>
      </c>
      <c r="B25" s="91" t="s">
        <v>85</v>
      </c>
      <c r="C25" s="74">
        <f t="shared" si="11"/>
        <v>2</v>
      </c>
      <c r="D25" s="75" t="s">
        <v>26</v>
      </c>
      <c r="E25" s="79"/>
      <c r="F25" s="79"/>
      <c r="G25" s="76"/>
      <c r="H25" s="80"/>
      <c r="I25" s="80"/>
      <c r="K25" s="66">
        <f t="shared" si="2"/>
        <v>2</v>
      </c>
      <c r="L25" s="66">
        <f>SUMIF('A17_432'!$A$11:$A$74,$A25,'A17_432'!$C$11:$C$74)</f>
        <v>2</v>
      </c>
    </row>
    <row r="26" spans="2:7" ht="15.75">
      <c r="B26" s="82"/>
      <c r="C26" s="83"/>
      <c r="D26" s="84"/>
      <c r="E26" s="37"/>
      <c r="F26" s="37"/>
      <c r="G26" s="85"/>
    </row>
    <row r="27" ht="15.75">
      <c r="L27" s="86">
        <f>SUMPRODUCT($E9:$E26,L9:L26)</f>
        <v>0</v>
      </c>
    </row>
    <row r="28" spans="2:6" ht="15.75">
      <c r="B28" s="87" t="s">
        <v>37</v>
      </c>
      <c r="E28" s="88"/>
      <c r="F28" s="88">
        <f>SUM(F9:F26)</f>
        <v>0</v>
      </c>
    </row>
    <row r="30" ht="15.75">
      <c r="F30" s="89"/>
    </row>
    <row r="34" ht="15.75">
      <c r="F34" s="89"/>
    </row>
  </sheetData>
  <autoFilter ref="C1:C34"/>
  <printOptions/>
  <pageMargins left="0.2362204724409449" right="0.2362204724409449" top="0.7480314960629921" bottom="0.7480314960629921" header="0.3149606299212598" footer="0.3149606299212598"/>
  <pageSetup fitToHeight="1" fitToWidth="1" horizontalDpi="300" verticalDpi="300" orientation="landscape" paperSize="9" scale="1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0"/>
  <sheetViews>
    <sheetView workbookViewId="0" topLeftCell="A1">
      <selection activeCell="B1" sqref="B1:B1048576"/>
    </sheetView>
  </sheetViews>
  <sheetFormatPr defaultColWidth="9.125" defaultRowHeight="15.75"/>
  <cols>
    <col min="1" max="1" width="21.625" style="5" customWidth="1"/>
    <col min="2" max="2" width="70.625" style="5" customWidth="1"/>
    <col min="3" max="3" width="8.625" style="8" customWidth="1"/>
    <col min="4" max="4" width="8.625" style="5" customWidth="1"/>
    <col min="5" max="6" width="15.625" style="5" customWidth="1"/>
    <col min="7" max="7" width="30.625" style="5" customWidth="1"/>
    <col min="8" max="12" width="9.125" style="5" customWidth="1"/>
    <col min="13" max="16384" width="9.125" style="5" customWidth="1"/>
  </cols>
  <sheetData>
    <row r="1" spans="1:7" ht="15.75" thickTop="1">
      <c r="A1" s="1" t="s">
        <v>12</v>
      </c>
      <c r="B1" s="2" t="s">
        <v>48</v>
      </c>
      <c r="C1" s="3" t="s">
        <v>38</v>
      </c>
      <c r="D1" s="4"/>
      <c r="E1" s="4"/>
      <c r="F1" s="4"/>
      <c r="G1" s="4"/>
    </row>
    <row r="2" spans="1:7" ht="15" customHeight="1">
      <c r="A2" s="6" t="s">
        <v>14</v>
      </c>
      <c r="B2" s="7" t="s">
        <v>51</v>
      </c>
      <c r="C2" s="97" t="s">
        <v>53</v>
      </c>
      <c r="D2" s="98"/>
      <c r="E2" s="98"/>
      <c r="F2" s="98"/>
      <c r="G2" s="98"/>
    </row>
    <row r="3" spans="1:7" ht="15.75">
      <c r="A3" s="6" t="s">
        <v>15</v>
      </c>
      <c r="B3" s="7" t="s">
        <v>52</v>
      </c>
      <c r="C3" s="99"/>
      <c r="D3" s="98"/>
      <c r="E3" s="98"/>
      <c r="F3" s="98"/>
      <c r="G3" s="98"/>
    </row>
    <row r="4" spans="1:7" ht="15.75">
      <c r="A4" s="6" t="s">
        <v>16</v>
      </c>
      <c r="B4" s="7" t="s">
        <v>17</v>
      </c>
      <c r="C4" s="99"/>
      <c r="D4" s="98"/>
      <c r="E4" s="98"/>
      <c r="F4" s="98"/>
      <c r="G4" s="98"/>
    </row>
    <row r="5" spans="1:7" ht="15.75">
      <c r="A5" s="6" t="s">
        <v>18</v>
      </c>
      <c r="B5" s="9" t="s">
        <v>39</v>
      </c>
      <c r="C5" s="99"/>
      <c r="D5" s="98"/>
      <c r="E5" s="98"/>
      <c r="F5" s="98"/>
      <c r="G5" s="98"/>
    </row>
    <row r="6" spans="1:7" ht="15.75">
      <c r="A6" s="6" t="s">
        <v>40</v>
      </c>
      <c r="B6" s="9" t="s">
        <v>50</v>
      </c>
      <c r="C6" s="99"/>
      <c r="D6" s="98"/>
      <c r="E6" s="98"/>
      <c r="F6" s="98"/>
      <c r="G6" s="98"/>
    </row>
    <row r="7" spans="1:7" ht="15.75">
      <c r="A7" s="6" t="s">
        <v>41</v>
      </c>
      <c r="B7" s="40" t="str">
        <f ca="1">RIGHT(CELL("filename",A1),LEN(CELL("filename",A1))-FIND("]",CELL("filename",A1)))</f>
        <v>A17_432 v1</v>
      </c>
      <c r="C7" s="99"/>
      <c r="D7" s="98"/>
      <c r="E7" s="98"/>
      <c r="F7" s="98"/>
      <c r="G7" s="98"/>
    </row>
    <row r="8" spans="1:7" ht="15.75">
      <c r="A8" s="6" t="s">
        <v>42</v>
      </c>
      <c r="B8" s="9" t="s">
        <v>49</v>
      </c>
      <c r="C8" s="99"/>
      <c r="D8" s="98"/>
      <c r="E8" s="98"/>
      <c r="F8" s="98"/>
      <c r="G8" s="98"/>
    </row>
    <row r="9" spans="1:4" ht="15.75">
      <c r="A9" s="10"/>
      <c r="B9" s="11"/>
      <c r="C9" s="12"/>
      <c r="D9" s="11"/>
    </row>
    <row r="10" spans="1:7" ht="31.5">
      <c r="A10" s="13" t="s">
        <v>0</v>
      </c>
      <c r="B10" s="14" t="s">
        <v>43</v>
      </c>
      <c r="C10" s="15" t="s">
        <v>20</v>
      </c>
      <c r="D10" s="16" t="s">
        <v>2</v>
      </c>
      <c r="E10" s="17" t="s">
        <v>44</v>
      </c>
      <c r="F10" s="18" t="s">
        <v>45</v>
      </c>
      <c r="G10" s="19"/>
    </row>
    <row r="11" spans="1:7" ht="15.75">
      <c r="A11" s="25" t="s">
        <v>57</v>
      </c>
      <c r="B11" s="21" t="str">
        <f>VLOOKUP(A11,SOUHRN!$A$9:$F$158,2,FALSE)</f>
        <v>Jednotka pro bezdrátovou prezentaci, multiplatformní</v>
      </c>
      <c r="C11" s="26">
        <v>1</v>
      </c>
      <c r="D11" s="23" t="s">
        <v>6</v>
      </c>
      <c r="E11" s="27" t="e">
        <f>VLOOKUP(A11,SOUHRN!$A$9:$F$122,7,FALSE)</f>
        <v>#REF!</v>
      </c>
      <c r="F11" s="28" t="e">
        <f aca="true" t="shared" si="0" ref="F11:F27">E11*C11</f>
        <v>#REF!</v>
      </c>
      <c r="G11" s="41"/>
    </row>
    <row r="12" spans="1:7" ht="15.75">
      <c r="A12" s="25" t="s">
        <v>7</v>
      </c>
      <c r="B12" s="90" t="e">
        <f>VLOOKUP(A12,SOUHRN!$A$9:$F$158,2,FALSE)</f>
        <v>#N/A</v>
      </c>
      <c r="C12" s="22">
        <v>1</v>
      </c>
      <c r="D12" s="23" t="s">
        <v>6</v>
      </c>
      <c r="E12" s="27" t="e">
        <f>VLOOKUP(A12,SOUHRN!$A$9:$F$122,7,FALSE)</f>
        <v>#N/A</v>
      </c>
      <c r="F12" s="28" t="e">
        <f t="shared" si="0"/>
        <v>#N/A</v>
      </c>
      <c r="G12" s="41"/>
    </row>
    <row r="13" spans="1:7" ht="15.75">
      <c r="A13" s="20" t="s">
        <v>60</v>
      </c>
      <c r="B13" s="38" t="str">
        <f>VLOOKUP(A13,SOUHRN!$A$9:$F$158,2,FALSE)</f>
        <v>Ovládací panel dotykový 7'' výklopný s přípojným místem</v>
      </c>
      <c r="C13" s="22">
        <v>1</v>
      </c>
      <c r="D13" s="23" t="s">
        <v>6</v>
      </c>
      <c r="E13" s="27" t="e">
        <f>VLOOKUP(A13,SOUHRN!$A$9:$F$122,7,FALSE)</f>
        <v>#REF!</v>
      </c>
      <c r="F13" s="28" t="e">
        <f t="shared" si="0"/>
        <v>#REF!</v>
      </c>
      <c r="G13" s="24"/>
    </row>
    <row r="14" spans="1:7" ht="15.75">
      <c r="A14" s="20" t="s">
        <v>69</v>
      </c>
      <c r="B14" s="38" t="str">
        <f>VLOOKUP(A14,SOUHRN!$A$9:$F$158,2,FALSE)</f>
        <v>Ovládací panel výklopný tlačítkový pro řídící procesor s přípojným místem</v>
      </c>
      <c r="C14" s="22">
        <v>1</v>
      </c>
      <c r="D14" s="23" t="s">
        <v>6</v>
      </c>
      <c r="E14" s="27" t="e">
        <f>VLOOKUP(A14,SOUHRN!$A$9:$F$122,7,FALSE)</f>
        <v>#REF!</v>
      </c>
      <c r="F14" s="28" t="e">
        <f aca="true" t="shared" si="1" ref="F14">E14*C14</f>
        <v>#REF!</v>
      </c>
      <c r="G14" s="24"/>
    </row>
    <row r="15" spans="1:7" ht="15.75">
      <c r="A15" s="20" t="s">
        <v>61</v>
      </c>
      <c r="B15" s="38" t="e">
        <f>VLOOKUP(A15,SOUHRN!$A$9:$F$158,2,FALSE)</f>
        <v>#N/A</v>
      </c>
      <c r="C15" s="22">
        <v>1</v>
      </c>
      <c r="D15" s="23" t="s">
        <v>6</v>
      </c>
      <c r="E15" s="27" t="e">
        <f>VLOOKUP(A15,SOUHRN!$A$9:$F$122,7,FALSE)</f>
        <v>#N/A</v>
      </c>
      <c r="F15" s="28" t="e">
        <f aca="true" t="shared" si="2" ref="F15">E15*C15</f>
        <v>#N/A</v>
      </c>
      <c r="G15" s="24"/>
    </row>
    <row r="16" spans="1:7" ht="15.75">
      <c r="A16" s="20" t="s">
        <v>63</v>
      </c>
      <c r="B16" s="38" t="str">
        <f>VLOOKUP(A16,SOUHRN!$A$9:$F$158,2,FALSE)</f>
        <v>Nabíječka akumulátorových bloků</v>
      </c>
      <c r="C16" s="22">
        <v>1</v>
      </c>
      <c r="D16" s="23" t="s">
        <v>6</v>
      </c>
      <c r="E16" s="27" t="e">
        <f>VLOOKUP(A16,SOUHRN!$A$9:$F$122,7,FALSE)</f>
        <v>#REF!</v>
      </c>
      <c r="F16" s="28" t="e">
        <f t="shared" si="0"/>
        <v>#REF!</v>
      </c>
      <c r="G16" s="24"/>
    </row>
    <row r="17" spans="1:7" ht="15.75">
      <c r="A17" s="20" t="s">
        <v>66</v>
      </c>
      <c r="B17" s="38" t="str">
        <f>VLOOKUP(A17,SOUHRN!$A$9:$F$158,2,FALSE)</f>
        <v>Bezdrátový mikrofon ruční 1,9 GHz - sada přijímače a vysílače</v>
      </c>
      <c r="C17" s="22">
        <v>1</v>
      </c>
      <c r="D17" s="23" t="s">
        <v>6</v>
      </c>
      <c r="E17" s="27" t="e">
        <f>VLOOKUP(A17,SOUHRN!$A$9:$F$122,7,FALSE)</f>
        <v>#REF!</v>
      </c>
      <c r="F17" s="28" t="e">
        <f t="shared" si="0"/>
        <v>#REF!</v>
      </c>
      <c r="G17" s="24"/>
    </row>
    <row r="18" spans="1:7" ht="15.75">
      <c r="A18" s="20" t="s">
        <v>8</v>
      </c>
      <c r="B18" s="38" t="e">
        <f>VLOOKUP(A18,SOUHRN!$A$9:$F$158,2,FALSE)</f>
        <v>#N/A</v>
      </c>
      <c r="C18" s="22">
        <v>1</v>
      </c>
      <c r="D18" s="23" t="s">
        <v>6</v>
      </c>
      <c r="E18" s="27" t="e">
        <f>VLOOKUP(A18,SOUHRN!$A$9:$F$122,7,FALSE)</f>
        <v>#N/A</v>
      </c>
      <c r="F18" s="28" t="e">
        <f t="shared" si="0"/>
        <v>#N/A</v>
      </c>
      <c r="G18" s="41"/>
    </row>
    <row r="19" spans="1:7" ht="15.75">
      <c r="A19" s="20" t="s">
        <v>9</v>
      </c>
      <c r="B19" s="38" t="str">
        <f>VLOOKUP(A19,SOUHRN!$A$9:$F$158,2,FALSE)</f>
        <v>Montážní a spotřební materiál</v>
      </c>
      <c r="C19" s="22">
        <v>1</v>
      </c>
      <c r="D19" s="23" t="s">
        <v>11</v>
      </c>
      <c r="E19" s="27" t="e">
        <f>VLOOKUP(A19,SOUHRN!$A$9:$F$122,7,FALSE)</f>
        <v>#REF!</v>
      </c>
      <c r="F19" s="28" t="e">
        <f t="shared" si="0"/>
        <v>#REF!</v>
      </c>
      <c r="G19" s="24"/>
    </row>
    <row r="20" spans="1:7" ht="15.75">
      <c r="A20" s="20"/>
      <c r="B20" s="38"/>
      <c r="C20" s="22"/>
      <c r="D20" s="23"/>
      <c r="E20" s="27"/>
      <c r="F20" s="28"/>
      <c r="G20" s="24"/>
    </row>
    <row r="21" spans="1:7" ht="15.75">
      <c r="A21" s="20" t="s">
        <v>24</v>
      </c>
      <c r="B21" s="38" t="str">
        <f>VLOOKUP(A21,SOUHRN!$A$9:$F$158,2,FALSE)</f>
        <v>Prováděcí dokumentace</v>
      </c>
      <c r="C21" s="22">
        <v>2</v>
      </c>
      <c r="D21" s="23" t="s">
        <v>46</v>
      </c>
      <c r="E21" s="27" t="e">
        <f>VLOOKUP(A21,SOUHRN!$A$9:$F$122,7,FALSE)</f>
        <v>#REF!</v>
      </c>
      <c r="F21" s="28" t="e">
        <f t="shared" si="0"/>
        <v>#REF!</v>
      </c>
      <c r="G21" s="24"/>
    </row>
    <row r="22" spans="1:7" ht="15.75">
      <c r="A22" s="20" t="s">
        <v>27</v>
      </c>
      <c r="B22" s="38" t="str">
        <f>VLOOKUP(A22,SOUHRN!$A$9:$F$158,2,FALSE)</f>
        <v>Štítkování zařízení - identifikační systém</v>
      </c>
      <c r="C22" s="22">
        <v>1</v>
      </c>
      <c r="D22" s="23" t="s">
        <v>46</v>
      </c>
      <c r="E22" s="27" t="e">
        <f>VLOOKUP(A22,SOUHRN!$A$9:$F$122,7,FALSE)</f>
        <v>#REF!</v>
      </c>
      <c r="F22" s="28" t="e">
        <f t="shared" si="0"/>
        <v>#REF!</v>
      </c>
      <c r="G22" s="24"/>
    </row>
    <row r="23" spans="1:7" ht="15.75">
      <c r="A23" s="20" t="s">
        <v>29</v>
      </c>
      <c r="B23" s="38" t="str">
        <f>VLOOKUP(A23,SOUHRN!$A$9:$F$158,2,FALSE)</f>
        <v>Demontážní práce původního vybavení</v>
      </c>
      <c r="C23" s="22">
        <v>2</v>
      </c>
      <c r="D23" s="23" t="s">
        <v>46</v>
      </c>
      <c r="E23" s="27" t="e">
        <f>VLOOKUP(A23,SOUHRN!$A$9:$F$122,7,FALSE)</f>
        <v>#REF!</v>
      </c>
      <c r="F23" s="28" t="e">
        <f t="shared" si="0"/>
        <v>#REF!</v>
      </c>
      <c r="G23" s="24"/>
    </row>
    <row r="24" spans="1:7" ht="15.75">
      <c r="A24" s="20" t="s">
        <v>31</v>
      </c>
      <c r="B24" s="38" t="str">
        <f>VLOOKUP(A24,SOUHRN!$A$9:$F$158,2,FALSE)</f>
        <v>Příprava kabelových tras</v>
      </c>
      <c r="C24" s="22">
        <v>10</v>
      </c>
      <c r="D24" s="23" t="s">
        <v>46</v>
      </c>
      <c r="E24" s="27" t="e">
        <f>VLOOKUP(A24,SOUHRN!$A$9:$F$122,7,FALSE)</f>
        <v>#REF!</v>
      </c>
      <c r="F24" s="28" t="e">
        <f t="shared" si="0"/>
        <v>#REF!</v>
      </c>
      <c r="G24" s="24"/>
    </row>
    <row r="25" spans="1:7" ht="15.75">
      <c r="A25" s="20" t="s">
        <v>33</v>
      </c>
      <c r="B25" s="38" t="str">
        <f>VLOOKUP(A25,SOUHRN!$A$9:$F$158,2,FALSE)</f>
        <v>Instalace, ověření funkčnosti a uvedení do provozu</v>
      </c>
      <c r="C25" s="22">
        <v>50</v>
      </c>
      <c r="D25" s="23" t="s">
        <v>46</v>
      </c>
      <c r="E25" s="27" t="e">
        <f>VLOOKUP(A25,SOUHRN!$A$9:$F$122,7,FALSE)</f>
        <v>#REF!</v>
      </c>
      <c r="F25" s="28" t="e">
        <f t="shared" si="0"/>
        <v>#REF!</v>
      </c>
      <c r="G25" s="24"/>
    </row>
    <row r="26" spans="1:7" ht="15.75">
      <c r="A26" s="20" t="s">
        <v>34</v>
      </c>
      <c r="B26" s="38" t="str">
        <f>VLOOKUP(A26,SOUHRN!$A$9:$F$158,2,FALSE)</f>
        <v>Programování řídícího systému</v>
      </c>
      <c r="C26" s="22">
        <v>2</v>
      </c>
      <c r="D26" s="23" t="s">
        <v>46</v>
      </c>
      <c r="E26" s="27" t="e">
        <f>VLOOKUP(A26,SOUHRN!$A$9:$F$122,7,FALSE)</f>
        <v>#REF!</v>
      </c>
      <c r="F26" s="28" t="e">
        <f t="shared" si="0"/>
        <v>#REF!</v>
      </c>
      <c r="G26" s="24"/>
    </row>
    <row r="27" spans="1:7" ht="15.75">
      <c r="A27" s="20" t="s">
        <v>36</v>
      </c>
      <c r="B27" s="38" t="str">
        <f>VLOOKUP(A27,SOUHRN!$A$9:$F$158,2,FALSE)</f>
        <v>Technické a aplikační seznámení uživatelů s obsluhou</v>
      </c>
      <c r="C27" s="22">
        <v>2</v>
      </c>
      <c r="D27" s="23" t="s">
        <v>46</v>
      </c>
      <c r="E27" s="27" t="e">
        <f>VLOOKUP(A27,SOUHRN!$A$9:$F$122,7,FALSE)</f>
        <v>#REF!</v>
      </c>
      <c r="F27" s="28" t="e">
        <f t="shared" si="0"/>
        <v>#REF!</v>
      </c>
      <c r="G27" s="24"/>
    </row>
    <row r="28" spans="1:7" ht="15.75" thickBot="1">
      <c r="A28" s="29"/>
      <c r="B28" s="30"/>
      <c r="C28" s="31"/>
      <c r="D28" s="32"/>
      <c r="E28" s="33"/>
      <c r="F28" s="33"/>
      <c r="G28" s="34"/>
    </row>
    <row r="29" ht="15.75" thickTop="1"/>
    <row r="30" spans="4:7" ht="15.75">
      <c r="D30" s="5" t="s">
        <v>47</v>
      </c>
      <c r="F30" s="35" t="e">
        <f>SUM(F11:F27)</f>
        <v>#REF!</v>
      </c>
      <c r="G30" s="35"/>
    </row>
  </sheetData>
  <mergeCells count="1">
    <mergeCell ref="C2:G8"/>
  </mergeCells>
  <printOptions/>
  <pageMargins left="0.7" right="0.7" top="0.787401575" bottom="0.787401575" header="0.3" footer="0.3"/>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1"/>
  <sheetViews>
    <sheetView workbookViewId="0" topLeftCell="A12">
      <selection activeCell="B31" sqref="B31"/>
    </sheetView>
  </sheetViews>
  <sheetFormatPr defaultColWidth="9.125" defaultRowHeight="15.75"/>
  <cols>
    <col min="1" max="1" width="21.625" style="5" customWidth="1"/>
    <col min="2" max="2" width="70.625" style="5" customWidth="1"/>
    <col min="3" max="3" width="8.625" style="8" customWidth="1"/>
    <col min="4" max="4" width="8.625" style="5" customWidth="1"/>
    <col min="5" max="6" width="15.625" style="5" customWidth="1"/>
    <col min="7" max="7" width="57.50390625" style="5" customWidth="1"/>
    <col min="8" max="12" width="9.125" style="5" customWidth="1"/>
    <col min="13" max="16384" width="9.125" style="5" customWidth="1"/>
  </cols>
  <sheetData>
    <row r="1" spans="1:7" ht="15.75" thickTop="1">
      <c r="A1" s="1" t="s">
        <v>12</v>
      </c>
      <c r="B1" s="2" t="s">
        <v>70</v>
      </c>
      <c r="C1" s="3" t="s">
        <v>38</v>
      </c>
      <c r="D1" s="4"/>
      <c r="E1" s="4"/>
      <c r="F1" s="4"/>
      <c r="G1" s="4"/>
    </row>
    <row r="2" spans="1:7" ht="15" customHeight="1">
      <c r="A2" s="6" t="s">
        <v>14</v>
      </c>
      <c r="B2" s="7" t="s">
        <v>51</v>
      </c>
      <c r="C2" s="100" t="s">
        <v>87</v>
      </c>
      <c r="D2" s="101"/>
      <c r="E2" s="101"/>
      <c r="F2" s="101"/>
      <c r="G2" s="101"/>
    </row>
    <row r="3" spans="1:7" ht="15.75">
      <c r="A3" s="6" t="s">
        <v>15</v>
      </c>
      <c r="B3" s="7" t="s">
        <v>52</v>
      </c>
      <c r="C3" s="97"/>
      <c r="D3" s="101"/>
      <c r="E3" s="101"/>
      <c r="F3" s="101"/>
      <c r="G3" s="101"/>
    </row>
    <row r="4" spans="1:7" ht="15.75">
      <c r="A4" s="6" t="s">
        <v>16</v>
      </c>
      <c r="B4" s="7" t="s">
        <v>17</v>
      </c>
      <c r="C4" s="97"/>
      <c r="D4" s="101"/>
      <c r="E4" s="101"/>
      <c r="F4" s="101"/>
      <c r="G4" s="101"/>
    </row>
    <row r="5" spans="1:7" ht="15.75">
      <c r="A5" s="6" t="s">
        <v>18</v>
      </c>
      <c r="B5" s="9" t="s">
        <v>39</v>
      </c>
      <c r="C5" s="97"/>
      <c r="D5" s="101"/>
      <c r="E5" s="101"/>
      <c r="F5" s="101"/>
      <c r="G5" s="101"/>
    </row>
    <row r="6" spans="1:7" ht="15.75">
      <c r="A6" s="6" t="s">
        <v>40</v>
      </c>
      <c r="B6" s="9" t="s">
        <v>50</v>
      </c>
      <c r="C6" s="97"/>
      <c r="D6" s="101"/>
      <c r="E6" s="101"/>
      <c r="F6" s="101"/>
      <c r="G6" s="101"/>
    </row>
    <row r="7" spans="1:7" ht="15.75">
      <c r="A7" s="6" t="s">
        <v>41</v>
      </c>
      <c r="B7" s="40" t="str">
        <f ca="1">RIGHT(CELL("filename",A1),LEN(CELL("filename",A1))-FIND("]",CELL("filename",A1)))</f>
        <v>A17_432</v>
      </c>
      <c r="C7" s="97"/>
      <c r="D7" s="101"/>
      <c r="E7" s="101"/>
      <c r="F7" s="101"/>
      <c r="G7" s="101"/>
    </row>
    <row r="8" spans="1:7" ht="15.75">
      <c r="A8" s="6" t="s">
        <v>42</v>
      </c>
      <c r="B8" s="9" t="s">
        <v>49</v>
      </c>
      <c r="C8" s="97"/>
      <c r="D8" s="101"/>
      <c r="E8" s="101"/>
      <c r="F8" s="101"/>
      <c r="G8" s="101"/>
    </row>
    <row r="9" spans="1:4" ht="15.75">
      <c r="A9" s="10"/>
      <c r="B9" s="11"/>
      <c r="C9" s="12"/>
      <c r="D9" s="11"/>
    </row>
    <row r="10" spans="1:7" ht="31.5">
      <c r="A10" s="13" t="s">
        <v>0</v>
      </c>
      <c r="B10" s="14" t="s">
        <v>43</v>
      </c>
      <c r="C10" s="15" t="s">
        <v>20</v>
      </c>
      <c r="D10" s="16" t="s">
        <v>2</v>
      </c>
      <c r="E10" s="17" t="s">
        <v>44</v>
      </c>
      <c r="F10" s="18" t="s">
        <v>45</v>
      </c>
      <c r="G10" s="19"/>
    </row>
    <row r="11" spans="1:7" ht="15.75">
      <c r="A11" s="25" t="s">
        <v>57</v>
      </c>
      <c r="B11" s="21" t="str">
        <f>VLOOKUP(A11,SOUHRN!$A$9:$F$158,2,FALSE)</f>
        <v>Jednotka pro bezdrátovou prezentaci, multiplatformní</v>
      </c>
      <c r="C11" s="26">
        <v>1</v>
      </c>
      <c r="D11" s="23" t="s">
        <v>6</v>
      </c>
      <c r="E11" s="27">
        <f>VLOOKUP(A11,SOUHRN!$A$9:$F$122,5,FALSE)</f>
        <v>0</v>
      </c>
      <c r="F11" s="28">
        <f aca="true" t="shared" si="0" ref="F11:F28">E11*C11</f>
        <v>0</v>
      </c>
      <c r="G11" s="41"/>
    </row>
    <row r="12" spans="1:7" ht="30">
      <c r="A12" s="25" t="s">
        <v>56</v>
      </c>
      <c r="B12" s="90" t="str">
        <f>VLOOKUP(A12,SOUHRN!$A$9:$F$158,2,FALSE)</f>
        <v xml:space="preserve">Prezentační AV přepínač velký (8 vstupů, HDMI a DTP výstup), vč. řídícího procesoru a výkonného zesilovače 70V </v>
      </c>
      <c r="C12" s="22">
        <v>1</v>
      </c>
      <c r="D12" s="23" t="s">
        <v>6</v>
      </c>
      <c r="E12" s="27">
        <f>VLOOKUP(A12,SOUHRN!$A$9:$F$122,5,FALSE)</f>
        <v>0</v>
      </c>
      <c r="F12" s="28">
        <f t="shared" si="0"/>
        <v>0</v>
      </c>
      <c r="G12" s="41"/>
    </row>
    <row r="13" spans="1:7" ht="15.75">
      <c r="A13" s="20" t="s">
        <v>60</v>
      </c>
      <c r="B13" s="38" t="str">
        <f>VLOOKUP(A13,SOUHRN!$A$9:$F$158,2,FALSE)</f>
        <v>Ovládací panel dotykový 7'' výklopný s přípojným místem</v>
      </c>
      <c r="C13" s="22">
        <v>1</v>
      </c>
      <c r="D13" s="23" t="s">
        <v>6</v>
      </c>
      <c r="E13" s="27">
        <f>VLOOKUP(A13,SOUHRN!$A$9:$F$122,5,FALSE)</f>
        <v>0</v>
      </c>
      <c r="F13" s="28">
        <f t="shared" si="0"/>
        <v>0</v>
      </c>
      <c r="G13" s="24"/>
    </row>
    <row r="14" spans="1:7" ht="15.75">
      <c r="A14" s="20" t="s">
        <v>69</v>
      </c>
      <c r="B14" s="38" t="str">
        <f>VLOOKUP(A14,SOUHRN!$A$9:$F$158,2,FALSE)</f>
        <v>Ovládací panel výklopný tlačítkový pro řídící procesor s přípojným místem</v>
      </c>
      <c r="C14" s="22">
        <v>1</v>
      </c>
      <c r="D14" s="23" t="s">
        <v>6</v>
      </c>
      <c r="E14" s="27">
        <f>VLOOKUP(A14,SOUHRN!$A$9:$F$122,5,FALSE)</f>
        <v>0</v>
      </c>
      <c r="F14" s="28">
        <f t="shared" si="0"/>
        <v>0</v>
      </c>
      <c r="G14" s="24"/>
    </row>
    <row r="15" spans="1:7" ht="15.75">
      <c r="A15" s="20" t="s">
        <v>82</v>
      </c>
      <c r="B15" s="38" t="str">
        <f>VLOOKUP(A15,SOUHRN!$A$9:$F$158,2,FALSE)</f>
        <v>Distribuční rozbočovač pro ovládací panely</v>
      </c>
      <c r="C15" s="22">
        <v>1</v>
      </c>
      <c r="D15" s="23" t="s">
        <v>6</v>
      </c>
      <c r="E15" s="27">
        <f>VLOOKUP(A15,SOUHRN!$A$9:$F$122,5,FALSE)</f>
        <v>0</v>
      </c>
      <c r="F15" s="28">
        <f t="shared" si="0"/>
        <v>0</v>
      </c>
      <c r="G15" s="24"/>
    </row>
    <row r="16" spans="1:7" ht="15.75">
      <c r="A16" s="20" t="s">
        <v>63</v>
      </c>
      <c r="B16" s="38" t="str">
        <f>VLOOKUP(A16,SOUHRN!$A$9:$F$158,2,FALSE)</f>
        <v>Nabíječka akumulátorových bloků</v>
      </c>
      <c r="C16" s="22">
        <v>1</v>
      </c>
      <c r="D16" s="23" t="s">
        <v>6</v>
      </c>
      <c r="E16" s="27">
        <f>VLOOKUP(A16,SOUHRN!$A$9:$F$122,5,FALSE)</f>
        <v>0</v>
      </c>
      <c r="F16" s="28">
        <f t="shared" si="0"/>
        <v>0</v>
      </c>
      <c r="G16" s="24"/>
    </row>
    <row r="17" spans="1:7" ht="15.75">
      <c r="A17" s="20" t="s">
        <v>66</v>
      </c>
      <c r="B17" s="38" t="str">
        <f>VLOOKUP(A17,SOUHRN!$A$9:$F$158,2,FALSE)</f>
        <v>Bezdrátový mikrofon ruční 1,9 GHz - sada přijímače a vysílače</v>
      </c>
      <c r="C17" s="22">
        <v>1</v>
      </c>
      <c r="D17" s="23" t="s">
        <v>6</v>
      </c>
      <c r="E17" s="27">
        <f>VLOOKUP(A17,SOUHRN!$A$9:$F$122,5,FALSE)</f>
        <v>0</v>
      </c>
      <c r="F17" s="28">
        <f t="shared" si="0"/>
        <v>0</v>
      </c>
      <c r="G17" s="24"/>
    </row>
    <row r="18" spans="1:7" ht="15.75">
      <c r="A18" s="20" t="s">
        <v>76</v>
      </c>
      <c r="B18" s="38" t="str">
        <f>VLOOKUP(A18,SOUHRN!$A$9:$F$158,2,FALSE)</f>
        <v>USB 2.0 rozbočovač</v>
      </c>
      <c r="C18" s="22">
        <v>1</v>
      </c>
      <c r="D18" s="23" t="s">
        <v>6</v>
      </c>
      <c r="E18" s="27">
        <f>VLOOKUP(A18,SOUHRN!$A$9:$F$122,5,FALSE)</f>
        <v>0</v>
      </c>
      <c r="F18" s="28">
        <f t="shared" si="0"/>
        <v>0</v>
      </c>
      <c r="G18" s="24"/>
    </row>
    <row r="19" spans="1:7" ht="15.75">
      <c r="A19" s="20" t="s">
        <v>79</v>
      </c>
      <c r="B19" s="38" t="str">
        <f>VLOOKUP(A19,SOUHRN!$A$9:$F$158,2,FALSE)</f>
        <v>USB 2.0 extender</v>
      </c>
      <c r="C19" s="22">
        <v>1</v>
      </c>
      <c r="D19" s="23" t="s">
        <v>6</v>
      </c>
      <c r="E19" s="27">
        <f>VLOOKUP(A19,SOUHRN!$A$9:$F$122,5,FALSE)</f>
        <v>0</v>
      </c>
      <c r="F19" s="28">
        <f t="shared" si="0"/>
        <v>0</v>
      </c>
      <c r="G19" s="24"/>
    </row>
    <row r="20" spans="1:7" ht="15.75">
      <c r="A20" s="20" t="s">
        <v>9</v>
      </c>
      <c r="B20" s="38" t="str">
        <f>VLOOKUP(A20,SOUHRN!$A$9:$F$158,2,FALSE)</f>
        <v>Montážní a spotřební materiál</v>
      </c>
      <c r="C20" s="22">
        <v>1</v>
      </c>
      <c r="D20" s="23" t="s">
        <v>11</v>
      </c>
      <c r="E20" s="27">
        <f>VLOOKUP(A20,SOUHRN!$A$9:$F$122,5,FALSE)</f>
        <v>0</v>
      </c>
      <c r="F20" s="28">
        <f aca="true" t="shared" si="1" ref="F20">E20*C20</f>
        <v>0</v>
      </c>
      <c r="G20" s="24"/>
    </row>
    <row r="21" spans="1:7" ht="15.75">
      <c r="A21" s="20"/>
      <c r="B21" s="38"/>
      <c r="C21" s="22"/>
      <c r="D21" s="23"/>
      <c r="E21" s="27"/>
      <c r="F21" s="28"/>
      <c r="G21" s="24"/>
    </row>
    <row r="22" spans="1:7" ht="15.75">
      <c r="A22" s="20" t="s">
        <v>24</v>
      </c>
      <c r="B22" s="38" t="str">
        <f>VLOOKUP(A22,SOUHRN!$A$9:$F$158,2,FALSE)</f>
        <v>Prováděcí dokumentace</v>
      </c>
      <c r="C22" s="22">
        <v>2</v>
      </c>
      <c r="D22" s="23" t="s">
        <v>46</v>
      </c>
      <c r="E22" s="27">
        <f>VLOOKUP(A22,SOUHRN!$A$9:$F$122,5,FALSE)</f>
        <v>0</v>
      </c>
      <c r="F22" s="28">
        <f t="shared" si="0"/>
        <v>0</v>
      </c>
      <c r="G22" s="24"/>
    </row>
    <row r="23" spans="1:7" ht="15.75">
      <c r="A23" s="20" t="s">
        <v>27</v>
      </c>
      <c r="B23" s="38" t="str">
        <f>VLOOKUP(A23,SOUHRN!$A$9:$F$158,2,FALSE)</f>
        <v>Štítkování zařízení - identifikační systém</v>
      </c>
      <c r="C23" s="22">
        <v>1</v>
      </c>
      <c r="D23" s="23" t="s">
        <v>46</v>
      </c>
      <c r="E23" s="27">
        <f>VLOOKUP(A23,SOUHRN!$A$9:$F$122,5,FALSE)</f>
        <v>0</v>
      </c>
      <c r="F23" s="28">
        <f t="shared" si="0"/>
        <v>0</v>
      </c>
      <c r="G23" s="24"/>
    </row>
    <row r="24" spans="1:7" ht="15.75">
      <c r="A24" s="20" t="s">
        <v>29</v>
      </c>
      <c r="B24" s="38" t="str">
        <f>VLOOKUP(A24,SOUHRN!$A$9:$F$158,2,FALSE)</f>
        <v>Demontážní práce původního vybavení</v>
      </c>
      <c r="C24" s="22">
        <v>2</v>
      </c>
      <c r="D24" s="23" t="s">
        <v>46</v>
      </c>
      <c r="E24" s="27">
        <f>VLOOKUP(A24,SOUHRN!$A$9:$F$122,5,FALSE)</f>
        <v>0</v>
      </c>
      <c r="F24" s="28">
        <f t="shared" si="0"/>
        <v>0</v>
      </c>
      <c r="G24" s="24"/>
    </row>
    <row r="25" spans="1:7" ht="15.75">
      <c r="A25" s="20" t="s">
        <v>31</v>
      </c>
      <c r="B25" s="38" t="str">
        <f>VLOOKUP(A25,SOUHRN!$A$9:$F$158,2,FALSE)</f>
        <v>Příprava kabelových tras</v>
      </c>
      <c r="C25" s="22">
        <v>10</v>
      </c>
      <c r="D25" s="23" t="s">
        <v>46</v>
      </c>
      <c r="E25" s="27">
        <f>VLOOKUP(A25,SOUHRN!$A$9:$F$122,5,FALSE)</f>
        <v>0</v>
      </c>
      <c r="F25" s="28">
        <f t="shared" si="0"/>
        <v>0</v>
      </c>
      <c r="G25" s="24"/>
    </row>
    <row r="26" spans="1:7" ht="15.75">
      <c r="A26" s="20" t="s">
        <v>33</v>
      </c>
      <c r="B26" s="38" t="str">
        <f>VLOOKUP(A26,SOUHRN!$A$9:$F$158,2,FALSE)</f>
        <v>Instalace, ověření funkčnosti a uvedení do provozu</v>
      </c>
      <c r="C26" s="22">
        <v>50</v>
      </c>
      <c r="D26" s="23" t="s">
        <v>46</v>
      </c>
      <c r="E26" s="27">
        <f>VLOOKUP(A26,SOUHRN!$A$9:$F$122,5,FALSE)</f>
        <v>0</v>
      </c>
      <c r="F26" s="28">
        <f t="shared" si="0"/>
        <v>0</v>
      </c>
      <c r="G26" s="24"/>
    </row>
    <row r="27" spans="1:7" ht="15.75">
      <c r="A27" s="20" t="s">
        <v>34</v>
      </c>
      <c r="B27" s="38" t="str">
        <f>VLOOKUP(A27,SOUHRN!$A$9:$F$158,2,FALSE)</f>
        <v>Programování řídícího systému</v>
      </c>
      <c r="C27" s="22">
        <v>2</v>
      </c>
      <c r="D27" s="23" t="s">
        <v>46</v>
      </c>
      <c r="E27" s="27">
        <f>VLOOKUP(A27,SOUHRN!$A$9:$F$122,5,FALSE)</f>
        <v>0</v>
      </c>
      <c r="F27" s="28">
        <f t="shared" si="0"/>
        <v>0</v>
      </c>
      <c r="G27" s="24"/>
    </row>
    <row r="28" spans="1:7" ht="15.75">
      <c r="A28" s="20" t="s">
        <v>36</v>
      </c>
      <c r="B28" s="38" t="str">
        <f>VLOOKUP(A28,SOUHRN!$A$9:$F$158,2,FALSE)</f>
        <v>Technické a aplikační seznámení uživatelů s obsluhou</v>
      </c>
      <c r="C28" s="22">
        <v>2</v>
      </c>
      <c r="D28" s="23" t="s">
        <v>46</v>
      </c>
      <c r="E28" s="27">
        <f>VLOOKUP(A28,SOUHRN!$A$9:$F$122,5,FALSE)</f>
        <v>0</v>
      </c>
      <c r="F28" s="28">
        <f t="shared" si="0"/>
        <v>0</v>
      </c>
      <c r="G28" s="24"/>
    </row>
    <row r="29" spans="1:7" ht="15.75" thickBot="1">
      <c r="A29" s="29"/>
      <c r="B29" s="30"/>
      <c r="C29" s="31"/>
      <c r="D29" s="32"/>
      <c r="E29" s="33"/>
      <c r="F29" s="33"/>
      <c r="G29" s="34"/>
    </row>
    <row r="30" ht="15.75" thickTop="1"/>
    <row r="31" spans="2:7" ht="15.75">
      <c r="B31" s="96" t="s">
        <v>88</v>
      </c>
      <c r="D31" s="5" t="s">
        <v>47</v>
      </c>
      <c r="F31" s="35">
        <f>SUM(F11:F28)</f>
        <v>0</v>
      </c>
      <c r="G31" s="35"/>
    </row>
  </sheetData>
  <mergeCells count="1">
    <mergeCell ref="C2:G8"/>
  </mergeCells>
  <printOptions/>
  <pageMargins left="0.7" right="0.7" top="0.787401575" bottom="0.7874015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JZ</cp:lastModifiedBy>
  <cp:lastPrinted>2018-10-16T17:15:50Z</cp:lastPrinted>
  <dcterms:created xsi:type="dcterms:W3CDTF">2018-10-09T20:14:53Z</dcterms:created>
  <dcterms:modified xsi:type="dcterms:W3CDTF">2019-01-28T13:09:23Z</dcterms:modified>
  <cp:category/>
  <cp:version/>
  <cp:contentType/>
  <cp:contentStatus/>
</cp:coreProperties>
</file>