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rirF\10_PrirF-Skleník sokl\01_ZD\"/>
    </mc:Choice>
  </mc:AlternateContent>
  <bookViews>
    <workbookView xWindow="0" yWindow="0" windowWidth="28800" windowHeight="14790" firstSheet="1" activeTab="1"/>
  </bookViews>
  <sheets>
    <sheet name="Pokyny pro vyplnění" sheetId="11" r:id="rId1"/>
    <sheet name="Stavba" sheetId="1" r:id="rId2"/>
    <sheet name="VzorPolozky" sheetId="10" state="hidden" r:id="rId3"/>
    <sheet name="- v Pol" sheetId="12" state="hidden" r:id="rId4"/>
    <sheet name="POL ele" sheetId="16" state="hidden" r:id="rId5"/>
    <sheet name="- v P1" sheetId="13" state="hidden" r:id="rId6"/>
    <sheet name="- v P2" sheetId="14" r:id="rId7"/>
    <sheet name="- v P3" sheetId="15" r:id="rId8"/>
  </sheets>
  <externalReferences>
    <externalReference r:id="rId9"/>
    <externalReference r:id="rId10"/>
  </externalReferences>
  <definedNames>
    <definedName name="CelkCena">[1]Stavba!$G$29</definedName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'[2]Krycí list'!$C$2</definedName>
    <definedName name="CisloStavby" localSheetId="1">Stavba!$D$2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'[2]Krycí list'!$D$2</definedName>
    <definedName name="NazevStavby" localSheetId="1">Stavba!$E$2</definedName>
    <definedName name="nazevstavby">'[2]Krycí list'!$C$7</definedName>
    <definedName name="NazevStavebnihoRozpoctu">Stavba!$E$4</definedName>
    <definedName name="_xlnm.Print_Titles" localSheetId="5">'- v P1'!$1:$7</definedName>
    <definedName name="_xlnm.Print_Titles" localSheetId="6">'- v P2'!$1:$7</definedName>
    <definedName name="_xlnm.Print_Titles" localSheetId="7">'- v P3'!$1:$7</definedName>
    <definedName name="_xlnm.Print_Titles" localSheetId="3">'- v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'- v P1'!$A$1:$X$220</definedName>
    <definedName name="_xlnm.Print_Area" localSheetId="6">'- v P2'!$A$1:$X$144</definedName>
    <definedName name="_xlnm.Print_Area" localSheetId="7">'- v P3'!$A$1:$X$143</definedName>
    <definedName name="_xlnm.Print_Area" localSheetId="3">'- v Pol'!$A$1:$X$21</definedName>
    <definedName name="_xlnm.Print_Area" localSheetId="4">'POL ele'!$A$1:$G$56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x">#REF!</definedName>
    <definedName name="xx">[1]Stavba!$G$23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iterateDelta="1E-4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6" i="16" l="1"/>
  <c r="G55" i="16"/>
  <c r="G54" i="16"/>
  <c r="G53" i="16"/>
  <c r="G52" i="16"/>
  <c r="G51" i="16"/>
  <c r="G50" i="16"/>
  <c r="G49" i="16"/>
  <c r="G48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5" i="16"/>
  <c r="G14" i="16"/>
  <c r="G13" i="16"/>
  <c r="G12" i="16"/>
  <c r="G11" i="16"/>
  <c r="G10" i="16"/>
  <c r="G9" i="16"/>
  <c r="G8" i="16"/>
  <c r="G7" i="16"/>
  <c r="F9" i="12" s="1"/>
  <c r="G9" i="15" l="1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7" i="15"/>
  <c r="I27" i="15"/>
  <c r="K27" i="15"/>
  <c r="O27" i="15"/>
  <c r="Q27" i="15"/>
  <c r="V27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43" i="15"/>
  <c r="I43" i="15"/>
  <c r="K43" i="15"/>
  <c r="M43" i="15"/>
  <c r="O43" i="15"/>
  <c r="Q43" i="15"/>
  <c r="V43" i="15"/>
  <c r="G47" i="15"/>
  <c r="M47" i="15" s="1"/>
  <c r="I47" i="15"/>
  <c r="K47" i="15"/>
  <c r="O47" i="15"/>
  <c r="Q47" i="15"/>
  <c r="V47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V54" i="15" s="1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3" i="15"/>
  <c r="M63" i="15" s="1"/>
  <c r="I63" i="15"/>
  <c r="K63" i="15"/>
  <c r="O63" i="15"/>
  <c r="Q63" i="15"/>
  <c r="V63" i="15"/>
  <c r="I65" i="15"/>
  <c r="G66" i="15"/>
  <c r="I66" i="15"/>
  <c r="K66" i="15"/>
  <c r="K65" i="15" s="1"/>
  <c r="O66" i="15"/>
  <c r="Q66" i="15"/>
  <c r="V66" i="15"/>
  <c r="G68" i="15"/>
  <c r="M68" i="15" s="1"/>
  <c r="I68" i="15"/>
  <c r="K68" i="15"/>
  <c r="O68" i="15"/>
  <c r="Q68" i="15"/>
  <c r="V68" i="15"/>
  <c r="G70" i="15"/>
  <c r="G71" i="15"/>
  <c r="I71" i="15"/>
  <c r="I70" i="15" s="1"/>
  <c r="K71" i="15"/>
  <c r="K70" i="15" s="1"/>
  <c r="M71" i="15"/>
  <c r="M70" i="15" s="1"/>
  <c r="O71" i="15"/>
  <c r="O70" i="15" s="1"/>
  <c r="Q71" i="15"/>
  <c r="Q70" i="15" s="1"/>
  <c r="V71" i="15"/>
  <c r="V70" i="15" s="1"/>
  <c r="G74" i="15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9" i="15"/>
  <c r="M89" i="15" s="1"/>
  <c r="I89" i="15"/>
  <c r="K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8" i="15"/>
  <c r="M98" i="15" s="1"/>
  <c r="M97" i="15" s="1"/>
  <c r="I98" i="15"/>
  <c r="I97" i="15" s="1"/>
  <c r="K98" i="15"/>
  <c r="K97" i="15" s="1"/>
  <c r="O98" i="15"/>
  <c r="O97" i="15" s="1"/>
  <c r="Q98" i="15"/>
  <c r="Q97" i="15" s="1"/>
  <c r="V98" i="15"/>
  <c r="V97" i="15" s="1"/>
  <c r="I99" i="15"/>
  <c r="G100" i="15"/>
  <c r="M100" i="15" s="1"/>
  <c r="I100" i="15"/>
  <c r="K100" i="15"/>
  <c r="K99" i="15" s="1"/>
  <c r="O100" i="15"/>
  <c r="Q100" i="15"/>
  <c r="V100" i="15"/>
  <c r="G101" i="15"/>
  <c r="I101" i="15"/>
  <c r="K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M105" i="15" s="1"/>
  <c r="I105" i="15"/>
  <c r="K105" i="15"/>
  <c r="O105" i="15"/>
  <c r="Q105" i="15"/>
  <c r="V105" i="15"/>
  <c r="G108" i="15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3" i="15"/>
  <c r="I113" i="15"/>
  <c r="K113" i="15"/>
  <c r="M113" i="15"/>
  <c r="O113" i="15"/>
  <c r="Q113" i="15"/>
  <c r="V113" i="15"/>
  <c r="G115" i="15"/>
  <c r="I115" i="15"/>
  <c r="K115" i="15"/>
  <c r="O115" i="15"/>
  <c r="Q115" i="15"/>
  <c r="V115" i="15"/>
  <c r="G117" i="15"/>
  <c r="M117" i="15" s="1"/>
  <c r="I117" i="15"/>
  <c r="K117" i="15"/>
  <c r="O117" i="15"/>
  <c r="Q117" i="15"/>
  <c r="V117" i="15"/>
  <c r="G119" i="15"/>
  <c r="M119" i="15" s="1"/>
  <c r="I119" i="15"/>
  <c r="K119" i="15"/>
  <c r="O119" i="15"/>
  <c r="Q119" i="15"/>
  <c r="V119" i="15"/>
  <c r="G121" i="15"/>
  <c r="M121" i="15" s="1"/>
  <c r="I121" i="15"/>
  <c r="K121" i="15"/>
  <c r="O121" i="15"/>
  <c r="Q121" i="15"/>
  <c r="V121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5" i="15"/>
  <c r="M135" i="15" s="1"/>
  <c r="I135" i="15"/>
  <c r="K135" i="15"/>
  <c r="O135" i="15"/>
  <c r="Q135" i="15"/>
  <c r="V135" i="15"/>
  <c r="G136" i="15"/>
  <c r="G134" i="15" s="1"/>
  <c r="I136" i="15"/>
  <c r="K136" i="15"/>
  <c r="O136" i="15"/>
  <c r="Q136" i="15"/>
  <c r="V136" i="15"/>
  <c r="G138" i="15"/>
  <c r="M138" i="15" s="1"/>
  <c r="I138" i="15"/>
  <c r="K138" i="15"/>
  <c r="O138" i="15"/>
  <c r="O137" i="15" s="1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AE142" i="15"/>
  <c r="F42" i="1" s="1"/>
  <c r="G9" i="14"/>
  <c r="I9" i="14"/>
  <c r="K9" i="14"/>
  <c r="O9" i="14"/>
  <c r="Q9" i="14"/>
  <c r="V9" i="14"/>
  <c r="G11" i="14"/>
  <c r="M11" i="14" s="1"/>
  <c r="I11" i="14"/>
  <c r="K11" i="14"/>
  <c r="O11" i="14"/>
  <c r="Q11" i="14"/>
  <c r="V11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8" i="14"/>
  <c r="I28" i="14"/>
  <c r="K28" i="14"/>
  <c r="O28" i="14"/>
  <c r="Q28" i="14"/>
  <c r="V28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6" i="14"/>
  <c r="M46" i="14" s="1"/>
  <c r="I46" i="14"/>
  <c r="K46" i="14"/>
  <c r="O46" i="14"/>
  <c r="Q46" i="14"/>
  <c r="V46" i="14"/>
  <c r="G50" i="14"/>
  <c r="M50" i="14" s="1"/>
  <c r="I50" i="14"/>
  <c r="K50" i="14"/>
  <c r="K49" i="14" s="1"/>
  <c r="O50" i="14"/>
  <c r="Q50" i="14"/>
  <c r="V50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8" i="14"/>
  <c r="M58" i="14" s="1"/>
  <c r="I58" i="14"/>
  <c r="K58" i="14"/>
  <c r="O58" i="14"/>
  <c r="Q58" i="14"/>
  <c r="V58" i="14"/>
  <c r="G60" i="14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4" i="14"/>
  <c r="M64" i="14" s="1"/>
  <c r="I64" i="14"/>
  <c r="K64" i="14"/>
  <c r="O64" i="14"/>
  <c r="Q64" i="14"/>
  <c r="V64" i="14"/>
  <c r="G66" i="14"/>
  <c r="M66" i="14" s="1"/>
  <c r="I66" i="14"/>
  <c r="K66" i="14"/>
  <c r="O66" i="14"/>
  <c r="O57" i="14" s="1"/>
  <c r="Q66" i="14"/>
  <c r="V66" i="14"/>
  <c r="G69" i="14"/>
  <c r="I69" i="14"/>
  <c r="K69" i="14"/>
  <c r="K68" i="14" s="1"/>
  <c r="O69" i="14"/>
  <c r="Q69" i="14"/>
  <c r="V69" i="14"/>
  <c r="G71" i="14"/>
  <c r="M71" i="14" s="1"/>
  <c r="I71" i="14"/>
  <c r="K71" i="14"/>
  <c r="O71" i="14"/>
  <c r="Q71" i="14"/>
  <c r="V71" i="14"/>
  <c r="G74" i="14"/>
  <c r="G73" i="14" s="1"/>
  <c r="I74" i="14"/>
  <c r="I73" i="14" s="1"/>
  <c r="K74" i="14"/>
  <c r="K73" i="14" s="1"/>
  <c r="O74" i="14"/>
  <c r="O73" i="14" s="1"/>
  <c r="Q74" i="14"/>
  <c r="Q73" i="14" s="1"/>
  <c r="V74" i="14"/>
  <c r="V73" i="14" s="1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100" i="14"/>
  <c r="G101" i="14"/>
  <c r="M101" i="14" s="1"/>
  <c r="M100" i="14" s="1"/>
  <c r="I101" i="14"/>
  <c r="I100" i="14" s="1"/>
  <c r="K101" i="14"/>
  <c r="K100" i="14" s="1"/>
  <c r="O101" i="14"/>
  <c r="O100" i="14" s="1"/>
  <c r="Q101" i="14"/>
  <c r="Q100" i="14" s="1"/>
  <c r="V101" i="14"/>
  <c r="V100" i="14" s="1"/>
  <c r="O102" i="14"/>
  <c r="G103" i="14"/>
  <c r="G102" i="14" s="1"/>
  <c r="I103" i="14"/>
  <c r="I102" i="14" s="1"/>
  <c r="K103" i="14"/>
  <c r="K102" i="14" s="1"/>
  <c r="M103" i="14"/>
  <c r="M102" i="14" s="1"/>
  <c r="O103" i="14"/>
  <c r="Q103" i="14"/>
  <c r="Q102" i="14" s="1"/>
  <c r="V103" i="14"/>
  <c r="V102" i="14" s="1"/>
  <c r="G105" i="14"/>
  <c r="M105" i="14" s="1"/>
  <c r="I105" i="14"/>
  <c r="K105" i="14"/>
  <c r="O105" i="14"/>
  <c r="Q105" i="14"/>
  <c r="V105" i="14"/>
  <c r="G107" i="14"/>
  <c r="I107" i="14"/>
  <c r="K107" i="14"/>
  <c r="O107" i="14"/>
  <c r="Q107" i="14"/>
  <c r="V107" i="14"/>
  <c r="G109" i="14"/>
  <c r="M109" i="14" s="1"/>
  <c r="I109" i="14"/>
  <c r="K109" i="14"/>
  <c r="O109" i="14"/>
  <c r="Q109" i="14"/>
  <c r="V109" i="14"/>
  <c r="G111" i="14"/>
  <c r="M111" i="14" s="1"/>
  <c r="I111" i="14"/>
  <c r="K111" i="14"/>
  <c r="O111" i="14"/>
  <c r="Q111" i="14"/>
  <c r="V111" i="14"/>
  <c r="G114" i="14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M118" i="14" s="1"/>
  <c r="I118" i="14"/>
  <c r="K118" i="14"/>
  <c r="O118" i="14"/>
  <c r="Q118" i="14"/>
  <c r="V118" i="14"/>
  <c r="G120" i="14"/>
  <c r="M120" i="14" s="1"/>
  <c r="I120" i="14"/>
  <c r="K120" i="14"/>
  <c r="O120" i="14"/>
  <c r="Q120" i="14"/>
  <c r="V120" i="14"/>
  <c r="G122" i="14"/>
  <c r="M122" i="14" s="1"/>
  <c r="I122" i="14"/>
  <c r="K122" i="14"/>
  <c r="O122" i="14"/>
  <c r="Q122" i="14"/>
  <c r="V122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V135" i="14" s="1"/>
  <c r="G139" i="14"/>
  <c r="I139" i="14"/>
  <c r="K139" i="14"/>
  <c r="O139" i="14"/>
  <c r="Q139" i="14"/>
  <c r="Q138" i="14" s="1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AE143" i="14"/>
  <c r="F41" i="1" s="1"/>
  <c r="G9" i="13"/>
  <c r="M9" i="13" s="1"/>
  <c r="I9" i="13"/>
  <c r="K9" i="13"/>
  <c r="K8" i="13" s="1"/>
  <c r="O9" i="13"/>
  <c r="Q9" i="13"/>
  <c r="V9" i="13"/>
  <c r="V8" i="13" s="1"/>
  <c r="G10" i="13"/>
  <c r="M10" i="13" s="1"/>
  <c r="I10" i="13"/>
  <c r="K10" i="13"/>
  <c r="O10" i="13"/>
  <c r="Q10" i="13"/>
  <c r="V10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G39" i="13"/>
  <c r="M39" i="13" s="1"/>
  <c r="M38" i="13" s="1"/>
  <c r="I39" i="13"/>
  <c r="I38" i="13" s="1"/>
  <c r="K39" i="13"/>
  <c r="K38" i="13" s="1"/>
  <c r="O39" i="13"/>
  <c r="O38" i="13" s="1"/>
  <c r="Q39" i="13"/>
  <c r="Q38" i="13" s="1"/>
  <c r="V39" i="13"/>
  <c r="V38" i="13" s="1"/>
  <c r="G41" i="13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I59" i="13"/>
  <c r="K59" i="13"/>
  <c r="M59" i="13"/>
  <c r="O59" i="13"/>
  <c r="Q59" i="13"/>
  <c r="V59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34" i="13"/>
  <c r="M134" i="13" s="1"/>
  <c r="I134" i="13"/>
  <c r="K134" i="13"/>
  <c r="O134" i="13"/>
  <c r="Q134" i="13"/>
  <c r="V134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50" i="13"/>
  <c r="I150" i="13"/>
  <c r="K150" i="13"/>
  <c r="M150" i="13"/>
  <c r="O150" i="13"/>
  <c r="Q150" i="13"/>
  <c r="V150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5" i="13"/>
  <c r="G154" i="13" s="1"/>
  <c r="I68" i="1" s="1"/>
  <c r="I155" i="13"/>
  <c r="K155" i="13"/>
  <c r="O155" i="13"/>
  <c r="Q155" i="13"/>
  <c r="V155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4" i="13"/>
  <c r="M174" i="13" s="1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9" i="13"/>
  <c r="M179" i="13" s="1"/>
  <c r="I179" i="13"/>
  <c r="K179" i="13"/>
  <c r="O179" i="13"/>
  <c r="Q179" i="13"/>
  <c r="V179" i="13"/>
  <c r="G184" i="13"/>
  <c r="M184" i="13" s="1"/>
  <c r="I184" i="13"/>
  <c r="K184" i="13"/>
  <c r="O184" i="13"/>
  <c r="Q184" i="13"/>
  <c r="V184" i="13"/>
  <c r="G186" i="13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O201" i="13" s="1"/>
  <c r="Q202" i="13"/>
  <c r="V202" i="13"/>
  <c r="G203" i="13"/>
  <c r="M203" i="13" s="1"/>
  <c r="I203" i="13"/>
  <c r="K203" i="13"/>
  <c r="O203" i="13"/>
  <c r="Q203" i="13"/>
  <c r="V203" i="13"/>
  <c r="G205" i="13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AE210" i="13"/>
  <c r="F44" i="1" s="1"/>
  <c r="G9" i="12"/>
  <c r="G8" i="12" s="1"/>
  <c r="I70" i="1" s="1"/>
  <c r="I18" i="1" s="1"/>
  <c r="I9" i="12"/>
  <c r="I8" i="12" s="1"/>
  <c r="K9" i="12"/>
  <c r="K8" i="12" s="1"/>
  <c r="O9" i="12"/>
  <c r="O8" i="12" s="1"/>
  <c r="Q9" i="12"/>
  <c r="Q8" i="12" s="1"/>
  <c r="V9" i="12"/>
  <c r="V8" i="12" s="1"/>
  <c r="AE11" i="12"/>
  <c r="G68" i="14" l="1"/>
  <c r="K138" i="14"/>
  <c r="K135" i="14"/>
  <c r="I113" i="14"/>
  <c r="O104" i="14"/>
  <c r="V104" i="14"/>
  <c r="V76" i="14"/>
  <c r="O68" i="14"/>
  <c r="K57" i="14"/>
  <c r="G57" i="14"/>
  <c r="Q49" i="14"/>
  <c r="M49" i="14"/>
  <c r="K27" i="14"/>
  <c r="Q8" i="14"/>
  <c r="G8" i="14"/>
  <c r="I138" i="14"/>
  <c r="Q126" i="14"/>
  <c r="G113" i="14"/>
  <c r="I76" i="14"/>
  <c r="M69" i="14"/>
  <c r="M68" i="14" s="1"/>
  <c r="I68" i="14"/>
  <c r="V57" i="14"/>
  <c r="V49" i="14"/>
  <c r="Q27" i="14"/>
  <c r="V8" i="14"/>
  <c r="I58" i="1"/>
  <c r="G97" i="15"/>
  <c r="I60" i="1" s="1"/>
  <c r="V65" i="15"/>
  <c r="O65" i="15"/>
  <c r="O54" i="15"/>
  <c r="O46" i="15"/>
  <c r="Q8" i="15"/>
  <c r="O134" i="15"/>
  <c r="I134" i="15"/>
  <c r="I102" i="15"/>
  <c r="Q99" i="15"/>
  <c r="G137" i="15"/>
  <c r="Q134" i="15"/>
  <c r="K134" i="15"/>
  <c r="I125" i="15"/>
  <c r="V112" i="15"/>
  <c r="G102" i="15"/>
  <c r="V102" i="15"/>
  <c r="V99" i="15"/>
  <c r="O99" i="15"/>
  <c r="Q65" i="15"/>
  <c r="G65" i="15"/>
  <c r="K46" i="15"/>
  <c r="Q46" i="15"/>
  <c r="G26" i="15"/>
  <c r="I8" i="15"/>
  <c r="O204" i="13"/>
  <c r="I204" i="13"/>
  <c r="I194" i="13"/>
  <c r="I178" i="13"/>
  <c r="O178" i="13"/>
  <c r="Q178" i="13"/>
  <c r="K154" i="13"/>
  <c r="Q108" i="13"/>
  <c r="O108" i="13"/>
  <c r="I8" i="13"/>
  <c r="O8" i="13"/>
  <c r="AF210" i="13"/>
  <c r="G44" i="1" s="1"/>
  <c r="H44" i="1" s="1"/>
  <c r="I44" i="1" s="1"/>
  <c r="V204" i="13"/>
  <c r="M201" i="13"/>
  <c r="K194" i="13"/>
  <c r="V154" i="13"/>
  <c r="Q154" i="13"/>
  <c r="V113" i="13"/>
  <c r="V73" i="13"/>
  <c r="K56" i="13"/>
  <c r="K40" i="13"/>
  <c r="V11" i="13"/>
  <c r="I135" i="14"/>
  <c r="M126" i="14"/>
  <c r="G49" i="14"/>
  <c r="Q137" i="15"/>
  <c r="K125" i="15"/>
  <c r="O112" i="15"/>
  <c r="I54" i="15"/>
  <c r="V46" i="15"/>
  <c r="I26" i="15"/>
  <c r="M8" i="15"/>
  <c r="Q194" i="13"/>
  <c r="M113" i="13"/>
  <c r="M56" i="13"/>
  <c r="Q40" i="13"/>
  <c r="G138" i="14"/>
  <c r="I104" i="14"/>
  <c r="Q57" i="14"/>
  <c r="M9" i="14"/>
  <c r="V8" i="15"/>
  <c r="G204" i="13"/>
  <c r="V201" i="13"/>
  <c r="G178" i="13"/>
  <c r="I69" i="1" s="1"/>
  <c r="V178" i="13"/>
  <c r="I154" i="13"/>
  <c r="V108" i="13"/>
  <c r="O40" i="13"/>
  <c r="K11" i="13"/>
  <c r="V126" i="14"/>
  <c r="V113" i="14"/>
  <c r="O76" i="14"/>
  <c r="O49" i="14"/>
  <c r="I27" i="14"/>
  <c r="O8" i="14"/>
  <c r="I137" i="15"/>
  <c r="G125" i="15"/>
  <c r="Q112" i="15"/>
  <c r="V73" i="15"/>
  <c r="K26" i="15"/>
  <c r="G8" i="15"/>
  <c r="I113" i="13"/>
  <c r="Q11" i="13"/>
  <c r="O11" i="13"/>
  <c r="M8" i="13"/>
  <c r="I126" i="14"/>
  <c r="G27" i="14"/>
  <c r="I53" i="1" s="1"/>
  <c r="M136" i="15"/>
  <c r="M134" i="15" s="1"/>
  <c r="O73" i="15"/>
  <c r="M66" i="15"/>
  <c r="F40" i="1"/>
  <c r="Q201" i="13"/>
  <c r="G194" i="13"/>
  <c r="V194" i="13"/>
  <c r="K113" i="13"/>
  <c r="I108" i="13"/>
  <c r="O73" i="13"/>
  <c r="K73" i="13"/>
  <c r="V40" i="13"/>
  <c r="I11" i="13"/>
  <c r="G8" i="13"/>
  <c r="Q135" i="14"/>
  <c r="G135" i="14"/>
  <c r="G104" i="14"/>
  <c r="K76" i="14"/>
  <c r="I49" i="14"/>
  <c r="K8" i="14"/>
  <c r="I8" i="14"/>
  <c r="K137" i="15"/>
  <c r="M137" i="15"/>
  <c r="O125" i="15"/>
  <c r="I73" i="15"/>
  <c r="I46" i="15"/>
  <c r="Q73" i="13"/>
  <c r="I56" i="13"/>
  <c r="M54" i="15"/>
  <c r="G201" i="13"/>
  <c r="K204" i="13"/>
  <c r="O154" i="13"/>
  <c r="G108" i="13"/>
  <c r="I65" i="1" s="1"/>
  <c r="V56" i="13"/>
  <c r="I40" i="13"/>
  <c r="V138" i="14"/>
  <c r="O126" i="14"/>
  <c r="O113" i="14"/>
  <c r="V27" i="14"/>
  <c r="K102" i="15"/>
  <c r="Q54" i="15"/>
  <c r="K201" i="13"/>
  <c r="M155" i="13"/>
  <c r="M154" i="13" s="1"/>
  <c r="Q113" i="13"/>
  <c r="I73" i="13"/>
  <c r="Q56" i="13"/>
  <c r="G40" i="13"/>
  <c r="I61" i="1" s="1"/>
  <c r="Q8" i="13"/>
  <c r="AF143" i="14"/>
  <c r="G41" i="1" s="1"/>
  <c r="H41" i="1" s="1"/>
  <c r="I41" i="1" s="1"/>
  <c r="K126" i="14"/>
  <c r="K113" i="14"/>
  <c r="Q104" i="14"/>
  <c r="Q76" i="14"/>
  <c r="Q68" i="14"/>
  <c r="I57" i="14"/>
  <c r="V134" i="15"/>
  <c r="Q125" i="15"/>
  <c r="I112" i="15"/>
  <c r="O102" i="15"/>
  <c r="G99" i="15"/>
  <c r="I62" i="1" s="1"/>
  <c r="O26" i="15"/>
  <c r="K8" i="15"/>
  <c r="Q73" i="15"/>
  <c r="Q113" i="14"/>
  <c r="K104" i="14"/>
  <c r="G112" i="15"/>
  <c r="I67" i="1" s="1"/>
  <c r="G73" i="15"/>
  <c r="Q204" i="13"/>
  <c r="I201" i="13"/>
  <c r="O194" i="13"/>
  <c r="K178" i="13"/>
  <c r="O113" i="13"/>
  <c r="K108" i="13"/>
  <c r="O56" i="13"/>
  <c r="O138" i="14"/>
  <c r="O135" i="14"/>
  <c r="V68" i="14"/>
  <c r="O27" i="14"/>
  <c r="V137" i="15"/>
  <c r="V125" i="15"/>
  <c r="K112" i="15"/>
  <c r="Q102" i="15"/>
  <c r="K73" i="15"/>
  <c r="K54" i="15"/>
  <c r="G46" i="15"/>
  <c r="V26" i="15"/>
  <c r="Q26" i="15"/>
  <c r="O8" i="15"/>
  <c r="F43" i="1"/>
  <c r="AF11" i="12"/>
  <c r="M9" i="12"/>
  <c r="M8" i="12" s="1"/>
  <c r="F39" i="1"/>
  <c r="G11" i="12"/>
  <c r="M125" i="15"/>
  <c r="M102" i="15"/>
  <c r="M46" i="15"/>
  <c r="M65" i="15"/>
  <c r="M108" i="15"/>
  <c r="M74" i="15"/>
  <c r="M73" i="15" s="1"/>
  <c r="AF142" i="15"/>
  <c r="G42" i="1" s="1"/>
  <c r="H42" i="1" s="1"/>
  <c r="I42" i="1" s="1"/>
  <c r="M115" i="15"/>
  <c r="M112" i="15" s="1"/>
  <c r="M101" i="15"/>
  <c r="M99" i="15" s="1"/>
  <c r="M27" i="15"/>
  <c r="M26" i="15" s="1"/>
  <c r="G54" i="15"/>
  <c r="I55" i="1" s="1"/>
  <c r="M135" i="14"/>
  <c r="M76" i="14"/>
  <c r="M8" i="14"/>
  <c r="G126" i="14"/>
  <c r="M114" i="14"/>
  <c r="M113" i="14" s="1"/>
  <c r="G76" i="14"/>
  <c r="M139" i="14"/>
  <c r="M138" i="14" s="1"/>
  <c r="M28" i="14"/>
  <c r="M27" i="14" s="1"/>
  <c r="M107" i="14"/>
  <c r="M104" i="14" s="1"/>
  <c r="M74" i="14"/>
  <c r="M73" i="14" s="1"/>
  <c r="M60" i="14"/>
  <c r="M57" i="14" s="1"/>
  <c r="M73" i="13"/>
  <c r="M11" i="13"/>
  <c r="M41" i="13"/>
  <c r="M40" i="13" s="1"/>
  <c r="G113" i="13"/>
  <c r="I66" i="1" s="1"/>
  <c r="G56" i="13"/>
  <c r="I63" i="1" s="1"/>
  <c r="G11" i="13"/>
  <c r="I57" i="1" s="1"/>
  <c r="M205" i="13"/>
  <c r="M204" i="13" s="1"/>
  <c r="M197" i="13"/>
  <c r="M194" i="13" s="1"/>
  <c r="M186" i="13"/>
  <c r="M178" i="13" s="1"/>
  <c r="M109" i="13"/>
  <c r="M108" i="13" s="1"/>
  <c r="G73" i="13"/>
  <c r="I64" i="1" s="1"/>
  <c r="J28" i="1"/>
  <c r="J26" i="1"/>
  <c r="G38" i="1"/>
  <c r="F38" i="1"/>
  <c r="J23" i="1"/>
  <c r="J24" i="1"/>
  <c r="J25" i="1"/>
  <c r="J27" i="1"/>
  <c r="E24" i="1"/>
  <c r="E26" i="1"/>
  <c r="I59" i="1" l="1"/>
  <c r="G142" i="15"/>
  <c r="I17" i="1"/>
  <c r="I52" i="1"/>
  <c r="G143" i="14"/>
  <c r="I72" i="1"/>
  <c r="I19" i="1" s="1"/>
  <c r="I56" i="1"/>
  <c r="G210" i="13"/>
  <c r="I71" i="1"/>
  <c r="I73" i="1"/>
  <c r="I20" i="1" s="1"/>
  <c r="I54" i="1"/>
  <c r="G40" i="1"/>
  <c r="H40" i="1" s="1"/>
  <c r="I40" i="1" s="1"/>
  <c r="G43" i="1"/>
  <c r="H43" i="1" s="1"/>
  <c r="I43" i="1" s="1"/>
  <c r="G39" i="1"/>
  <c r="G45" i="1" s="1"/>
  <c r="G25" i="1" s="1"/>
  <c r="A25" i="1" s="1"/>
  <c r="A26" i="1" s="1"/>
  <c r="G26" i="1" s="1"/>
  <c r="F45" i="1"/>
  <c r="I16" i="1" l="1"/>
  <c r="I21" i="1" s="1"/>
  <c r="I74" i="1"/>
  <c r="H39" i="1"/>
  <c r="H45" i="1" s="1"/>
  <c r="G28" i="1"/>
  <c r="G23" i="1"/>
  <c r="A23" i="1" s="1"/>
  <c r="A24" i="1" s="1"/>
  <c r="G24" i="1" s="1"/>
  <c r="A27" i="1" s="1"/>
  <c r="A29" i="1" s="1"/>
  <c r="G29" i="1" s="1"/>
  <c r="G27" i="1" s="1"/>
  <c r="J73" i="1" l="1"/>
  <c r="J64" i="1"/>
  <c r="J61" i="1"/>
  <c r="J60" i="1"/>
  <c r="J53" i="1"/>
  <c r="J65" i="1"/>
  <c r="J55" i="1"/>
  <c r="J56" i="1"/>
  <c r="J54" i="1"/>
  <c r="J52" i="1"/>
  <c r="J70" i="1"/>
  <c r="J63" i="1"/>
  <c r="J58" i="1"/>
  <c r="J62" i="1"/>
  <c r="J71" i="1"/>
  <c r="J57" i="1"/>
  <c r="J68" i="1"/>
  <c r="J67" i="1"/>
  <c r="J69" i="1"/>
  <c r="J59" i="1"/>
  <c r="J66" i="1"/>
  <c r="J72" i="1"/>
  <c r="I39" i="1"/>
  <c r="I45" i="1" s="1"/>
  <c r="J40" i="1" s="1"/>
  <c r="J74" i="1" l="1"/>
  <c r="J42" i="1"/>
  <c r="J43" i="1"/>
  <c r="J39" i="1"/>
  <c r="J45" i="1" s="1"/>
  <c r="J41" i="1"/>
  <c r="J4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<sst xmlns="http://schemas.openxmlformats.org/spreadsheetml/2006/main" count="2467" uniqueCount="682">
  <si>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</si>
  <si>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</si>
  <si>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</si>
  <si>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</si>
  <si>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</si>
  <si>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</si>
  <si>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</si>
  <si>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</si>
  <si>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</si>
  <si>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</si>
  <si>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</si>
  <si>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</si>
  <si>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</si>
  <si>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</si>
  <si>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</si>
  <si>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</si>
  <si>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</si>
  <si>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</si>
  <si>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</si>
  <si>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</si>
  <si>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</si>
  <si>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</si>
  <si>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</si>
  <si>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</si>
  <si>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</si>
  <si>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</si>
  <si>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</si>
  <si>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</si>
  <si>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</si>
  <si>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</si>
  <si>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</si>
  <si>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</si>
  <si>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</si>
  <si>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</si>
  <si>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</si>
  <si>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</si>
  <si>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</si>
  <si>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</si>
  <si>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</si>
  <si>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</si>
  <si>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</si>
  <si>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</si>
  <si>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</si>
  <si>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 19-203</t>
  </si>
  <si>
    <t>Oprava skleníku Botanické zahrady MU</t>
  </si>
  <si>
    <t>Stavba</t>
  </si>
  <si>
    <t>-</t>
  </si>
  <si>
    <t>PD skleník č.1 - elektro</t>
  </si>
  <si>
    <t>PD skleník č.1 - oprava pláště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</si>
  <si>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</si>
  <si>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</si>
  <si>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</si>
  <si>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</si>
  <si>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</si>
  <si>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</si>
  <si>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</si>
  <si>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</si>
  <si>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</si>
  <si>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</si>
  <si>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62</t>
  </si>
  <si>
    <t>Úpravy povrchů vnější</t>
  </si>
  <si>
    <t>93</t>
  </si>
  <si>
    <t>Dokončovací práce inženýrskách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</si>
  <si>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</si>
  <si>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</si>
  <si>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</si>
  <si>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</si>
  <si>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</si>
  <si>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</si>
  <si>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</si>
  <si>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</si>
  <si>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</si>
  <si>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</si>
  <si>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</si>
  <si>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</si>
  <si>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728</t>
  </si>
  <si>
    <t>Vzduchotechnika</t>
  </si>
  <si>
    <t>764</t>
  </si>
  <si>
    <t>Konstrukce klempířské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</si>
  <si>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</si>
  <si>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</si>
  <si>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</si>
  <si>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</si>
  <si>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</si>
  <si>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</si>
  <si>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783</t>
  </si>
  <si>
    <t>Nátěry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</si>
  <si>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</si>
  <si>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</si>
  <si>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</si>
  <si>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</si>
  <si>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</si>
  <si>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</si>
  <si>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</si>
  <si>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</si>
  <si>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</si>
  <si>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</si>
  <si>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</si>
  <si>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</si>
  <si>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</si>
  <si>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</si>
  <si>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</si>
  <si>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</si>
  <si>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</si>
  <si>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</si>
  <si>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</si>
  <si>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</si>
  <si>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</si>
  <si>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</si>
  <si>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</si>
  <si>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</si>
  <si>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</si>
  <si>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</si>
  <si>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</si>
  <si>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</si>
  <si>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</si>
  <si>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</si>
  <si>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</si>
  <si>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</si>
  <si>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</si>
  <si>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</si>
  <si>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</si>
  <si>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</si>
  <si>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210000000R0X</t>
  </si>
  <si>
    <t>D+M části elektro vč. demontáží a revizídle specifikace</t>
  </si>
  <si>
    <t>kpl</t>
  </si>
  <si>
    <t>Vlastní</t>
  </si>
  <si>
    <t>Indiv</t>
  </si>
  <si>
    <t>Práce</t>
  </si>
  <si>
    <t>POL1_</t>
  </si>
  <si>
    <t>SUM</t>
  </si>
  <si>
    <t>Poznámky uchazeče k zadání</t>
  </si>
  <si>
    <t>POPUZIV</t>
  </si>
  <si>
    <t>END</t>
  </si>
  <si>
    <t>9360021020XX</t>
  </si>
  <si>
    <t>Revize uzemněnní a LPS vstupní revize hromosvodné soustavy</t>
  </si>
  <si>
    <t>9360021020XY</t>
  </si>
  <si>
    <t>Revize uzemněnní a LPS předávací revize hromosvodné soustavy</t>
  </si>
  <si>
    <t>POL1_1</t>
  </si>
  <si>
    <t>184807111R00</t>
  </si>
  <si>
    <t>Ochrana stromu bedněním - zřízení</t>
  </si>
  <si>
    <t>m2</t>
  </si>
  <si>
    <t>RTS 19/ I</t>
  </si>
  <si>
    <t>2,5*2*4</t>
  </si>
  <si>
    <t>VV</t>
  </si>
  <si>
    <t>184807112R00</t>
  </si>
  <si>
    <t>Ochrana stromu bedněním - odstranění</t>
  </si>
  <si>
    <t>Odkaz na mn. položky pořadí 3 : 20,00000</t>
  </si>
  <si>
    <t>941955001R00</t>
  </si>
  <si>
    <t>Lešení lehké pomocné, výška podlahy do 1,2 m</t>
  </si>
  <si>
    <t>22*1,2</t>
  </si>
  <si>
    <t>941955002R00</t>
  </si>
  <si>
    <t>Lešení lehké pomocné, výška podlahy do 1,9 m</t>
  </si>
  <si>
    <t>9*1,9</t>
  </si>
  <si>
    <t>2*1,9*22</t>
  </si>
  <si>
    <t>941955004R00</t>
  </si>
  <si>
    <t>Lešení lehké pomocné, výška podlahy do 3,5 m</t>
  </si>
  <si>
    <t>3,5*4*2</t>
  </si>
  <si>
    <t>944944101R00</t>
  </si>
  <si>
    <t>Montáž záchytné plachty a ochrana interiéru</t>
  </si>
  <si>
    <t>Odkaz na mn. položky pořadí 12 : 312,87000</t>
  </si>
  <si>
    <t>946941106RT1</t>
  </si>
  <si>
    <t>Montáž pojízdných Alu věží  2,5 x 0,85 m pracovní výška 4,2 m</t>
  </si>
  <si>
    <t>sada</t>
  </si>
  <si>
    <t>619991011U0X</t>
  </si>
  <si>
    <t>Dočasné zakrytí konstrukcí fólie+páska+hranoly</t>
  </si>
  <si>
    <t>Vlastní CÚ</t>
  </si>
  <si>
    <t>12,5*22</t>
  </si>
  <si>
    <t>7990001010X</t>
  </si>
  <si>
    <t>Zabezpečovací pochůzí plochy kolem střechy, říms nad konstrukcí OK, dřev.desky</t>
  </si>
  <si>
    <t>Kalkul</t>
  </si>
  <si>
    <t>22*2,5</t>
  </si>
  <si>
    <t>952901110R0X</t>
  </si>
  <si>
    <t>Čištění mytím ploch oken a dveří</t>
  </si>
  <si>
    <t>Odkaz na mn. položky pořadí 54 : 85,12000</t>
  </si>
  <si>
    <t>Odkaz na mn. položky pořadí 68 : 91,62000</t>
  </si>
  <si>
    <t>Odkaz na mn. položky pořadí 55 : 136,13000</t>
  </si>
  <si>
    <t>283231415R</t>
  </si>
  <si>
    <t>Fólie ochranná</t>
  </si>
  <si>
    <t>SPCM</t>
  </si>
  <si>
    <t>Specifikace</t>
  </si>
  <si>
    <t>POL3_</t>
  </si>
  <si>
    <t>Odkaz na mn. položky pořadí 14 : 80,00000</t>
  </si>
  <si>
    <t>67390526R</t>
  </si>
  <si>
    <t>Textilie ochranná 300 g/m2 ochrana ploch kolem budovy</t>
  </si>
  <si>
    <t>2,5*(22+10)</t>
  </si>
  <si>
    <t>999281108R00</t>
  </si>
  <si>
    <t>Přesun hmot pro opravy a údržbu do výšky 12 m</t>
  </si>
  <si>
    <t>t</t>
  </si>
  <si>
    <t>Přesun hmot</t>
  </si>
  <si>
    <t>POL7_</t>
  </si>
  <si>
    <t>952902110R00</t>
  </si>
  <si>
    <t>Čištění zametáním</t>
  </si>
  <si>
    <t>Z1 : 1,3*22</t>
  </si>
  <si>
    <t>712300841RT2</t>
  </si>
  <si>
    <t>Odstranění mechu ze střech plochých do 10° silně znečištěné plochy</t>
  </si>
  <si>
    <t>Odkaz na mn. položky pořadí 16 : 28,60000</t>
  </si>
  <si>
    <t>712331101RZ1</t>
  </si>
  <si>
    <t>Povlaková krytina střech do 10°,podkladní vrstva geotextilie 1 vrstva - včetně dodávky</t>
  </si>
  <si>
    <t>Odkaz na mn. položky pořadí 19 : 11,00000</t>
  </si>
  <si>
    <t>712371801RZ4</t>
  </si>
  <si>
    <t>Povlaková krytina střech do 10°, fólií PVC 1 vrstva - včetně dod. tl.1,5mm</t>
  </si>
  <si>
    <t>Z1 : 22*0,5</t>
  </si>
  <si>
    <t>712400831R00</t>
  </si>
  <si>
    <t>Odstranění živičné krytiny střech do 30° 1vrstvé</t>
  </si>
  <si>
    <t>Z1 : 22*0,2</t>
  </si>
  <si>
    <t>712321332RZX</t>
  </si>
  <si>
    <t xml:space="preserve">Přetření spojů a slepení přesahů </t>
  </si>
  <si>
    <t xml:space="preserve">m     </t>
  </si>
  <si>
    <t>Z1 : 22</t>
  </si>
  <si>
    <t>28348145RX</t>
  </si>
  <si>
    <t>Prostup pro s olemováním folií do DN200</t>
  </si>
  <si>
    <t>kus</t>
  </si>
  <si>
    <t>sloup : 8</t>
  </si>
  <si>
    <t>998712103R00</t>
  </si>
  <si>
    <t>Přesun hmot pro povlakové krytiny, výšky do 24 m</t>
  </si>
  <si>
    <t>728314112R00</t>
  </si>
  <si>
    <t>Montáž protidešť. žaluzie čtyřhranné do 0,3 m2</t>
  </si>
  <si>
    <t>Odkaz na mn. položky pořadí 26 : 4,00000</t>
  </si>
  <si>
    <t>210290752R00</t>
  </si>
  <si>
    <t>Montáž ventilátoru</t>
  </si>
  <si>
    <t>731310812R0X</t>
  </si>
  <si>
    <t>Demontáž ventilátoru vč. příslišenství a venkovní žaluzie</t>
  </si>
  <si>
    <t>Odkaz na mn. položky pořadí 27 : 2,00000</t>
  </si>
  <si>
    <t>Odkaz na mn. položky pořadí 28 : 2,00000</t>
  </si>
  <si>
    <t>42912162R</t>
  </si>
  <si>
    <t>Ventilátor axiální 315, IP65 dle spec.</t>
  </si>
  <si>
    <t>26 : 2</t>
  </si>
  <si>
    <t>42912176R</t>
  </si>
  <si>
    <t>Ventilátor axiální 450, IP65 dle spec.</t>
  </si>
  <si>
    <t>25 : 2</t>
  </si>
  <si>
    <t>4295330117R</t>
  </si>
  <si>
    <t>Žaluzie protidešťová 315x315 samotížná dle spec.</t>
  </si>
  <si>
    <t>4295330128R</t>
  </si>
  <si>
    <t>Žaluzie protidešťová 450x450 samotížná dle spec.</t>
  </si>
  <si>
    <t>998728101R00</t>
  </si>
  <si>
    <t>Přesun hmot pro vzduchotechniku, výšky do 6 m</t>
  </si>
  <si>
    <t>763611121RT6</t>
  </si>
  <si>
    <t>M.bednění střech z desek do tl.18 mm,sraz,sponky vč. dodávky desky OSB 3N tl. 15 mm</t>
  </si>
  <si>
    <t>Odkaz na mn. položky pořadí 44 : 10,20000</t>
  </si>
  <si>
    <t>764259614R00</t>
  </si>
  <si>
    <t>Kotlík závěsný TiZn půlkulatý, 330/80 mm</t>
  </si>
  <si>
    <t>Z5 : 2</t>
  </si>
  <si>
    <t>764511670R00</t>
  </si>
  <si>
    <t>Oplechování okap plechem TiZn , rš. 500 mm</t>
  </si>
  <si>
    <t>m</t>
  </si>
  <si>
    <t>Z2 : 22,1</t>
  </si>
  <si>
    <t>764522610RT3</t>
  </si>
  <si>
    <t>Oplechování říms a žlabů TiZn, do rš.1000 mm kotvení</t>
  </si>
  <si>
    <t>Z4 : 8,5</t>
  </si>
  <si>
    <t>764551604R00</t>
  </si>
  <si>
    <t>Svod z Ti Zn, kruhový, D 120 mm</t>
  </si>
  <si>
    <t>Z5 : 3*2</t>
  </si>
  <si>
    <t>764551614R00</t>
  </si>
  <si>
    <t>Koleno z Ti Zn  72°, kruhové, D 120 mm</t>
  </si>
  <si>
    <t>Z5 : 4*3</t>
  </si>
  <si>
    <t>764291410R00</t>
  </si>
  <si>
    <t>Dilatační lišta z Ti Zn plechu, rš 120 mm</t>
  </si>
  <si>
    <t>Z4 : 8,5*2</t>
  </si>
  <si>
    <t>764510495R00</t>
  </si>
  <si>
    <t>Montáž - okapnice  spoj mat. nýtování</t>
  </si>
  <si>
    <t>Z1 : 22,1</t>
  </si>
  <si>
    <t>764541410R00</t>
  </si>
  <si>
    <t>chrlič z Ti-Zn,D do 50 mm,délka do 500mm</t>
  </si>
  <si>
    <t>Z4 : 2</t>
  </si>
  <si>
    <t>764321850R00</t>
  </si>
  <si>
    <t>Demontáž oplechování říms, rš 900 mm, do 30°</t>
  </si>
  <si>
    <t>Z1 : 8,5</t>
  </si>
  <si>
    <t>764352811R00</t>
  </si>
  <si>
    <t>Demontáž žlabů půlkruh. rovných, rš 330 mm, do 45°</t>
  </si>
  <si>
    <t>764410850R00</t>
  </si>
  <si>
    <t>Demontáž oplechování parapetů,rš od 100 do 330 mm</t>
  </si>
  <si>
    <t>Z3 : 22,1</t>
  </si>
  <si>
    <t>765901185R00</t>
  </si>
  <si>
    <t>Fólie podstřešní vodotěsná drenážní</t>
  </si>
  <si>
    <t>Z4 : 8,5*1,2</t>
  </si>
  <si>
    <t>764252410RAB</t>
  </si>
  <si>
    <t>Žlab z TiZn plechu podokapní půlkruhový rš 330 mm</t>
  </si>
  <si>
    <t>Agregovaná položka</t>
  </si>
  <si>
    <t>POL2_</t>
  </si>
  <si>
    <t>Odkaz na mn. položky pořadí 42 : 22,10000</t>
  </si>
  <si>
    <t>28355232R</t>
  </si>
  <si>
    <t>Páska těsnicí šedá</t>
  </si>
  <si>
    <t>Odkaz na mn. položky pořadí 43 : 44,20000</t>
  </si>
  <si>
    <t>55326104R</t>
  </si>
  <si>
    <t>Poplast plech  okapnice rš = 200 mm l = 2 m</t>
  </si>
  <si>
    <t>Z1 : 12</t>
  </si>
  <si>
    <t>998764102R00</t>
  </si>
  <si>
    <t>Přesun hmot pro klempířské konstr., výšky do 12 m</t>
  </si>
  <si>
    <t>767995101R00</t>
  </si>
  <si>
    <t>Výroba a montáž kov. atypických konstr. do 5 kg</t>
  </si>
  <si>
    <t>kg</t>
  </si>
  <si>
    <t>Odkaz na mn. položky pořadí 50 : 176,00000</t>
  </si>
  <si>
    <t>55399999R</t>
  </si>
  <si>
    <t>Ocelové výrobky - kotvy a spojky-atypické prvky</t>
  </si>
  <si>
    <t>998767101R00</t>
  </si>
  <si>
    <t>Přesun hmot pro zámečnické konstr., výšky do 6 m</t>
  </si>
  <si>
    <t>765375118R00</t>
  </si>
  <si>
    <t>Montáž desky polykarbonátové komůrové, na ocel rám deska dle spec.</t>
  </si>
  <si>
    <t>787101821R00</t>
  </si>
  <si>
    <t>Přípl.za konstr.s Al-lištami jednstrannými,stěny</t>
  </si>
  <si>
    <t>787300801R00</t>
  </si>
  <si>
    <t>Vysklívání konstrukcí tmelených stěl s Al lištami polykarbonát</t>
  </si>
  <si>
    <t>10 : (0,4*1)*1</t>
  </si>
  <si>
    <t>11 : (0,7*1,3)*1</t>
  </si>
  <si>
    <t>12 : (1*1,3)*12</t>
  </si>
  <si>
    <t>13 : (0,9*1,3)*3</t>
  </si>
  <si>
    <t>14 : (0,9*0,6)*2</t>
  </si>
  <si>
    <t>15 : (1,3*0,6)*2</t>
  </si>
  <si>
    <t>16 : (1,4*1,5)*2</t>
  </si>
  <si>
    <t>17 : (1,4*16)*2</t>
  </si>
  <si>
    <t>18 : (1,1*1,7)*2</t>
  </si>
  <si>
    <t>19 : (1*1,3)*1</t>
  </si>
  <si>
    <t>20 : (0,6*1,3)*1</t>
  </si>
  <si>
    <t>21 : (1,1*1)*2</t>
  </si>
  <si>
    <t>22 : (1,4*1)*2</t>
  </si>
  <si>
    <t>23 : (1,4*0,8)*2</t>
  </si>
  <si>
    <t>787300803R00</t>
  </si>
  <si>
    <t>Vysklívání střešních konstrukcí netmelených polykarbonát</t>
  </si>
  <si>
    <t>05 : (1*5,2)*16</t>
  </si>
  <si>
    <t>06 : (1*2,95)*8</t>
  </si>
  <si>
    <t>07 : (1*2,15)*8</t>
  </si>
  <si>
    <t>08 : (1*0,6)*18</t>
  </si>
  <si>
    <t>09 : (0,7*1,9)*1</t>
  </si>
  <si>
    <t>787692311R00</t>
  </si>
  <si>
    <t>Zasklívání, Al lišty</t>
  </si>
  <si>
    <t>787692512R00</t>
  </si>
  <si>
    <t>Zasklívání desek, těsnění, pro polykarbonát</t>
  </si>
  <si>
    <t>Odkaz na mn. položky pořadí 52 : 221,25000</t>
  </si>
  <si>
    <t>28355231R</t>
  </si>
  <si>
    <t xml:space="preserve">Páska těsnicí </t>
  </si>
  <si>
    <t>05 : (5,2)*16*2+16*2</t>
  </si>
  <si>
    <t>06 : (2,95)*8*2+8*2</t>
  </si>
  <si>
    <t>07 : (2,15)*8*2+8*2</t>
  </si>
  <si>
    <t>08 : (0,6)*18*2+18*2</t>
  </si>
  <si>
    <t>09 : (1,9)*1*2+1*2</t>
  </si>
  <si>
    <t>28355490RX</t>
  </si>
  <si>
    <t>Páska podkladní plastová 5-15x30 mm černá</t>
  </si>
  <si>
    <t>05 : (5,2)*4</t>
  </si>
  <si>
    <t>998787102R00</t>
  </si>
  <si>
    <t>Přesun hmot pro zasklívání, výšky do 12 m</t>
  </si>
  <si>
    <t>979990191R00</t>
  </si>
  <si>
    <t>Poplatek za skládku suti - plastové výrobky</t>
  </si>
  <si>
    <t>Přesun suti</t>
  </si>
  <si>
    <t>POL8_</t>
  </si>
  <si>
    <t>783103811R00</t>
  </si>
  <si>
    <t>Odstranění nátěrů z ocel.konstrukcí oškrábáním</t>
  </si>
  <si>
    <t>kr : 0,25*21*9</t>
  </si>
  <si>
    <t>vaz : 0,25*12,5*22</t>
  </si>
  <si>
    <t>če : 3,5*4</t>
  </si>
  <si>
    <t>če : 1,8*4</t>
  </si>
  <si>
    <t>sl : 0,5*8*(12,8+2,5)</t>
  </si>
  <si>
    <t>ok : 0,05*5*(10+12+21)</t>
  </si>
  <si>
    <t>stě : 0,1*6*22</t>
  </si>
  <si>
    <t>oo : 0,3*6*8</t>
  </si>
  <si>
    <t>Koeficient: 0,35</t>
  </si>
  <si>
    <t>783108812R00</t>
  </si>
  <si>
    <t>Tryskání minerál. materiálem, stupeň očištění Sa 2</t>
  </si>
  <si>
    <t>Odkaz na mn. položky pořadí 62 : 319,61250*0,3</t>
  </si>
  <si>
    <t>783201811R00</t>
  </si>
  <si>
    <t>Odstranění nátěrů z kovových konstrukcí oškrábáním dočištění</t>
  </si>
  <si>
    <t>Odkaz na mn. položky pořadí 62 : 319,61250</t>
  </si>
  <si>
    <t>783251017R00</t>
  </si>
  <si>
    <t>Nátěr epoxidový kovových konstrukcí  živ: H (15)</t>
  </si>
  <si>
    <t xml:space="preserve">základní : </t>
  </si>
  <si>
    <t>Koeficient: 1</t>
  </si>
  <si>
    <t>783903812R00</t>
  </si>
  <si>
    <t>Odmaštění saponáty</t>
  </si>
  <si>
    <t>783904811R0X</t>
  </si>
  <si>
    <t>Tmelení kovových konstrukcí</t>
  </si>
  <si>
    <t>787600802R00</t>
  </si>
  <si>
    <t>Vysklívání oken skla plochého o ploše do 3 m2</t>
  </si>
  <si>
    <t>01 : (1*1,1)*60</t>
  </si>
  <si>
    <t>02 : ((1*1,1)*2)*6</t>
  </si>
  <si>
    <t>03 : (0,9*0,4)*2</t>
  </si>
  <si>
    <t>04 : (1*1,3)*9</t>
  </si>
  <si>
    <t>787601821R00</t>
  </si>
  <si>
    <t>Vysklívání okna,příplatek za  Al lišty jednstranné</t>
  </si>
  <si>
    <t>787692511R00</t>
  </si>
  <si>
    <t>Zasklívání oken, těsnění,pro bezpečnostní sklo</t>
  </si>
  <si>
    <t>787693311RT1</t>
  </si>
  <si>
    <t>Zasklívání oken,na OK, izol.dvojsklo pl.do 1 m2 sklem bezpečnostním</t>
  </si>
  <si>
    <t>979990163R00</t>
  </si>
  <si>
    <t>Poplatek za skládku suti - plast+sklo</t>
  </si>
  <si>
    <t>979086112R00</t>
  </si>
  <si>
    <t>Nakládání nebo překládání suti a vybouraných hmot</t>
  </si>
  <si>
    <t>979017111R00</t>
  </si>
  <si>
    <t>Svislé přemístění suti nošením na H do 3,5 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</si>
  <si>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</si>
  <si>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</si>
  <si>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</si>
  <si>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</si>
  <si>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</si>
  <si>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</si>
  <si>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</si>
  <si>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</si>
  <si>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</si>
  <si>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</si>
  <si>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</si>
  <si>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</si>
  <si>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</si>
  <si>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</si>
  <si>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</si>
  <si>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POL99_1</t>
  </si>
  <si>
    <t>005211010R</t>
  </si>
  <si>
    <t>Předání a převzetí staveniště</t>
  </si>
  <si>
    <t>POL99_8</t>
  </si>
  <si>
    <t>005211030R</t>
  </si>
  <si>
    <t>Dočasná bezpečnostní opatření a značení</t>
  </si>
  <si>
    <t>005211080R</t>
  </si>
  <si>
    <t xml:space="preserve">Bezpečnostní a hygienická opatření na staveništi </t>
  </si>
  <si>
    <t>005241010R</t>
  </si>
  <si>
    <t>Dokumentace skutečného provedení a výrobní dokumentace</t>
  </si>
  <si>
    <t>342263998R00</t>
  </si>
  <si>
    <t xml:space="preserve">Příplatek k příčce sádrokart. za plochu </t>
  </si>
  <si>
    <t>Odkaz na mn. položky pořadí 2 : 12,31000</t>
  </si>
  <si>
    <t>342262641RT1</t>
  </si>
  <si>
    <t>Předsazená stěna 1x cem. deskal 12,5 mm, bez izolace</t>
  </si>
  <si>
    <t>RTS 18/ I</t>
  </si>
  <si>
    <t>30 : 1,5*0,2</t>
  </si>
  <si>
    <t>12,8*0,2</t>
  </si>
  <si>
    <t>9,4*0,5</t>
  </si>
  <si>
    <t>3,0*0,7*2</t>
  </si>
  <si>
    <t>(0,8+0,3)*0,25*2</t>
  </si>
  <si>
    <t>342263997R0X</t>
  </si>
  <si>
    <t>Příplatek za vyrovnávací konstrukci roštu</t>
  </si>
  <si>
    <t>283424192RX</t>
  </si>
  <si>
    <t>Profil ukončovací</t>
  </si>
  <si>
    <t>30 : 1,5</t>
  </si>
  <si>
    <t>12,8</t>
  </si>
  <si>
    <t>9,4</t>
  </si>
  <si>
    <t>3,0*2</t>
  </si>
  <si>
    <t>(0,8+0,3)*2</t>
  </si>
  <si>
    <t xml:space="preserve">Koeficient: </t>
  </si>
  <si>
    <t>767425143R00</t>
  </si>
  <si>
    <t>Perforace ukončení úprava desek</t>
  </si>
  <si>
    <t>31 : 1,5</t>
  </si>
  <si>
    <t>0,8*2</t>
  </si>
  <si>
    <t>32 : 0,8*2</t>
  </si>
  <si>
    <t>0,35</t>
  </si>
  <si>
    <t>767427418R00</t>
  </si>
  <si>
    <t>Příplatek za formátování desek HPL,uchycení nevid.</t>
  </si>
  <si>
    <t>Odkaz na mn. položky pořadí 7 : 11,78250</t>
  </si>
  <si>
    <t>782611325RT1X</t>
  </si>
  <si>
    <t>Obklad parapetů deskami HPL, hliník podklad profily pouze montáž - obklad ve specifikaci</t>
  </si>
  <si>
    <t>31 : 1,5*0,35</t>
  </si>
  <si>
    <t>12,8*0,35</t>
  </si>
  <si>
    <t>9,4*0,35</t>
  </si>
  <si>
    <t>3,0*0,35*2</t>
  </si>
  <si>
    <t>0,8*0,35*2</t>
  </si>
  <si>
    <t>32 : 0,65*0,35</t>
  </si>
  <si>
    <t>2*1,0*0,3</t>
  </si>
  <si>
    <t>60756059R</t>
  </si>
  <si>
    <t>Deska HPL tl. 10 mm  dekor fasádní</t>
  </si>
  <si>
    <t>prořez : 0,2</t>
  </si>
  <si>
    <t>622412223RT2</t>
  </si>
  <si>
    <t>Nátěr stěn vnějších slož.3-4,  odstín</t>
  </si>
  <si>
    <t>35 : 0,7*2,5</t>
  </si>
  <si>
    <t>622474313RT1</t>
  </si>
  <si>
    <t>Omítka vnější silikonová slož.1-2,stěrka,penetr.,silikon.omítka</t>
  </si>
  <si>
    <t>711404101R00</t>
  </si>
  <si>
    <t>Výztužná stěrka s armovací tkaninou</t>
  </si>
  <si>
    <t>614471713R00</t>
  </si>
  <si>
    <t>Vyspravení beton. konstrukcí cem. maltou tl. 30 mm</t>
  </si>
  <si>
    <t>OO : 9,8</t>
  </si>
  <si>
    <t>614471715R00</t>
  </si>
  <si>
    <t>Vyspravení beton. konstrukcí - adhézní můstek</t>
  </si>
  <si>
    <t>Odkaz na mn. položky pořadí 27 : 26,61250</t>
  </si>
  <si>
    <t>622412224R00</t>
  </si>
  <si>
    <t>Nátěr stěn vnějších,hydrofob</t>
  </si>
  <si>
    <t>632477125R00</t>
  </si>
  <si>
    <t>Reprofil.polymercement.maltou,tl.do20 mm+penetrace</t>
  </si>
  <si>
    <t>632479122R00</t>
  </si>
  <si>
    <t>Reprofi.jemná malta tl.do 5mm</t>
  </si>
  <si>
    <t>Odkaz na mn. položky pořadí 18 : 46,50000</t>
  </si>
  <si>
    <t>(22+9)*1,5</t>
  </si>
  <si>
    <t>952901111R00</t>
  </si>
  <si>
    <t>Vyčištění budov o výšce podlaží do 4 m</t>
  </si>
  <si>
    <t>216904112R00</t>
  </si>
  <si>
    <t>Očištění tlakovou vodou zdiva stěn a rubu kleneb</t>
  </si>
  <si>
    <t>622904121R00</t>
  </si>
  <si>
    <t>Ruční čištění ocelovým kartáčem škrabkou</t>
  </si>
  <si>
    <t>919735122R00</t>
  </si>
  <si>
    <t>Řezání stávajícího obkladu</t>
  </si>
  <si>
    <t>3,0</t>
  </si>
  <si>
    <t>(0,8+0,3)</t>
  </si>
  <si>
    <t>961055111R00</t>
  </si>
  <si>
    <t>Bourání základů železobetonových</t>
  </si>
  <si>
    <t>m3</t>
  </si>
  <si>
    <t>33 : 1,9*0,3*0,1</t>
  </si>
  <si>
    <t>965081712RT1</t>
  </si>
  <si>
    <t>Bourání dlažeb a obkladů keramických tl.10 mm ručně, dlaždice keramické</t>
  </si>
  <si>
    <t>970251250R00</t>
  </si>
  <si>
    <t>Řezání železobetonu hl. řezu 250 mm</t>
  </si>
  <si>
    <t>34 : 0,25*2</t>
  </si>
  <si>
    <t>971042441R00</t>
  </si>
  <si>
    <t>Vybourání  zdi betonové pl. 0,25 m2, tl.30cm</t>
  </si>
  <si>
    <t>34 : 2</t>
  </si>
  <si>
    <t>93857    OA0</t>
  </si>
  <si>
    <t>BROUŠENÍ BETON KONSTR</t>
  </si>
  <si>
    <t>36 : 0,7*3,6</t>
  </si>
  <si>
    <t>999281105R00</t>
  </si>
  <si>
    <t>Přesun hmot pro opravy a údržbu do výšky 6 m</t>
  </si>
  <si>
    <t>713582113R00</t>
  </si>
  <si>
    <t>Revizní dvířka LPS, nerez ,300x300 mm</t>
  </si>
  <si>
    <t>30,31 : 2*(22+9)</t>
  </si>
  <si>
    <t>776981114RUX</t>
  </si>
  <si>
    <t>Lišta hliníková rohová, 30x30 vč. kotvení a konzol</t>
  </si>
  <si>
    <t>30 : 0,3*4</t>
  </si>
  <si>
    <t>745804OA0X</t>
  </si>
  <si>
    <t>Zarážka dveří FeZn L-profil kotvený</t>
  </si>
  <si>
    <t>KUS</t>
  </si>
  <si>
    <t>EXP 18</t>
  </si>
  <si>
    <t>2</t>
  </si>
  <si>
    <t>Odkaz na mn. položky pořadí 29 : 62,00000</t>
  </si>
  <si>
    <t>632411140R00</t>
  </si>
  <si>
    <t>Potěr cementový, ruční zpracování, tl. 40 mm</t>
  </si>
  <si>
    <t>33 : 2*0,3</t>
  </si>
  <si>
    <t>632411150R00</t>
  </si>
  <si>
    <t>Odkaz na mn. položky pořadí 33 : 0,60000</t>
  </si>
  <si>
    <t>711212201R00</t>
  </si>
  <si>
    <t>Penetrace hloubková</t>
  </si>
  <si>
    <t>771120111R00</t>
  </si>
  <si>
    <t>Kladení dlaždic  do tmele, jedna řada</t>
  </si>
  <si>
    <t>33 : 2,0</t>
  </si>
  <si>
    <t>597642030R</t>
  </si>
  <si>
    <t>Dlažba matná 300x300x9 mm slinutá</t>
  </si>
  <si>
    <t>Koeficient: 0,1</t>
  </si>
  <si>
    <t>979011221R00</t>
  </si>
  <si>
    <t>Svislá doprava suti a vybour. hmot mezi úrovněmi podlaží -  nošením</t>
  </si>
  <si>
    <t>979990001R00</t>
  </si>
  <si>
    <t>Poplatek za skládku stavební suti</t>
  </si>
  <si>
    <t>Odkaz na mn. položky pořadí 2 : 74,42000</t>
  </si>
  <si>
    <t>30 : 11,3*1,2</t>
  </si>
  <si>
    <t>27,8*1,2</t>
  </si>
  <si>
    <t>(3,0*1,0)*5</t>
  </si>
  <si>
    <t>(3*0,9)*3</t>
  </si>
  <si>
    <t>(0,8+0,3)*0,5*8</t>
  </si>
  <si>
    <t>30 : 11,3</t>
  </si>
  <si>
    <t>27,8</t>
  </si>
  <si>
    <t>(3,0*2)*4</t>
  </si>
  <si>
    <t>(0,8+0,3)*4</t>
  </si>
  <si>
    <t>31 : 11,3</t>
  </si>
  <si>
    <t>22,8</t>
  </si>
  <si>
    <t>3,0*2*4</t>
  </si>
  <si>
    <t>0,8*2*4</t>
  </si>
  <si>
    <t>32 : 30,8*2</t>
  </si>
  <si>
    <t>0,35*3</t>
  </si>
  <si>
    <t>Odkaz na mn. položky pořadí 7 : 27,33250</t>
  </si>
  <si>
    <t>(27,8+11,3)*0,35</t>
  </si>
  <si>
    <t>(3,0*0,35*2)*4</t>
  </si>
  <si>
    <t>(0,8*0,35*2)*4</t>
  </si>
  <si>
    <t>32 : (0,65*0,35)*3</t>
  </si>
  <si>
    <t>(2*1,0*0,3)*3</t>
  </si>
  <si>
    <t>35 : 0,7*2,5*3</t>
  </si>
  <si>
    <t>OO : 11,5*6</t>
  </si>
  <si>
    <t>Odkaz na mn. položky pořadí 27 : 124,43250</t>
  </si>
  <si>
    <t>Odkaz na mn. položky pořadí 18 : 126,00000</t>
  </si>
  <si>
    <t>(29+15+40)*1,5</t>
  </si>
  <si>
    <t>33 : (1,9*0,3*0,1)*4</t>
  </si>
  <si>
    <t>34 : (0,5*2)*4</t>
  </si>
  <si>
    <t>34 : 2*4</t>
  </si>
  <si>
    <t>36 : 0,7*3,6*9</t>
  </si>
  <si>
    <t>713582113R0X</t>
  </si>
  <si>
    <t>Revizní dvířka zazděná, nerez ,300x300 mm patent klíč</t>
  </si>
  <si>
    <t>30,31 : 2*(22+9)*4</t>
  </si>
  <si>
    <t>30 : 0,5*8</t>
  </si>
  <si>
    <t>1,2*2</t>
  </si>
  <si>
    <t>2*4</t>
  </si>
  <si>
    <t>Odkaz na mn. položky pořadí 31 : 248,00000</t>
  </si>
  <si>
    <t>33 : (2*0,3)*4</t>
  </si>
  <si>
    <t>Odkaz na mn. položky pořadí 35 : 2,40000</t>
  </si>
  <si>
    <t>33 : 2,0*4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</si>
  <si>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</si>
  <si>
    <t>Botanická zahrada MU – skleník č.1</t>
  </si>
  <si>
    <t>D.1.2.</t>
  </si>
  <si>
    <t>Elektroinstalace</t>
  </si>
  <si>
    <t>..</t>
  </si>
  <si>
    <t>množství</t>
  </si>
  <si>
    <t>cena / MJ</t>
  </si>
  <si>
    <t>210101(R)</t>
  </si>
  <si>
    <t>DM-RO: Proudový chránič kombinovaný 16C-1N-0,03A</t>
  </si>
  <si>
    <t>210102(R)</t>
  </si>
  <si>
    <t>DM: LED reflektor ozn.“A“, 20W, 2000lm, 230V, IP65</t>
  </si>
  <si>
    <t>ks</t>
  </si>
  <si>
    <t>210103(R)</t>
  </si>
  <si>
    <t>DM: Svítidlo zářivkové ozn.“B“, ABS, EP, 2x18W, 230V, IP65</t>
  </si>
  <si>
    <t>210104(R)</t>
  </si>
  <si>
    <t>DM: Zářivková trubice 18W</t>
  </si>
  <si>
    <t>210105(R)</t>
  </si>
  <si>
    <t>DM: Autonomní nouzové svítidlo ozn.“N“, 1h, 230V, IP65</t>
  </si>
  <si>
    <t>210106(R)</t>
  </si>
  <si>
    <t>DM: Lineární pohon, 175W, 230V, IP55, vč. příslušenství</t>
  </si>
  <si>
    <t>210107(R)</t>
  </si>
  <si>
    <t>DM: Regulátor otáček pro ventilátory REV 1,5 A</t>
  </si>
  <si>
    <t>210108(R)</t>
  </si>
  <si>
    <t>DM: Reproduktor do vlhka, 40W</t>
  </si>
  <si>
    <t>pár</t>
  </si>
  <si>
    <t>210203(R)</t>
  </si>
  <si>
    <t>DM: Kabel CYKY-J 3x2,5mm2</t>
  </si>
  <si>
    <t>210204(R)</t>
  </si>
  <si>
    <t>DM: Kabel CYKY-J 7x1,5mm2</t>
  </si>
  <si>
    <t>210205(R)</t>
  </si>
  <si>
    <t>DM: Kabel CYKY-J 5x1,5mm2</t>
  </si>
  <si>
    <t>210206(R)</t>
  </si>
  <si>
    <t>DM: Kabel CYKY-J 3x1,5mm2</t>
  </si>
  <si>
    <t>210207(R)</t>
  </si>
  <si>
    <t>DM: Repro kabel SCY 2x1,5mm2</t>
  </si>
  <si>
    <t>210208(R)</t>
  </si>
  <si>
    <t>DM: Vodič CY 10 mm2  zelenožlutý</t>
  </si>
  <si>
    <t>210209(R)</t>
  </si>
  <si>
    <t>DM: Vodič CY 6 mm2  zelenožlutý</t>
  </si>
  <si>
    <t>210210(R)</t>
  </si>
  <si>
    <t>DM: Štítek popisovací</t>
  </si>
  <si>
    <t>210211(R)</t>
  </si>
  <si>
    <t>DM: Pásková příchytka plast.</t>
  </si>
  <si>
    <t>210212(R)</t>
  </si>
  <si>
    <t xml:space="preserve">DM: Žlab pozink 100/125 </t>
  </si>
  <si>
    <t>210213(R)</t>
  </si>
  <si>
    <t>DM: Víko žlabu pozink 125</t>
  </si>
  <si>
    <t>210214(R)</t>
  </si>
  <si>
    <t>DM: Spojovací materiál, nosníky a příslušenství pro žlaby</t>
  </si>
  <si>
    <t>210215(R)</t>
  </si>
  <si>
    <t>DM: Trubka ohebná plast. 16, UV stabilní</t>
  </si>
  <si>
    <t>210216(R)</t>
  </si>
  <si>
    <t>DM: Trubka ohebná plast. 20, UV stabilní</t>
  </si>
  <si>
    <t>210217(R)</t>
  </si>
  <si>
    <t>DM: Trubka ohebná plast. 25, UV stabilní</t>
  </si>
  <si>
    <t>210218(R)</t>
  </si>
  <si>
    <t>DM: Trubka ohebná plast. 32, UV stabilní</t>
  </si>
  <si>
    <t>210219(R)</t>
  </si>
  <si>
    <t>DM: Trubka z PVC fí20 vč.příchytek, UV stabilní</t>
  </si>
  <si>
    <t>210220(R)</t>
  </si>
  <si>
    <t>DM: Trubka z PVC fí25 vč.příchytek, UV stabilní</t>
  </si>
  <si>
    <t>210221(R)</t>
  </si>
  <si>
    <t>DM: Trubka z PVC fí32 vč.příchytek, UV stabilní</t>
  </si>
  <si>
    <t>210222(R)</t>
  </si>
  <si>
    <t>DM: Hmoždinky natlouk.6x40</t>
  </si>
  <si>
    <t>210223(R)</t>
  </si>
  <si>
    <t>DM: Hmoždinky klasika fí 8mm</t>
  </si>
  <si>
    <t>210224(R)</t>
  </si>
  <si>
    <t>DM: Krabice instalační 5P, IP67</t>
  </si>
  <si>
    <t>210225(R)</t>
  </si>
  <si>
    <t>DM: Spínač nástěnný jednopól. ř.6(1), 10A, 230V, IP44</t>
  </si>
  <si>
    <t>210226(R)</t>
  </si>
  <si>
    <t>DM: Zásuvka 1.fáz. s víčkem, nástěnná,16A, IP44</t>
  </si>
  <si>
    <t>210227(R)</t>
  </si>
  <si>
    <t>DM: Drobný montážní materiál</t>
  </si>
  <si>
    <t>210228(R)</t>
  </si>
  <si>
    <t>DM: Svorka univerzální SU</t>
  </si>
  <si>
    <t>210229(R)</t>
  </si>
  <si>
    <t>DM: Svorka připojovací SP1</t>
  </si>
  <si>
    <t>210230(R)</t>
  </si>
  <si>
    <t>DM: Svorka na potrubí s nerez páskem</t>
  </si>
  <si>
    <t>210231(R)</t>
  </si>
  <si>
    <t>DM: Úhelník, pásek pozinkovaný na nosné konstrukce</t>
  </si>
  <si>
    <t>210232(R)</t>
  </si>
  <si>
    <t xml:space="preserve">DM: Antikorozní ochrana </t>
  </si>
  <si>
    <t>210501(R)</t>
  </si>
  <si>
    <t>DM: Montážní práce v položkách dodávek</t>
  </si>
  <si>
    <t>210502(R)</t>
  </si>
  <si>
    <t>DM: Demontáže</t>
  </si>
  <si>
    <t>hod</t>
  </si>
  <si>
    <t>210503(R)</t>
  </si>
  <si>
    <t>TECH: Zapojení prvků VZT</t>
  </si>
  <si>
    <t>210504(R)</t>
  </si>
  <si>
    <t>DM-RO: Úpravy v rozváděči</t>
  </si>
  <si>
    <t>210505(R)</t>
  </si>
  <si>
    <t>DM: Stanovisko TIČR</t>
  </si>
  <si>
    <t>210506(R)</t>
  </si>
  <si>
    <t>DM: Výchozí revize včetně revizní zprávy</t>
  </si>
  <si>
    <t>210507(R)</t>
  </si>
  <si>
    <t>DM: Komplexní vyzkoušení, předání</t>
  </si>
  <si>
    <t>210508(R)</t>
  </si>
  <si>
    <t>DM: Dopravné, stravné, ubytování</t>
  </si>
  <si>
    <t>210509(R)</t>
  </si>
  <si>
    <t>DM: Projekt skutečného provedení</t>
  </si>
  <si>
    <t>Oprava soklu skleníku Botanické zahrady MU</t>
  </si>
  <si>
    <t>PD skleník č.1 - oprava soklu</t>
  </si>
  <si>
    <t>PD skleník č.2-5 - oprava soklu</t>
  </si>
  <si>
    <t>Potěr ze SMS, ruční zpracování, tl. 50 mm</t>
  </si>
  <si>
    <t>Revizní dvířka, nerez ,300x300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</si>
</sst>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2" xfId="0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44" xfId="0" applyBorder="1" applyAlignment="1">
      <alignment vertical="top"/>
    </xf>
    <xf numFmtId="49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0" fontId="8" fillId="3" borderId="44" xfId="0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center" vertical="top" shrinkToFit="1"/>
    </xf>
    <xf numFmtId="164" fontId="8" fillId="3" borderId="45" xfId="0" applyNumberFormat="1" applyFont="1" applyFill="1" applyBorder="1" applyAlignment="1">
      <alignment vertical="top" shrinkToFit="1"/>
    </xf>
    <xf numFmtId="4" fontId="8" fillId="3" borderId="45" xfId="0" applyNumberFormat="1" applyFont="1" applyFill="1" applyBorder="1" applyAlignment="1">
      <alignment vertical="top" shrinkToFit="1"/>
    </xf>
    <xf numFmtId="4" fontId="8" fillId="3" borderId="46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7" fillId="0" borderId="45" xfId="0" quotePrefix="1" applyNumberFormat="1" applyFont="1" applyBorder="1" applyAlignment="1">
      <alignment horizontal="left" vertical="top" wrapText="1"/>
    </xf>
    <xf numFmtId="164" fontId="17" fillId="0" borderId="45" xfId="0" applyNumberFormat="1" applyFont="1" applyBorder="1" applyAlignment="1">
      <alignment horizontal="center" vertical="top" wrapText="1" shrinkToFit="1"/>
    </xf>
    <xf numFmtId="164" fontId="17" fillId="0" borderId="45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vertical="top" shrinkToFit="1"/>
    </xf>
    <xf numFmtId="164" fontId="18" fillId="0" borderId="45" xfId="0" quotePrefix="1" applyNumberFormat="1" applyFont="1" applyBorder="1" applyAlignment="1">
      <alignment horizontal="left" vertical="top" wrapText="1"/>
    </xf>
    <xf numFmtId="164" fontId="18" fillId="0" borderId="45" xfId="0" applyNumberFormat="1" applyFont="1" applyBorder="1" applyAlignment="1">
      <alignment horizontal="center" vertical="top" wrapText="1" shrinkToFit="1"/>
    </xf>
    <xf numFmtId="164" fontId="18" fillId="0" borderId="45" xfId="0" applyNumberFormat="1" applyFont="1" applyBorder="1" applyAlignment="1">
      <alignment vertical="top" wrapText="1" shrinkToFit="1"/>
    </xf>
    <xf numFmtId="49" fontId="0" fillId="0" borderId="45" xfId="0" applyNumberFormat="1" applyBorder="1" applyAlignment="1">
      <alignment horizontal="left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8" fillId="3" borderId="47" xfId="0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center" vertical="top"/>
    </xf>
    <xf numFmtId="0" fontId="8" fillId="3" borderId="48" xfId="0" applyFont="1" applyFill="1" applyBorder="1" applyAlignment="1">
      <alignment vertical="top"/>
    </xf>
    <xf numFmtId="4" fontId="8" fillId="3" borderId="49" xfId="0" applyNumberFormat="1" applyFont="1" applyFill="1" applyBorder="1" applyAlignment="1">
      <alignment vertical="top"/>
    </xf>
    <xf numFmtId="0" fontId="0" fillId="5" borderId="41" xfId="0" applyFill="1" applyBorder="1"/>
    <xf numFmtId="49" fontId="0" fillId="5" borderId="42" xfId="0" applyNumberFormat="1" applyFill="1" applyBorder="1"/>
    <xf numFmtId="0" fontId="0" fillId="5" borderId="42" xfId="0" applyFill="1" applyBorder="1" applyAlignment="1">
      <alignment horizontal="center"/>
    </xf>
    <xf numFmtId="0" fontId="0" fillId="5" borderId="42" xfId="0" applyFill="1" applyBorder="1"/>
    <xf numFmtId="0" fontId="0" fillId="5" borderId="43" xfId="0" applyFill="1" applyBorder="1"/>
    <xf numFmtId="164" fontId="0" fillId="0" borderId="45" xfId="0" applyNumberFormat="1" applyBorder="1" applyAlignment="1">
      <alignment vertical="top"/>
    </xf>
    <xf numFmtId="4" fontId="0" fillId="0" borderId="45" xfId="0" applyNumberFormat="1" applyBorder="1" applyAlignment="1">
      <alignment vertical="top"/>
    </xf>
    <xf numFmtId="4" fontId="0" fillId="0" borderId="46" xfId="0" applyNumberFormat="1" applyBorder="1" applyAlignment="1">
      <alignment vertical="top"/>
    </xf>
    <xf numFmtId="0" fontId="1" fillId="0" borderId="39" xfId="0" applyFon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1" fillId="6" borderId="39" xfId="0" applyFont="1" applyFill="1" applyBorder="1" applyAlignment="1">
      <alignment vertical="center"/>
    </xf>
    <xf numFmtId="49" fontId="0" fillId="6" borderId="37" xfId="0" applyNumberFormat="1" applyFill="1" applyBorder="1" applyAlignment="1">
      <alignment vertical="center"/>
    </xf>
    <xf numFmtId="0" fontId="0" fillId="7" borderId="41" xfId="0" applyFill="1" applyBorder="1"/>
    <xf numFmtId="49" fontId="0" fillId="7" borderId="42" xfId="0" applyNumberFormat="1" applyFill="1" applyBorder="1"/>
    <xf numFmtId="0" fontId="0" fillId="7" borderId="42" xfId="0" applyFill="1" applyBorder="1" applyAlignment="1">
      <alignment horizontal="center"/>
    </xf>
    <xf numFmtId="0" fontId="0" fillId="7" borderId="42" xfId="0" applyFill="1" applyBorder="1"/>
    <xf numFmtId="0" fontId="0" fillId="7" borderId="43" xfId="0" applyFill="1" applyBorder="1"/>
    <xf numFmtId="0" fontId="0" fillId="6" borderId="44" xfId="0" applyFill="1" applyBorder="1" applyAlignment="1">
      <alignment vertical="top"/>
    </xf>
    <xf numFmtId="49" fontId="0" fillId="6" borderId="45" xfId="0" applyNumberFormat="1" applyFill="1" applyBorder="1" applyAlignment="1">
      <alignment vertical="top"/>
    </xf>
    <xf numFmtId="0" fontId="0" fillId="6" borderId="45" xfId="0" applyFill="1" applyBorder="1" applyAlignment="1">
      <alignment horizontal="center" vertical="top"/>
    </xf>
    <xf numFmtId="164" fontId="0" fillId="6" borderId="45" xfId="0" applyNumberFormat="1" applyFill="1" applyBorder="1" applyAlignment="1">
      <alignment vertical="top"/>
    </xf>
    <xf numFmtId="4" fontId="0" fillId="6" borderId="45" xfId="0" applyNumberFormat="1" applyFill="1" applyBorder="1" applyAlignment="1">
      <alignment vertical="top"/>
    </xf>
    <xf numFmtId="0" fontId="19" fillId="0" borderId="44" xfId="0" applyFont="1" applyBorder="1" applyAlignment="1">
      <alignment vertical="top"/>
    </xf>
    <xf numFmtId="0" fontId="19" fillId="0" borderId="45" xfId="0" applyFont="1" applyBorder="1" applyAlignment="1">
      <alignment vertical="top"/>
    </xf>
    <xf numFmtId="0" fontId="19" fillId="0" borderId="45" xfId="0" applyFont="1" applyBorder="1" applyAlignment="1">
      <alignment horizontal="left" vertical="top" wrapText="1"/>
    </xf>
    <xf numFmtId="0" fontId="19" fillId="0" borderId="45" xfId="0" applyFont="1" applyBorder="1" applyAlignment="1">
      <alignment horizontal="center" vertical="top" shrinkToFit="1"/>
    </xf>
    <xf numFmtId="4" fontId="19" fillId="0" borderId="45" xfId="0" applyNumberFormat="1" applyFont="1" applyBorder="1" applyAlignment="1">
      <alignment vertical="top" shrinkToFit="1"/>
    </xf>
    <xf numFmtId="4" fontId="19" fillId="0" borderId="46" xfId="0" applyNumberFormat="1" applyFont="1" applyBorder="1" applyAlignment="1">
      <alignment vertical="top" shrinkToFit="1"/>
    </xf>
    <xf numFmtId="0" fontId="19" fillId="0" borderId="47" xfId="0" applyFont="1" applyBorder="1" applyAlignment="1">
      <alignment vertical="top"/>
    </xf>
    <xf numFmtId="0" fontId="19" fillId="0" borderId="48" xfId="0" applyFont="1" applyBorder="1" applyAlignment="1">
      <alignment vertical="top"/>
    </xf>
    <xf numFmtId="0" fontId="19" fillId="0" borderId="48" xfId="0" applyFont="1" applyBorder="1" applyAlignment="1">
      <alignment horizontal="left" vertical="top" wrapText="1"/>
    </xf>
    <xf numFmtId="0" fontId="19" fillId="0" borderId="48" xfId="0" applyFont="1" applyBorder="1" applyAlignment="1">
      <alignment horizontal="center" vertical="top" shrinkToFit="1"/>
    </xf>
    <xf numFmtId="4" fontId="19" fillId="0" borderId="48" xfId="0" applyNumberFormat="1" applyFont="1" applyBorder="1" applyAlignment="1">
      <alignment vertical="top" shrinkToFit="1"/>
    </xf>
    <xf numFmtId="4" fontId="19" fillId="0" borderId="49" xfId="0" applyNumberFormat="1" applyFont="1" applyBorder="1" applyAlignment="1">
      <alignment vertical="top" shrinkToFit="1"/>
    </xf>
    <xf numFmtId="4" fontId="8" fillId="6" borderId="46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6" borderId="38" xfId="0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9\Data\ZAK&#193;ZKY\19-203%20Oprava%20sklen&#237;ku%20Botanick&#233;%20zahrady%20MU_Brno\Projekt\DPS\Star&#233;-pracovn&#237;\19-203-DPS-F-RR-souhrnn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- v Pol"/>
      <sheetName val="- v P1"/>
      <sheetName val="- v P2"/>
      <sheetName val="- v P3"/>
    </sheetNames>
    <sheetDataSet>
      <sheetData sheetId="0">
        <row r="23">
          <cell r="G23">
            <v>0</v>
          </cell>
        </row>
        <row r="29">
          <cell r="G29">
            <v>3794847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workbookViewId="0">
      <selection activeCell="A4" sqref="A4:G4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220" t="s">
        <v>41</v>
      </c>
      <c r="B2" s="220"/>
      <c r="C2" s="220"/>
      <c r="D2" s="220"/>
      <c r="E2" s="220"/>
      <c r="F2" s="220"/>
      <c r="G2" s="220"/>
    </row>
    <row r="4" spans="1:7" ht="171.75" customHeight="1" x14ac:dyDescent="0.2">
      <c r="A4" s="221" t="s">
        <v>573</v>
      </c>
      <c r="B4" s="221"/>
      <c r="C4" s="221"/>
      <c r="D4" s="221"/>
      <c r="E4" s="221"/>
      <c r="F4" s="221"/>
      <c r="G4" s="221"/>
    </row>
  </sheetData>
  <sheetProtection algorithmName="SHA-512" hashValue="z+vxALEMQMnD0+eXy8yKr/1Sq5xEyiGNT405w1zmkRxF6ws2vcGQP0TuBcdBIihy8NwwSJdLxJtt15TKSd2nWw==" saltValue="1l1HYtKiz61q14cqAo0UTQ==" spinCount="100000" sheet="1"/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241" t="s">
        <v>4</v>
      </c>
      <c r="C1" s="242"/>
      <c r="D1" s="242"/>
      <c r="E1" s="242"/>
      <c r="F1" s="242"/>
      <c r="G1" s="242"/>
      <c r="H1" s="242"/>
      <c r="I1" s="242"/>
      <c r="J1" s="243"/>
    </row>
    <row r="2" spans="1:15" ht="36" customHeight="1" x14ac:dyDescent="0.2">
      <c r="A2" s="3"/>
      <c r="B2" s="77" t="s">
        <v>24</v>
      </c>
      <c r="C2" s="78"/>
      <c r="D2" s="79" t="s">
        <v>43</v>
      </c>
      <c r="E2" s="247" t="s">
        <v>677</v>
      </c>
      <c r="F2" s="248"/>
      <c r="G2" s="248"/>
      <c r="H2" s="248"/>
      <c r="I2" s="248"/>
      <c r="J2" s="249"/>
      <c r="O2" s="2"/>
    </row>
    <row r="3" spans="1:15" ht="27" hidden="1" customHeight="1" x14ac:dyDescent="0.2">
      <c r="A3" s="3"/>
      <c r="B3" s="80"/>
      <c r="C3" s="78"/>
      <c r="D3" s="81"/>
      <c r="E3" s="250"/>
      <c r="F3" s="251"/>
      <c r="G3" s="251"/>
      <c r="H3" s="251"/>
      <c r="I3" s="251"/>
      <c r="J3" s="252"/>
    </row>
    <row r="4" spans="1:15" ht="23.25" customHeight="1" x14ac:dyDescent="0.2">
      <c r="A4" s="3"/>
      <c r="B4" s="82"/>
      <c r="C4" s="83"/>
      <c r="D4" s="84"/>
      <c r="E4" s="237"/>
      <c r="F4" s="237"/>
      <c r="G4" s="237"/>
      <c r="H4" s="237"/>
      <c r="I4" s="237"/>
      <c r="J4" s="238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54"/>
      <c r="E11" s="254"/>
      <c r="F11" s="254"/>
      <c r="G11" s="254"/>
      <c r="H11" s="26" t="s">
        <v>42</v>
      </c>
      <c r="I11" s="86"/>
      <c r="J11" s="10"/>
    </row>
    <row r="12" spans="1:15" ht="15.75" customHeight="1" x14ac:dyDescent="0.2">
      <c r="A12" s="3"/>
      <c r="B12" s="39"/>
      <c r="C12" s="24"/>
      <c r="D12" s="236"/>
      <c r="E12" s="236"/>
      <c r="F12" s="236"/>
      <c r="G12" s="236"/>
      <c r="H12" s="26" t="s">
        <v>36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39"/>
      <c r="F13" s="240"/>
      <c r="G13" s="240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53"/>
      <c r="F15" s="253"/>
      <c r="G15" s="255"/>
      <c r="H15" s="255"/>
      <c r="I15" s="255" t="s">
        <v>31</v>
      </c>
      <c r="J15" s="256"/>
    </row>
    <row r="16" spans="1:15" ht="23.25" customHeight="1" x14ac:dyDescent="0.2">
      <c r="A16" s="138" t="s">
        <v>26</v>
      </c>
      <c r="B16" s="55" t="s">
        <v>26</v>
      </c>
      <c r="C16" s="56"/>
      <c r="D16" s="57"/>
      <c r="E16" s="227"/>
      <c r="F16" s="228"/>
      <c r="G16" s="227"/>
      <c r="H16" s="228"/>
      <c r="I16" s="227">
        <f>SUMIF(F52:F73,A16,I52:I73)+SUMIF(F52:F73,"PSU",I52:I73)</f>
        <v>0</v>
      </c>
      <c r="J16" s="229"/>
    </row>
    <row r="17" spans="1:10" ht="23.25" customHeight="1" x14ac:dyDescent="0.2">
      <c r="A17" s="138" t="s">
        <v>27</v>
      </c>
      <c r="B17" s="55" t="s">
        <v>27</v>
      </c>
      <c r="C17" s="56"/>
      <c r="D17" s="57"/>
      <c r="E17" s="227"/>
      <c r="F17" s="228"/>
      <c r="G17" s="227"/>
      <c r="H17" s="228"/>
      <c r="I17" s="227">
        <f>SUMIF(F52:F73,A17,I52:I73)</f>
        <v>0</v>
      </c>
      <c r="J17" s="229"/>
    </row>
    <row r="18" spans="1:10" ht="23.25" customHeight="1" x14ac:dyDescent="0.2">
      <c r="A18" s="138" t="s">
        <v>28</v>
      </c>
      <c r="B18" s="55" t="s">
        <v>28</v>
      </c>
      <c r="C18" s="56"/>
      <c r="D18" s="57"/>
      <c r="E18" s="227"/>
      <c r="F18" s="228"/>
      <c r="G18" s="227"/>
      <c r="H18" s="228"/>
      <c r="I18" s="227">
        <f>SUMIF(F52:F73,A18,I52:I73)</f>
        <v>0</v>
      </c>
      <c r="J18" s="229"/>
    </row>
    <row r="19" spans="1:10" ht="23.25" customHeight="1" x14ac:dyDescent="0.2">
      <c r="A19" s="138" t="s">
        <v>94</v>
      </c>
      <c r="B19" s="55" t="s">
        <v>29</v>
      </c>
      <c r="C19" s="56"/>
      <c r="D19" s="57"/>
      <c r="E19" s="227"/>
      <c r="F19" s="228"/>
      <c r="G19" s="227"/>
      <c r="H19" s="228"/>
      <c r="I19" s="227">
        <f>SUMIF(F52:F73,A19,I52:I73)</f>
        <v>0</v>
      </c>
      <c r="J19" s="229"/>
    </row>
    <row r="20" spans="1:10" ht="23.25" customHeight="1" x14ac:dyDescent="0.2">
      <c r="A20" s="138" t="s">
        <v>95</v>
      </c>
      <c r="B20" s="55" t="s">
        <v>30</v>
      </c>
      <c r="C20" s="56"/>
      <c r="D20" s="57"/>
      <c r="E20" s="227"/>
      <c r="F20" s="228"/>
      <c r="G20" s="227"/>
      <c r="H20" s="228"/>
      <c r="I20" s="227">
        <f>SUMIF(F52:F73,A20,I52:I73)</f>
        <v>0</v>
      </c>
      <c r="J20" s="229"/>
    </row>
    <row r="21" spans="1:10" ht="23.25" customHeight="1" x14ac:dyDescent="0.2">
      <c r="A21" s="3"/>
      <c r="B21" s="72" t="s">
        <v>31</v>
      </c>
      <c r="C21" s="73"/>
      <c r="D21" s="74"/>
      <c r="E21" s="230"/>
      <c r="F21" s="257"/>
      <c r="G21" s="230"/>
      <c r="H21" s="257"/>
      <c r="I21" s="230">
        <f>SUM(I16:J20)</f>
        <v>0</v>
      </c>
      <c r="J21" s="231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25">
        <f>ZakladDPHSniVypocet</f>
        <v>0</v>
      </c>
      <c r="H23" s="226"/>
      <c r="I23" s="226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23">
        <f>IF(A24&gt;50, ROUNDUP(A23, 0), ROUNDDOWN(A23, 0))</f>
        <v>0</v>
      </c>
      <c r="H24" s="224"/>
      <c r="I24" s="224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25">
        <f>ZakladDPHZaklVypocet</f>
        <v>0</v>
      </c>
      <c r="H25" s="226"/>
      <c r="I25" s="226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44">
        <f>IF(A26&gt;50, ROUNDUP(A25, 0), ROUNDDOWN(A25, 0))</f>
        <v>0</v>
      </c>
      <c r="H26" s="245"/>
      <c r="I26" s="245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46">
        <f>CenaCelkem-(ZakladDPHSni+DPHSni+ZakladDPHZakl+DPHZakl)</f>
        <v>0</v>
      </c>
      <c r="H27" s="246"/>
      <c r="I27" s="246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233">
        <f>ZakladDPHSniVypocet+ZakladDPHZaklVypocet</f>
        <v>0</v>
      </c>
      <c r="H28" s="233"/>
      <c r="I28" s="233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37</v>
      </c>
      <c r="C29" s="120"/>
      <c r="D29" s="120"/>
      <c r="E29" s="120"/>
      <c r="F29" s="120"/>
      <c r="G29" s="232">
        <f>IF(A29&gt;50, ROUNDUP(A27, 0), ROUNDDOWN(A27, 0))</f>
        <v>0</v>
      </c>
      <c r="H29" s="232"/>
      <c r="I29" s="232"/>
      <c r="J29" s="121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34"/>
      <c r="E34" s="235"/>
      <c r="F34" s="29"/>
      <c r="G34" s="234"/>
      <c r="H34" s="235"/>
      <c r="I34" s="235"/>
      <c r="J34" s="36"/>
    </row>
    <row r="35" spans="1:10" ht="12.75" customHeight="1" x14ac:dyDescent="0.2">
      <c r="A35" s="3"/>
      <c r="B35" s="3"/>
      <c r="C35" s="4"/>
      <c r="D35" s="222" t="s">
        <v>2</v>
      </c>
      <c r="E35" s="222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45</v>
      </c>
      <c r="C39" s="258"/>
      <c r="D39" s="259"/>
      <c r="E39" s="259"/>
      <c r="F39" s="102">
        <f>'- v P2'!AE143+'- v P3'!AE142+'- v Pol'!AE11+'- v P1'!AE210</f>
        <v>0</v>
      </c>
      <c r="G39" s="103">
        <f>'- v P2'!AF143+'- v P3'!AF142+'- v Pol'!AF11+'- v P1'!AF210</f>
        <v>0</v>
      </c>
      <c r="H39" s="104">
        <f t="shared" ref="H39:H44" si="1">(F39*SazbaDPH1/100)+(G39*SazbaDPH2/100)</f>
        <v>0</v>
      </c>
      <c r="I39" s="104">
        <f t="shared" ref="I39:I44" si="2">F39+G39+H39</f>
        <v>0</v>
      </c>
      <c r="J39" s="105" t="str">
        <f t="shared" ref="J39:J44" si="3">IF(CenaCelkemVypocet=0,"",I39/CenaCelkemVypocet*100)</f>
        <v/>
      </c>
    </row>
    <row r="40" spans="1:10" ht="25.5" customHeight="1" x14ac:dyDescent="0.2">
      <c r="A40" s="91">
        <v>2</v>
      </c>
      <c r="B40" s="106" t="s">
        <v>46</v>
      </c>
      <c r="C40" s="260" t="s">
        <v>46</v>
      </c>
      <c r="D40" s="261"/>
      <c r="E40" s="261"/>
      <c r="F40" s="107">
        <f>'- v P2'!AE143+'- v P3'!AE142+'- v Pol'!AE11+'- v P1'!AE210</f>
        <v>0</v>
      </c>
      <c r="G40" s="108">
        <f>'- v P2'!AF143+'- v P3'!AF142+'- v Pol'!AF11+'- v P1'!AF210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 x14ac:dyDescent="0.2">
      <c r="A41" s="91">
        <v>3</v>
      </c>
      <c r="B41" s="110" t="s">
        <v>12</v>
      </c>
      <c r="C41" s="258" t="s">
        <v>678</v>
      </c>
      <c r="D41" s="259"/>
      <c r="E41" s="259"/>
      <c r="F41" s="111">
        <f>'- v P2'!AE143</f>
        <v>0</v>
      </c>
      <c r="G41" s="104">
        <f>'- v P2'!AF143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 x14ac:dyDescent="0.2">
      <c r="A42" s="91">
        <v>3</v>
      </c>
      <c r="B42" s="110" t="s">
        <v>12</v>
      </c>
      <c r="C42" s="258" t="s">
        <v>679</v>
      </c>
      <c r="D42" s="259"/>
      <c r="E42" s="259"/>
      <c r="F42" s="111">
        <f>'- v P3'!AE142</f>
        <v>0</v>
      </c>
      <c r="G42" s="104">
        <f>'- v P3'!AF142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hidden="1" customHeight="1" x14ac:dyDescent="0.2">
      <c r="A43" s="91">
        <v>3</v>
      </c>
      <c r="B43" s="110" t="s">
        <v>12</v>
      </c>
      <c r="C43" s="258" t="s">
        <v>47</v>
      </c>
      <c r="D43" s="259"/>
      <c r="E43" s="259"/>
      <c r="F43" s="111">
        <f>'- v Pol'!AE11</f>
        <v>0</v>
      </c>
      <c r="G43" s="104">
        <f>'- v Pol'!AF11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0.75" hidden="1" customHeight="1" x14ac:dyDescent="0.2">
      <c r="A44" s="91">
        <v>3</v>
      </c>
      <c r="B44" s="110" t="s">
        <v>12</v>
      </c>
      <c r="C44" s="258" t="s">
        <v>48</v>
      </c>
      <c r="D44" s="259"/>
      <c r="E44" s="259"/>
      <c r="F44" s="111">
        <f>'- v P1'!AE210</f>
        <v>0</v>
      </c>
      <c r="G44" s="104">
        <f>'- v P1'!AF210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91"/>
      <c r="B45" s="262" t="s">
        <v>49</v>
      </c>
      <c r="C45" s="263"/>
      <c r="D45" s="263"/>
      <c r="E45" s="264"/>
      <c r="F45" s="112">
        <f>SUMIF(A39:A44,"=1",F39:F44)</f>
        <v>0</v>
      </c>
      <c r="G45" s="113">
        <f>SUMIF(A39:A44,"=1",G39:G44)</f>
        <v>0</v>
      </c>
      <c r="H45" s="113">
        <f>SUMIF(A39:A44,"=1",H39:H44)</f>
        <v>0</v>
      </c>
      <c r="I45" s="113">
        <f>SUMIF(A39:A44,"=1",I39:I44)</f>
        <v>0</v>
      </c>
      <c r="J45" s="114">
        <f>SUMIF(A39:A44,"=1",J39:J44)</f>
        <v>0</v>
      </c>
    </row>
    <row r="49" spans="1:10" ht="15.75" x14ac:dyDescent="0.25">
      <c r="B49" s="122" t="s">
        <v>51</v>
      </c>
    </row>
    <row r="51" spans="1:10" ht="25.5" customHeight="1" x14ac:dyDescent="0.2">
      <c r="A51" s="123"/>
      <c r="B51" s="126" t="s">
        <v>18</v>
      </c>
      <c r="C51" s="126" t="s">
        <v>6</v>
      </c>
      <c r="D51" s="127"/>
      <c r="E51" s="127"/>
      <c r="F51" s="128" t="s">
        <v>52</v>
      </c>
      <c r="G51" s="128"/>
      <c r="H51" s="128"/>
      <c r="I51" s="128" t="s">
        <v>31</v>
      </c>
      <c r="J51" s="128" t="s">
        <v>0</v>
      </c>
    </row>
    <row r="52" spans="1:10" ht="25.5" customHeight="1" x14ac:dyDescent="0.2">
      <c r="A52" s="124"/>
      <c r="B52" s="129" t="s">
        <v>53</v>
      </c>
      <c r="C52" s="265" t="s">
        <v>54</v>
      </c>
      <c r="D52" s="266"/>
      <c r="E52" s="266"/>
      <c r="F52" s="134" t="s">
        <v>26</v>
      </c>
      <c r="G52" s="135"/>
      <c r="H52" s="135"/>
      <c r="I52" s="135">
        <f>'- v P2'!G8+'- v P3'!G8</f>
        <v>0</v>
      </c>
      <c r="J52" s="132" t="str">
        <f>IF(I74=0,"",I52/I74*100)</f>
        <v/>
      </c>
    </row>
    <row r="53" spans="1:10" ht="25.5" customHeight="1" x14ac:dyDescent="0.2">
      <c r="A53" s="124"/>
      <c r="B53" s="129" t="s">
        <v>55</v>
      </c>
      <c r="C53" s="265" t="s">
        <v>56</v>
      </c>
      <c r="D53" s="266"/>
      <c r="E53" s="266"/>
      <c r="F53" s="134" t="s">
        <v>26</v>
      </c>
      <c r="G53" s="135"/>
      <c r="H53" s="135"/>
      <c r="I53" s="135">
        <f>'- v P2'!G27+'- v P3'!G26</f>
        <v>0</v>
      </c>
      <c r="J53" s="132" t="str">
        <f>IF(I74=0,"",I53/I74*100)</f>
        <v/>
      </c>
    </row>
    <row r="54" spans="1:10" ht="25.5" customHeight="1" x14ac:dyDescent="0.2">
      <c r="A54" s="124"/>
      <c r="B54" s="129" t="s">
        <v>57</v>
      </c>
      <c r="C54" s="265" t="s">
        <v>58</v>
      </c>
      <c r="D54" s="266"/>
      <c r="E54" s="266"/>
      <c r="F54" s="134" t="s">
        <v>26</v>
      </c>
      <c r="G54" s="135"/>
      <c r="H54" s="135"/>
      <c r="I54" s="135">
        <f>'- v P2'!G49+'- v P3'!G46</f>
        <v>0</v>
      </c>
      <c r="J54" s="132" t="str">
        <f>IF(I74=0,"",I54/I74*100)</f>
        <v/>
      </c>
    </row>
    <row r="55" spans="1:10" ht="25.5" customHeight="1" x14ac:dyDescent="0.2">
      <c r="A55" s="124"/>
      <c r="B55" s="129" t="s">
        <v>59</v>
      </c>
      <c r="C55" s="265" t="s">
        <v>60</v>
      </c>
      <c r="D55" s="266"/>
      <c r="E55" s="266"/>
      <c r="F55" s="134" t="s">
        <v>26</v>
      </c>
      <c r="G55" s="135"/>
      <c r="H55" s="135"/>
      <c r="I55" s="135">
        <f>'- v P2'!G57+'- v P3'!G54</f>
        <v>0</v>
      </c>
      <c r="J55" s="132" t="str">
        <f>IF(I74=0,"",I55/I74*100)</f>
        <v/>
      </c>
    </row>
    <row r="56" spans="1:10" ht="25.5" customHeight="1" x14ac:dyDescent="0.2">
      <c r="A56" s="124"/>
      <c r="B56" s="129" t="s">
        <v>61</v>
      </c>
      <c r="C56" s="265" t="s">
        <v>62</v>
      </c>
      <c r="D56" s="266"/>
      <c r="E56" s="266"/>
      <c r="F56" s="134" t="s">
        <v>26</v>
      </c>
      <c r="G56" s="135"/>
      <c r="H56" s="135"/>
      <c r="I56" s="135">
        <f>'- v P1'!G8</f>
        <v>0</v>
      </c>
      <c r="J56" s="132" t="str">
        <f>IF(I74=0,"",I56/I74*100)</f>
        <v/>
      </c>
    </row>
    <row r="57" spans="1:10" ht="25.5" customHeight="1" x14ac:dyDescent="0.2">
      <c r="A57" s="124"/>
      <c r="B57" s="129" t="s">
        <v>63</v>
      </c>
      <c r="C57" s="265" t="s">
        <v>64</v>
      </c>
      <c r="D57" s="266"/>
      <c r="E57" s="266"/>
      <c r="F57" s="134" t="s">
        <v>26</v>
      </c>
      <c r="G57" s="135"/>
      <c r="H57" s="135"/>
      <c r="I57" s="135">
        <f>'- v P1'!G11+'- v P2'!G68+'- v P3'!G65</f>
        <v>0</v>
      </c>
      <c r="J57" s="132" t="str">
        <f>IF(I74=0,"",I57/I74*100)</f>
        <v/>
      </c>
    </row>
    <row r="58" spans="1:10" ht="25.5" customHeight="1" x14ac:dyDescent="0.2">
      <c r="A58" s="124"/>
      <c r="B58" s="129" t="s">
        <v>65</v>
      </c>
      <c r="C58" s="265" t="s">
        <v>66</v>
      </c>
      <c r="D58" s="266"/>
      <c r="E58" s="266"/>
      <c r="F58" s="134" t="s">
        <v>26</v>
      </c>
      <c r="G58" s="135"/>
      <c r="H58" s="135"/>
      <c r="I58" s="135">
        <f>'- v P2'!G73+'- v P3'!G70</f>
        <v>0</v>
      </c>
      <c r="J58" s="132" t="str">
        <f>IF(I74=0,"",I58/I74*100)</f>
        <v/>
      </c>
    </row>
    <row r="59" spans="1:10" ht="25.5" customHeight="1" x14ac:dyDescent="0.2">
      <c r="A59" s="124"/>
      <c r="B59" s="129" t="s">
        <v>67</v>
      </c>
      <c r="C59" s="265" t="s">
        <v>68</v>
      </c>
      <c r="D59" s="266"/>
      <c r="E59" s="266"/>
      <c r="F59" s="134" t="s">
        <v>26</v>
      </c>
      <c r="G59" s="135"/>
      <c r="H59" s="135"/>
      <c r="I59" s="135">
        <f>'- v P2'!G76+'- v P3'!G73</f>
        <v>0</v>
      </c>
      <c r="J59" s="132" t="str">
        <f>IF(I74=0,"",I59/I74*100)</f>
        <v/>
      </c>
    </row>
    <row r="60" spans="1:10" ht="25.5" customHeight="1" x14ac:dyDescent="0.2">
      <c r="A60" s="124"/>
      <c r="B60" s="129" t="s">
        <v>69</v>
      </c>
      <c r="C60" s="265" t="s">
        <v>70</v>
      </c>
      <c r="D60" s="266"/>
      <c r="E60" s="266"/>
      <c r="F60" s="134" t="s">
        <v>26</v>
      </c>
      <c r="G60" s="135"/>
      <c r="H60" s="135"/>
      <c r="I60" s="135">
        <f>'- v P1'!G38+'- v P2'!G100+'- v P3'!G97</f>
        <v>0</v>
      </c>
      <c r="J60" s="132" t="str">
        <f>IF(I74=0,"",I60/I74*100)</f>
        <v/>
      </c>
    </row>
    <row r="61" spans="1:10" ht="25.5" customHeight="1" x14ac:dyDescent="0.2">
      <c r="A61" s="124"/>
      <c r="B61" s="129" t="s">
        <v>71</v>
      </c>
      <c r="C61" s="265" t="s">
        <v>72</v>
      </c>
      <c r="D61" s="266"/>
      <c r="E61" s="266"/>
      <c r="F61" s="134" t="s">
        <v>27</v>
      </c>
      <c r="G61" s="135"/>
      <c r="H61" s="135"/>
      <c r="I61" s="135">
        <f>'- v P1'!G40</f>
        <v>0</v>
      </c>
      <c r="J61" s="132" t="str">
        <f>IF(I74=0,"",I61/I74*100)</f>
        <v/>
      </c>
    </row>
    <row r="62" spans="1:10" ht="25.5" customHeight="1" x14ac:dyDescent="0.2">
      <c r="A62" s="124"/>
      <c r="B62" s="129" t="s">
        <v>73</v>
      </c>
      <c r="C62" s="265" t="s">
        <v>74</v>
      </c>
      <c r="D62" s="266"/>
      <c r="E62" s="266"/>
      <c r="F62" s="134" t="s">
        <v>27</v>
      </c>
      <c r="G62" s="135"/>
      <c r="H62" s="135"/>
      <c r="I62" s="135">
        <f>'- v P2'!G102+'- v P3'!G99</f>
        <v>0</v>
      </c>
      <c r="J62" s="132" t="str">
        <f>IF(I74=0,"",I62/I74*100)</f>
        <v/>
      </c>
    </row>
    <row r="63" spans="1:10" ht="25.5" customHeight="1" x14ac:dyDescent="0.2">
      <c r="A63" s="124"/>
      <c r="B63" s="129" t="s">
        <v>75</v>
      </c>
      <c r="C63" s="265" t="s">
        <v>76</v>
      </c>
      <c r="D63" s="266"/>
      <c r="E63" s="266"/>
      <c r="F63" s="134" t="s">
        <v>27</v>
      </c>
      <c r="G63" s="135"/>
      <c r="H63" s="135"/>
      <c r="I63" s="135">
        <f>'- v P1'!G56</f>
        <v>0</v>
      </c>
      <c r="J63" s="132" t="str">
        <f>IF(I74=0,"",I63/I74*100)</f>
        <v/>
      </c>
    </row>
    <row r="64" spans="1:10" ht="25.5" customHeight="1" x14ac:dyDescent="0.2">
      <c r="A64" s="124"/>
      <c r="B64" s="129" t="s">
        <v>77</v>
      </c>
      <c r="C64" s="265" t="s">
        <v>78</v>
      </c>
      <c r="D64" s="266"/>
      <c r="E64" s="266"/>
      <c r="F64" s="134" t="s">
        <v>27</v>
      </c>
      <c r="G64" s="135"/>
      <c r="H64" s="135"/>
      <c r="I64" s="135">
        <f>'- v P1'!G73</f>
        <v>0</v>
      </c>
      <c r="J64" s="132" t="str">
        <f>IF(I74=0,"",I64/I74*100)</f>
        <v/>
      </c>
    </row>
    <row r="65" spans="1:10" ht="25.5" customHeight="1" x14ac:dyDescent="0.2">
      <c r="A65" s="124"/>
      <c r="B65" s="129" t="s">
        <v>79</v>
      </c>
      <c r="C65" s="265" t="s">
        <v>80</v>
      </c>
      <c r="D65" s="266"/>
      <c r="E65" s="266"/>
      <c r="F65" s="134" t="s">
        <v>27</v>
      </c>
      <c r="G65" s="135"/>
      <c r="H65" s="135"/>
      <c r="I65" s="135">
        <f>'- v P1'!G108+'- v P2'!G104+'- v P3'!G102</f>
        <v>0</v>
      </c>
      <c r="J65" s="132" t="str">
        <f>IF(I74=0,"",I65/I74*100)</f>
        <v/>
      </c>
    </row>
    <row r="66" spans="1:10" ht="25.5" customHeight="1" x14ac:dyDescent="0.2">
      <c r="A66" s="124"/>
      <c r="B66" s="129" t="s">
        <v>81</v>
      </c>
      <c r="C66" s="265" t="s">
        <v>82</v>
      </c>
      <c r="D66" s="266"/>
      <c r="E66" s="266"/>
      <c r="F66" s="134" t="s">
        <v>27</v>
      </c>
      <c r="G66" s="135"/>
      <c r="H66" s="135"/>
      <c r="I66" s="135">
        <f>'- v P1'!G113</f>
        <v>0</v>
      </c>
      <c r="J66" s="132" t="str">
        <f>IF(I74=0,"",I66/I74*100)</f>
        <v/>
      </c>
    </row>
    <row r="67" spans="1:10" ht="25.5" customHeight="1" x14ac:dyDescent="0.2">
      <c r="A67" s="124"/>
      <c r="B67" s="129" t="s">
        <v>83</v>
      </c>
      <c r="C67" s="265" t="s">
        <v>84</v>
      </c>
      <c r="D67" s="266"/>
      <c r="E67" s="266"/>
      <c r="F67" s="134" t="s">
        <v>27</v>
      </c>
      <c r="G67" s="135"/>
      <c r="H67" s="135"/>
      <c r="I67" s="135">
        <f>'- v P2'!G113+'- v P3'!G112</f>
        <v>0</v>
      </c>
      <c r="J67" s="132" t="str">
        <f>IF(I74=0,"",I67/I74*100)</f>
        <v/>
      </c>
    </row>
    <row r="68" spans="1:10" ht="25.5" customHeight="1" x14ac:dyDescent="0.2">
      <c r="A68" s="124"/>
      <c r="B68" s="129" t="s">
        <v>85</v>
      </c>
      <c r="C68" s="265" t="s">
        <v>86</v>
      </c>
      <c r="D68" s="266"/>
      <c r="E68" s="266"/>
      <c r="F68" s="134" t="s">
        <v>27</v>
      </c>
      <c r="G68" s="135"/>
      <c r="H68" s="135"/>
      <c r="I68" s="135">
        <f>'- v P1'!G154</f>
        <v>0</v>
      </c>
      <c r="J68" s="132" t="str">
        <f>IF(I74=0,"",I68/I74*100)</f>
        <v/>
      </c>
    </row>
    <row r="69" spans="1:10" ht="25.5" customHeight="1" x14ac:dyDescent="0.2">
      <c r="A69" s="124"/>
      <c r="B69" s="129" t="s">
        <v>87</v>
      </c>
      <c r="C69" s="265" t="s">
        <v>88</v>
      </c>
      <c r="D69" s="266"/>
      <c r="E69" s="266"/>
      <c r="F69" s="134" t="s">
        <v>27</v>
      </c>
      <c r="G69" s="135"/>
      <c r="H69" s="135"/>
      <c r="I69" s="135">
        <f>'- v P1'!G178</f>
        <v>0</v>
      </c>
      <c r="J69" s="132" t="str">
        <f>IF(I74=0,"",I69/I74*100)</f>
        <v/>
      </c>
    </row>
    <row r="70" spans="1:10" ht="25.5" customHeight="1" x14ac:dyDescent="0.2">
      <c r="A70" s="124"/>
      <c r="B70" s="129" t="s">
        <v>89</v>
      </c>
      <c r="C70" s="265" t="s">
        <v>90</v>
      </c>
      <c r="D70" s="266"/>
      <c r="E70" s="266"/>
      <c r="F70" s="134" t="s">
        <v>28</v>
      </c>
      <c r="G70" s="135"/>
      <c r="H70" s="135"/>
      <c r="I70" s="135">
        <f>'- v Pol'!G8</f>
        <v>0</v>
      </c>
      <c r="J70" s="132" t="str">
        <f>IF(I74=0,"",I70/I74*100)</f>
        <v/>
      </c>
    </row>
    <row r="71" spans="1:10" ht="25.5" customHeight="1" x14ac:dyDescent="0.2">
      <c r="A71" s="124"/>
      <c r="B71" s="129" t="s">
        <v>91</v>
      </c>
      <c r="C71" s="265" t="s">
        <v>92</v>
      </c>
      <c r="D71" s="266"/>
      <c r="E71" s="266"/>
      <c r="F71" s="134" t="s">
        <v>93</v>
      </c>
      <c r="G71" s="135"/>
      <c r="H71" s="135"/>
      <c r="I71" s="135">
        <f>'- v P1'!G194+'- v P2'!G126+'- v P3'!G125</f>
        <v>0</v>
      </c>
      <c r="J71" s="132" t="str">
        <f>IF(I74=0,"",I71/I74*100)</f>
        <v/>
      </c>
    </row>
    <row r="72" spans="1:10" ht="25.5" customHeight="1" x14ac:dyDescent="0.2">
      <c r="A72" s="124"/>
      <c r="B72" s="129" t="s">
        <v>94</v>
      </c>
      <c r="C72" s="265" t="s">
        <v>29</v>
      </c>
      <c r="D72" s="266"/>
      <c r="E72" s="266"/>
      <c r="F72" s="134" t="s">
        <v>94</v>
      </c>
      <c r="G72" s="135"/>
      <c r="H72" s="135"/>
      <c r="I72" s="135">
        <f>'- v P1'!G201+'- v P2'!G135+'- v P3'!G134</f>
        <v>0</v>
      </c>
      <c r="J72" s="132" t="str">
        <f>IF(I74=0,"",I72/I74*100)</f>
        <v/>
      </c>
    </row>
    <row r="73" spans="1:10" ht="25.5" customHeight="1" x14ac:dyDescent="0.2">
      <c r="A73" s="124"/>
      <c r="B73" s="129" t="s">
        <v>95</v>
      </c>
      <c r="C73" s="265" t="s">
        <v>30</v>
      </c>
      <c r="D73" s="266"/>
      <c r="E73" s="266"/>
      <c r="F73" s="134" t="s">
        <v>95</v>
      </c>
      <c r="G73" s="135"/>
      <c r="H73" s="135"/>
      <c r="I73" s="135">
        <f>'- v P1'!G204+'- v P2'!G138+'- v P3'!G137</f>
        <v>0</v>
      </c>
      <c r="J73" s="132" t="str">
        <f>IF(I74=0,"",I73/I74*100)</f>
        <v/>
      </c>
    </row>
    <row r="74" spans="1:10" ht="25.5" customHeight="1" x14ac:dyDescent="0.2">
      <c r="A74" s="125"/>
      <c r="B74" s="130" t="s">
        <v>1</v>
      </c>
      <c r="C74" s="130"/>
      <c r="D74" s="131"/>
      <c r="E74" s="131"/>
      <c r="F74" s="136"/>
      <c r="G74" s="137"/>
      <c r="H74" s="137"/>
      <c r="I74" s="137">
        <f>SUM(I52:I73)</f>
        <v>0</v>
      </c>
      <c r="J74" s="133">
        <f>SUM(J52:J73)</f>
        <v>0</v>
      </c>
    </row>
    <row r="75" spans="1:10" x14ac:dyDescent="0.2">
      <c r="F75" s="89"/>
      <c r="G75" s="88"/>
      <c r="H75" s="89"/>
      <c r="I75" s="88"/>
      <c r="J75" s="90"/>
    </row>
    <row r="76" spans="1:10" x14ac:dyDescent="0.2">
      <c r="F76" s="89"/>
      <c r="G76" s="88"/>
      <c r="H76" s="89"/>
      <c r="I76" s="88"/>
      <c r="J76" s="90"/>
    </row>
    <row r="77" spans="1:10" x14ac:dyDescent="0.2">
      <c r="F77" s="89"/>
      <c r="G77" s="88"/>
      <c r="H77" s="89"/>
      <c r="I77" s="88"/>
      <c r="J77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7" t="s">
        <v>7</v>
      </c>
      <c r="B1" s="267"/>
      <c r="C1" s="268"/>
      <c r="D1" s="267"/>
      <c r="E1" s="267"/>
      <c r="F1" s="267"/>
      <c r="G1" s="267"/>
    </row>
    <row r="2" spans="1:7" ht="24.95" customHeight="1" x14ac:dyDescent="0.2">
      <c r="A2" s="76" t="s">
        <v>8</v>
      </c>
      <c r="B2" s="75"/>
      <c r="C2" s="269"/>
      <c r="D2" s="269"/>
      <c r="E2" s="269"/>
      <c r="F2" s="269"/>
      <c r="G2" s="270"/>
    </row>
    <row r="3" spans="1:7" ht="24.95" customHeight="1" x14ac:dyDescent="0.2">
      <c r="A3" s="76" t="s">
        <v>9</v>
      </c>
      <c r="B3" s="75"/>
      <c r="C3" s="269"/>
      <c r="D3" s="269"/>
      <c r="E3" s="269"/>
      <c r="F3" s="269"/>
      <c r="G3" s="270"/>
    </row>
    <row r="4" spans="1:7" ht="24.95" customHeight="1" x14ac:dyDescent="0.2">
      <c r="A4" s="76" t="s">
        <v>10</v>
      </c>
      <c r="B4" s="75"/>
      <c r="C4" s="269"/>
      <c r="D4" s="269"/>
      <c r="E4" s="269"/>
      <c r="F4" s="269"/>
      <c r="G4" s="270"/>
    </row>
    <row r="5" spans="1:7" x14ac:dyDescent="0.2">
      <c r="B5" s="6"/>
      <c r="C5" s="7"/>
      <c r="D5" s="8"/>
    </row>
  </sheetData>
  <sheetProtection algorithmName="SHA-512" hashValue="GJ555akFKvvXtVrl1I0V2ewmSbATb3uJbNkec2CvC/1qmJcLgP39JPebLCxC4oAY0CLOLp8+fk+JGxtD26f8gw==" saltValue="LlQP1fl9JPHM0g2VIO7c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8" sqref="F28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96</v>
      </c>
    </row>
    <row r="2" spans="1:60" ht="24.95" customHeight="1" x14ac:dyDescent="0.2">
      <c r="A2" s="140" t="s">
        <v>8</v>
      </c>
      <c r="B2" s="75" t="s">
        <v>43</v>
      </c>
      <c r="C2" s="284" t="s">
        <v>44</v>
      </c>
      <c r="D2" s="285"/>
      <c r="E2" s="285"/>
      <c r="F2" s="285"/>
      <c r="G2" s="286"/>
      <c r="AG2" t="s">
        <v>97</v>
      </c>
    </row>
    <row r="3" spans="1:60" ht="24.95" customHeight="1" x14ac:dyDescent="0.2">
      <c r="A3" s="140" t="s">
        <v>9</v>
      </c>
      <c r="B3" s="75" t="s">
        <v>46</v>
      </c>
      <c r="C3" s="284" t="s">
        <v>46</v>
      </c>
      <c r="D3" s="285"/>
      <c r="E3" s="285"/>
      <c r="F3" s="285"/>
      <c r="G3" s="286"/>
      <c r="AC3" s="87" t="s">
        <v>97</v>
      </c>
      <c r="AG3" t="s">
        <v>98</v>
      </c>
    </row>
    <row r="4" spans="1:60" ht="24.95" customHeight="1" x14ac:dyDescent="0.2">
      <c r="A4" s="141" t="s">
        <v>10</v>
      </c>
      <c r="B4" s="142" t="s">
        <v>12</v>
      </c>
      <c r="C4" s="287" t="s">
        <v>47</v>
      </c>
      <c r="D4" s="288"/>
      <c r="E4" s="288"/>
      <c r="F4" s="288"/>
      <c r="G4" s="289"/>
      <c r="AG4" t="s">
        <v>99</v>
      </c>
    </row>
    <row r="5" spans="1:60" x14ac:dyDescent="0.2">
      <c r="D5" s="139"/>
    </row>
    <row r="6" spans="1:60" ht="38.25" x14ac:dyDescent="0.2">
      <c r="A6" s="185" t="s">
        <v>100</v>
      </c>
      <c r="B6" s="186" t="s">
        <v>101</v>
      </c>
      <c r="C6" s="186" t="s">
        <v>102</v>
      </c>
      <c r="D6" s="187" t="s">
        <v>103</v>
      </c>
      <c r="E6" s="188" t="s">
        <v>104</v>
      </c>
      <c r="F6" s="188" t="s">
        <v>105</v>
      </c>
      <c r="G6" s="189" t="s">
        <v>31</v>
      </c>
      <c r="H6" s="143" t="s">
        <v>32</v>
      </c>
      <c r="I6" s="144" t="s">
        <v>106</v>
      </c>
      <c r="J6" s="144" t="s">
        <v>33</v>
      </c>
      <c r="K6" s="144" t="s">
        <v>107</v>
      </c>
      <c r="L6" s="144" t="s">
        <v>108</v>
      </c>
      <c r="M6" s="144" t="s">
        <v>109</v>
      </c>
      <c r="N6" s="144" t="s">
        <v>110</v>
      </c>
      <c r="O6" s="144" t="s">
        <v>111</v>
      </c>
      <c r="P6" s="144" t="s">
        <v>112</v>
      </c>
      <c r="Q6" s="144" t="s">
        <v>113</v>
      </c>
      <c r="R6" s="144" t="s">
        <v>114</v>
      </c>
      <c r="S6" s="144" t="s">
        <v>115</v>
      </c>
      <c r="T6" s="144" t="s">
        <v>116</v>
      </c>
      <c r="U6" s="144" t="s">
        <v>117</v>
      </c>
      <c r="V6" s="144" t="s">
        <v>118</v>
      </c>
      <c r="W6" s="144" t="s">
        <v>119</v>
      </c>
      <c r="X6" s="144" t="s">
        <v>120</v>
      </c>
    </row>
    <row r="7" spans="1:60" hidden="1" x14ac:dyDescent="0.2">
      <c r="A7" s="152"/>
      <c r="B7" s="153"/>
      <c r="C7" s="153"/>
      <c r="D7" s="154"/>
      <c r="E7" s="190"/>
      <c r="F7" s="191"/>
      <c r="G7" s="192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121</v>
      </c>
      <c r="B8" s="156" t="s">
        <v>89</v>
      </c>
      <c r="C8" s="157" t="s">
        <v>90</v>
      </c>
      <c r="D8" s="158"/>
      <c r="E8" s="159"/>
      <c r="F8" s="160"/>
      <c r="G8" s="161">
        <f>SUMIF(AG9:AG9,"&lt;&gt;NOR",G9:G9)</f>
        <v>0</v>
      </c>
      <c r="H8" s="149"/>
      <c r="I8" s="149">
        <f>SUM(I9:I9)</f>
        <v>0</v>
      </c>
      <c r="J8" s="149"/>
      <c r="K8" s="149">
        <f>SUM(K9:K9)</f>
        <v>0</v>
      </c>
      <c r="L8" s="149"/>
      <c r="M8" s="149">
        <f>SUM(M9:M9)</f>
        <v>0</v>
      </c>
      <c r="N8" s="149"/>
      <c r="O8" s="149">
        <f>SUM(O9:O9)</f>
        <v>0</v>
      </c>
      <c r="P8" s="149"/>
      <c r="Q8" s="149">
        <f>SUM(Q9:Q9)</f>
        <v>0</v>
      </c>
      <c r="R8" s="149"/>
      <c r="S8" s="149"/>
      <c r="T8" s="149"/>
      <c r="U8" s="149"/>
      <c r="V8" s="149">
        <f>SUM(V9:V9)</f>
        <v>0</v>
      </c>
      <c r="W8" s="149"/>
      <c r="X8" s="149"/>
      <c r="AG8" t="s">
        <v>122</v>
      </c>
    </row>
    <row r="9" spans="1:60" ht="22.5" outlineLevel="1" x14ac:dyDescent="0.2">
      <c r="A9" s="162">
        <v>1</v>
      </c>
      <c r="B9" s="163" t="s">
        <v>123</v>
      </c>
      <c r="C9" s="164" t="s">
        <v>124</v>
      </c>
      <c r="D9" s="165" t="s">
        <v>125</v>
      </c>
      <c r="E9" s="166">
        <v>0</v>
      </c>
      <c r="F9" s="172">
        <f>'POL ele'!G7</f>
        <v>0</v>
      </c>
      <c r="G9" s="168">
        <f>ROUND(E9*F9,2)</f>
        <v>0</v>
      </c>
      <c r="H9" s="148"/>
      <c r="I9" s="147">
        <f>ROUND(E9*H9,2)</f>
        <v>0</v>
      </c>
      <c r="J9" s="148"/>
      <c r="K9" s="147">
        <f>ROUND(E9*J9,2)</f>
        <v>0</v>
      </c>
      <c r="L9" s="147">
        <v>21</v>
      </c>
      <c r="M9" s="147">
        <f>G9*(1+L9/100)</f>
        <v>0</v>
      </c>
      <c r="N9" s="147">
        <v>0</v>
      </c>
      <c r="O9" s="147">
        <f>ROUND(E9*N9,2)</f>
        <v>0</v>
      </c>
      <c r="P9" s="147">
        <v>0</v>
      </c>
      <c r="Q9" s="147">
        <f>ROUND(E9*P9,2)</f>
        <v>0</v>
      </c>
      <c r="R9" s="147"/>
      <c r="S9" s="147" t="s">
        <v>126</v>
      </c>
      <c r="T9" s="147" t="s">
        <v>127</v>
      </c>
      <c r="U9" s="147">
        <v>0.67500000000000004</v>
      </c>
      <c r="V9" s="147">
        <f>ROUND(E9*U9,2)</f>
        <v>0</v>
      </c>
      <c r="W9" s="147"/>
      <c r="X9" s="147" t="s">
        <v>128</v>
      </c>
      <c r="Y9" s="145"/>
      <c r="Z9" s="145"/>
      <c r="AA9" s="145"/>
      <c r="AB9" s="145"/>
      <c r="AC9" s="145"/>
      <c r="AD9" s="145"/>
      <c r="AE9" s="145"/>
      <c r="AF9" s="145"/>
      <c r="AG9" s="145" t="s">
        <v>129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52"/>
      <c r="B10" s="153"/>
      <c r="C10" s="176"/>
      <c r="D10" s="154"/>
      <c r="E10" s="177"/>
      <c r="F10" s="177"/>
      <c r="G10" s="17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AE10">
        <v>15</v>
      </c>
      <c r="AF10">
        <v>21</v>
      </c>
    </row>
    <row r="11" spans="1:60" x14ac:dyDescent="0.2">
      <c r="A11" s="179"/>
      <c r="B11" s="180" t="s">
        <v>31</v>
      </c>
      <c r="C11" s="181"/>
      <c r="D11" s="182"/>
      <c r="E11" s="183"/>
      <c r="F11" s="183"/>
      <c r="G11" s="184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AE11">
        <f>SUMIF(L7:L9,AE10,G7:G9)</f>
        <v>0</v>
      </c>
      <c r="AF11">
        <f>SUMIF(L7:L9,AF10,G7:G9)</f>
        <v>0</v>
      </c>
      <c r="AG11" t="s">
        <v>130</v>
      </c>
    </row>
    <row r="12" spans="1:60" x14ac:dyDescent="0.2">
      <c r="A12" s="5"/>
      <c r="B12" s="6"/>
      <c r="C12" s="150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60" x14ac:dyDescent="0.2">
      <c r="A13" s="5"/>
      <c r="B13" s="6"/>
      <c r="C13" s="150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60" x14ac:dyDescent="0.2">
      <c r="A14" s="290" t="s">
        <v>131</v>
      </c>
      <c r="B14" s="290"/>
      <c r="C14" s="291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60" x14ac:dyDescent="0.2">
      <c r="A15" s="271"/>
      <c r="B15" s="272"/>
      <c r="C15" s="273"/>
      <c r="D15" s="272"/>
      <c r="E15" s="272"/>
      <c r="F15" s="272"/>
      <c r="G15" s="27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AG15" t="s">
        <v>132</v>
      </c>
    </row>
    <row r="16" spans="1:60" x14ac:dyDescent="0.2">
      <c r="A16" s="275"/>
      <c r="B16" s="276"/>
      <c r="C16" s="277"/>
      <c r="D16" s="276"/>
      <c r="E16" s="276"/>
      <c r="F16" s="276"/>
      <c r="G16" s="27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33" x14ac:dyDescent="0.2">
      <c r="A17" s="275"/>
      <c r="B17" s="276"/>
      <c r="C17" s="277"/>
      <c r="D17" s="276"/>
      <c r="E17" s="276"/>
      <c r="F17" s="276"/>
      <c r="G17" s="27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33" x14ac:dyDescent="0.2">
      <c r="A18" s="275"/>
      <c r="B18" s="276"/>
      <c r="C18" s="277"/>
      <c r="D18" s="276"/>
      <c r="E18" s="276"/>
      <c r="F18" s="276"/>
      <c r="G18" s="27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33" x14ac:dyDescent="0.2">
      <c r="A19" s="279"/>
      <c r="B19" s="280"/>
      <c r="C19" s="281"/>
      <c r="D19" s="280"/>
      <c r="E19" s="280"/>
      <c r="F19" s="280"/>
      <c r="G19" s="28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33" x14ac:dyDescent="0.2">
      <c r="A20" s="5"/>
      <c r="B20" s="6"/>
      <c r="C20" s="150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33" x14ac:dyDescent="0.2">
      <c r="C21" s="151"/>
      <c r="D21" s="139"/>
      <c r="AG21" t="s">
        <v>133</v>
      </c>
    </row>
    <row r="22" spans="1:33" x14ac:dyDescent="0.2">
      <c r="D22" s="139"/>
    </row>
    <row r="23" spans="1:33" x14ac:dyDescent="0.2">
      <c r="D23" s="139"/>
    </row>
    <row r="24" spans="1:33" x14ac:dyDescent="0.2">
      <c r="D24" s="139"/>
    </row>
    <row r="25" spans="1:33" x14ac:dyDescent="0.2">
      <c r="D25" s="139"/>
    </row>
    <row r="26" spans="1:33" x14ac:dyDescent="0.2">
      <c r="D26" s="139"/>
    </row>
    <row r="27" spans="1:33" x14ac:dyDescent="0.2">
      <c r="D27" s="139"/>
    </row>
    <row r="28" spans="1:33" x14ac:dyDescent="0.2">
      <c r="D28" s="139"/>
    </row>
    <row r="29" spans="1:33" x14ac:dyDescent="0.2">
      <c r="D29" s="139"/>
    </row>
    <row r="30" spans="1:33" x14ac:dyDescent="0.2">
      <c r="D30" s="139"/>
    </row>
    <row r="31" spans="1:33" x14ac:dyDescent="0.2">
      <c r="D31" s="139"/>
    </row>
    <row r="32" spans="1:33" x14ac:dyDescent="0.2">
      <c r="D32" s="139"/>
    </row>
    <row r="33" spans="4:4" x14ac:dyDescent="0.2">
      <c r="D33" s="139"/>
    </row>
    <row r="34" spans="4:4" x14ac:dyDescent="0.2">
      <c r="D34" s="139"/>
    </row>
    <row r="35" spans="4:4" x14ac:dyDescent="0.2">
      <c r="D35" s="139"/>
    </row>
    <row r="36" spans="4:4" x14ac:dyDescent="0.2">
      <c r="D36" s="139"/>
    </row>
    <row r="37" spans="4:4" x14ac:dyDescent="0.2">
      <c r="D37" s="139"/>
    </row>
    <row r="38" spans="4:4" x14ac:dyDescent="0.2">
      <c r="D38" s="139"/>
    </row>
    <row r="39" spans="4:4" x14ac:dyDescent="0.2">
      <c r="D39" s="139"/>
    </row>
    <row r="40" spans="4:4" x14ac:dyDescent="0.2">
      <c r="D40" s="139"/>
    </row>
    <row r="41" spans="4:4" x14ac:dyDescent="0.2">
      <c r="D41" s="139"/>
    </row>
    <row r="42" spans="4:4" x14ac:dyDescent="0.2">
      <c r="D42" s="139"/>
    </row>
    <row r="43" spans="4:4" x14ac:dyDescent="0.2">
      <c r="D43" s="139"/>
    </row>
    <row r="44" spans="4:4" x14ac:dyDescent="0.2">
      <c r="D44" s="139"/>
    </row>
    <row r="45" spans="4:4" x14ac:dyDescent="0.2">
      <c r="D45" s="139"/>
    </row>
    <row r="46" spans="4:4" x14ac:dyDescent="0.2">
      <c r="D46" s="139"/>
    </row>
    <row r="47" spans="4:4" x14ac:dyDescent="0.2">
      <c r="D47" s="139"/>
    </row>
    <row r="48" spans="4:4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sheet="1" objects="1" scenarios="1"/>
  <protectedRanges>
    <protectedRange sqref="Y10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sqref="A1:G1"/>
    </sheetView>
  </sheetViews>
  <sheetFormatPr defaultRowHeight="12.75" x14ac:dyDescent="0.2"/>
  <cols>
    <col min="1" max="1" width="4.140625" customWidth="1"/>
    <col min="2" max="2" width="14" style="87" customWidth="1"/>
    <col min="3" max="3" width="37.140625" style="87" customWidth="1"/>
    <col min="4" max="4" width="4.5703125" customWidth="1"/>
    <col min="5" max="5" width="10.28515625" customWidth="1"/>
    <col min="6" max="6" width="9.5703125" customWidth="1"/>
    <col min="7" max="7" width="11.140625" customWidth="1"/>
  </cols>
  <sheetData>
    <row r="1" spans="1:7" ht="15.75" x14ac:dyDescent="0.25">
      <c r="A1" s="292" t="s">
        <v>7</v>
      </c>
      <c r="B1" s="292"/>
      <c r="C1" s="292"/>
      <c r="D1" s="292"/>
      <c r="E1" s="292"/>
      <c r="F1" s="292"/>
      <c r="G1" s="292"/>
    </row>
    <row r="2" spans="1:7" x14ac:dyDescent="0.2">
      <c r="A2" s="193" t="s">
        <v>8</v>
      </c>
      <c r="B2" s="194"/>
      <c r="C2" s="293" t="s">
        <v>574</v>
      </c>
      <c r="D2" s="293"/>
      <c r="E2" s="293"/>
      <c r="F2" s="293"/>
      <c r="G2" s="293"/>
    </row>
    <row r="3" spans="1:7" x14ac:dyDescent="0.2">
      <c r="A3" s="193" t="s">
        <v>9</v>
      </c>
      <c r="B3" s="194" t="s">
        <v>575</v>
      </c>
      <c r="C3" s="293" t="s">
        <v>576</v>
      </c>
      <c r="D3" s="293"/>
      <c r="E3" s="293"/>
      <c r="F3" s="293"/>
      <c r="G3" s="293"/>
    </row>
    <row r="4" spans="1:7" x14ac:dyDescent="0.2">
      <c r="A4" s="195" t="s">
        <v>10</v>
      </c>
      <c r="B4" s="196"/>
      <c r="C4" s="294" t="s">
        <v>577</v>
      </c>
      <c r="D4" s="294"/>
      <c r="E4" s="294"/>
      <c r="F4" s="294"/>
      <c r="G4" s="294"/>
    </row>
    <row r="5" spans="1:7" x14ac:dyDescent="0.2">
      <c r="D5" s="139"/>
    </row>
    <row r="6" spans="1:7" x14ac:dyDescent="0.2">
      <c r="A6" s="197" t="s">
        <v>100</v>
      </c>
      <c r="B6" s="198" t="s">
        <v>101</v>
      </c>
      <c r="C6" s="198" t="s">
        <v>102</v>
      </c>
      <c r="D6" s="199" t="s">
        <v>103</v>
      </c>
      <c r="E6" s="200" t="s">
        <v>578</v>
      </c>
      <c r="F6" s="200" t="s">
        <v>579</v>
      </c>
      <c r="G6" s="201" t="s">
        <v>31</v>
      </c>
    </row>
    <row r="7" spans="1:7" x14ac:dyDescent="0.2">
      <c r="A7" s="202" t="s">
        <v>121</v>
      </c>
      <c r="B7" s="203" t="s">
        <v>89</v>
      </c>
      <c r="C7" s="203" t="s">
        <v>90</v>
      </c>
      <c r="D7" s="204"/>
      <c r="E7" s="205"/>
      <c r="F7" s="206"/>
      <c r="G7" s="219">
        <f>SUMIF(AE8:AE56,"&lt;&gt;NOR",G8:G56)</f>
        <v>0</v>
      </c>
    </row>
    <row r="8" spans="1:7" ht="22.5" x14ac:dyDescent="0.2">
      <c r="A8" s="207">
        <v>1</v>
      </c>
      <c r="B8" s="208" t="s">
        <v>580</v>
      </c>
      <c r="C8" s="209" t="s">
        <v>581</v>
      </c>
      <c r="D8" s="210" t="s">
        <v>125</v>
      </c>
      <c r="E8" s="211">
        <v>0</v>
      </c>
      <c r="F8" s="167"/>
      <c r="G8" s="212">
        <f t="shared" ref="G8:G15" si="0">E8*F8</f>
        <v>0</v>
      </c>
    </row>
    <row r="9" spans="1:7" ht="22.5" x14ac:dyDescent="0.2">
      <c r="A9" s="207">
        <v>2</v>
      </c>
      <c r="B9" s="208" t="s">
        <v>582</v>
      </c>
      <c r="C9" s="209" t="s">
        <v>583</v>
      </c>
      <c r="D9" s="210" t="s">
        <v>584</v>
      </c>
      <c r="E9" s="211">
        <v>0</v>
      </c>
      <c r="F9" s="167"/>
      <c r="G9" s="212">
        <f t="shared" si="0"/>
        <v>0</v>
      </c>
    </row>
    <row r="10" spans="1:7" ht="22.5" x14ac:dyDescent="0.2">
      <c r="A10" s="207">
        <v>3</v>
      </c>
      <c r="B10" s="208" t="s">
        <v>585</v>
      </c>
      <c r="C10" s="209" t="s">
        <v>586</v>
      </c>
      <c r="D10" s="210" t="s">
        <v>584</v>
      </c>
      <c r="E10" s="211">
        <v>0</v>
      </c>
      <c r="F10" s="167"/>
      <c r="G10" s="212">
        <f t="shared" si="0"/>
        <v>0</v>
      </c>
    </row>
    <row r="11" spans="1:7" x14ac:dyDescent="0.2">
      <c r="A11" s="207">
        <v>4</v>
      </c>
      <c r="B11" s="208" t="s">
        <v>587</v>
      </c>
      <c r="C11" s="209" t="s">
        <v>588</v>
      </c>
      <c r="D11" s="210" t="s">
        <v>584</v>
      </c>
      <c r="E11" s="211">
        <v>0</v>
      </c>
      <c r="F11" s="167"/>
      <c r="G11" s="212">
        <f t="shared" si="0"/>
        <v>0</v>
      </c>
    </row>
    <row r="12" spans="1:7" ht="22.5" x14ac:dyDescent="0.2">
      <c r="A12" s="207">
        <v>5</v>
      </c>
      <c r="B12" s="208" t="s">
        <v>589</v>
      </c>
      <c r="C12" s="209" t="s">
        <v>590</v>
      </c>
      <c r="D12" s="210" t="s">
        <v>584</v>
      </c>
      <c r="E12" s="211">
        <v>0</v>
      </c>
      <c r="F12" s="167"/>
      <c r="G12" s="212">
        <f t="shared" si="0"/>
        <v>0</v>
      </c>
    </row>
    <row r="13" spans="1:7" ht="22.5" x14ac:dyDescent="0.2">
      <c r="A13" s="207">
        <v>6</v>
      </c>
      <c r="B13" s="208" t="s">
        <v>591</v>
      </c>
      <c r="C13" s="209" t="s">
        <v>592</v>
      </c>
      <c r="D13" s="210" t="s">
        <v>584</v>
      </c>
      <c r="E13" s="211">
        <v>0</v>
      </c>
      <c r="F13" s="167"/>
      <c r="G13" s="212">
        <f t="shared" si="0"/>
        <v>0</v>
      </c>
    </row>
    <row r="14" spans="1:7" x14ac:dyDescent="0.2">
      <c r="A14" s="207">
        <v>7</v>
      </c>
      <c r="B14" s="208" t="s">
        <v>593</v>
      </c>
      <c r="C14" s="209" t="s">
        <v>594</v>
      </c>
      <c r="D14" s="210" t="s">
        <v>584</v>
      </c>
      <c r="E14" s="211">
        <v>0</v>
      </c>
      <c r="F14" s="167"/>
      <c r="G14" s="212">
        <f t="shared" si="0"/>
        <v>0</v>
      </c>
    </row>
    <row r="15" spans="1:7" x14ac:dyDescent="0.2">
      <c r="A15" s="207">
        <v>8</v>
      </c>
      <c r="B15" s="208" t="s">
        <v>595</v>
      </c>
      <c r="C15" s="209" t="s">
        <v>596</v>
      </c>
      <c r="D15" s="210" t="s">
        <v>597</v>
      </c>
      <c r="E15" s="211">
        <v>0</v>
      </c>
      <c r="F15" s="167"/>
      <c r="G15" s="212">
        <f t="shared" si="0"/>
        <v>0</v>
      </c>
    </row>
    <row r="16" spans="1:7" x14ac:dyDescent="0.2">
      <c r="A16" s="207"/>
      <c r="B16" s="208"/>
      <c r="C16" s="209"/>
      <c r="D16" s="210"/>
      <c r="E16" s="211"/>
      <c r="F16" s="167"/>
      <c r="G16" s="212"/>
    </row>
    <row r="17" spans="1:7" x14ac:dyDescent="0.2">
      <c r="A17" s="207">
        <v>9</v>
      </c>
      <c r="B17" s="208" t="s">
        <v>598</v>
      </c>
      <c r="C17" s="209" t="s">
        <v>599</v>
      </c>
      <c r="D17" s="210" t="s">
        <v>245</v>
      </c>
      <c r="E17" s="211">
        <v>0</v>
      </c>
      <c r="F17" s="167"/>
      <c r="G17" s="212">
        <f t="shared" ref="G17:G46" si="1">E17*F17</f>
        <v>0</v>
      </c>
    </row>
    <row r="18" spans="1:7" x14ac:dyDescent="0.2">
      <c r="A18" s="207">
        <v>10</v>
      </c>
      <c r="B18" s="208" t="s">
        <v>600</v>
      </c>
      <c r="C18" s="209" t="s">
        <v>601</v>
      </c>
      <c r="D18" s="210" t="s">
        <v>245</v>
      </c>
      <c r="E18" s="211">
        <v>0</v>
      </c>
      <c r="F18" s="167"/>
      <c r="G18" s="212">
        <f t="shared" si="1"/>
        <v>0</v>
      </c>
    </row>
    <row r="19" spans="1:7" x14ac:dyDescent="0.2">
      <c r="A19" s="207">
        <v>11</v>
      </c>
      <c r="B19" s="208" t="s">
        <v>602</v>
      </c>
      <c r="C19" s="209" t="s">
        <v>603</v>
      </c>
      <c r="D19" s="210" t="s">
        <v>245</v>
      </c>
      <c r="E19" s="211">
        <v>0</v>
      </c>
      <c r="F19" s="167"/>
      <c r="G19" s="212">
        <f t="shared" si="1"/>
        <v>0</v>
      </c>
    </row>
    <row r="20" spans="1:7" x14ac:dyDescent="0.2">
      <c r="A20" s="207">
        <v>12</v>
      </c>
      <c r="B20" s="208" t="s">
        <v>604</v>
      </c>
      <c r="C20" s="209" t="s">
        <v>605</v>
      </c>
      <c r="D20" s="210" t="s">
        <v>245</v>
      </c>
      <c r="E20" s="211">
        <v>0</v>
      </c>
      <c r="F20" s="167"/>
      <c r="G20" s="212">
        <f t="shared" si="1"/>
        <v>0</v>
      </c>
    </row>
    <row r="21" spans="1:7" x14ac:dyDescent="0.2">
      <c r="A21" s="207">
        <v>13</v>
      </c>
      <c r="B21" s="208" t="s">
        <v>606</v>
      </c>
      <c r="C21" s="209" t="s">
        <v>607</v>
      </c>
      <c r="D21" s="210" t="s">
        <v>245</v>
      </c>
      <c r="E21" s="211">
        <v>0</v>
      </c>
      <c r="F21" s="167"/>
      <c r="G21" s="212">
        <f t="shared" si="1"/>
        <v>0</v>
      </c>
    </row>
    <row r="22" spans="1:7" x14ac:dyDescent="0.2">
      <c r="A22" s="207">
        <v>14</v>
      </c>
      <c r="B22" s="208" t="s">
        <v>608</v>
      </c>
      <c r="C22" s="209" t="s">
        <v>609</v>
      </c>
      <c r="D22" s="210" t="s">
        <v>245</v>
      </c>
      <c r="E22" s="211">
        <v>0</v>
      </c>
      <c r="F22" s="167"/>
      <c r="G22" s="212">
        <f t="shared" si="1"/>
        <v>0</v>
      </c>
    </row>
    <row r="23" spans="1:7" x14ac:dyDescent="0.2">
      <c r="A23" s="207">
        <v>15</v>
      </c>
      <c r="B23" s="208" t="s">
        <v>610</v>
      </c>
      <c r="C23" s="209" t="s">
        <v>611</v>
      </c>
      <c r="D23" s="210" t="s">
        <v>245</v>
      </c>
      <c r="E23" s="211">
        <v>0</v>
      </c>
      <c r="F23" s="167"/>
      <c r="G23" s="212">
        <f t="shared" si="1"/>
        <v>0</v>
      </c>
    </row>
    <row r="24" spans="1:7" x14ac:dyDescent="0.2">
      <c r="A24" s="207">
        <v>16</v>
      </c>
      <c r="B24" s="208" t="s">
        <v>612</v>
      </c>
      <c r="C24" s="209" t="s">
        <v>613</v>
      </c>
      <c r="D24" s="210" t="s">
        <v>584</v>
      </c>
      <c r="E24" s="211">
        <v>0</v>
      </c>
      <c r="F24" s="167"/>
      <c r="G24" s="212">
        <f t="shared" si="1"/>
        <v>0</v>
      </c>
    </row>
    <row r="25" spans="1:7" x14ac:dyDescent="0.2">
      <c r="A25" s="207">
        <v>17</v>
      </c>
      <c r="B25" s="208" t="s">
        <v>614</v>
      </c>
      <c r="C25" s="209" t="s">
        <v>615</v>
      </c>
      <c r="D25" s="210" t="s">
        <v>584</v>
      </c>
      <c r="E25" s="211">
        <v>0</v>
      </c>
      <c r="F25" s="167"/>
      <c r="G25" s="212">
        <f t="shared" si="1"/>
        <v>0</v>
      </c>
    </row>
    <row r="26" spans="1:7" x14ac:dyDescent="0.2">
      <c r="A26" s="207">
        <v>18</v>
      </c>
      <c r="B26" s="208" t="s">
        <v>616</v>
      </c>
      <c r="C26" s="209" t="s">
        <v>617</v>
      </c>
      <c r="D26" s="210" t="s">
        <v>245</v>
      </c>
      <c r="E26" s="211">
        <v>0</v>
      </c>
      <c r="F26" s="167"/>
      <c r="G26" s="212">
        <f t="shared" si="1"/>
        <v>0</v>
      </c>
    </row>
    <row r="27" spans="1:7" x14ac:dyDescent="0.2">
      <c r="A27" s="207">
        <v>19</v>
      </c>
      <c r="B27" s="208" t="s">
        <v>618</v>
      </c>
      <c r="C27" s="209" t="s">
        <v>619</v>
      </c>
      <c r="D27" s="210" t="s">
        <v>245</v>
      </c>
      <c r="E27" s="211">
        <v>0</v>
      </c>
      <c r="F27" s="167"/>
      <c r="G27" s="212">
        <f t="shared" si="1"/>
        <v>0</v>
      </c>
    </row>
    <row r="28" spans="1:7" ht="22.5" x14ac:dyDescent="0.2">
      <c r="A28" s="207">
        <v>20</v>
      </c>
      <c r="B28" s="208" t="s">
        <v>620</v>
      </c>
      <c r="C28" s="209" t="s">
        <v>621</v>
      </c>
      <c r="D28" s="210" t="s">
        <v>125</v>
      </c>
      <c r="E28" s="211">
        <v>0</v>
      </c>
      <c r="F28" s="167"/>
      <c r="G28" s="212">
        <f t="shared" si="1"/>
        <v>0</v>
      </c>
    </row>
    <row r="29" spans="1:7" x14ac:dyDescent="0.2">
      <c r="A29" s="207">
        <v>21</v>
      </c>
      <c r="B29" s="208" t="s">
        <v>622</v>
      </c>
      <c r="C29" s="209" t="s">
        <v>623</v>
      </c>
      <c r="D29" s="210" t="s">
        <v>245</v>
      </c>
      <c r="E29" s="211">
        <v>0</v>
      </c>
      <c r="F29" s="167"/>
      <c r="G29" s="212">
        <f t="shared" si="1"/>
        <v>0</v>
      </c>
    </row>
    <row r="30" spans="1:7" x14ac:dyDescent="0.2">
      <c r="A30" s="207">
        <v>22</v>
      </c>
      <c r="B30" s="208" t="s">
        <v>624</v>
      </c>
      <c r="C30" s="209" t="s">
        <v>625</v>
      </c>
      <c r="D30" s="210" t="s">
        <v>245</v>
      </c>
      <c r="E30" s="211">
        <v>0</v>
      </c>
      <c r="F30" s="167"/>
      <c r="G30" s="212">
        <f t="shared" si="1"/>
        <v>0</v>
      </c>
    </row>
    <row r="31" spans="1:7" x14ac:dyDescent="0.2">
      <c r="A31" s="207">
        <v>23</v>
      </c>
      <c r="B31" s="208" t="s">
        <v>626</v>
      </c>
      <c r="C31" s="209" t="s">
        <v>627</v>
      </c>
      <c r="D31" s="210" t="s">
        <v>245</v>
      </c>
      <c r="E31" s="211">
        <v>0</v>
      </c>
      <c r="F31" s="167"/>
      <c r="G31" s="212">
        <f t="shared" si="1"/>
        <v>0</v>
      </c>
    </row>
    <row r="32" spans="1:7" x14ac:dyDescent="0.2">
      <c r="A32" s="207">
        <v>24</v>
      </c>
      <c r="B32" s="208" t="s">
        <v>628</v>
      </c>
      <c r="C32" s="209" t="s">
        <v>629</v>
      </c>
      <c r="D32" s="210" t="s">
        <v>245</v>
      </c>
      <c r="E32" s="211">
        <v>0</v>
      </c>
      <c r="F32" s="167"/>
      <c r="G32" s="212">
        <f t="shared" si="1"/>
        <v>0</v>
      </c>
    </row>
    <row r="33" spans="1:7" x14ac:dyDescent="0.2">
      <c r="A33" s="207">
        <v>25</v>
      </c>
      <c r="B33" s="208" t="s">
        <v>630</v>
      </c>
      <c r="C33" s="209" t="s">
        <v>631</v>
      </c>
      <c r="D33" s="210" t="s">
        <v>245</v>
      </c>
      <c r="E33" s="211">
        <v>0</v>
      </c>
      <c r="F33" s="167"/>
      <c r="G33" s="212">
        <f t="shared" si="1"/>
        <v>0</v>
      </c>
    </row>
    <row r="34" spans="1:7" x14ac:dyDescent="0.2">
      <c r="A34" s="207">
        <v>26</v>
      </c>
      <c r="B34" s="208" t="s">
        <v>632</v>
      </c>
      <c r="C34" s="209" t="s">
        <v>633</v>
      </c>
      <c r="D34" s="210" t="s">
        <v>245</v>
      </c>
      <c r="E34" s="211">
        <v>0</v>
      </c>
      <c r="F34" s="167"/>
      <c r="G34" s="212">
        <f t="shared" si="1"/>
        <v>0</v>
      </c>
    </row>
    <row r="35" spans="1:7" x14ac:dyDescent="0.2">
      <c r="A35" s="207">
        <v>27</v>
      </c>
      <c r="B35" s="208" t="s">
        <v>634</v>
      </c>
      <c r="C35" s="209" t="s">
        <v>635</v>
      </c>
      <c r="D35" s="210" t="s">
        <v>245</v>
      </c>
      <c r="E35" s="211">
        <v>0</v>
      </c>
      <c r="F35" s="167"/>
      <c r="G35" s="212">
        <f t="shared" si="1"/>
        <v>0</v>
      </c>
    </row>
    <row r="36" spans="1:7" x14ac:dyDescent="0.2">
      <c r="A36" s="207">
        <v>28</v>
      </c>
      <c r="B36" s="208" t="s">
        <v>636</v>
      </c>
      <c r="C36" s="209" t="s">
        <v>637</v>
      </c>
      <c r="D36" s="210" t="s">
        <v>584</v>
      </c>
      <c r="E36" s="211">
        <v>0</v>
      </c>
      <c r="F36" s="167"/>
      <c r="G36" s="212">
        <f t="shared" si="1"/>
        <v>0</v>
      </c>
    </row>
    <row r="37" spans="1:7" x14ac:dyDescent="0.2">
      <c r="A37" s="207">
        <v>29</v>
      </c>
      <c r="B37" s="208" t="s">
        <v>638</v>
      </c>
      <c r="C37" s="209" t="s">
        <v>639</v>
      </c>
      <c r="D37" s="210" t="s">
        <v>584</v>
      </c>
      <c r="E37" s="211">
        <v>0</v>
      </c>
      <c r="F37" s="167"/>
      <c r="G37" s="212">
        <f t="shared" si="1"/>
        <v>0</v>
      </c>
    </row>
    <row r="38" spans="1:7" x14ac:dyDescent="0.2">
      <c r="A38" s="207">
        <v>30</v>
      </c>
      <c r="B38" s="208" t="s">
        <v>640</v>
      </c>
      <c r="C38" s="209" t="s">
        <v>641</v>
      </c>
      <c r="D38" s="210" t="s">
        <v>584</v>
      </c>
      <c r="E38" s="211">
        <v>0</v>
      </c>
      <c r="F38" s="167"/>
      <c r="G38" s="212">
        <f t="shared" si="1"/>
        <v>0</v>
      </c>
    </row>
    <row r="39" spans="1:7" ht="22.5" x14ac:dyDescent="0.2">
      <c r="A39" s="207">
        <v>31</v>
      </c>
      <c r="B39" s="208" t="s">
        <v>642</v>
      </c>
      <c r="C39" s="209" t="s">
        <v>643</v>
      </c>
      <c r="D39" s="210" t="s">
        <v>584</v>
      </c>
      <c r="E39" s="211">
        <v>0</v>
      </c>
      <c r="F39" s="167"/>
      <c r="G39" s="212">
        <f t="shared" si="1"/>
        <v>0</v>
      </c>
    </row>
    <row r="40" spans="1:7" x14ac:dyDescent="0.2">
      <c r="A40" s="207">
        <v>32</v>
      </c>
      <c r="B40" s="208" t="s">
        <v>644</v>
      </c>
      <c r="C40" s="209" t="s">
        <v>645</v>
      </c>
      <c r="D40" s="210" t="s">
        <v>584</v>
      </c>
      <c r="E40" s="211">
        <v>0</v>
      </c>
      <c r="F40" s="167"/>
      <c r="G40" s="212">
        <f t="shared" si="1"/>
        <v>0</v>
      </c>
    </row>
    <row r="41" spans="1:7" x14ac:dyDescent="0.2">
      <c r="A41" s="207">
        <v>33</v>
      </c>
      <c r="B41" s="208" t="s">
        <v>646</v>
      </c>
      <c r="C41" s="209" t="s">
        <v>647</v>
      </c>
      <c r="D41" s="210" t="s">
        <v>291</v>
      </c>
      <c r="E41" s="211">
        <v>0</v>
      </c>
      <c r="F41" s="167"/>
      <c r="G41" s="212">
        <f t="shared" si="1"/>
        <v>0</v>
      </c>
    </row>
    <row r="42" spans="1:7" x14ac:dyDescent="0.2">
      <c r="A42" s="207">
        <v>34</v>
      </c>
      <c r="B42" s="208" t="s">
        <v>648</v>
      </c>
      <c r="C42" s="209" t="s">
        <v>649</v>
      </c>
      <c r="D42" s="210" t="s">
        <v>584</v>
      </c>
      <c r="E42" s="211">
        <v>0</v>
      </c>
      <c r="F42" s="167"/>
      <c r="G42" s="212">
        <f t="shared" si="1"/>
        <v>0</v>
      </c>
    </row>
    <row r="43" spans="1:7" x14ac:dyDescent="0.2">
      <c r="A43" s="207">
        <v>35</v>
      </c>
      <c r="B43" s="208" t="s">
        <v>650</v>
      </c>
      <c r="C43" s="209" t="s">
        <v>651</v>
      </c>
      <c r="D43" s="210" t="s">
        <v>584</v>
      </c>
      <c r="E43" s="211">
        <v>0</v>
      </c>
      <c r="F43" s="167"/>
      <c r="G43" s="212">
        <f t="shared" si="1"/>
        <v>0</v>
      </c>
    </row>
    <row r="44" spans="1:7" x14ac:dyDescent="0.2">
      <c r="A44" s="207">
        <v>36</v>
      </c>
      <c r="B44" s="208" t="s">
        <v>652</v>
      </c>
      <c r="C44" s="209" t="s">
        <v>653</v>
      </c>
      <c r="D44" s="210" t="s">
        <v>584</v>
      </c>
      <c r="E44" s="211">
        <v>0</v>
      </c>
      <c r="F44" s="167"/>
      <c r="G44" s="212">
        <f t="shared" si="1"/>
        <v>0</v>
      </c>
    </row>
    <row r="45" spans="1:7" ht="22.5" x14ac:dyDescent="0.2">
      <c r="A45" s="207">
        <v>37</v>
      </c>
      <c r="B45" s="208" t="s">
        <v>654</v>
      </c>
      <c r="C45" s="209" t="s">
        <v>655</v>
      </c>
      <c r="D45" s="210" t="s">
        <v>291</v>
      </c>
      <c r="E45" s="211">
        <v>0</v>
      </c>
      <c r="F45" s="167"/>
      <c r="G45" s="212">
        <f t="shared" si="1"/>
        <v>0</v>
      </c>
    </row>
    <row r="46" spans="1:7" x14ac:dyDescent="0.2">
      <c r="A46" s="207">
        <v>38</v>
      </c>
      <c r="B46" s="208" t="s">
        <v>656</v>
      </c>
      <c r="C46" s="209" t="s">
        <v>657</v>
      </c>
      <c r="D46" s="210" t="s">
        <v>125</v>
      </c>
      <c r="E46" s="211">
        <v>0</v>
      </c>
      <c r="F46" s="167"/>
      <c r="G46" s="212">
        <f t="shared" si="1"/>
        <v>0</v>
      </c>
    </row>
    <row r="47" spans="1:7" x14ac:dyDescent="0.2">
      <c r="A47" s="207"/>
      <c r="B47" s="208"/>
      <c r="C47" s="209"/>
      <c r="D47" s="210"/>
      <c r="E47" s="211"/>
      <c r="F47" s="167"/>
      <c r="G47" s="212"/>
    </row>
    <row r="48" spans="1:7" x14ac:dyDescent="0.2">
      <c r="A48" s="207">
        <v>39</v>
      </c>
      <c r="B48" s="208" t="s">
        <v>658</v>
      </c>
      <c r="C48" s="209" t="s">
        <v>659</v>
      </c>
      <c r="D48" s="210" t="s">
        <v>125</v>
      </c>
      <c r="E48" s="211">
        <v>0</v>
      </c>
      <c r="F48" s="167"/>
      <c r="G48" s="212">
        <f t="shared" ref="G48:G56" si="2">E48*F48</f>
        <v>0</v>
      </c>
    </row>
    <row r="49" spans="1:7" x14ac:dyDescent="0.2">
      <c r="A49" s="207">
        <v>40</v>
      </c>
      <c r="B49" s="208" t="s">
        <v>660</v>
      </c>
      <c r="C49" s="209" t="s">
        <v>661</v>
      </c>
      <c r="D49" s="210" t="s">
        <v>662</v>
      </c>
      <c r="E49" s="211">
        <v>0</v>
      </c>
      <c r="F49" s="167"/>
      <c r="G49" s="212">
        <f t="shared" si="2"/>
        <v>0</v>
      </c>
    </row>
    <row r="50" spans="1:7" x14ac:dyDescent="0.2">
      <c r="A50" s="207">
        <v>41</v>
      </c>
      <c r="B50" s="208" t="s">
        <v>663</v>
      </c>
      <c r="C50" s="209" t="s">
        <v>664</v>
      </c>
      <c r="D50" s="210" t="s">
        <v>662</v>
      </c>
      <c r="E50" s="211">
        <v>0</v>
      </c>
      <c r="F50" s="167"/>
      <c r="G50" s="212">
        <f t="shared" si="2"/>
        <v>0</v>
      </c>
    </row>
    <row r="51" spans="1:7" x14ac:dyDescent="0.2">
      <c r="A51" s="207">
        <v>42</v>
      </c>
      <c r="B51" s="208" t="s">
        <v>665</v>
      </c>
      <c r="C51" s="209" t="s">
        <v>666</v>
      </c>
      <c r="D51" s="210" t="s">
        <v>662</v>
      </c>
      <c r="E51" s="211">
        <v>0</v>
      </c>
      <c r="F51" s="167"/>
      <c r="G51" s="212">
        <f t="shared" si="2"/>
        <v>0</v>
      </c>
    </row>
    <row r="52" spans="1:7" x14ac:dyDescent="0.2">
      <c r="A52" s="207">
        <v>43</v>
      </c>
      <c r="B52" s="208" t="s">
        <v>667</v>
      </c>
      <c r="C52" s="209" t="s">
        <v>668</v>
      </c>
      <c r="D52" s="210" t="s">
        <v>125</v>
      </c>
      <c r="E52" s="211">
        <v>0</v>
      </c>
      <c r="F52" s="167"/>
      <c r="G52" s="212">
        <f t="shared" si="2"/>
        <v>0</v>
      </c>
    </row>
    <row r="53" spans="1:7" x14ac:dyDescent="0.2">
      <c r="A53" s="207">
        <v>44</v>
      </c>
      <c r="B53" s="208" t="s">
        <v>669</v>
      </c>
      <c r="C53" s="209" t="s">
        <v>670</v>
      </c>
      <c r="D53" s="210" t="s">
        <v>662</v>
      </c>
      <c r="E53" s="211">
        <v>0</v>
      </c>
      <c r="F53" s="167"/>
      <c r="G53" s="212">
        <f t="shared" si="2"/>
        <v>0</v>
      </c>
    </row>
    <row r="54" spans="1:7" x14ac:dyDescent="0.2">
      <c r="A54" s="207">
        <v>45</v>
      </c>
      <c r="B54" s="208" t="s">
        <v>671</v>
      </c>
      <c r="C54" s="209" t="s">
        <v>672</v>
      </c>
      <c r="D54" s="210" t="s">
        <v>662</v>
      </c>
      <c r="E54" s="211">
        <v>0</v>
      </c>
      <c r="F54" s="167"/>
      <c r="G54" s="212">
        <f t="shared" si="2"/>
        <v>0</v>
      </c>
    </row>
    <row r="55" spans="1:7" x14ac:dyDescent="0.2">
      <c r="A55" s="207">
        <v>46</v>
      </c>
      <c r="B55" s="208" t="s">
        <v>673</v>
      </c>
      <c r="C55" s="209" t="s">
        <v>674</v>
      </c>
      <c r="D55" s="210" t="s">
        <v>125</v>
      </c>
      <c r="E55" s="211">
        <v>0</v>
      </c>
      <c r="F55" s="167"/>
      <c r="G55" s="212">
        <f t="shared" si="2"/>
        <v>0</v>
      </c>
    </row>
    <row r="56" spans="1:7" x14ac:dyDescent="0.2">
      <c r="A56" s="213">
        <v>47</v>
      </c>
      <c r="B56" s="214" t="s">
        <v>675</v>
      </c>
      <c r="C56" s="215" t="s">
        <v>676</v>
      </c>
      <c r="D56" s="216" t="s">
        <v>125</v>
      </c>
      <c r="E56" s="217">
        <v>0</v>
      </c>
      <c r="F56" s="167"/>
      <c r="G56" s="218">
        <f t="shared" si="2"/>
        <v>0</v>
      </c>
    </row>
    <row r="57" spans="1:7" x14ac:dyDescent="0.2">
      <c r="C57" s="151"/>
      <c r="D57" s="139"/>
    </row>
  </sheetData>
  <protectedRanges>
    <protectedRange sqref="F8:F56" name="Oblast1"/>
  </protectedRanges>
  <mergeCells count="4">
    <mergeCell ref="A1:G1"/>
    <mergeCell ref="C2:G2"/>
    <mergeCell ref="C3:G3"/>
    <mergeCell ref="C4:G4"/>
  </mergeCells>
  <pageMargins left="0.70866141732283472" right="0.70866141732283472" top="0.47" bottom="0.48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8" activePane="bottomLeft" state="frozen"/>
      <selection pane="bottomLeft" activeCell="AP202" sqref="AP202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96</v>
      </c>
    </row>
    <row r="2" spans="1:60" ht="24.95" customHeight="1" x14ac:dyDescent="0.2">
      <c r="A2" s="140" t="s">
        <v>8</v>
      </c>
      <c r="B2" s="75" t="s">
        <v>43</v>
      </c>
      <c r="C2" s="284" t="s">
        <v>44</v>
      </c>
      <c r="D2" s="285"/>
      <c r="E2" s="285"/>
      <c r="F2" s="285"/>
      <c r="G2" s="286"/>
      <c r="AG2" t="s">
        <v>97</v>
      </c>
    </row>
    <row r="3" spans="1:60" ht="24.95" customHeight="1" x14ac:dyDescent="0.2">
      <c r="A3" s="140" t="s">
        <v>9</v>
      </c>
      <c r="B3" s="75" t="s">
        <v>46</v>
      </c>
      <c r="C3" s="284" t="s">
        <v>46</v>
      </c>
      <c r="D3" s="285"/>
      <c r="E3" s="285"/>
      <c r="F3" s="285"/>
      <c r="G3" s="286"/>
      <c r="AC3" s="87" t="s">
        <v>97</v>
      </c>
      <c r="AG3" t="s">
        <v>98</v>
      </c>
    </row>
    <row r="4" spans="1:60" ht="24.95" customHeight="1" x14ac:dyDescent="0.2">
      <c r="A4" s="141" t="s">
        <v>10</v>
      </c>
      <c r="B4" s="142" t="s">
        <v>12</v>
      </c>
      <c r="C4" s="287" t="s">
        <v>48</v>
      </c>
      <c r="D4" s="288"/>
      <c r="E4" s="288"/>
      <c r="F4" s="288"/>
      <c r="G4" s="289"/>
      <c r="AG4" t="s">
        <v>99</v>
      </c>
    </row>
    <row r="5" spans="1:60" x14ac:dyDescent="0.2">
      <c r="D5" s="139"/>
    </row>
    <row r="6" spans="1:60" ht="38.25" x14ac:dyDescent="0.2">
      <c r="A6" s="185" t="s">
        <v>100</v>
      </c>
      <c r="B6" s="186" t="s">
        <v>101</v>
      </c>
      <c r="C6" s="186" t="s">
        <v>102</v>
      </c>
      <c r="D6" s="187" t="s">
        <v>103</v>
      </c>
      <c r="E6" s="188" t="s">
        <v>104</v>
      </c>
      <c r="F6" s="188" t="s">
        <v>105</v>
      </c>
      <c r="G6" s="189" t="s">
        <v>31</v>
      </c>
      <c r="H6" s="143" t="s">
        <v>32</v>
      </c>
      <c r="I6" s="144" t="s">
        <v>106</v>
      </c>
      <c r="J6" s="144" t="s">
        <v>33</v>
      </c>
      <c r="K6" s="144" t="s">
        <v>107</v>
      </c>
      <c r="L6" s="144" t="s">
        <v>108</v>
      </c>
      <c r="M6" s="144" t="s">
        <v>109</v>
      </c>
      <c r="N6" s="144" t="s">
        <v>110</v>
      </c>
      <c r="O6" s="144" t="s">
        <v>111</v>
      </c>
      <c r="P6" s="144" t="s">
        <v>112</v>
      </c>
      <c r="Q6" s="144" t="s">
        <v>113</v>
      </c>
      <c r="R6" s="144" t="s">
        <v>114</v>
      </c>
      <c r="S6" s="144" t="s">
        <v>115</v>
      </c>
      <c r="T6" s="144" t="s">
        <v>116</v>
      </c>
      <c r="U6" s="144" t="s">
        <v>117</v>
      </c>
      <c r="V6" s="144" t="s">
        <v>118</v>
      </c>
      <c r="W6" s="144" t="s">
        <v>119</v>
      </c>
      <c r="X6" s="144" t="s">
        <v>120</v>
      </c>
    </row>
    <row r="7" spans="1:60" hidden="1" x14ac:dyDescent="0.2">
      <c r="A7" s="152"/>
      <c r="B7" s="153"/>
      <c r="C7" s="153"/>
      <c r="D7" s="154"/>
      <c r="E7" s="190"/>
      <c r="F7" s="191"/>
      <c r="G7" s="192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121</v>
      </c>
      <c r="B8" s="156" t="s">
        <v>61</v>
      </c>
      <c r="C8" s="157" t="s">
        <v>62</v>
      </c>
      <c r="D8" s="158"/>
      <c r="E8" s="159"/>
      <c r="F8" s="160"/>
      <c r="G8" s="161">
        <f>SUMIF(AG9:AG10,"&lt;&gt;NOR",G9:G10)</f>
        <v>0</v>
      </c>
      <c r="H8" s="149"/>
      <c r="I8" s="149">
        <f>SUM(I9:I10)</f>
        <v>0</v>
      </c>
      <c r="J8" s="149"/>
      <c r="K8" s="149">
        <f>SUM(K9:K10)</f>
        <v>0</v>
      </c>
      <c r="L8" s="149"/>
      <c r="M8" s="149">
        <f>SUM(M9:M10)</f>
        <v>0</v>
      </c>
      <c r="N8" s="149"/>
      <c r="O8" s="149">
        <f>SUM(O9:O10)</f>
        <v>0</v>
      </c>
      <c r="P8" s="149"/>
      <c r="Q8" s="149">
        <f>SUM(Q9:Q10)</f>
        <v>0</v>
      </c>
      <c r="R8" s="149"/>
      <c r="S8" s="149"/>
      <c r="T8" s="149"/>
      <c r="U8" s="149"/>
      <c r="V8" s="149">
        <f>SUM(V9:V10)</f>
        <v>0</v>
      </c>
      <c r="W8" s="149"/>
      <c r="X8" s="149"/>
      <c r="AG8" t="s">
        <v>122</v>
      </c>
    </row>
    <row r="9" spans="1:60" ht="22.5" outlineLevel="1" x14ac:dyDescent="0.2">
      <c r="A9" s="162">
        <v>1</v>
      </c>
      <c r="B9" s="163" t="s">
        <v>134</v>
      </c>
      <c r="C9" s="164" t="s">
        <v>135</v>
      </c>
      <c r="D9" s="165" t="s">
        <v>125</v>
      </c>
      <c r="E9" s="166">
        <v>0</v>
      </c>
      <c r="F9" s="167"/>
      <c r="G9" s="168">
        <f>ROUND(E9*F9,2)</f>
        <v>0</v>
      </c>
      <c r="H9" s="148"/>
      <c r="I9" s="147">
        <f>ROUND(E9*H9,2)</f>
        <v>0</v>
      </c>
      <c r="J9" s="148"/>
      <c r="K9" s="147">
        <f>ROUND(E9*J9,2)</f>
        <v>0</v>
      </c>
      <c r="L9" s="147">
        <v>21</v>
      </c>
      <c r="M9" s="147">
        <f>G9*(1+L9/100)</f>
        <v>0</v>
      </c>
      <c r="N9" s="147">
        <v>0</v>
      </c>
      <c r="O9" s="147">
        <f>ROUND(E9*N9,2)</f>
        <v>0</v>
      </c>
      <c r="P9" s="147">
        <v>0</v>
      </c>
      <c r="Q9" s="147">
        <f>ROUND(E9*P9,2)</f>
        <v>0</v>
      </c>
      <c r="R9" s="147"/>
      <c r="S9" s="147" t="s">
        <v>126</v>
      </c>
      <c r="T9" s="147" t="s">
        <v>127</v>
      </c>
      <c r="U9" s="147">
        <v>0</v>
      </c>
      <c r="V9" s="147">
        <f>ROUND(E9*U9,2)</f>
        <v>0</v>
      </c>
      <c r="W9" s="147"/>
      <c r="X9" s="147" t="s">
        <v>128</v>
      </c>
      <c r="Y9" s="145"/>
      <c r="Z9" s="145"/>
      <c r="AA9" s="145"/>
      <c r="AB9" s="145"/>
      <c r="AC9" s="145"/>
      <c r="AD9" s="145"/>
      <c r="AE9" s="145"/>
      <c r="AF9" s="145"/>
      <c r="AG9" s="145" t="s">
        <v>129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outlineLevel="1" x14ac:dyDescent="0.2">
      <c r="A10" s="162">
        <v>2</v>
      </c>
      <c r="B10" s="163" t="s">
        <v>136</v>
      </c>
      <c r="C10" s="164" t="s">
        <v>137</v>
      </c>
      <c r="D10" s="165" t="s">
        <v>125</v>
      </c>
      <c r="E10" s="166">
        <v>0</v>
      </c>
      <c r="F10" s="167"/>
      <c r="G10" s="168">
        <f>ROUND(E10*F10,2)</f>
        <v>0</v>
      </c>
      <c r="H10" s="148"/>
      <c r="I10" s="147">
        <f>ROUND(E10*H10,2)</f>
        <v>0</v>
      </c>
      <c r="J10" s="148"/>
      <c r="K10" s="147">
        <f>ROUND(E10*J10,2)</f>
        <v>0</v>
      </c>
      <c r="L10" s="147">
        <v>21</v>
      </c>
      <c r="M10" s="147">
        <f>G10*(1+L10/100)</f>
        <v>0</v>
      </c>
      <c r="N10" s="147">
        <v>0</v>
      </c>
      <c r="O10" s="147">
        <f>ROUND(E10*N10,2)</f>
        <v>0</v>
      </c>
      <c r="P10" s="147">
        <v>0</v>
      </c>
      <c r="Q10" s="147">
        <f>ROUND(E10*P10,2)</f>
        <v>0</v>
      </c>
      <c r="R10" s="147"/>
      <c r="S10" s="147" t="s">
        <v>126</v>
      </c>
      <c r="T10" s="147" t="s">
        <v>127</v>
      </c>
      <c r="U10" s="147">
        <v>0</v>
      </c>
      <c r="V10" s="147">
        <f>ROUND(E10*U10,2)</f>
        <v>0</v>
      </c>
      <c r="W10" s="147"/>
      <c r="X10" s="147" t="s">
        <v>128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138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">
      <c r="A11" s="155" t="s">
        <v>121</v>
      </c>
      <c r="B11" s="156" t="s">
        <v>63</v>
      </c>
      <c r="C11" s="157" t="s">
        <v>64</v>
      </c>
      <c r="D11" s="158"/>
      <c r="E11" s="159"/>
      <c r="F11" s="160"/>
      <c r="G11" s="161">
        <f>SUMIF(AG12:AG37,"&lt;&gt;NOR",G12:G37)</f>
        <v>0</v>
      </c>
      <c r="H11" s="149"/>
      <c r="I11" s="149">
        <f>SUM(I12:I37)</f>
        <v>0</v>
      </c>
      <c r="J11" s="149"/>
      <c r="K11" s="149">
        <f>SUM(K12:K37)</f>
        <v>0</v>
      </c>
      <c r="L11" s="149"/>
      <c r="M11" s="149">
        <f>SUM(M12:M37)</f>
        <v>0</v>
      </c>
      <c r="N11" s="149"/>
      <c r="O11" s="149">
        <f>SUM(O12:O37)</f>
        <v>0</v>
      </c>
      <c r="P11" s="149"/>
      <c r="Q11" s="149">
        <f>SUM(Q12:Q37)</f>
        <v>0</v>
      </c>
      <c r="R11" s="149"/>
      <c r="S11" s="149"/>
      <c r="T11" s="149"/>
      <c r="U11" s="149"/>
      <c r="V11" s="149">
        <f>SUM(V12:V37)</f>
        <v>0</v>
      </c>
      <c r="W11" s="149"/>
      <c r="X11" s="149"/>
      <c r="AG11" t="s">
        <v>122</v>
      </c>
    </row>
    <row r="12" spans="1:60" outlineLevel="1" x14ac:dyDescent="0.2">
      <c r="A12" s="162">
        <v>3</v>
      </c>
      <c r="B12" s="163" t="s">
        <v>139</v>
      </c>
      <c r="C12" s="164" t="s">
        <v>140</v>
      </c>
      <c r="D12" s="165" t="s">
        <v>141</v>
      </c>
      <c r="E12" s="166">
        <v>0</v>
      </c>
      <c r="F12" s="167"/>
      <c r="G12" s="168">
        <f>ROUND(E12*F12,2)</f>
        <v>0</v>
      </c>
      <c r="H12" s="148"/>
      <c r="I12" s="147">
        <f>ROUND(E12*H12,2)</f>
        <v>0</v>
      </c>
      <c r="J12" s="148"/>
      <c r="K12" s="147">
        <f>ROUND(E12*J12,2)</f>
        <v>0</v>
      </c>
      <c r="L12" s="147">
        <v>21</v>
      </c>
      <c r="M12" s="147">
        <f>G12*(1+L12/100)</f>
        <v>0</v>
      </c>
      <c r="N12" s="147">
        <v>9.4000000000000004E-3</v>
      </c>
      <c r="O12" s="147">
        <f>ROUND(E12*N12,2)</f>
        <v>0</v>
      </c>
      <c r="P12" s="147">
        <v>0</v>
      </c>
      <c r="Q12" s="147">
        <f>ROUND(E12*P12,2)</f>
        <v>0</v>
      </c>
      <c r="R12" s="147"/>
      <c r="S12" s="147" t="s">
        <v>142</v>
      </c>
      <c r="T12" s="147" t="s">
        <v>142</v>
      </c>
      <c r="U12" s="147">
        <v>0.86399999999999999</v>
      </c>
      <c r="V12" s="147">
        <f>ROUND(E12*U12,2)</f>
        <v>0</v>
      </c>
      <c r="W12" s="147"/>
      <c r="X12" s="147" t="s">
        <v>128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129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2"/>
      <c r="B13" s="163"/>
      <c r="C13" s="169" t="s">
        <v>143</v>
      </c>
      <c r="D13" s="170"/>
      <c r="E13" s="171">
        <v>0</v>
      </c>
      <c r="F13" s="172"/>
      <c r="G13" s="168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5"/>
      <c r="Z13" s="145"/>
      <c r="AA13" s="145"/>
      <c r="AB13" s="145"/>
      <c r="AC13" s="145"/>
      <c r="AD13" s="145"/>
      <c r="AE13" s="145"/>
      <c r="AF13" s="145"/>
      <c r="AG13" s="145" t="s">
        <v>144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62">
        <v>4</v>
      </c>
      <c r="B14" s="163" t="s">
        <v>145</v>
      </c>
      <c r="C14" s="164" t="s">
        <v>146</v>
      </c>
      <c r="D14" s="165" t="s">
        <v>141</v>
      </c>
      <c r="E14" s="166">
        <v>0</v>
      </c>
      <c r="F14" s="167"/>
      <c r="G14" s="168">
        <f>ROUND(E14*F14,2)</f>
        <v>0</v>
      </c>
      <c r="H14" s="148"/>
      <c r="I14" s="147">
        <f>ROUND(E14*H14,2)</f>
        <v>0</v>
      </c>
      <c r="J14" s="148"/>
      <c r="K14" s="147">
        <f>ROUND(E14*J14,2)</f>
        <v>0</v>
      </c>
      <c r="L14" s="147">
        <v>21</v>
      </c>
      <c r="M14" s="147">
        <f>G14*(1+L14/100)</f>
        <v>0</v>
      </c>
      <c r="N14" s="147">
        <v>0</v>
      </c>
      <c r="O14" s="147">
        <f>ROUND(E14*N14,2)</f>
        <v>0</v>
      </c>
      <c r="P14" s="147">
        <v>0</v>
      </c>
      <c r="Q14" s="147">
        <f>ROUND(E14*P14,2)</f>
        <v>0</v>
      </c>
      <c r="R14" s="147"/>
      <c r="S14" s="147" t="s">
        <v>142</v>
      </c>
      <c r="T14" s="147" t="s">
        <v>142</v>
      </c>
      <c r="U14" s="147">
        <v>0.371</v>
      </c>
      <c r="V14" s="147">
        <f>ROUND(E14*U14,2)</f>
        <v>0</v>
      </c>
      <c r="W14" s="147"/>
      <c r="X14" s="147" t="s">
        <v>128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129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2"/>
      <c r="B15" s="163"/>
      <c r="C15" s="169" t="s">
        <v>147</v>
      </c>
      <c r="D15" s="170"/>
      <c r="E15" s="171">
        <v>0</v>
      </c>
      <c r="F15" s="172"/>
      <c r="G15" s="168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5"/>
      <c r="Z15" s="145"/>
      <c r="AA15" s="145"/>
      <c r="AB15" s="145"/>
      <c r="AC15" s="145"/>
      <c r="AD15" s="145"/>
      <c r="AE15" s="145"/>
      <c r="AF15" s="145"/>
      <c r="AG15" s="145" t="s">
        <v>144</v>
      </c>
      <c r="AH15" s="145">
        <v>5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2">
        <v>5</v>
      </c>
      <c r="B16" s="163" t="s">
        <v>148</v>
      </c>
      <c r="C16" s="164" t="s">
        <v>149</v>
      </c>
      <c r="D16" s="165" t="s">
        <v>141</v>
      </c>
      <c r="E16" s="166">
        <v>0</v>
      </c>
      <c r="F16" s="167"/>
      <c r="G16" s="168">
        <f>ROUND(E16*F16,2)</f>
        <v>0</v>
      </c>
      <c r="H16" s="148"/>
      <c r="I16" s="147">
        <f>ROUND(E16*H16,2)</f>
        <v>0</v>
      </c>
      <c r="J16" s="148"/>
      <c r="K16" s="147">
        <f>ROUND(E16*J16,2)</f>
        <v>0</v>
      </c>
      <c r="L16" s="147">
        <v>21</v>
      </c>
      <c r="M16" s="147">
        <f>G16*(1+L16/100)</f>
        <v>0</v>
      </c>
      <c r="N16" s="147">
        <v>1.2099999999999999E-3</v>
      </c>
      <c r="O16" s="147">
        <f>ROUND(E16*N16,2)</f>
        <v>0</v>
      </c>
      <c r="P16" s="147">
        <v>0</v>
      </c>
      <c r="Q16" s="147">
        <f>ROUND(E16*P16,2)</f>
        <v>0</v>
      </c>
      <c r="R16" s="147"/>
      <c r="S16" s="147" t="s">
        <v>142</v>
      </c>
      <c r="T16" s="147" t="s">
        <v>142</v>
      </c>
      <c r="U16" s="147">
        <v>0.17699999999999999</v>
      </c>
      <c r="V16" s="147">
        <f>ROUND(E16*U16,2)</f>
        <v>0</v>
      </c>
      <c r="W16" s="147"/>
      <c r="X16" s="147" t="s">
        <v>128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129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2"/>
      <c r="B17" s="163"/>
      <c r="C17" s="169" t="s">
        <v>150</v>
      </c>
      <c r="D17" s="170"/>
      <c r="E17" s="171">
        <v>0</v>
      </c>
      <c r="F17" s="172"/>
      <c r="G17" s="168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5"/>
      <c r="Z17" s="145"/>
      <c r="AA17" s="145"/>
      <c r="AB17" s="145"/>
      <c r="AC17" s="145"/>
      <c r="AD17" s="145"/>
      <c r="AE17" s="145"/>
      <c r="AF17" s="145"/>
      <c r="AG17" s="145" t="s">
        <v>144</v>
      </c>
      <c r="AH17" s="145">
        <v>0</v>
      </c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2">
        <v>6</v>
      </c>
      <c r="B18" s="163" t="s">
        <v>151</v>
      </c>
      <c r="C18" s="164" t="s">
        <v>152</v>
      </c>
      <c r="D18" s="165" t="s">
        <v>141</v>
      </c>
      <c r="E18" s="166">
        <v>0</v>
      </c>
      <c r="F18" s="167"/>
      <c r="G18" s="168">
        <f>ROUND(E18*F18,2)</f>
        <v>0</v>
      </c>
      <c r="H18" s="148"/>
      <c r="I18" s="147">
        <f>ROUND(E18*H18,2)</f>
        <v>0</v>
      </c>
      <c r="J18" s="148"/>
      <c r="K18" s="147">
        <f>ROUND(E18*J18,2)</f>
        <v>0</v>
      </c>
      <c r="L18" s="147">
        <v>21</v>
      </c>
      <c r="M18" s="147">
        <f>G18*(1+L18/100)</f>
        <v>0</v>
      </c>
      <c r="N18" s="147">
        <v>1.58E-3</v>
      </c>
      <c r="O18" s="147">
        <f>ROUND(E18*N18,2)</f>
        <v>0</v>
      </c>
      <c r="P18" s="147">
        <v>0</v>
      </c>
      <c r="Q18" s="147">
        <f>ROUND(E18*P18,2)</f>
        <v>0</v>
      </c>
      <c r="R18" s="147"/>
      <c r="S18" s="147" t="s">
        <v>142</v>
      </c>
      <c r="T18" s="147" t="s">
        <v>142</v>
      </c>
      <c r="U18" s="147">
        <v>0.214</v>
      </c>
      <c r="V18" s="147">
        <f>ROUND(E18*U18,2)</f>
        <v>0</v>
      </c>
      <c r="W18" s="147"/>
      <c r="X18" s="147" t="s">
        <v>128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129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2"/>
      <c r="B19" s="163"/>
      <c r="C19" s="169" t="s">
        <v>153</v>
      </c>
      <c r="D19" s="170"/>
      <c r="E19" s="171">
        <v>0</v>
      </c>
      <c r="F19" s="172"/>
      <c r="G19" s="168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5"/>
      <c r="Z19" s="145"/>
      <c r="AA19" s="145"/>
      <c r="AB19" s="145"/>
      <c r="AC19" s="145"/>
      <c r="AD19" s="145"/>
      <c r="AE19" s="145"/>
      <c r="AF19" s="145"/>
      <c r="AG19" s="145" t="s">
        <v>144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62"/>
      <c r="B20" s="163"/>
      <c r="C20" s="169" t="s">
        <v>154</v>
      </c>
      <c r="D20" s="170"/>
      <c r="E20" s="171">
        <v>0</v>
      </c>
      <c r="F20" s="172"/>
      <c r="G20" s="168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5"/>
      <c r="Z20" s="145"/>
      <c r="AA20" s="145"/>
      <c r="AB20" s="145"/>
      <c r="AC20" s="145"/>
      <c r="AD20" s="145"/>
      <c r="AE20" s="145"/>
      <c r="AF20" s="145"/>
      <c r="AG20" s="145" t="s">
        <v>144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2">
        <v>7</v>
      </c>
      <c r="B21" s="163" t="s">
        <v>155</v>
      </c>
      <c r="C21" s="164" t="s">
        <v>156</v>
      </c>
      <c r="D21" s="165" t="s">
        <v>141</v>
      </c>
      <c r="E21" s="166">
        <v>0</v>
      </c>
      <c r="F21" s="167"/>
      <c r="G21" s="168">
        <f>ROUND(E21*F21,2)</f>
        <v>0</v>
      </c>
      <c r="H21" s="148"/>
      <c r="I21" s="147">
        <f>ROUND(E21*H21,2)</f>
        <v>0</v>
      </c>
      <c r="J21" s="148"/>
      <c r="K21" s="147">
        <f>ROUND(E21*J21,2)</f>
        <v>0</v>
      </c>
      <c r="L21" s="147">
        <v>21</v>
      </c>
      <c r="M21" s="147">
        <f>G21*(1+L21/100)</f>
        <v>0</v>
      </c>
      <c r="N21" s="147">
        <v>5.9199999999999999E-3</v>
      </c>
      <c r="O21" s="147">
        <f>ROUND(E21*N21,2)</f>
        <v>0</v>
      </c>
      <c r="P21" s="147">
        <v>0</v>
      </c>
      <c r="Q21" s="147">
        <f>ROUND(E21*P21,2)</f>
        <v>0</v>
      </c>
      <c r="R21" s="147"/>
      <c r="S21" s="147" t="s">
        <v>142</v>
      </c>
      <c r="T21" s="147" t="s">
        <v>142</v>
      </c>
      <c r="U21" s="147">
        <v>0.26</v>
      </c>
      <c r="V21" s="147">
        <f>ROUND(E21*U21,2)</f>
        <v>0</v>
      </c>
      <c r="W21" s="147"/>
      <c r="X21" s="147" t="s">
        <v>128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129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2"/>
      <c r="B22" s="163"/>
      <c r="C22" s="169" t="s">
        <v>157</v>
      </c>
      <c r="D22" s="170"/>
      <c r="E22" s="171">
        <v>0</v>
      </c>
      <c r="F22" s="172"/>
      <c r="G22" s="16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5"/>
      <c r="Z22" s="145"/>
      <c r="AA22" s="145"/>
      <c r="AB22" s="145"/>
      <c r="AC22" s="145"/>
      <c r="AD22" s="145"/>
      <c r="AE22" s="145"/>
      <c r="AF22" s="145"/>
      <c r="AG22" s="145" t="s">
        <v>144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62">
        <v>8</v>
      </c>
      <c r="B23" s="163" t="s">
        <v>158</v>
      </c>
      <c r="C23" s="164" t="s">
        <v>159</v>
      </c>
      <c r="D23" s="165" t="s">
        <v>141</v>
      </c>
      <c r="E23" s="166">
        <v>0</v>
      </c>
      <c r="F23" s="167"/>
      <c r="G23" s="168">
        <f>ROUND(E23*F23,2)</f>
        <v>0</v>
      </c>
      <c r="H23" s="148"/>
      <c r="I23" s="147">
        <f>ROUND(E23*H23,2)</f>
        <v>0</v>
      </c>
      <c r="J23" s="148"/>
      <c r="K23" s="147">
        <f>ROUND(E23*J23,2)</f>
        <v>0</v>
      </c>
      <c r="L23" s="147">
        <v>21</v>
      </c>
      <c r="M23" s="147">
        <f>G23*(1+L23/100)</f>
        <v>0</v>
      </c>
      <c r="N23" s="147">
        <v>5.0000000000000002E-5</v>
      </c>
      <c r="O23" s="147">
        <f>ROUND(E23*N23,2)</f>
        <v>0</v>
      </c>
      <c r="P23" s="147">
        <v>0</v>
      </c>
      <c r="Q23" s="147">
        <f>ROUND(E23*P23,2)</f>
        <v>0</v>
      </c>
      <c r="R23" s="147"/>
      <c r="S23" s="147" t="s">
        <v>142</v>
      </c>
      <c r="T23" s="147" t="s">
        <v>142</v>
      </c>
      <c r="U23" s="147">
        <v>0.27100000000000002</v>
      </c>
      <c r="V23" s="147">
        <f>ROUND(E23*U23,2)</f>
        <v>0</v>
      </c>
      <c r="W23" s="147"/>
      <c r="X23" s="147" t="s">
        <v>128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129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2"/>
      <c r="B24" s="163"/>
      <c r="C24" s="169" t="s">
        <v>160</v>
      </c>
      <c r="D24" s="170"/>
      <c r="E24" s="171">
        <v>0</v>
      </c>
      <c r="F24" s="172"/>
      <c r="G24" s="16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5"/>
      <c r="Z24" s="145"/>
      <c r="AA24" s="145"/>
      <c r="AB24" s="145"/>
      <c r="AC24" s="145"/>
      <c r="AD24" s="145"/>
      <c r="AE24" s="145"/>
      <c r="AF24" s="145"/>
      <c r="AG24" s="145" t="s">
        <v>144</v>
      </c>
      <c r="AH24" s="145">
        <v>5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2">
        <v>9</v>
      </c>
      <c r="B25" s="163" t="s">
        <v>161</v>
      </c>
      <c r="C25" s="164" t="s">
        <v>162</v>
      </c>
      <c r="D25" s="165" t="s">
        <v>163</v>
      </c>
      <c r="E25" s="166">
        <v>0</v>
      </c>
      <c r="F25" s="167"/>
      <c r="G25" s="168">
        <f>ROUND(E25*F25,2)</f>
        <v>0</v>
      </c>
      <c r="H25" s="148"/>
      <c r="I25" s="147">
        <f>ROUND(E25*H25,2)</f>
        <v>0</v>
      </c>
      <c r="J25" s="148"/>
      <c r="K25" s="147">
        <f>ROUND(E25*J25,2)</f>
        <v>0</v>
      </c>
      <c r="L25" s="147">
        <v>21</v>
      </c>
      <c r="M25" s="147">
        <f>G25*(1+L25/100)</f>
        <v>0</v>
      </c>
      <c r="N25" s="147">
        <v>0</v>
      </c>
      <c r="O25" s="147">
        <f>ROUND(E25*N25,2)</f>
        <v>0</v>
      </c>
      <c r="P25" s="147">
        <v>0</v>
      </c>
      <c r="Q25" s="147">
        <f>ROUND(E25*P25,2)</f>
        <v>0</v>
      </c>
      <c r="R25" s="147"/>
      <c r="S25" s="147" t="s">
        <v>142</v>
      </c>
      <c r="T25" s="147" t="s">
        <v>142</v>
      </c>
      <c r="U25" s="147">
        <v>1.49</v>
      </c>
      <c r="V25" s="147">
        <f>ROUND(E25*U25,2)</f>
        <v>0</v>
      </c>
      <c r="W25" s="147"/>
      <c r="X25" s="147" t="s">
        <v>128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129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62">
        <v>10</v>
      </c>
      <c r="B26" s="163" t="s">
        <v>164</v>
      </c>
      <c r="C26" s="164" t="s">
        <v>165</v>
      </c>
      <c r="D26" s="165" t="s">
        <v>141</v>
      </c>
      <c r="E26" s="166">
        <v>0</v>
      </c>
      <c r="F26" s="167"/>
      <c r="G26" s="168">
        <f>ROUND(E26*F26,2)</f>
        <v>0</v>
      </c>
      <c r="H26" s="148"/>
      <c r="I26" s="147">
        <f>ROUND(E26*H26,2)</f>
        <v>0</v>
      </c>
      <c r="J26" s="148"/>
      <c r="K26" s="147">
        <f>ROUND(E26*J26,2)</f>
        <v>0</v>
      </c>
      <c r="L26" s="147">
        <v>21</v>
      </c>
      <c r="M26" s="147">
        <f>G26*(1+L26/100)</f>
        <v>0</v>
      </c>
      <c r="N26" s="147">
        <v>2.4000000000000001E-4</v>
      </c>
      <c r="O26" s="147">
        <f>ROUND(E26*N26,2)</f>
        <v>0</v>
      </c>
      <c r="P26" s="147">
        <v>0</v>
      </c>
      <c r="Q26" s="147">
        <f>ROUND(E26*P26,2)</f>
        <v>0</v>
      </c>
      <c r="R26" s="147"/>
      <c r="S26" s="147" t="s">
        <v>126</v>
      </c>
      <c r="T26" s="147" t="s">
        <v>166</v>
      </c>
      <c r="U26" s="147">
        <v>0</v>
      </c>
      <c r="V26" s="147">
        <f>ROUND(E26*U26,2)</f>
        <v>0</v>
      </c>
      <c r="W26" s="147"/>
      <c r="X26" s="147" t="s">
        <v>128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138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62"/>
      <c r="B27" s="163"/>
      <c r="C27" s="169" t="s">
        <v>167</v>
      </c>
      <c r="D27" s="170"/>
      <c r="E27" s="171">
        <v>0</v>
      </c>
      <c r="F27" s="172"/>
      <c r="G27" s="168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5"/>
      <c r="Z27" s="145"/>
      <c r="AA27" s="145"/>
      <c r="AB27" s="145"/>
      <c r="AC27" s="145"/>
      <c r="AD27" s="145"/>
      <c r="AE27" s="145"/>
      <c r="AF27" s="145"/>
      <c r="AG27" s="145" t="s">
        <v>144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outlineLevel="1" x14ac:dyDescent="0.2">
      <c r="A28" s="162">
        <v>11</v>
      </c>
      <c r="B28" s="163" t="s">
        <v>168</v>
      </c>
      <c r="C28" s="164" t="s">
        <v>169</v>
      </c>
      <c r="D28" s="165" t="s">
        <v>141</v>
      </c>
      <c r="E28" s="166">
        <v>0</v>
      </c>
      <c r="F28" s="167"/>
      <c r="G28" s="168">
        <f>ROUND(E28*F28,2)</f>
        <v>0</v>
      </c>
      <c r="H28" s="148"/>
      <c r="I28" s="147">
        <f>ROUND(E28*H28,2)</f>
        <v>0</v>
      </c>
      <c r="J28" s="148"/>
      <c r="K28" s="147">
        <f>ROUND(E28*J28,2)</f>
        <v>0</v>
      </c>
      <c r="L28" s="147">
        <v>21</v>
      </c>
      <c r="M28" s="147">
        <f>G28*(1+L28/100)</f>
        <v>0</v>
      </c>
      <c r="N28" s="147">
        <v>0</v>
      </c>
      <c r="O28" s="147">
        <f>ROUND(E28*N28,2)</f>
        <v>0</v>
      </c>
      <c r="P28" s="147">
        <v>0</v>
      </c>
      <c r="Q28" s="147">
        <f>ROUND(E28*P28,2)</f>
        <v>0</v>
      </c>
      <c r="R28" s="147"/>
      <c r="S28" s="147" t="s">
        <v>126</v>
      </c>
      <c r="T28" s="147" t="s">
        <v>170</v>
      </c>
      <c r="U28" s="147">
        <v>0</v>
      </c>
      <c r="V28" s="147">
        <f>ROUND(E28*U28,2)</f>
        <v>0</v>
      </c>
      <c r="W28" s="147"/>
      <c r="X28" s="147" t="s">
        <v>128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62"/>
      <c r="B29" s="163"/>
      <c r="C29" s="169" t="s">
        <v>171</v>
      </c>
      <c r="D29" s="170"/>
      <c r="E29" s="171">
        <v>0</v>
      </c>
      <c r="F29" s="172"/>
      <c r="G29" s="168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5"/>
      <c r="Z29" s="145"/>
      <c r="AA29" s="145"/>
      <c r="AB29" s="145"/>
      <c r="AC29" s="145"/>
      <c r="AD29" s="145"/>
      <c r="AE29" s="145"/>
      <c r="AF29" s="145"/>
      <c r="AG29" s="145" t="s">
        <v>144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62">
        <v>12</v>
      </c>
      <c r="B30" s="163" t="s">
        <v>172</v>
      </c>
      <c r="C30" s="164" t="s">
        <v>173</v>
      </c>
      <c r="D30" s="165" t="s">
        <v>141</v>
      </c>
      <c r="E30" s="166">
        <v>0</v>
      </c>
      <c r="F30" s="167"/>
      <c r="G30" s="168">
        <f>ROUND(E30*F30,2)</f>
        <v>0</v>
      </c>
      <c r="H30" s="148"/>
      <c r="I30" s="147">
        <f>ROUND(E30*H30,2)</f>
        <v>0</v>
      </c>
      <c r="J30" s="148"/>
      <c r="K30" s="147">
        <f>ROUND(E30*J30,2)</f>
        <v>0</v>
      </c>
      <c r="L30" s="147">
        <v>21</v>
      </c>
      <c r="M30" s="147">
        <f>G30*(1+L30/100)</f>
        <v>0</v>
      </c>
      <c r="N30" s="147">
        <v>0</v>
      </c>
      <c r="O30" s="147">
        <f>ROUND(E30*N30,2)</f>
        <v>0</v>
      </c>
      <c r="P30" s="147">
        <v>0</v>
      </c>
      <c r="Q30" s="147">
        <f>ROUND(E30*P30,2)</f>
        <v>0</v>
      </c>
      <c r="R30" s="147"/>
      <c r="S30" s="147" t="s">
        <v>126</v>
      </c>
      <c r="T30" s="147" t="s">
        <v>170</v>
      </c>
      <c r="U30" s="147">
        <v>0.13</v>
      </c>
      <c r="V30" s="147">
        <f>ROUND(E30*U30,2)</f>
        <v>0</v>
      </c>
      <c r="W30" s="147"/>
      <c r="X30" s="147" t="s">
        <v>128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138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2"/>
      <c r="B31" s="163"/>
      <c r="C31" s="169" t="s">
        <v>174</v>
      </c>
      <c r="D31" s="170"/>
      <c r="E31" s="171">
        <v>0</v>
      </c>
      <c r="F31" s="172"/>
      <c r="G31" s="168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5"/>
      <c r="Z31" s="145"/>
      <c r="AA31" s="145"/>
      <c r="AB31" s="145"/>
      <c r="AC31" s="145"/>
      <c r="AD31" s="145"/>
      <c r="AE31" s="145"/>
      <c r="AF31" s="145"/>
      <c r="AG31" s="145" t="s">
        <v>144</v>
      </c>
      <c r="AH31" s="145">
        <v>5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2"/>
      <c r="B32" s="163"/>
      <c r="C32" s="169" t="s">
        <v>175</v>
      </c>
      <c r="D32" s="170"/>
      <c r="E32" s="171">
        <v>0</v>
      </c>
      <c r="F32" s="172"/>
      <c r="G32" s="168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5"/>
      <c r="Z32" s="145"/>
      <c r="AA32" s="145"/>
      <c r="AB32" s="145"/>
      <c r="AC32" s="145"/>
      <c r="AD32" s="145"/>
      <c r="AE32" s="145"/>
      <c r="AF32" s="145"/>
      <c r="AG32" s="145" t="s">
        <v>144</v>
      </c>
      <c r="AH32" s="145">
        <v>5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2"/>
      <c r="B33" s="163"/>
      <c r="C33" s="169" t="s">
        <v>176</v>
      </c>
      <c r="D33" s="170"/>
      <c r="E33" s="171">
        <v>0</v>
      </c>
      <c r="F33" s="172"/>
      <c r="G33" s="168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5"/>
      <c r="Z33" s="145"/>
      <c r="AA33" s="145"/>
      <c r="AB33" s="145"/>
      <c r="AC33" s="145"/>
      <c r="AD33" s="145"/>
      <c r="AE33" s="145"/>
      <c r="AF33" s="145"/>
      <c r="AG33" s="145" t="s">
        <v>144</v>
      </c>
      <c r="AH33" s="145">
        <v>5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2">
        <v>13</v>
      </c>
      <c r="B34" s="163" t="s">
        <v>177</v>
      </c>
      <c r="C34" s="164" t="s">
        <v>178</v>
      </c>
      <c r="D34" s="165" t="s">
        <v>141</v>
      </c>
      <c r="E34" s="166">
        <v>0</v>
      </c>
      <c r="F34" s="167"/>
      <c r="G34" s="168">
        <f>ROUND(E34*F34,2)</f>
        <v>0</v>
      </c>
      <c r="H34" s="148"/>
      <c r="I34" s="147">
        <f>ROUND(E34*H34,2)</f>
        <v>0</v>
      </c>
      <c r="J34" s="148"/>
      <c r="K34" s="147">
        <f>ROUND(E34*J34,2)</f>
        <v>0</v>
      </c>
      <c r="L34" s="147">
        <v>21</v>
      </c>
      <c r="M34" s="147">
        <f>G34*(1+L34/100)</f>
        <v>0</v>
      </c>
      <c r="N34" s="147">
        <v>2.0000000000000001E-4</v>
      </c>
      <c r="O34" s="147">
        <f>ROUND(E34*N34,2)</f>
        <v>0</v>
      </c>
      <c r="P34" s="147">
        <v>0</v>
      </c>
      <c r="Q34" s="147">
        <f>ROUND(E34*P34,2)</f>
        <v>0</v>
      </c>
      <c r="R34" s="147" t="s">
        <v>179</v>
      </c>
      <c r="S34" s="147" t="s">
        <v>142</v>
      </c>
      <c r="T34" s="147" t="s">
        <v>142</v>
      </c>
      <c r="U34" s="147">
        <v>0</v>
      </c>
      <c r="V34" s="147">
        <f>ROUND(E34*U34,2)</f>
        <v>0</v>
      </c>
      <c r="W34" s="147"/>
      <c r="X34" s="147" t="s">
        <v>180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181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2"/>
      <c r="B35" s="163"/>
      <c r="C35" s="169" t="s">
        <v>182</v>
      </c>
      <c r="D35" s="170"/>
      <c r="E35" s="171">
        <v>0</v>
      </c>
      <c r="F35" s="172"/>
      <c r="G35" s="168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5"/>
      <c r="Z35" s="145"/>
      <c r="AA35" s="145"/>
      <c r="AB35" s="145"/>
      <c r="AC35" s="145"/>
      <c r="AD35" s="145"/>
      <c r="AE35" s="145"/>
      <c r="AF35" s="145"/>
      <c r="AG35" s="145" t="s">
        <v>144</v>
      </c>
      <c r="AH35" s="145">
        <v>5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outlineLevel="1" x14ac:dyDescent="0.2">
      <c r="A36" s="162">
        <v>14</v>
      </c>
      <c r="B36" s="163" t="s">
        <v>183</v>
      </c>
      <c r="C36" s="164" t="s">
        <v>184</v>
      </c>
      <c r="D36" s="165" t="s">
        <v>141</v>
      </c>
      <c r="E36" s="166">
        <v>0</v>
      </c>
      <c r="F36" s="167"/>
      <c r="G36" s="168">
        <f>ROUND(E36*F36,2)</f>
        <v>0</v>
      </c>
      <c r="H36" s="148"/>
      <c r="I36" s="147">
        <f>ROUND(E36*H36,2)</f>
        <v>0</v>
      </c>
      <c r="J36" s="148"/>
      <c r="K36" s="147">
        <f>ROUND(E36*J36,2)</f>
        <v>0</v>
      </c>
      <c r="L36" s="147">
        <v>21</v>
      </c>
      <c r="M36" s="147">
        <f>G36*(1+L36/100)</f>
        <v>0</v>
      </c>
      <c r="N36" s="147">
        <v>2.9999999999999997E-4</v>
      </c>
      <c r="O36" s="147">
        <f>ROUND(E36*N36,2)</f>
        <v>0</v>
      </c>
      <c r="P36" s="147">
        <v>0</v>
      </c>
      <c r="Q36" s="147">
        <f>ROUND(E36*P36,2)</f>
        <v>0</v>
      </c>
      <c r="R36" s="147" t="s">
        <v>179</v>
      </c>
      <c r="S36" s="147" t="s">
        <v>142</v>
      </c>
      <c r="T36" s="147" t="s">
        <v>142</v>
      </c>
      <c r="U36" s="147">
        <v>0</v>
      </c>
      <c r="V36" s="147">
        <f>ROUND(E36*U36,2)</f>
        <v>0</v>
      </c>
      <c r="W36" s="147"/>
      <c r="X36" s="147" t="s">
        <v>180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181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2"/>
      <c r="B37" s="163"/>
      <c r="C37" s="169" t="s">
        <v>185</v>
      </c>
      <c r="D37" s="170"/>
      <c r="E37" s="171">
        <v>0</v>
      </c>
      <c r="F37" s="172"/>
      <c r="G37" s="168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5"/>
      <c r="Z37" s="145"/>
      <c r="AA37" s="145"/>
      <c r="AB37" s="145"/>
      <c r="AC37" s="145"/>
      <c r="AD37" s="145"/>
      <c r="AE37" s="145"/>
      <c r="AF37" s="145"/>
      <c r="AG37" s="145" t="s">
        <v>144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55" t="s">
        <v>121</v>
      </c>
      <c r="B38" s="156" t="s">
        <v>69</v>
      </c>
      <c r="C38" s="157" t="s">
        <v>70</v>
      </c>
      <c r="D38" s="158"/>
      <c r="E38" s="159"/>
      <c r="F38" s="160"/>
      <c r="G38" s="161">
        <f>SUMIF(AG39:AG39,"&lt;&gt;NOR",G39:G39)</f>
        <v>0</v>
      </c>
      <c r="H38" s="149"/>
      <c r="I38" s="149">
        <f>SUM(I39:I39)</f>
        <v>0</v>
      </c>
      <c r="J38" s="149"/>
      <c r="K38" s="149">
        <f>SUM(K39:K39)</f>
        <v>0</v>
      </c>
      <c r="L38" s="149"/>
      <c r="M38" s="149">
        <f>SUM(M39:M39)</f>
        <v>0</v>
      </c>
      <c r="N38" s="149"/>
      <c r="O38" s="149">
        <f>SUM(O39:O39)</f>
        <v>0</v>
      </c>
      <c r="P38" s="149"/>
      <c r="Q38" s="149">
        <f>SUM(Q39:Q39)</f>
        <v>0</v>
      </c>
      <c r="R38" s="149"/>
      <c r="S38" s="149"/>
      <c r="T38" s="149"/>
      <c r="U38" s="149"/>
      <c r="V38" s="149">
        <f>SUM(V39:V39)</f>
        <v>0</v>
      </c>
      <c r="W38" s="149"/>
      <c r="X38" s="149"/>
      <c r="AG38" t="s">
        <v>122</v>
      </c>
    </row>
    <row r="39" spans="1:60" outlineLevel="1" x14ac:dyDescent="0.2">
      <c r="A39" s="162">
        <v>15</v>
      </c>
      <c r="B39" s="163" t="s">
        <v>186</v>
      </c>
      <c r="C39" s="164" t="s">
        <v>187</v>
      </c>
      <c r="D39" s="165" t="s">
        <v>188</v>
      </c>
      <c r="E39" s="166">
        <v>0</v>
      </c>
      <c r="F39" s="167"/>
      <c r="G39" s="168">
        <f>ROUND(E39*F39,2)</f>
        <v>0</v>
      </c>
      <c r="H39" s="148"/>
      <c r="I39" s="147">
        <f>ROUND(E39*H39,2)</f>
        <v>0</v>
      </c>
      <c r="J39" s="148"/>
      <c r="K39" s="147">
        <f>ROUND(E39*J39,2)</f>
        <v>0</v>
      </c>
      <c r="L39" s="147">
        <v>21</v>
      </c>
      <c r="M39" s="147">
        <f>G39*(1+L39/100)</f>
        <v>0</v>
      </c>
      <c r="N39" s="147">
        <v>0</v>
      </c>
      <c r="O39" s="147">
        <f>ROUND(E39*N39,2)</f>
        <v>0</v>
      </c>
      <c r="P39" s="147">
        <v>0</v>
      </c>
      <c r="Q39" s="147">
        <f>ROUND(E39*P39,2)</f>
        <v>0</v>
      </c>
      <c r="R39" s="147"/>
      <c r="S39" s="147" t="s">
        <v>142</v>
      </c>
      <c r="T39" s="147" t="s">
        <v>142</v>
      </c>
      <c r="U39" s="147">
        <v>1.8919999999999999</v>
      </c>
      <c r="V39" s="147">
        <f>ROUND(E39*U39,2)</f>
        <v>0</v>
      </c>
      <c r="W39" s="147"/>
      <c r="X39" s="147" t="s">
        <v>189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190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">
      <c r="A40" s="155" t="s">
        <v>121</v>
      </c>
      <c r="B40" s="156" t="s">
        <v>71</v>
      </c>
      <c r="C40" s="157" t="s">
        <v>72</v>
      </c>
      <c r="D40" s="158"/>
      <c r="E40" s="159"/>
      <c r="F40" s="160"/>
      <c r="G40" s="161">
        <f>SUMIF(AG41:AG55,"&lt;&gt;NOR",G41:G55)</f>
        <v>0</v>
      </c>
      <c r="H40" s="149"/>
      <c r="I40" s="149">
        <f>SUM(I41:I55)</f>
        <v>0</v>
      </c>
      <c r="J40" s="149"/>
      <c r="K40" s="149">
        <f>SUM(K41:K55)</f>
        <v>0</v>
      </c>
      <c r="L40" s="149"/>
      <c r="M40" s="149">
        <f>SUM(M41:M55)</f>
        <v>0</v>
      </c>
      <c r="N40" s="149"/>
      <c r="O40" s="149">
        <f>SUM(O41:O55)</f>
        <v>0</v>
      </c>
      <c r="P40" s="149"/>
      <c r="Q40" s="149">
        <f>SUM(Q41:Q55)</f>
        <v>0</v>
      </c>
      <c r="R40" s="149"/>
      <c r="S40" s="149"/>
      <c r="T40" s="149"/>
      <c r="U40" s="149"/>
      <c r="V40" s="149">
        <f>SUM(V41:V55)</f>
        <v>0</v>
      </c>
      <c r="W40" s="149"/>
      <c r="X40" s="149"/>
      <c r="AG40" t="s">
        <v>122</v>
      </c>
    </row>
    <row r="41" spans="1:60" outlineLevel="1" x14ac:dyDescent="0.2">
      <c r="A41" s="162">
        <v>16</v>
      </c>
      <c r="B41" s="163" t="s">
        <v>191</v>
      </c>
      <c r="C41" s="164" t="s">
        <v>192</v>
      </c>
      <c r="D41" s="165" t="s">
        <v>141</v>
      </c>
      <c r="E41" s="166">
        <v>0</v>
      </c>
      <c r="F41" s="167"/>
      <c r="G41" s="168">
        <f>ROUND(E41*F41,2)</f>
        <v>0</v>
      </c>
      <c r="H41" s="148"/>
      <c r="I41" s="147">
        <f>ROUND(E41*H41,2)</f>
        <v>0</v>
      </c>
      <c r="J41" s="148"/>
      <c r="K41" s="147">
        <f>ROUND(E41*J41,2)</f>
        <v>0</v>
      </c>
      <c r="L41" s="147">
        <v>21</v>
      </c>
      <c r="M41" s="147">
        <f>G41*(1+L41/100)</f>
        <v>0</v>
      </c>
      <c r="N41" s="147">
        <v>0</v>
      </c>
      <c r="O41" s="147">
        <f>ROUND(E41*N41,2)</f>
        <v>0</v>
      </c>
      <c r="P41" s="147">
        <v>0</v>
      </c>
      <c r="Q41" s="147">
        <f>ROUND(E41*P41,2)</f>
        <v>0</v>
      </c>
      <c r="R41" s="147"/>
      <c r="S41" s="147" t="s">
        <v>142</v>
      </c>
      <c r="T41" s="147" t="s">
        <v>142</v>
      </c>
      <c r="U41" s="147">
        <v>1.4999999999999999E-2</v>
      </c>
      <c r="V41" s="147">
        <f>ROUND(E41*U41,2)</f>
        <v>0</v>
      </c>
      <c r="W41" s="147"/>
      <c r="X41" s="147" t="s">
        <v>128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129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2"/>
      <c r="B42" s="163"/>
      <c r="C42" s="169" t="s">
        <v>193</v>
      </c>
      <c r="D42" s="170"/>
      <c r="E42" s="171">
        <v>0</v>
      </c>
      <c r="F42" s="172"/>
      <c r="G42" s="16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5"/>
      <c r="Z42" s="145"/>
      <c r="AA42" s="145"/>
      <c r="AB42" s="145"/>
      <c r="AC42" s="145"/>
      <c r="AD42" s="145"/>
      <c r="AE42" s="145"/>
      <c r="AF42" s="145"/>
      <c r="AG42" s="145" t="s">
        <v>144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22.5" outlineLevel="1" x14ac:dyDescent="0.2">
      <c r="A43" s="162">
        <v>17</v>
      </c>
      <c r="B43" s="163" t="s">
        <v>194</v>
      </c>
      <c r="C43" s="164" t="s">
        <v>195</v>
      </c>
      <c r="D43" s="165" t="s">
        <v>141</v>
      </c>
      <c r="E43" s="166">
        <v>0</v>
      </c>
      <c r="F43" s="167"/>
      <c r="G43" s="168">
        <f>ROUND(E43*F43,2)</f>
        <v>0</v>
      </c>
      <c r="H43" s="148"/>
      <c r="I43" s="147">
        <f>ROUND(E43*H43,2)</f>
        <v>0</v>
      </c>
      <c r="J43" s="148"/>
      <c r="K43" s="147">
        <f>ROUND(E43*J43,2)</f>
        <v>0</v>
      </c>
      <c r="L43" s="147">
        <v>21</v>
      </c>
      <c r="M43" s="147">
        <f>G43*(1+L43/100)</f>
        <v>0</v>
      </c>
      <c r="N43" s="147">
        <v>0</v>
      </c>
      <c r="O43" s="147">
        <f>ROUND(E43*N43,2)</f>
        <v>0</v>
      </c>
      <c r="P43" s="147">
        <v>2E-3</v>
      </c>
      <c r="Q43" s="147">
        <f>ROUND(E43*P43,2)</f>
        <v>0</v>
      </c>
      <c r="R43" s="147"/>
      <c r="S43" s="147" t="s">
        <v>142</v>
      </c>
      <c r="T43" s="147" t="s">
        <v>142</v>
      </c>
      <c r="U43" s="147">
        <v>0.08</v>
      </c>
      <c r="V43" s="147">
        <f>ROUND(E43*U43,2)</f>
        <v>0</v>
      </c>
      <c r="W43" s="147"/>
      <c r="X43" s="147" t="s">
        <v>128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129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2"/>
      <c r="B44" s="163"/>
      <c r="C44" s="169" t="s">
        <v>196</v>
      </c>
      <c r="D44" s="170"/>
      <c r="E44" s="171">
        <v>0</v>
      </c>
      <c r="F44" s="172"/>
      <c r="G44" s="168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5"/>
      <c r="Z44" s="145"/>
      <c r="AA44" s="145"/>
      <c r="AB44" s="145"/>
      <c r="AC44" s="145"/>
      <c r="AD44" s="145"/>
      <c r="AE44" s="145"/>
      <c r="AF44" s="145"/>
      <c r="AG44" s="145" t="s">
        <v>144</v>
      </c>
      <c r="AH44" s="145">
        <v>5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ht="22.5" outlineLevel="1" x14ac:dyDescent="0.2">
      <c r="A45" s="162">
        <v>18</v>
      </c>
      <c r="B45" s="163" t="s">
        <v>197</v>
      </c>
      <c r="C45" s="164" t="s">
        <v>198</v>
      </c>
      <c r="D45" s="165" t="s">
        <v>141</v>
      </c>
      <c r="E45" s="166">
        <v>0</v>
      </c>
      <c r="F45" s="167"/>
      <c r="G45" s="168">
        <f>ROUND(E45*F45,2)</f>
        <v>0</v>
      </c>
      <c r="H45" s="148"/>
      <c r="I45" s="147">
        <f>ROUND(E45*H45,2)</f>
        <v>0</v>
      </c>
      <c r="J45" s="148"/>
      <c r="K45" s="147">
        <f>ROUND(E45*J45,2)</f>
        <v>0</v>
      </c>
      <c r="L45" s="147">
        <v>21</v>
      </c>
      <c r="M45" s="147">
        <f>G45*(1+L45/100)</f>
        <v>0</v>
      </c>
      <c r="N45" s="147">
        <v>1.15E-3</v>
      </c>
      <c r="O45" s="147">
        <f>ROUND(E45*N45,2)</f>
        <v>0</v>
      </c>
      <c r="P45" s="147">
        <v>0</v>
      </c>
      <c r="Q45" s="147">
        <f>ROUND(E45*P45,2)</f>
        <v>0</v>
      </c>
      <c r="R45" s="147"/>
      <c r="S45" s="147" t="s">
        <v>142</v>
      </c>
      <c r="T45" s="147" t="s">
        <v>142</v>
      </c>
      <c r="U45" s="147">
        <v>2.1000000000000001E-2</v>
      </c>
      <c r="V45" s="147">
        <f>ROUND(E45*U45,2)</f>
        <v>0</v>
      </c>
      <c r="W45" s="147"/>
      <c r="X45" s="147" t="s">
        <v>128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129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2"/>
      <c r="B46" s="163"/>
      <c r="C46" s="169" t="s">
        <v>199</v>
      </c>
      <c r="D46" s="170"/>
      <c r="E46" s="171">
        <v>0</v>
      </c>
      <c r="F46" s="172"/>
      <c r="G46" s="168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5"/>
      <c r="Z46" s="145"/>
      <c r="AA46" s="145"/>
      <c r="AB46" s="145"/>
      <c r="AC46" s="145"/>
      <c r="AD46" s="145"/>
      <c r="AE46" s="145"/>
      <c r="AF46" s="145"/>
      <c r="AG46" s="145" t="s">
        <v>144</v>
      </c>
      <c r="AH46" s="145">
        <v>5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22.5" outlineLevel="1" x14ac:dyDescent="0.2">
      <c r="A47" s="162">
        <v>19</v>
      </c>
      <c r="B47" s="163" t="s">
        <v>200</v>
      </c>
      <c r="C47" s="164" t="s">
        <v>201</v>
      </c>
      <c r="D47" s="165" t="s">
        <v>141</v>
      </c>
      <c r="E47" s="166">
        <v>0</v>
      </c>
      <c r="F47" s="167"/>
      <c r="G47" s="168">
        <f>ROUND(E47*F47,2)</f>
        <v>0</v>
      </c>
      <c r="H47" s="148"/>
      <c r="I47" s="147">
        <f>ROUND(E47*H47,2)</f>
        <v>0</v>
      </c>
      <c r="J47" s="148"/>
      <c r="K47" s="147">
        <f>ROUND(E47*J47,2)</f>
        <v>0</v>
      </c>
      <c r="L47" s="147">
        <v>21</v>
      </c>
      <c r="M47" s="147">
        <f>G47*(1+L47/100)</f>
        <v>0</v>
      </c>
      <c r="N47" s="147">
        <v>2.6099999999999999E-3</v>
      </c>
      <c r="O47" s="147">
        <f>ROUND(E47*N47,2)</f>
        <v>0</v>
      </c>
      <c r="P47" s="147">
        <v>0</v>
      </c>
      <c r="Q47" s="147">
        <f>ROUND(E47*P47,2)</f>
        <v>0</v>
      </c>
      <c r="R47" s="147"/>
      <c r="S47" s="147" t="s">
        <v>142</v>
      </c>
      <c r="T47" s="147" t="s">
        <v>142</v>
      </c>
      <c r="U47" s="147">
        <v>0.317</v>
      </c>
      <c r="V47" s="147">
        <f>ROUND(E47*U47,2)</f>
        <v>0</v>
      </c>
      <c r="W47" s="147"/>
      <c r="X47" s="147" t="s">
        <v>128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2"/>
      <c r="B48" s="163"/>
      <c r="C48" s="169" t="s">
        <v>202</v>
      </c>
      <c r="D48" s="170"/>
      <c r="E48" s="171">
        <v>0</v>
      </c>
      <c r="F48" s="172"/>
      <c r="G48" s="16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5"/>
      <c r="Z48" s="145"/>
      <c r="AA48" s="145"/>
      <c r="AB48" s="145"/>
      <c r="AC48" s="145"/>
      <c r="AD48" s="145"/>
      <c r="AE48" s="145"/>
      <c r="AF48" s="145"/>
      <c r="AG48" s="145" t="s">
        <v>144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2">
        <v>20</v>
      </c>
      <c r="B49" s="163" t="s">
        <v>203</v>
      </c>
      <c r="C49" s="164" t="s">
        <v>204</v>
      </c>
      <c r="D49" s="165" t="s">
        <v>141</v>
      </c>
      <c r="E49" s="166">
        <v>0</v>
      </c>
      <c r="F49" s="167"/>
      <c r="G49" s="168">
        <f>ROUND(E49*F49,2)</f>
        <v>0</v>
      </c>
      <c r="H49" s="148"/>
      <c r="I49" s="147">
        <f>ROUND(E49*H49,2)</f>
        <v>0</v>
      </c>
      <c r="J49" s="148"/>
      <c r="K49" s="147">
        <f>ROUND(E49*J49,2)</f>
        <v>0</v>
      </c>
      <c r="L49" s="147">
        <v>21</v>
      </c>
      <c r="M49" s="147">
        <f>G49*(1+L49/100)</f>
        <v>0</v>
      </c>
      <c r="N49" s="147">
        <v>0</v>
      </c>
      <c r="O49" s="147">
        <f>ROUND(E49*N49,2)</f>
        <v>0</v>
      </c>
      <c r="P49" s="147">
        <v>6.0000000000000001E-3</v>
      </c>
      <c r="Q49" s="147">
        <f>ROUND(E49*P49,2)</f>
        <v>0</v>
      </c>
      <c r="R49" s="147"/>
      <c r="S49" s="147" t="s">
        <v>142</v>
      </c>
      <c r="T49" s="147" t="s">
        <v>142</v>
      </c>
      <c r="U49" s="147">
        <v>0.05</v>
      </c>
      <c r="V49" s="147">
        <f>ROUND(E49*U49,2)</f>
        <v>0</v>
      </c>
      <c r="W49" s="147"/>
      <c r="X49" s="147" t="s">
        <v>128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129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2"/>
      <c r="B50" s="163"/>
      <c r="C50" s="169" t="s">
        <v>205</v>
      </c>
      <c r="D50" s="170"/>
      <c r="E50" s="171">
        <v>0</v>
      </c>
      <c r="F50" s="172"/>
      <c r="G50" s="168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5"/>
      <c r="Z50" s="145"/>
      <c r="AA50" s="145"/>
      <c r="AB50" s="145"/>
      <c r="AC50" s="145"/>
      <c r="AD50" s="145"/>
      <c r="AE50" s="145"/>
      <c r="AF50" s="145"/>
      <c r="AG50" s="145" t="s">
        <v>144</v>
      </c>
      <c r="AH50" s="145">
        <v>0</v>
      </c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2">
        <v>21</v>
      </c>
      <c r="B51" s="163" t="s">
        <v>206</v>
      </c>
      <c r="C51" s="164" t="s">
        <v>207</v>
      </c>
      <c r="D51" s="165" t="s">
        <v>208</v>
      </c>
      <c r="E51" s="166">
        <v>0</v>
      </c>
      <c r="F51" s="167"/>
      <c r="G51" s="168">
        <f>ROUND(E51*F51,2)</f>
        <v>0</v>
      </c>
      <c r="H51" s="148"/>
      <c r="I51" s="147">
        <f>ROUND(E51*H51,2)</f>
        <v>0</v>
      </c>
      <c r="J51" s="148"/>
      <c r="K51" s="147">
        <f>ROUND(E51*J51,2)</f>
        <v>0</v>
      </c>
      <c r="L51" s="147">
        <v>21</v>
      </c>
      <c r="M51" s="147">
        <f>G51*(1+L51/100)</f>
        <v>0</v>
      </c>
      <c r="N51" s="147">
        <v>6.8999999999999997E-4</v>
      </c>
      <c r="O51" s="147">
        <f>ROUND(E51*N51,2)</f>
        <v>0</v>
      </c>
      <c r="P51" s="147">
        <v>0</v>
      </c>
      <c r="Q51" s="147">
        <f>ROUND(E51*P51,2)</f>
        <v>0</v>
      </c>
      <c r="R51" s="147"/>
      <c r="S51" s="147" t="s">
        <v>126</v>
      </c>
      <c r="T51" s="147" t="s">
        <v>142</v>
      </c>
      <c r="U51" s="147">
        <v>3.7999999999999999E-2</v>
      </c>
      <c r="V51" s="147">
        <f>ROUND(E51*U51,2)</f>
        <v>0</v>
      </c>
      <c r="W51" s="147"/>
      <c r="X51" s="147" t="s">
        <v>128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129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62"/>
      <c r="B52" s="163"/>
      <c r="C52" s="169" t="s">
        <v>209</v>
      </c>
      <c r="D52" s="170"/>
      <c r="E52" s="171">
        <v>0</v>
      </c>
      <c r="F52" s="172"/>
      <c r="G52" s="168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5"/>
      <c r="Z52" s="145"/>
      <c r="AA52" s="145"/>
      <c r="AB52" s="145"/>
      <c r="AC52" s="145"/>
      <c r="AD52" s="145"/>
      <c r="AE52" s="145"/>
      <c r="AF52" s="145"/>
      <c r="AG52" s="145" t="s">
        <v>144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62">
        <v>22</v>
      </c>
      <c r="B53" s="163" t="s">
        <v>210</v>
      </c>
      <c r="C53" s="164" t="s">
        <v>211</v>
      </c>
      <c r="D53" s="165" t="s">
        <v>212</v>
      </c>
      <c r="E53" s="166">
        <v>0</v>
      </c>
      <c r="F53" s="167"/>
      <c r="G53" s="168">
        <f>ROUND(E53*F53,2)</f>
        <v>0</v>
      </c>
      <c r="H53" s="148"/>
      <c r="I53" s="147">
        <f>ROUND(E53*H53,2)</f>
        <v>0</v>
      </c>
      <c r="J53" s="148"/>
      <c r="K53" s="147">
        <f>ROUND(E53*J53,2)</f>
        <v>0</v>
      </c>
      <c r="L53" s="147">
        <v>21</v>
      </c>
      <c r="M53" s="147">
        <f>G53*(1+L53/100)</f>
        <v>0</v>
      </c>
      <c r="N53" s="147">
        <v>2.3E-3</v>
      </c>
      <c r="O53" s="147">
        <f>ROUND(E53*N53,2)</f>
        <v>0</v>
      </c>
      <c r="P53" s="147">
        <v>0</v>
      </c>
      <c r="Q53" s="147">
        <f>ROUND(E53*P53,2)</f>
        <v>0</v>
      </c>
      <c r="R53" s="147"/>
      <c r="S53" s="147" t="s">
        <v>126</v>
      </c>
      <c r="T53" s="147" t="s">
        <v>127</v>
      </c>
      <c r="U53" s="147">
        <v>0</v>
      </c>
      <c r="V53" s="147">
        <f>ROUND(E53*U53,2)</f>
        <v>0</v>
      </c>
      <c r="W53" s="147"/>
      <c r="X53" s="147" t="s">
        <v>180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181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2"/>
      <c r="B54" s="163"/>
      <c r="C54" s="169" t="s">
        <v>213</v>
      </c>
      <c r="D54" s="170"/>
      <c r="E54" s="171">
        <v>0</v>
      </c>
      <c r="F54" s="172"/>
      <c r="G54" s="16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5"/>
      <c r="Z54" s="145"/>
      <c r="AA54" s="145"/>
      <c r="AB54" s="145"/>
      <c r="AC54" s="145"/>
      <c r="AD54" s="145"/>
      <c r="AE54" s="145"/>
      <c r="AF54" s="145"/>
      <c r="AG54" s="145" t="s">
        <v>144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2">
        <v>23</v>
      </c>
      <c r="B55" s="163" t="s">
        <v>214</v>
      </c>
      <c r="C55" s="164" t="s">
        <v>215</v>
      </c>
      <c r="D55" s="165" t="s">
        <v>188</v>
      </c>
      <c r="E55" s="166">
        <v>0</v>
      </c>
      <c r="F55" s="167"/>
      <c r="G55" s="168">
        <f>ROUND(E55*F55,2)</f>
        <v>0</v>
      </c>
      <c r="H55" s="148"/>
      <c r="I55" s="147">
        <f>ROUND(E55*H55,2)</f>
        <v>0</v>
      </c>
      <c r="J55" s="148"/>
      <c r="K55" s="147">
        <f>ROUND(E55*J55,2)</f>
        <v>0</v>
      </c>
      <c r="L55" s="147">
        <v>21</v>
      </c>
      <c r="M55" s="147">
        <f>G55*(1+L55/100)</f>
        <v>0</v>
      </c>
      <c r="N55" s="147">
        <v>0</v>
      </c>
      <c r="O55" s="147">
        <f>ROUND(E55*N55,2)</f>
        <v>0</v>
      </c>
      <c r="P55" s="147">
        <v>0</v>
      </c>
      <c r="Q55" s="147">
        <f>ROUND(E55*P55,2)</f>
        <v>0</v>
      </c>
      <c r="R55" s="147"/>
      <c r="S55" s="147" t="s">
        <v>142</v>
      </c>
      <c r="T55" s="147" t="s">
        <v>142</v>
      </c>
      <c r="U55" s="147">
        <v>1.6850000000000001</v>
      </c>
      <c r="V55" s="147">
        <f>ROUND(E55*U55,2)</f>
        <v>0</v>
      </c>
      <c r="W55" s="147"/>
      <c r="X55" s="147" t="s">
        <v>189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190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x14ac:dyDescent="0.2">
      <c r="A56" s="155" t="s">
        <v>121</v>
      </c>
      <c r="B56" s="156" t="s">
        <v>75</v>
      </c>
      <c r="C56" s="157" t="s">
        <v>76</v>
      </c>
      <c r="D56" s="158"/>
      <c r="E56" s="159"/>
      <c r="F56" s="160"/>
      <c r="G56" s="161">
        <f>SUMIF(AG57:AG72,"&lt;&gt;NOR",G57:G72)</f>
        <v>0</v>
      </c>
      <c r="H56" s="149"/>
      <c r="I56" s="149">
        <f>SUM(I57:I72)</f>
        <v>0</v>
      </c>
      <c r="J56" s="149"/>
      <c r="K56" s="149">
        <f>SUM(K57:K72)</f>
        <v>0</v>
      </c>
      <c r="L56" s="149"/>
      <c r="M56" s="149">
        <f>SUM(M57:M72)</f>
        <v>0</v>
      </c>
      <c r="N56" s="149"/>
      <c r="O56" s="149">
        <f>SUM(O57:O72)</f>
        <v>0</v>
      </c>
      <c r="P56" s="149"/>
      <c r="Q56" s="149">
        <f>SUM(Q57:Q72)</f>
        <v>0</v>
      </c>
      <c r="R56" s="149"/>
      <c r="S56" s="149"/>
      <c r="T56" s="149"/>
      <c r="U56" s="149"/>
      <c r="V56" s="149">
        <f>SUM(V57:V72)</f>
        <v>0</v>
      </c>
      <c r="W56" s="149"/>
      <c r="X56" s="149"/>
      <c r="AG56" t="s">
        <v>122</v>
      </c>
    </row>
    <row r="57" spans="1:60" outlineLevel="1" x14ac:dyDescent="0.2">
      <c r="A57" s="162">
        <v>24</v>
      </c>
      <c r="B57" s="163" t="s">
        <v>216</v>
      </c>
      <c r="C57" s="164" t="s">
        <v>217</v>
      </c>
      <c r="D57" s="165" t="s">
        <v>212</v>
      </c>
      <c r="E57" s="166">
        <v>0</v>
      </c>
      <c r="F57" s="167"/>
      <c r="G57" s="168">
        <f>ROUND(E57*F57,2)</f>
        <v>0</v>
      </c>
      <c r="H57" s="148"/>
      <c r="I57" s="147">
        <f>ROUND(E57*H57,2)</f>
        <v>0</v>
      </c>
      <c r="J57" s="148"/>
      <c r="K57" s="147">
        <f>ROUND(E57*J57,2)</f>
        <v>0</v>
      </c>
      <c r="L57" s="147">
        <v>21</v>
      </c>
      <c r="M57" s="147">
        <f>G57*(1+L57/100)</f>
        <v>0</v>
      </c>
      <c r="N57" s="147">
        <v>0</v>
      </c>
      <c r="O57" s="147">
        <f>ROUND(E57*N57,2)</f>
        <v>0</v>
      </c>
      <c r="P57" s="147">
        <v>0</v>
      </c>
      <c r="Q57" s="147">
        <f>ROUND(E57*P57,2)</f>
        <v>0</v>
      </c>
      <c r="R57" s="147"/>
      <c r="S57" s="147" t="s">
        <v>142</v>
      </c>
      <c r="T57" s="147" t="s">
        <v>142</v>
      </c>
      <c r="U57" s="147">
        <v>0.75</v>
      </c>
      <c r="V57" s="147">
        <f>ROUND(E57*U57,2)</f>
        <v>0</v>
      </c>
      <c r="W57" s="147"/>
      <c r="X57" s="147" t="s">
        <v>128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129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2"/>
      <c r="B58" s="163"/>
      <c r="C58" s="169" t="s">
        <v>218</v>
      </c>
      <c r="D58" s="170"/>
      <c r="E58" s="171">
        <v>0</v>
      </c>
      <c r="F58" s="172"/>
      <c r="G58" s="16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5"/>
      <c r="Z58" s="145"/>
      <c r="AA58" s="145"/>
      <c r="AB58" s="145"/>
      <c r="AC58" s="145"/>
      <c r="AD58" s="145"/>
      <c r="AE58" s="145"/>
      <c r="AF58" s="145"/>
      <c r="AG58" s="145" t="s">
        <v>144</v>
      </c>
      <c r="AH58" s="145">
        <v>5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2">
        <v>25</v>
      </c>
      <c r="B59" s="163" t="s">
        <v>219</v>
      </c>
      <c r="C59" s="164" t="s">
        <v>220</v>
      </c>
      <c r="D59" s="165" t="s">
        <v>212</v>
      </c>
      <c r="E59" s="166">
        <v>0</v>
      </c>
      <c r="F59" s="167"/>
      <c r="G59" s="168">
        <f>ROUND(E59*F59,2)</f>
        <v>0</v>
      </c>
      <c r="H59" s="148"/>
      <c r="I59" s="147">
        <f>ROUND(E59*H59,2)</f>
        <v>0</v>
      </c>
      <c r="J59" s="148"/>
      <c r="K59" s="147">
        <f>ROUND(E59*J59,2)</f>
        <v>0</v>
      </c>
      <c r="L59" s="147">
        <v>21</v>
      </c>
      <c r="M59" s="147">
        <f>G59*(1+L59/100)</f>
        <v>0</v>
      </c>
      <c r="N59" s="147">
        <v>0</v>
      </c>
      <c r="O59" s="147">
        <f>ROUND(E59*N59,2)</f>
        <v>0</v>
      </c>
      <c r="P59" s="147">
        <v>0</v>
      </c>
      <c r="Q59" s="147">
        <f>ROUND(E59*P59,2)</f>
        <v>0</v>
      </c>
      <c r="R59" s="147"/>
      <c r="S59" s="147" t="s">
        <v>142</v>
      </c>
      <c r="T59" s="147" t="s">
        <v>142</v>
      </c>
      <c r="U59" s="147">
        <v>0.35</v>
      </c>
      <c r="V59" s="147">
        <f>ROUND(E59*U59,2)</f>
        <v>0</v>
      </c>
      <c r="W59" s="147"/>
      <c r="X59" s="147" t="s">
        <v>128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129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2"/>
      <c r="B60" s="163"/>
      <c r="C60" s="169" t="s">
        <v>218</v>
      </c>
      <c r="D60" s="170"/>
      <c r="E60" s="171">
        <v>0</v>
      </c>
      <c r="F60" s="172"/>
      <c r="G60" s="168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5"/>
      <c r="Z60" s="145"/>
      <c r="AA60" s="145"/>
      <c r="AB60" s="145"/>
      <c r="AC60" s="145"/>
      <c r="AD60" s="145"/>
      <c r="AE60" s="145"/>
      <c r="AF60" s="145"/>
      <c r="AG60" s="145" t="s">
        <v>144</v>
      </c>
      <c r="AH60" s="145">
        <v>5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outlineLevel="1" x14ac:dyDescent="0.2">
      <c r="A61" s="162">
        <v>26</v>
      </c>
      <c r="B61" s="163" t="s">
        <v>221</v>
      </c>
      <c r="C61" s="164" t="s">
        <v>222</v>
      </c>
      <c r="D61" s="165" t="s">
        <v>212</v>
      </c>
      <c r="E61" s="166">
        <v>0</v>
      </c>
      <c r="F61" s="167"/>
      <c r="G61" s="168">
        <f>ROUND(E61*F61,2)</f>
        <v>0</v>
      </c>
      <c r="H61" s="148"/>
      <c r="I61" s="147">
        <f>ROUND(E61*H61,2)</f>
        <v>0</v>
      </c>
      <c r="J61" s="148"/>
      <c r="K61" s="147">
        <f>ROUND(E61*J61,2)</f>
        <v>0</v>
      </c>
      <c r="L61" s="147">
        <v>21</v>
      </c>
      <c r="M61" s="147">
        <f>G61*(1+L61/100)</f>
        <v>0</v>
      </c>
      <c r="N61" s="147">
        <v>0</v>
      </c>
      <c r="O61" s="147">
        <f>ROUND(E61*N61,2)</f>
        <v>0</v>
      </c>
      <c r="P61" s="147">
        <v>0.33500000000000002</v>
      </c>
      <c r="Q61" s="147">
        <f>ROUND(E61*P61,2)</f>
        <v>0</v>
      </c>
      <c r="R61" s="147"/>
      <c r="S61" s="147" t="s">
        <v>126</v>
      </c>
      <c r="T61" s="147" t="s">
        <v>142</v>
      </c>
      <c r="U61" s="147">
        <v>0.95699999999999996</v>
      </c>
      <c r="V61" s="147">
        <f>ROUND(E61*U61,2)</f>
        <v>0</v>
      </c>
      <c r="W61" s="147"/>
      <c r="X61" s="147" t="s">
        <v>128</v>
      </c>
      <c r="Y61" s="145"/>
      <c r="Z61" s="145"/>
      <c r="AA61" s="145"/>
      <c r="AB61" s="145"/>
      <c r="AC61" s="145"/>
      <c r="AD61" s="145"/>
      <c r="AE61" s="145"/>
      <c r="AF61" s="145"/>
      <c r="AG61" s="145" t="s">
        <v>129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2"/>
      <c r="B62" s="163"/>
      <c r="C62" s="169" t="s">
        <v>223</v>
      </c>
      <c r="D62" s="170"/>
      <c r="E62" s="171">
        <v>0</v>
      </c>
      <c r="F62" s="172"/>
      <c r="G62" s="16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5"/>
      <c r="Z62" s="145"/>
      <c r="AA62" s="145"/>
      <c r="AB62" s="145"/>
      <c r="AC62" s="145"/>
      <c r="AD62" s="145"/>
      <c r="AE62" s="145"/>
      <c r="AF62" s="145"/>
      <c r="AG62" s="145" t="s">
        <v>144</v>
      </c>
      <c r="AH62" s="145">
        <v>5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2"/>
      <c r="B63" s="163"/>
      <c r="C63" s="169" t="s">
        <v>224</v>
      </c>
      <c r="D63" s="170"/>
      <c r="E63" s="171">
        <v>0</v>
      </c>
      <c r="F63" s="172"/>
      <c r="G63" s="168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5"/>
      <c r="Z63" s="145"/>
      <c r="AA63" s="145"/>
      <c r="AB63" s="145"/>
      <c r="AC63" s="145"/>
      <c r="AD63" s="145"/>
      <c r="AE63" s="145"/>
      <c r="AF63" s="145"/>
      <c r="AG63" s="145" t="s">
        <v>144</v>
      </c>
      <c r="AH63" s="145">
        <v>5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62">
        <v>27</v>
      </c>
      <c r="B64" s="163" t="s">
        <v>225</v>
      </c>
      <c r="C64" s="164" t="s">
        <v>226</v>
      </c>
      <c r="D64" s="165" t="s">
        <v>212</v>
      </c>
      <c r="E64" s="166">
        <v>0</v>
      </c>
      <c r="F64" s="167"/>
      <c r="G64" s="168">
        <f>ROUND(E64*F64,2)</f>
        <v>0</v>
      </c>
      <c r="H64" s="148"/>
      <c r="I64" s="147">
        <f>ROUND(E64*H64,2)</f>
        <v>0</v>
      </c>
      <c r="J64" s="148"/>
      <c r="K64" s="147">
        <f>ROUND(E64*J64,2)</f>
        <v>0</v>
      </c>
      <c r="L64" s="147">
        <v>21</v>
      </c>
      <c r="M64" s="147">
        <f>G64*(1+L64/100)</f>
        <v>0</v>
      </c>
      <c r="N64" s="147">
        <v>4.3999999999999997E-2</v>
      </c>
      <c r="O64" s="147">
        <f>ROUND(E64*N64,2)</f>
        <v>0</v>
      </c>
      <c r="P64" s="147">
        <v>0</v>
      </c>
      <c r="Q64" s="147">
        <f>ROUND(E64*P64,2)</f>
        <v>0</v>
      </c>
      <c r="R64" s="147" t="s">
        <v>179</v>
      </c>
      <c r="S64" s="147" t="s">
        <v>142</v>
      </c>
      <c r="T64" s="147" t="s">
        <v>142</v>
      </c>
      <c r="U64" s="147">
        <v>0</v>
      </c>
      <c r="V64" s="147">
        <f>ROUND(E64*U64,2)</f>
        <v>0</v>
      </c>
      <c r="W64" s="147"/>
      <c r="X64" s="147" t="s">
        <v>180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181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62"/>
      <c r="B65" s="163"/>
      <c r="C65" s="169" t="s">
        <v>227</v>
      </c>
      <c r="D65" s="170"/>
      <c r="E65" s="171">
        <v>0</v>
      </c>
      <c r="F65" s="172"/>
      <c r="G65" s="168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5"/>
      <c r="Z65" s="145"/>
      <c r="AA65" s="145"/>
      <c r="AB65" s="145"/>
      <c r="AC65" s="145"/>
      <c r="AD65" s="145"/>
      <c r="AE65" s="145"/>
      <c r="AF65" s="145"/>
      <c r="AG65" s="145" t="s">
        <v>144</v>
      </c>
      <c r="AH65" s="145">
        <v>0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2">
        <v>28</v>
      </c>
      <c r="B66" s="163" t="s">
        <v>228</v>
      </c>
      <c r="C66" s="164" t="s">
        <v>229</v>
      </c>
      <c r="D66" s="165" t="s">
        <v>212</v>
      </c>
      <c r="E66" s="166">
        <v>0</v>
      </c>
      <c r="F66" s="167"/>
      <c r="G66" s="168">
        <f>ROUND(E66*F66,2)</f>
        <v>0</v>
      </c>
      <c r="H66" s="148"/>
      <c r="I66" s="147">
        <f>ROUND(E66*H66,2)</f>
        <v>0</v>
      </c>
      <c r="J66" s="148"/>
      <c r="K66" s="147">
        <f>ROUND(E66*J66,2)</f>
        <v>0</v>
      </c>
      <c r="L66" s="147">
        <v>21</v>
      </c>
      <c r="M66" s="147">
        <f>G66*(1+L66/100)</f>
        <v>0</v>
      </c>
      <c r="N66" s="147">
        <v>0.108</v>
      </c>
      <c r="O66" s="147">
        <f>ROUND(E66*N66,2)</f>
        <v>0</v>
      </c>
      <c r="P66" s="147">
        <v>0</v>
      </c>
      <c r="Q66" s="147">
        <f>ROUND(E66*P66,2)</f>
        <v>0</v>
      </c>
      <c r="R66" s="147" t="s">
        <v>179</v>
      </c>
      <c r="S66" s="147" t="s">
        <v>142</v>
      </c>
      <c r="T66" s="147" t="s">
        <v>142</v>
      </c>
      <c r="U66" s="147">
        <v>0</v>
      </c>
      <c r="V66" s="147">
        <f>ROUND(E66*U66,2)</f>
        <v>0</v>
      </c>
      <c r="W66" s="147"/>
      <c r="X66" s="147" t="s">
        <v>180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181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2"/>
      <c r="B67" s="163"/>
      <c r="C67" s="169" t="s">
        <v>230</v>
      </c>
      <c r="D67" s="170"/>
      <c r="E67" s="171">
        <v>0</v>
      </c>
      <c r="F67" s="172"/>
      <c r="G67" s="168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5"/>
      <c r="Z67" s="145"/>
      <c r="AA67" s="145"/>
      <c r="AB67" s="145"/>
      <c r="AC67" s="145"/>
      <c r="AD67" s="145"/>
      <c r="AE67" s="145"/>
      <c r="AF67" s="145"/>
      <c r="AG67" s="145" t="s">
        <v>144</v>
      </c>
      <c r="AH67" s="145">
        <v>0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62">
        <v>29</v>
      </c>
      <c r="B68" s="163" t="s">
        <v>231</v>
      </c>
      <c r="C68" s="164" t="s">
        <v>232</v>
      </c>
      <c r="D68" s="165" t="s">
        <v>212</v>
      </c>
      <c r="E68" s="166">
        <v>0</v>
      </c>
      <c r="F68" s="167"/>
      <c r="G68" s="168">
        <f>ROUND(E68*F68,2)</f>
        <v>0</v>
      </c>
      <c r="H68" s="148"/>
      <c r="I68" s="147">
        <f>ROUND(E68*H68,2)</f>
        <v>0</v>
      </c>
      <c r="J68" s="148"/>
      <c r="K68" s="147">
        <f>ROUND(E68*J68,2)</f>
        <v>0</v>
      </c>
      <c r="L68" s="147">
        <v>21</v>
      </c>
      <c r="M68" s="147">
        <f>G68*(1+L68/100)</f>
        <v>0</v>
      </c>
      <c r="N68" s="147">
        <v>1.4500000000000001E-2</v>
      </c>
      <c r="O68" s="147">
        <f>ROUND(E68*N68,2)</f>
        <v>0</v>
      </c>
      <c r="P68" s="147">
        <v>0</v>
      </c>
      <c r="Q68" s="147">
        <f>ROUND(E68*P68,2)</f>
        <v>0</v>
      </c>
      <c r="R68" s="147" t="s">
        <v>179</v>
      </c>
      <c r="S68" s="147" t="s">
        <v>142</v>
      </c>
      <c r="T68" s="147" t="s">
        <v>142</v>
      </c>
      <c r="U68" s="147">
        <v>0</v>
      </c>
      <c r="V68" s="147">
        <f>ROUND(E68*U68,2)</f>
        <v>0</v>
      </c>
      <c r="W68" s="147"/>
      <c r="X68" s="147" t="s">
        <v>180</v>
      </c>
      <c r="Y68" s="145"/>
      <c r="Z68" s="145"/>
      <c r="AA68" s="145"/>
      <c r="AB68" s="145"/>
      <c r="AC68" s="145"/>
      <c r="AD68" s="145"/>
      <c r="AE68" s="145"/>
      <c r="AF68" s="145"/>
      <c r="AG68" s="145" t="s">
        <v>181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62"/>
      <c r="B69" s="163"/>
      <c r="C69" s="169" t="s">
        <v>223</v>
      </c>
      <c r="D69" s="170"/>
      <c r="E69" s="171">
        <v>0</v>
      </c>
      <c r="F69" s="172"/>
      <c r="G69" s="168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5"/>
      <c r="Z69" s="145"/>
      <c r="AA69" s="145"/>
      <c r="AB69" s="145"/>
      <c r="AC69" s="145"/>
      <c r="AD69" s="145"/>
      <c r="AE69" s="145"/>
      <c r="AF69" s="145"/>
      <c r="AG69" s="145" t="s">
        <v>144</v>
      </c>
      <c r="AH69" s="145">
        <v>5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62">
        <v>30</v>
      </c>
      <c r="B70" s="163" t="s">
        <v>233</v>
      </c>
      <c r="C70" s="164" t="s">
        <v>234</v>
      </c>
      <c r="D70" s="165" t="s">
        <v>212</v>
      </c>
      <c r="E70" s="166">
        <v>0</v>
      </c>
      <c r="F70" s="167"/>
      <c r="G70" s="168">
        <f>ROUND(E70*F70,2)</f>
        <v>0</v>
      </c>
      <c r="H70" s="148"/>
      <c r="I70" s="147">
        <f>ROUND(E70*H70,2)</f>
        <v>0</v>
      </c>
      <c r="J70" s="148"/>
      <c r="K70" s="147">
        <f>ROUND(E70*J70,2)</f>
        <v>0</v>
      </c>
      <c r="L70" s="147">
        <v>21</v>
      </c>
      <c r="M70" s="147">
        <f>G70*(1+L70/100)</f>
        <v>0</v>
      </c>
      <c r="N70" s="147">
        <v>1.7399999999999999E-2</v>
      </c>
      <c r="O70" s="147">
        <f>ROUND(E70*N70,2)</f>
        <v>0</v>
      </c>
      <c r="P70" s="147">
        <v>0</v>
      </c>
      <c r="Q70" s="147">
        <f>ROUND(E70*P70,2)</f>
        <v>0</v>
      </c>
      <c r="R70" s="147" t="s">
        <v>179</v>
      </c>
      <c r="S70" s="147" t="s">
        <v>142</v>
      </c>
      <c r="T70" s="147" t="s">
        <v>142</v>
      </c>
      <c r="U70" s="147">
        <v>0</v>
      </c>
      <c r="V70" s="147">
        <f>ROUND(E70*U70,2)</f>
        <v>0</v>
      </c>
      <c r="W70" s="147"/>
      <c r="X70" s="147" t="s">
        <v>180</v>
      </c>
      <c r="Y70" s="145"/>
      <c r="Z70" s="145"/>
      <c r="AA70" s="145"/>
      <c r="AB70" s="145"/>
      <c r="AC70" s="145"/>
      <c r="AD70" s="145"/>
      <c r="AE70" s="145"/>
      <c r="AF70" s="145"/>
      <c r="AG70" s="145" t="s">
        <v>181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62"/>
      <c r="B71" s="163"/>
      <c r="C71" s="169" t="s">
        <v>224</v>
      </c>
      <c r="D71" s="170"/>
      <c r="E71" s="171">
        <v>0</v>
      </c>
      <c r="F71" s="172"/>
      <c r="G71" s="168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5"/>
      <c r="Z71" s="145"/>
      <c r="AA71" s="145"/>
      <c r="AB71" s="145"/>
      <c r="AC71" s="145"/>
      <c r="AD71" s="145"/>
      <c r="AE71" s="145"/>
      <c r="AF71" s="145"/>
      <c r="AG71" s="145" t="s">
        <v>144</v>
      </c>
      <c r="AH71" s="145">
        <v>5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2">
        <v>31</v>
      </c>
      <c r="B72" s="163" t="s">
        <v>235</v>
      </c>
      <c r="C72" s="164" t="s">
        <v>236</v>
      </c>
      <c r="D72" s="165" t="s">
        <v>188</v>
      </c>
      <c r="E72" s="166">
        <v>0</v>
      </c>
      <c r="F72" s="167"/>
      <c r="G72" s="168">
        <f>ROUND(E72*F72,2)</f>
        <v>0</v>
      </c>
      <c r="H72" s="148"/>
      <c r="I72" s="147">
        <f>ROUND(E72*H72,2)</f>
        <v>0</v>
      </c>
      <c r="J72" s="148"/>
      <c r="K72" s="147">
        <f>ROUND(E72*J72,2)</f>
        <v>0</v>
      </c>
      <c r="L72" s="147">
        <v>21</v>
      </c>
      <c r="M72" s="147">
        <f>G72*(1+L72/100)</f>
        <v>0</v>
      </c>
      <c r="N72" s="147">
        <v>0</v>
      </c>
      <c r="O72" s="147">
        <f>ROUND(E72*N72,2)</f>
        <v>0</v>
      </c>
      <c r="P72" s="147">
        <v>0</v>
      </c>
      <c r="Q72" s="147">
        <f>ROUND(E72*P72,2)</f>
        <v>0</v>
      </c>
      <c r="R72" s="147"/>
      <c r="S72" s="147" t="s">
        <v>142</v>
      </c>
      <c r="T72" s="147" t="s">
        <v>142</v>
      </c>
      <c r="U72" s="147">
        <v>5.0640000000000001</v>
      </c>
      <c r="V72" s="147">
        <f>ROUND(E72*U72,2)</f>
        <v>0</v>
      </c>
      <c r="W72" s="147"/>
      <c r="X72" s="147" t="s">
        <v>189</v>
      </c>
      <c r="Y72" s="145"/>
      <c r="Z72" s="145"/>
      <c r="AA72" s="145"/>
      <c r="AB72" s="145"/>
      <c r="AC72" s="145"/>
      <c r="AD72" s="145"/>
      <c r="AE72" s="145"/>
      <c r="AF72" s="145"/>
      <c r="AG72" s="145" t="s">
        <v>190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x14ac:dyDescent="0.2">
      <c r="A73" s="155" t="s">
        <v>121</v>
      </c>
      <c r="B73" s="156" t="s">
        <v>77</v>
      </c>
      <c r="C73" s="157" t="s">
        <v>78</v>
      </c>
      <c r="D73" s="158"/>
      <c r="E73" s="159"/>
      <c r="F73" s="160"/>
      <c r="G73" s="161">
        <f>SUMIF(AG74:AG107,"&lt;&gt;NOR",G74:G107)</f>
        <v>0</v>
      </c>
      <c r="H73" s="149"/>
      <c r="I73" s="149">
        <f>SUM(I74:I107)</f>
        <v>0</v>
      </c>
      <c r="J73" s="149"/>
      <c r="K73" s="149">
        <f>SUM(K74:K107)</f>
        <v>0</v>
      </c>
      <c r="L73" s="149"/>
      <c r="M73" s="149">
        <f>SUM(M74:M107)</f>
        <v>0</v>
      </c>
      <c r="N73" s="149"/>
      <c r="O73" s="149">
        <f>SUM(O74:O107)</f>
        <v>0</v>
      </c>
      <c r="P73" s="149"/>
      <c r="Q73" s="149">
        <f>SUM(Q74:Q107)</f>
        <v>0</v>
      </c>
      <c r="R73" s="149"/>
      <c r="S73" s="149"/>
      <c r="T73" s="149"/>
      <c r="U73" s="149"/>
      <c r="V73" s="149">
        <f>SUM(V74:V107)</f>
        <v>0</v>
      </c>
      <c r="W73" s="149"/>
      <c r="X73" s="149"/>
      <c r="AG73" t="s">
        <v>122</v>
      </c>
    </row>
    <row r="74" spans="1:60" ht="22.5" outlineLevel="1" x14ac:dyDescent="0.2">
      <c r="A74" s="162">
        <v>32</v>
      </c>
      <c r="B74" s="163" t="s">
        <v>237</v>
      </c>
      <c r="C74" s="164" t="s">
        <v>238</v>
      </c>
      <c r="D74" s="165" t="s">
        <v>141</v>
      </c>
      <c r="E74" s="166">
        <v>0</v>
      </c>
      <c r="F74" s="167"/>
      <c r="G74" s="168">
        <f>ROUND(E74*F74,2)</f>
        <v>0</v>
      </c>
      <c r="H74" s="148"/>
      <c r="I74" s="147">
        <f>ROUND(E74*H74,2)</f>
        <v>0</v>
      </c>
      <c r="J74" s="148"/>
      <c r="K74" s="147">
        <f>ROUND(E74*J74,2)</f>
        <v>0</v>
      </c>
      <c r="L74" s="147">
        <v>21</v>
      </c>
      <c r="M74" s="147">
        <f>G74*(1+L74/100)</f>
        <v>0</v>
      </c>
      <c r="N74" s="147">
        <v>9.8600000000000007E-3</v>
      </c>
      <c r="O74" s="147">
        <f>ROUND(E74*N74,2)</f>
        <v>0</v>
      </c>
      <c r="P74" s="147">
        <v>0</v>
      </c>
      <c r="Q74" s="147">
        <f>ROUND(E74*P74,2)</f>
        <v>0</v>
      </c>
      <c r="R74" s="147"/>
      <c r="S74" s="147" t="s">
        <v>142</v>
      </c>
      <c r="T74" s="147" t="s">
        <v>142</v>
      </c>
      <c r="U74" s="147">
        <v>0.20791999999999999</v>
      </c>
      <c r="V74" s="147">
        <f>ROUND(E74*U74,2)</f>
        <v>0</v>
      </c>
      <c r="W74" s="147"/>
      <c r="X74" s="147" t="s">
        <v>128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129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62"/>
      <c r="B75" s="163"/>
      <c r="C75" s="169" t="s">
        <v>239</v>
      </c>
      <c r="D75" s="170"/>
      <c r="E75" s="171">
        <v>0</v>
      </c>
      <c r="F75" s="172"/>
      <c r="G75" s="168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5"/>
      <c r="Z75" s="145"/>
      <c r="AA75" s="145"/>
      <c r="AB75" s="145"/>
      <c r="AC75" s="145"/>
      <c r="AD75" s="145"/>
      <c r="AE75" s="145"/>
      <c r="AF75" s="145"/>
      <c r="AG75" s="145" t="s">
        <v>144</v>
      </c>
      <c r="AH75" s="145">
        <v>5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2">
        <v>33</v>
      </c>
      <c r="B76" s="163" t="s">
        <v>240</v>
      </c>
      <c r="C76" s="164" t="s">
        <v>241</v>
      </c>
      <c r="D76" s="165" t="s">
        <v>212</v>
      </c>
      <c r="E76" s="166">
        <v>0</v>
      </c>
      <c r="F76" s="167"/>
      <c r="G76" s="168">
        <f>ROUND(E76*F76,2)</f>
        <v>0</v>
      </c>
      <c r="H76" s="148"/>
      <c r="I76" s="147">
        <f>ROUND(E76*H76,2)</f>
        <v>0</v>
      </c>
      <c r="J76" s="148"/>
      <c r="K76" s="147">
        <f>ROUND(E76*J76,2)</f>
        <v>0</v>
      </c>
      <c r="L76" s="147">
        <v>21</v>
      </c>
      <c r="M76" s="147">
        <f>G76*(1+L76/100)</f>
        <v>0</v>
      </c>
      <c r="N76" s="147">
        <v>4.6999999999999999E-4</v>
      </c>
      <c r="O76" s="147">
        <f>ROUND(E76*N76,2)</f>
        <v>0</v>
      </c>
      <c r="P76" s="147">
        <v>0</v>
      </c>
      <c r="Q76" s="147">
        <f>ROUND(E76*P76,2)</f>
        <v>0</v>
      </c>
      <c r="R76" s="147"/>
      <c r="S76" s="147" t="s">
        <v>142</v>
      </c>
      <c r="T76" s="147" t="s">
        <v>142</v>
      </c>
      <c r="U76" s="147">
        <v>0.23799999999999999</v>
      </c>
      <c r="V76" s="147">
        <f>ROUND(E76*U76,2)</f>
        <v>0</v>
      </c>
      <c r="W76" s="147"/>
      <c r="X76" s="147" t="s">
        <v>128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129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2"/>
      <c r="B77" s="163"/>
      <c r="C77" s="169" t="s">
        <v>242</v>
      </c>
      <c r="D77" s="170"/>
      <c r="E77" s="171">
        <v>0</v>
      </c>
      <c r="F77" s="172"/>
      <c r="G77" s="168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5"/>
      <c r="Z77" s="145"/>
      <c r="AA77" s="145"/>
      <c r="AB77" s="145"/>
      <c r="AC77" s="145"/>
      <c r="AD77" s="145"/>
      <c r="AE77" s="145"/>
      <c r="AF77" s="145"/>
      <c r="AG77" s="145" t="s">
        <v>144</v>
      </c>
      <c r="AH77" s="145">
        <v>0</v>
      </c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2">
        <v>34</v>
      </c>
      <c r="B78" s="163" t="s">
        <v>243</v>
      </c>
      <c r="C78" s="164" t="s">
        <v>244</v>
      </c>
      <c r="D78" s="165" t="s">
        <v>245</v>
      </c>
      <c r="E78" s="166">
        <v>0</v>
      </c>
      <c r="F78" s="167"/>
      <c r="G78" s="168">
        <f>ROUND(E78*F78,2)</f>
        <v>0</v>
      </c>
      <c r="H78" s="148"/>
      <c r="I78" s="147">
        <f>ROUND(E78*H78,2)</f>
        <v>0</v>
      </c>
      <c r="J78" s="148"/>
      <c r="K78" s="147">
        <f>ROUND(E78*J78,2)</f>
        <v>0</v>
      </c>
      <c r="L78" s="147">
        <v>21</v>
      </c>
      <c r="M78" s="147">
        <f>G78*(1+L78/100)</f>
        <v>0</v>
      </c>
      <c r="N78" s="147">
        <v>3.96E-3</v>
      </c>
      <c r="O78" s="147">
        <f>ROUND(E78*N78,2)</f>
        <v>0</v>
      </c>
      <c r="P78" s="147">
        <v>0</v>
      </c>
      <c r="Q78" s="147">
        <f>ROUND(E78*P78,2)</f>
        <v>0</v>
      </c>
      <c r="R78" s="147"/>
      <c r="S78" s="147" t="s">
        <v>142</v>
      </c>
      <c r="T78" s="147" t="s">
        <v>142</v>
      </c>
      <c r="U78" s="147">
        <v>1.319</v>
      </c>
      <c r="V78" s="147">
        <f>ROUND(E78*U78,2)</f>
        <v>0</v>
      </c>
      <c r="W78" s="147"/>
      <c r="X78" s="147" t="s">
        <v>128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129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2"/>
      <c r="B79" s="163"/>
      <c r="C79" s="169" t="s">
        <v>246</v>
      </c>
      <c r="D79" s="170"/>
      <c r="E79" s="171">
        <v>0</v>
      </c>
      <c r="F79" s="172"/>
      <c r="G79" s="168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5"/>
      <c r="Z79" s="145"/>
      <c r="AA79" s="145"/>
      <c r="AB79" s="145"/>
      <c r="AC79" s="145"/>
      <c r="AD79" s="145"/>
      <c r="AE79" s="145"/>
      <c r="AF79" s="145"/>
      <c r="AG79" s="145" t="s">
        <v>144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ht="22.5" outlineLevel="1" x14ac:dyDescent="0.2">
      <c r="A80" s="162">
        <v>35</v>
      </c>
      <c r="B80" s="163" t="s">
        <v>247</v>
      </c>
      <c r="C80" s="164" t="s">
        <v>248</v>
      </c>
      <c r="D80" s="165" t="s">
        <v>245</v>
      </c>
      <c r="E80" s="166">
        <v>0</v>
      </c>
      <c r="F80" s="167"/>
      <c r="G80" s="168">
        <f>ROUND(E80*F80,2)</f>
        <v>0</v>
      </c>
      <c r="H80" s="148"/>
      <c r="I80" s="147">
        <f>ROUND(E80*H80,2)</f>
        <v>0</v>
      </c>
      <c r="J80" s="148"/>
      <c r="K80" s="147">
        <f>ROUND(E80*J80,2)</f>
        <v>0</v>
      </c>
      <c r="L80" s="147">
        <v>21</v>
      </c>
      <c r="M80" s="147">
        <f>G80*(1+L80/100)</f>
        <v>0</v>
      </c>
      <c r="N80" s="147">
        <v>9.2999999999999992E-3</v>
      </c>
      <c r="O80" s="147">
        <f>ROUND(E80*N80,2)</f>
        <v>0</v>
      </c>
      <c r="P80" s="147">
        <v>0</v>
      </c>
      <c r="Q80" s="147">
        <f>ROUND(E80*P80,2)</f>
        <v>0</v>
      </c>
      <c r="R80" s="147"/>
      <c r="S80" s="147" t="s">
        <v>142</v>
      </c>
      <c r="T80" s="147" t="s">
        <v>142</v>
      </c>
      <c r="U80" s="147">
        <v>1.3080000000000001</v>
      </c>
      <c r="V80" s="147">
        <f>ROUND(E80*U80,2)</f>
        <v>0</v>
      </c>
      <c r="W80" s="147"/>
      <c r="X80" s="147" t="s">
        <v>128</v>
      </c>
      <c r="Y80" s="145"/>
      <c r="Z80" s="145"/>
      <c r="AA80" s="145"/>
      <c r="AB80" s="145"/>
      <c r="AC80" s="145"/>
      <c r="AD80" s="145"/>
      <c r="AE80" s="145"/>
      <c r="AF80" s="145"/>
      <c r="AG80" s="145" t="s">
        <v>129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2"/>
      <c r="B81" s="163"/>
      <c r="C81" s="169" t="s">
        <v>249</v>
      </c>
      <c r="D81" s="170"/>
      <c r="E81" s="171">
        <v>0</v>
      </c>
      <c r="F81" s="172"/>
      <c r="G81" s="168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5"/>
      <c r="Z81" s="145"/>
      <c r="AA81" s="145"/>
      <c r="AB81" s="145"/>
      <c r="AC81" s="145"/>
      <c r="AD81" s="145"/>
      <c r="AE81" s="145"/>
      <c r="AF81" s="145"/>
      <c r="AG81" s="145" t="s">
        <v>144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62">
        <v>36</v>
      </c>
      <c r="B82" s="163" t="s">
        <v>250</v>
      </c>
      <c r="C82" s="164" t="s">
        <v>251</v>
      </c>
      <c r="D82" s="165" t="s">
        <v>245</v>
      </c>
      <c r="E82" s="166">
        <v>0</v>
      </c>
      <c r="F82" s="167"/>
      <c r="G82" s="168">
        <f>ROUND(E82*F82,2)</f>
        <v>0</v>
      </c>
      <c r="H82" s="148"/>
      <c r="I82" s="147">
        <f>ROUND(E82*H82,2)</f>
        <v>0</v>
      </c>
      <c r="J82" s="148"/>
      <c r="K82" s="147">
        <f>ROUND(E82*J82,2)</f>
        <v>0</v>
      </c>
      <c r="L82" s="147">
        <v>21</v>
      </c>
      <c r="M82" s="147">
        <f>G82*(1+L82/100)</f>
        <v>0</v>
      </c>
      <c r="N82" s="147">
        <v>2.0300000000000001E-3</v>
      </c>
      <c r="O82" s="147">
        <f>ROUND(E82*N82,2)</f>
        <v>0</v>
      </c>
      <c r="P82" s="147">
        <v>0</v>
      </c>
      <c r="Q82" s="147">
        <f>ROUND(E82*P82,2)</f>
        <v>0</v>
      </c>
      <c r="R82" s="147"/>
      <c r="S82" s="147" t="s">
        <v>142</v>
      </c>
      <c r="T82" s="147" t="s">
        <v>142</v>
      </c>
      <c r="U82" s="147">
        <v>0.36454999999999999</v>
      </c>
      <c r="V82" s="147">
        <f>ROUND(E82*U82,2)</f>
        <v>0</v>
      </c>
      <c r="W82" s="147"/>
      <c r="X82" s="147" t="s">
        <v>128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129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62"/>
      <c r="B83" s="163"/>
      <c r="C83" s="169" t="s">
        <v>252</v>
      </c>
      <c r="D83" s="170"/>
      <c r="E83" s="171">
        <v>0</v>
      </c>
      <c r="F83" s="172"/>
      <c r="G83" s="168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5"/>
      <c r="Z83" s="145"/>
      <c r="AA83" s="145"/>
      <c r="AB83" s="145"/>
      <c r="AC83" s="145"/>
      <c r="AD83" s="145"/>
      <c r="AE83" s="145"/>
      <c r="AF83" s="145"/>
      <c r="AG83" s="145" t="s">
        <v>144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2">
        <v>37</v>
      </c>
      <c r="B84" s="163" t="s">
        <v>253</v>
      </c>
      <c r="C84" s="164" t="s">
        <v>254</v>
      </c>
      <c r="D84" s="165" t="s">
        <v>212</v>
      </c>
      <c r="E84" s="166">
        <v>0</v>
      </c>
      <c r="F84" s="167"/>
      <c r="G84" s="168">
        <f>ROUND(E84*F84,2)</f>
        <v>0</v>
      </c>
      <c r="H84" s="148"/>
      <c r="I84" s="147">
        <f>ROUND(E84*H84,2)</f>
        <v>0</v>
      </c>
      <c r="J84" s="148"/>
      <c r="K84" s="147">
        <f>ROUND(E84*J84,2)</f>
        <v>0</v>
      </c>
      <c r="L84" s="147">
        <v>21</v>
      </c>
      <c r="M84" s="147">
        <f>G84*(1+L84/100)</f>
        <v>0</v>
      </c>
      <c r="N84" s="147">
        <v>6.4000000000000005E-4</v>
      </c>
      <c r="O84" s="147">
        <f>ROUND(E84*N84,2)</f>
        <v>0</v>
      </c>
      <c r="P84" s="147">
        <v>0</v>
      </c>
      <c r="Q84" s="147">
        <f>ROUND(E84*P84,2)</f>
        <v>0</v>
      </c>
      <c r="R84" s="147"/>
      <c r="S84" s="147" t="s">
        <v>142</v>
      </c>
      <c r="T84" s="147" t="s">
        <v>142</v>
      </c>
      <c r="U84" s="147">
        <v>9.085E-2</v>
      </c>
      <c r="V84" s="147">
        <f>ROUND(E84*U84,2)</f>
        <v>0</v>
      </c>
      <c r="W84" s="147"/>
      <c r="X84" s="147" t="s">
        <v>128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129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2"/>
      <c r="B85" s="163"/>
      <c r="C85" s="169" t="s">
        <v>255</v>
      </c>
      <c r="D85" s="170"/>
      <c r="E85" s="171">
        <v>0</v>
      </c>
      <c r="F85" s="172"/>
      <c r="G85" s="168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5"/>
      <c r="Z85" s="145"/>
      <c r="AA85" s="145"/>
      <c r="AB85" s="145"/>
      <c r="AC85" s="145"/>
      <c r="AD85" s="145"/>
      <c r="AE85" s="145"/>
      <c r="AF85" s="145"/>
      <c r="AG85" s="145" t="s">
        <v>144</v>
      </c>
      <c r="AH85" s="145">
        <v>0</v>
      </c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2">
        <v>38</v>
      </c>
      <c r="B86" s="163" t="s">
        <v>256</v>
      </c>
      <c r="C86" s="164" t="s">
        <v>257</v>
      </c>
      <c r="D86" s="165" t="s">
        <v>245</v>
      </c>
      <c r="E86" s="166">
        <v>0</v>
      </c>
      <c r="F86" s="167"/>
      <c r="G86" s="168">
        <f>ROUND(E86*F86,2)</f>
        <v>0</v>
      </c>
      <c r="H86" s="148"/>
      <c r="I86" s="147">
        <f>ROUND(E86*H86,2)</f>
        <v>0</v>
      </c>
      <c r="J86" s="148"/>
      <c r="K86" s="147">
        <f>ROUND(E86*J86,2)</f>
        <v>0</v>
      </c>
      <c r="L86" s="147">
        <v>21</v>
      </c>
      <c r="M86" s="147">
        <f>G86*(1+L86/100)</f>
        <v>0</v>
      </c>
      <c r="N86" s="147">
        <v>2.4499999999999999E-3</v>
      </c>
      <c r="O86" s="147">
        <f>ROUND(E86*N86,2)</f>
        <v>0</v>
      </c>
      <c r="P86" s="147">
        <v>0</v>
      </c>
      <c r="Q86" s="147">
        <f>ROUND(E86*P86,2)</f>
        <v>0</v>
      </c>
      <c r="R86" s="147"/>
      <c r="S86" s="147" t="s">
        <v>142</v>
      </c>
      <c r="T86" s="147" t="s">
        <v>142</v>
      </c>
      <c r="U86" s="147">
        <v>0.55300000000000005</v>
      </c>
      <c r="V86" s="147">
        <f>ROUND(E86*U86,2)</f>
        <v>0</v>
      </c>
      <c r="W86" s="147"/>
      <c r="X86" s="147" t="s">
        <v>128</v>
      </c>
      <c r="Y86" s="145"/>
      <c r="Z86" s="145"/>
      <c r="AA86" s="145"/>
      <c r="AB86" s="145"/>
      <c r="AC86" s="145"/>
      <c r="AD86" s="145"/>
      <c r="AE86" s="145"/>
      <c r="AF86" s="145"/>
      <c r="AG86" s="145" t="s">
        <v>129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62"/>
      <c r="B87" s="163"/>
      <c r="C87" s="169" t="s">
        <v>258</v>
      </c>
      <c r="D87" s="170"/>
      <c r="E87" s="171">
        <v>0</v>
      </c>
      <c r="F87" s="172"/>
      <c r="G87" s="168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5"/>
      <c r="Z87" s="145"/>
      <c r="AA87" s="145"/>
      <c r="AB87" s="145"/>
      <c r="AC87" s="145"/>
      <c r="AD87" s="145"/>
      <c r="AE87" s="145"/>
      <c r="AF87" s="145"/>
      <c r="AG87" s="145" t="s">
        <v>144</v>
      </c>
      <c r="AH87" s="145">
        <v>0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62">
        <v>39</v>
      </c>
      <c r="B88" s="163" t="s">
        <v>259</v>
      </c>
      <c r="C88" s="164" t="s">
        <v>260</v>
      </c>
      <c r="D88" s="165" t="s">
        <v>245</v>
      </c>
      <c r="E88" s="166">
        <v>0</v>
      </c>
      <c r="F88" s="167"/>
      <c r="G88" s="168">
        <f>ROUND(E88*F88,2)</f>
        <v>0</v>
      </c>
      <c r="H88" s="148"/>
      <c r="I88" s="147">
        <f>ROUND(E88*H88,2)</f>
        <v>0</v>
      </c>
      <c r="J88" s="148"/>
      <c r="K88" s="147">
        <f>ROUND(E88*J88,2)</f>
        <v>0</v>
      </c>
      <c r="L88" s="147">
        <v>21</v>
      </c>
      <c r="M88" s="147">
        <f>G88*(1+L88/100)</f>
        <v>0</v>
      </c>
      <c r="N88" s="147">
        <v>1.2999999999999999E-4</v>
      </c>
      <c r="O88" s="147">
        <f>ROUND(E88*N88,2)</f>
        <v>0</v>
      </c>
      <c r="P88" s="147">
        <v>0</v>
      </c>
      <c r="Q88" s="147">
        <f>ROUND(E88*P88,2)</f>
        <v>0</v>
      </c>
      <c r="R88" s="147"/>
      <c r="S88" s="147" t="s">
        <v>142</v>
      </c>
      <c r="T88" s="147" t="s">
        <v>142</v>
      </c>
      <c r="U88" s="147">
        <v>0.22816</v>
      </c>
      <c r="V88" s="147">
        <f>ROUND(E88*U88,2)</f>
        <v>0</v>
      </c>
      <c r="W88" s="147"/>
      <c r="X88" s="147" t="s">
        <v>128</v>
      </c>
      <c r="Y88" s="145"/>
      <c r="Z88" s="145"/>
      <c r="AA88" s="145"/>
      <c r="AB88" s="145"/>
      <c r="AC88" s="145"/>
      <c r="AD88" s="145"/>
      <c r="AE88" s="145"/>
      <c r="AF88" s="145"/>
      <c r="AG88" s="145" t="s">
        <v>129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62"/>
      <c r="B89" s="163"/>
      <c r="C89" s="169" t="s">
        <v>261</v>
      </c>
      <c r="D89" s="170"/>
      <c r="E89" s="171">
        <v>0</v>
      </c>
      <c r="F89" s="172"/>
      <c r="G89" s="168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5"/>
      <c r="Z89" s="145"/>
      <c r="AA89" s="145"/>
      <c r="AB89" s="145"/>
      <c r="AC89" s="145"/>
      <c r="AD89" s="145"/>
      <c r="AE89" s="145"/>
      <c r="AF89" s="145"/>
      <c r="AG89" s="145" t="s">
        <v>144</v>
      </c>
      <c r="AH89" s="145">
        <v>0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2">
        <v>40</v>
      </c>
      <c r="B90" s="163" t="s">
        <v>262</v>
      </c>
      <c r="C90" s="164" t="s">
        <v>263</v>
      </c>
      <c r="D90" s="165" t="s">
        <v>212</v>
      </c>
      <c r="E90" s="166">
        <v>0</v>
      </c>
      <c r="F90" s="167"/>
      <c r="G90" s="168">
        <f>ROUND(E90*F90,2)</f>
        <v>0</v>
      </c>
      <c r="H90" s="148"/>
      <c r="I90" s="147">
        <f>ROUND(E90*H90,2)</f>
        <v>0</v>
      </c>
      <c r="J90" s="148"/>
      <c r="K90" s="147">
        <f>ROUND(E90*J90,2)</f>
        <v>0</v>
      </c>
      <c r="L90" s="147">
        <v>21</v>
      </c>
      <c r="M90" s="147">
        <f>G90*(1+L90/100)</f>
        <v>0</v>
      </c>
      <c r="N90" s="147">
        <v>1.81E-3</v>
      </c>
      <c r="O90" s="147">
        <f>ROUND(E90*N90,2)</f>
        <v>0</v>
      </c>
      <c r="P90" s="147">
        <v>0</v>
      </c>
      <c r="Q90" s="147">
        <f>ROUND(E90*P90,2)</f>
        <v>0</v>
      </c>
      <c r="R90" s="147"/>
      <c r="S90" s="147" t="s">
        <v>142</v>
      </c>
      <c r="T90" s="147" t="s">
        <v>142</v>
      </c>
      <c r="U90" s="147">
        <v>0.34044999999999997</v>
      </c>
      <c r="V90" s="147">
        <f>ROUND(E90*U90,2)</f>
        <v>0</v>
      </c>
      <c r="W90" s="147"/>
      <c r="X90" s="147" t="s">
        <v>128</v>
      </c>
      <c r="Y90" s="145"/>
      <c r="Z90" s="145"/>
      <c r="AA90" s="145"/>
      <c r="AB90" s="145"/>
      <c r="AC90" s="145"/>
      <c r="AD90" s="145"/>
      <c r="AE90" s="145"/>
      <c r="AF90" s="145"/>
      <c r="AG90" s="145" t="s">
        <v>129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2"/>
      <c r="B91" s="163"/>
      <c r="C91" s="169" t="s">
        <v>264</v>
      </c>
      <c r="D91" s="170"/>
      <c r="E91" s="171">
        <v>0</v>
      </c>
      <c r="F91" s="172"/>
      <c r="G91" s="168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5"/>
      <c r="Z91" s="145"/>
      <c r="AA91" s="145"/>
      <c r="AB91" s="145"/>
      <c r="AC91" s="145"/>
      <c r="AD91" s="145"/>
      <c r="AE91" s="145"/>
      <c r="AF91" s="145"/>
      <c r="AG91" s="145" t="s">
        <v>144</v>
      </c>
      <c r="AH91" s="145">
        <v>0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62">
        <v>41</v>
      </c>
      <c r="B92" s="163" t="s">
        <v>265</v>
      </c>
      <c r="C92" s="164" t="s">
        <v>266</v>
      </c>
      <c r="D92" s="165" t="s">
        <v>245</v>
      </c>
      <c r="E92" s="166">
        <v>0</v>
      </c>
      <c r="F92" s="167"/>
      <c r="G92" s="168">
        <f>ROUND(E92*F92,2)</f>
        <v>0</v>
      </c>
      <c r="H92" s="148"/>
      <c r="I92" s="147">
        <f>ROUND(E92*H92,2)</f>
        <v>0</v>
      </c>
      <c r="J92" s="148"/>
      <c r="K92" s="147">
        <f>ROUND(E92*J92,2)</f>
        <v>0</v>
      </c>
      <c r="L92" s="147">
        <v>21</v>
      </c>
      <c r="M92" s="147">
        <f>G92*(1+L92/100)</f>
        <v>0</v>
      </c>
      <c r="N92" s="147">
        <v>0</v>
      </c>
      <c r="O92" s="147">
        <f>ROUND(E92*N92,2)</f>
        <v>0</v>
      </c>
      <c r="P92" s="147">
        <v>6.1700000000000001E-3</v>
      </c>
      <c r="Q92" s="147">
        <f>ROUND(E92*P92,2)</f>
        <v>0</v>
      </c>
      <c r="R92" s="147"/>
      <c r="S92" s="147" t="s">
        <v>142</v>
      </c>
      <c r="T92" s="147" t="s">
        <v>142</v>
      </c>
      <c r="U92" s="147">
        <v>0.10349999999999999</v>
      </c>
      <c r="V92" s="147">
        <f>ROUND(E92*U92,2)</f>
        <v>0</v>
      </c>
      <c r="W92" s="147"/>
      <c r="X92" s="147" t="s">
        <v>128</v>
      </c>
      <c r="Y92" s="145"/>
      <c r="Z92" s="145"/>
      <c r="AA92" s="145"/>
      <c r="AB92" s="145"/>
      <c r="AC92" s="145"/>
      <c r="AD92" s="145"/>
      <c r="AE92" s="145"/>
      <c r="AF92" s="145"/>
      <c r="AG92" s="145" t="s">
        <v>129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2"/>
      <c r="B93" s="163"/>
      <c r="C93" s="169" t="s">
        <v>267</v>
      </c>
      <c r="D93" s="170"/>
      <c r="E93" s="171">
        <v>0</v>
      </c>
      <c r="F93" s="172"/>
      <c r="G93" s="168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5"/>
      <c r="Z93" s="145"/>
      <c r="AA93" s="145"/>
      <c r="AB93" s="145"/>
      <c r="AC93" s="145"/>
      <c r="AD93" s="145"/>
      <c r="AE93" s="145"/>
      <c r="AF93" s="145"/>
      <c r="AG93" s="145" t="s">
        <v>144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62">
        <v>42</v>
      </c>
      <c r="B94" s="163" t="s">
        <v>268</v>
      </c>
      <c r="C94" s="164" t="s">
        <v>269</v>
      </c>
      <c r="D94" s="165" t="s">
        <v>245</v>
      </c>
      <c r="E94" s="166">
        <v>0</v>
      </c>
      <c r="F94" s="167"/>
      <c r="G94" s="168">
        <f>ROUND(E94*F94,2)</f>
        <v>0</v>
      </c>
      <c r="H94" s="148"/>
      <c r="I94" s="147">
        <f>ROUND(E94*H94,2)</f>
        <v>0</v>
      </c>
      <c r="J94" s="148"/>
      <c r="K94" s="147">
        <f>ROUND(E94*J94,2)</f>
        <v>0</v>
      </c>
      <c r="L94" s="147">
        <v>21</v>
      </c>
      <c r="M94" s="147">
        <f>G94*(1+L94/100)</f>
        <v>0</v>
      </c>
      <c r="N94" s="147">
        <v>0</v>
      </c>
      <c r="O94" s="147">
        <f>ROUND(E94*N94,2)</f>
        <v>0</v>
      </c>
      <c r="P94" s="147">
        <v>3.3600000000000001E-3</v>
      </c>
      <c r="Q94" s="147">
        <f>ROUND(E94*P94,2)</f>
        <v>0</v>
      </c>
      <c r="R94" s="147"/>
      <c r="S94" s="147" t="s">
        <v>142</v>
      </c>
      <c r="T94" s="147" t="s">
        <v>142</v>
      </c>
      <c r="U94" s="147">
        <v>7.9350000000000004E-2</v>
      </c>
      <c r="V94" s="147">
        <f>ROUND(E94*U94,2)</f>
        <v>0</v>
      </c>
      <c r="W94" s="147"/>
      <c r="X94" s="147" t="s">
        <v>128</v>
      </c>
      <c r="Y94" s="145"/>
      <c r="Z94" s="145"/>
      <c r="AA94" s="145"/>
      <c r="AB94" s="145"/>
      <c r="AC94" s="145"/>
      <c r="AD94" s="145"/>
      <c r="AE94" s="145"/>
      <c r="AF94" s="145"/>
      <c r="AG94" s="145" t="s">
        <v>129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62"/>
      <c r="B95" s="163"/>
      <c r="C95" s="169" t="s">
        <v>246</v>
      </c>
      <c r="D95" s="170"/>
      <c r="E95" s="171">
        <v>0</v>
      </c>
      <c r="F95" s="172"/>
      <c r="G95" s="168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5"/>
      <c r="Z95" s="145"/>
      <c r="AA95" s="145"/>
      <c r="AB95" s="145"/>
      <c r="AC95" s="145"/>
      <c r="AD95" s="145"/>
      <c r="AE95" s="145"/>
      <c r="AF95" s="145"/>
      <c r="AG95" s="145" t="s">
        <v>144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ht="22.5" outlineLevel="1" x14ac:dyDescent="0.2">
      <c r="A96" s="162">
        <v>43</v>
      </c>
      <c r="B96" s="163" t="s">
        <v>270</v>
      </c>
      <c r="C96" s="164" t="s">
        <v>271</v>
      </c>
      <c r="D96" s="165" t="s">
        <v>245</v>
      </c>
      <c r="E96" s="166">
        <v>0</v>
      </c>
      <c r="F96" s="167"/>
      <c r="G96" s="168">
        <f>ROUND(E96*F96,2)</f>
        <v>0</v>
      </c>
      <c r="H96" s="148"/>
      <c r="I96" s="147">
        <f>ROUND(E96*H96,2)</f>
        <v>0</v>
      </c>
      <c r="J96" s="148"/>
      <c r="K96" s="147">
        <f>ROUND(E96*J96,2)</f>
        <v>0</v>
      </c>
      <c r="L96" s="147">
        <v>21</v>
      </c>
      <c r="M96" s="147">
        <f>G96*(1+L96/100)</f>
        <v>0</v>
      </c>
      <c r="N96" s="147">
        <v>0</v>
      </c>
      <c r="O96" s="147">
        <f>ROUND(E96*N96,2)</f>
        <v>0</v>
      </c>
      <c r="P96" s="147">
        <v>1.3500000000000001E-3</v>
      </c>
      <c r="Q96" s="147">
        <f>ROUND(E96*P96,2)</f>
        <v>0</v>
      </c>
      <c r="R96" s="147"/>
      <c r="S96" s="147" t="s">
        <v>142</v>
      </c>
      <c r="T96" s="147" t="s">
        <v>142</v>
      </c>
      <c r="U96" s="147">
        <v>9.1999999999999998E-2</v>
      </c>
      <c r="V96" s="147">
        <f>ROUND(E96*U96,2)</f>
        <v>0</v>
      </c>
      <c r="W96" s="147"/>
      <c r="X96" s="147" t="s">
        <v>128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129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62"/>
      <c r="B97" s="163"/>
      <c r="C97" s="169" t="s">
        <v>261</v>
      </c>
      <c r="D97" s="170"/>
      <c r="E97" s="171">
        <v>0</v>
      </c>
      <c r="F97" s="172"/>
      <c r="G97" s="168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5"/>
      <c r="Z97" s="145"/>
      <c r="AA97" s="145"/>
      <c r="AB97" s="145"/>
      <c r="AC97" s="145"/>
      <c r="AD97" s="145"/>
      <c r="AE97" s="145"/>
      <c r="AF97" s="145"/>
      <c r="AG97" s="145" t="s">
        <v>144</v>
      </c>
      <c r="AH97" s="145">
        <v>0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62"/>
      <c r="B98" s="163"/>
      <c r="C98" s="169" t="s">
        <v>272</v>
      </c>
      <c r="D98" s="170"/>
      <c r="E98" s="171">
        <v>0</v>
      </c>
      <c r="F98" s="172"/>
      <c r="G98" s="168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5"/>
      <c r="Z98" s="145"/>
      <c r="AA98" s="145"/>
      <c r="AB98" s="145"/>
      <c r="AC98" s="145"/>
      <c r="AD98" s="145"/>
      <c r="AE98" s="145"/>
      <c r="AF98" s="145"/>
      <c r="AG98" s="145" t="s">
        <v>144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62">
        <v>44</v>
      </c>
      <c r="B99" s="163" t="s">
        <v>273</v>
      </c>
      <c r="C99" s="164" t="s">
        <v>274</v>
      </c>
      <c r="D99" s="165" t="s">
        <v>141</v>
      </c>
      <c r="E99" s="166">
        <v>0</v>
      </c>
      <c r="F99" s="167"/>
      <c r="G99" s="168">
        <f>ROUND(E99*F99,2)</f>
        <v>0</v>
      </c>
      <c r="H99" s="148"/>
      <c r="I99" s="147">
        <f>ROUND(E99*H99,2)</f>
        <v>0</v>
      </c>
      <c r="J99" s="148"/>
      <c r="K99" s="147">
        <f>ROUND(E99*J99,2)</f>
        <v>0</v>
      </c>
      <c r="L99" s="147">
        <v>21</v>
      </c>
      <c r="M99" s="147">
        <f>G99*(1+L99/100)</f>
        <v>0</v>
      </c>
      <c r="N99" s="147">
        <v>6.0999999999999997E-4</v>
      </c>
      <c r="O99" s="147">
        <f>ROUND(E99*N99,2)</f>
        <v>0</v>
      </c>
      <c r="P99" s="147">
        <v>0</v>
      </c>
      <c r="Q99" s="147">
        <f>ROUND(E99*P99,2)</f>
        <v>0</v>
      </c>
      <c r="R99" s="147"/>
      <c r="S99" s="147" t="s">
        <v>142</v>
      </c>
      <c r="T99" s="147" t="s">
        <v>142</v>
      </c>
      <c r="U99" s="147">
        <v>0.17</v>
      </c>
      <c r="V99" s="147">
        <f>ROUND(E99*U99,2)</f>
        <v>0</v>
      </c>
      <c r="W99" s="147"/>
      <c r="X99" s="147" t="s">
        <v>128</v>
      </c>
      <c r="Y99" s="145"/>
      <c r="Z99" s="145"/>
      <c r="AA99" s="145"/>
      <c r="AB99" s="145"/>
      <c r="AC99" s="145"/>
      <c r="AD99" s="145"/>
      <c r="AE99" s="145"/>
      <c r="AF99" s="145"/>
      <c r="AG99" s="145" t="s">
        <v>129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62"/>
      <c r="B100" s="163"/>
      <c r="C100" s="169" t="s">
        <v>275</v>
      </c>
      <c r="D100" s="170"/>
      <c r="E100" s="171">
        <v>0</v>
      </c>
      <c r="F100" s="172"/>
      <c r="G100" s="168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5"/>
      <c r="Z100" s="145"/>
      <c r="AA100" s="145"/>
      <c r="AB100" s="145"/>
      <c r="AC100" s="145"/>
      <c r="AD100" s="145"/>
      <c r="AE100" s="145"/>
      <c r="AF100" s="145"/>
      <c r="AG100" s="145" t="s">
        <v>144</v>
      </c>
      <c r="AH100" s="145">
        <v>0</v>
      </c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2">
        <v>45</v>
      </c>
      <c r="B101" s="163" t="s">
        <v>276</v>
      </c>
      <c r="C101" s="164" t="s">
        <v>277</v>
      </c>
      <c r="D101" s="165" t="s">
        <v>245</v>
      </c>
      <c r="E101" s="166">
        <v>0</v>
      </c>
      <c r="F101" s="167"/>
      <c r="G101" s="168">
        <f>ROUND(E101*F101,2)</f>
        <v>0</v>
      </c>
      <c r="H101" s="148"/>
      <c r="I101" s="147">
        <f>ROUND(E101*H101,2)</f>
        <v>0</v>
      </c>
      <c r="J101" s="148"/>
      <c r="K101" s="147">
        <f>ROUND(E101*J101,2)</f>
        <v>0</v>
      </c>
      <c r="L101" s="147">
        <v>21</v>
      </c>
      <c r="M101" s="147">
        <f>G101*(1+L101/100)</f>
        <v>0</v>
      </c>
      <c r="N101" s="147">
        <v>2.66E-3</v>
      </c>
      <c r="O101" s="147">
        <f>ROUND(E101*N101,2)</f>
        <v>0</v>
      </c>
      <c r="P101" s="147">
        <v>0</v>
      </c>
      <c r="Q101" s="147">
        <f>ROUND(E101*P101,2)</f>
        <v>0</v>
      </c>
      <c r="R101" s="147"/>
      <c r="S101" s="147" t="s">
        <v>142</v>
      </c>
      <c r="T101" s="147" t="s">
        <v>142</v>
      </c>
      <c r="U101" s="147">
        <v>0.51561999999999997</v>
      </c>
      <c r="V101" s="147">
        <f>ROUND(E101*U101,2)</f>
        <v>0</v>
      </c>
      <c r="W101" s="147"/>
      <c r="X101" s="147" t="s">
        <v>278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279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62"/>
      <c r="B102" s="163"/>
      <c r="C102" s="169" t="s">
        <v>280</v>
      </c>
      <c r="D102" s="170"/>
      <c r="E102" s="171">
        <v>0</v>
      </c>
      <c r="F102" s="172"/>
      <c r="G102" s="168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5"/>
      <c r="Z102" s="145"/>
      <c r="AA102" s="145"/>
      <c r="AB102" s="145"/>
      <c r="AC102" s="145"/>
      <c r="AD102" s="145"/>
      <c r="AE102" s="145"/>
      <c r="AF102" s="145"/>
      <c r="AG102" s="145" t="s">
        <v>144</v>
      </c>
      <c r="AH102" s="145">
        <v>5</v>
      </c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62">
        <v>46</v>
      </c>
      <c r="B103" s="163" t="s">
        <v>281</v>
      </c>
      <c r="C103" s="164" t="s">
        <v>282</v>
      </c>
      <c r="D103" s="165" t="s">
        <v>245</v>
      </c>
      <c r="E103" s="166">
        <v>0</v>
      </c>
      <c r="F103" s="167"/>
      <c r="G103" s="168">
        <f>ROUND(E103*F103,2)</f>
        <v>0</v>
      </c>
      <c r="H103" s="148"/>
      <c r="I103" s="147">
        <f>ROUND(E103*H103,2)</f>
        <v>0</v>
      </c>
      <c r="J103" s="148"/>
      <c r="K103" s="147">
        <f>ROUND(E103*J103,2)</f>
        <v>0</v>
      </c>
      <c r="L103" s="147">
        <v>21</v>
      </c>
      <c r="M103" s="147">
        <f>G103*(1+L103/100)</f>
        <v>0</v>
      </c>
      <c r="N103" s="147">
        <v>0</v>
      </c>
      <c r="O103" s="147">
        <f>ROUND(E103*N103,2)</f>
        <v>0</v>
      </c>
      <c r="P103" s="147">
        <v>0</v>
      </c>
      <c r="Q103" s="147">
        <f>ROUND(E103*P103,2)</f>
        <v>0</v>
      </c>
      <c r="R103" s="147" t="s">
        <v>179</v>
      </c>
      <c r="S103" s="147" t="s">
        <v>142</v>
      </c>
      <c r="T103" s="147" t="s">
        <v>142</v>
      </c>
      <c r="U103" s="147">
        <v>0</v>
      </c>
      <c r="V103" s="147">
        <f>ROUND(E103*U103,2)</f>
        <v>0</v>
      </c>
      <c r="W103" s="147"/>
      <c r="X103" s="147" t="s">
        <v>180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181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2"/>
      <c r="B104" s="163"/>
      <c r="C104" s="169" t="s">
        <v>283</v>
      </c>
      <c r="D104" s="170"/>
      <c r="E104" s="171">
        <v>0</v>
      </c>
      <c r="F104" s="172"/>
      <c r="G104" s="168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5"/>
      <c r="Z104" s="145"/>
      <c r="AA104" s="145"/>
      <c r="AB104" s="145"/>
      <c r="AC104" s="145"/>
      <c r="AD104" s="145"/>
      <c r="AE104" s="145"/>
      <c r="AF104" s="145"/>
      <c r="AG104" s="145" t="s">
        <v>144</v>
      </c>
      <c r="AH104" s="145">
        <v>5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62">
        <v>47</v>
      </c>
      <c r="B105" s="163" t="s">
        <v>284</v>
      </c>
      <c r="C105" s="164" t="s">
        <v>285</v>
      </c>
      <c r="D105" s="165" t="s">
        <v>212</v>
      </c>
      <c r="E105" s="166">
        <v>0</v>
      </c>
      <c r="F105" s="167"/>
      <c r="G105" s="168">
        <f>ROUND(E105*F105,2)</f>
        <v>0</v>
      </c>
      <c r="H105" s="148"/>
      <c r="I105" s="147">
        <f>ROUND(E105*H105,2)</f>
        <v>0</v>
      </c>
      <c r="J105" s="148"/>
      <c r="K105" s="147">
        <f>ROUND(E105*J105,2)</f>
        <v>0</v>
      </c>
      <c r="L105" s="147">
        <v>21</v>
      </c>
      <c r="M105" s="147">
        <f>G105*(1+L105/100)</f>
        <v>0</v>
      </c>
      <c r="N105" s="147">
        <v>2.3999999999999998E-3</v>
      </c>
      <c r="O105" s="147">
        <f>ROUND(E105*N105,2)</f>
        <v>0</v>
      </c>
      <c r="P105" s="147">
        <v>0</v>
      </c>
      <c r="Q105" s="147">
        <f>ROUND(E105*P105,2)</f>
        <v>0</v>
      </c>
      <c r="R105" s="147" t="s">
        <v>179</v>
      </c>
      <c r="S105" s="147" t="s">
        <v>142</v>
      </c>
      <c r="T105" s="147" t="s">
        <v>142</v>
      </c>
      <c r="U105" s="147">
        <v>0</v>
      </c>
      <c r="V105" s="147">
        <f>ROUND(E105*U105,2)</f>
        <v>0</v>
      </c>
      <c r="W105" s="147"/>
      <c r="X105" s="147" t="s">
        <v>180</v>
      </c>
      <c r="Y105" s="145"/>
      <c r="Z105" s="145"/>
      <c r="AA105" s="145"/>
      <c r="AB105" s="145"/>
      <c r="AC105" s="145"/>
      <c r="AD105" s="145"/>
      <c r="AE105" s="145"/>
      <c r="AF105" s="145"/>
      <c r="AG105" s="145" t="s">
        <v>181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62"/>
      <c r="B106" s="163"/>
      <c r="C106" s="169" t="s">
        <v>286</v>
      </c>
      <c r="D106" s="170"/>
      <c r="E106" s="171">
        <v>0</v>
      </c>
      <c r="F106" s="172"/>
      <c r="G106" s="168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144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2">
        <v>48</v>
      </c>
      <c r="B107" s="163" t="s">
        <v>287</v>
      </c>
      <c r="C107" s="164" t="s">
        <v>288</v>
      </c>
      <c r="D107" s="165" t="s">
        <v>188</v>
      </c>
      <c r="E107" s="166">
        <v>0</v>
      </c>
      <c r="F107" s="167"/>
      <c r="G107" s="168">
        <f>ROUND(E107*F107,2)</f>
        <v>0</v>
      </c>
      <c r="H107" s="148"/>
      <c r="I107" s="147">
        <f>ROUND(E107*H107,2)</f>
        <v>0</v>
      </c>
      <c r="J107" s="148"/>
      <c r="K107" s="147">
        <f>ROUND(E107*J107,2)</f>
        <v>0</v>
      </c>
      <c r="L107" s="147">
        <v>21</v>
      </c>
      <c r="M107" s="147">
        <f>G107*(1+L107/100)</f>
        <v>0</v>
      </c>
      <c r="N107" s="147">
        <v>0</v>
      </c>
      <c r="O107" s="147">
        <f>ROUND(E107*N107,2)</f>
        <v>0</v>
      </c>
      <c r="P107" s="147">
        <v>0</v>
      </c>
      <c r="Q107" s="147">
        <f>ROUND(E107*P107,2)</f>
        <v>0</v>
      </c>
      <c r="R107" s="147"/>
      <c r="S107" s="147" t="s">
        <v>142</v>
      </c>
      <c r="T107" s="147" t="s">
        <v>142</v>
      </c>
      <c r="U107" s="147">
        <v>4.82</v>
      </c>
      <c r="V107" s="147">
        <f>ROUND(E107*U107,2)</f>
        <v>0</v>
      </c>
      <c r="W107" s="147"/>
      <c r="X107" s="147" t="s">
        <v>189</v>
      </c>
      <c r="Y107" s="145"/>
      <c r="Z107" s="145"/>
      <c r="AA107" s="145"/>
      <c r="AB107" s="145"/>
      <c r="AC107" s="145"/>
      <c r="AD107" s="145"/>
      <c r="AE107" s="145"/>
      <c r="AF107" s="145"/>
      <c r="AG107" s="145" t="s">
        <v>190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x14ac:dyDescent="0.2">
      <c r="A108" s="155" t="s">
        <v>121</v>
      </c>
      <c r="B108" s="156" t="s">
        <v>79</v>
      </c>
      <c r="C108" s="157" t="s">
        <v>80</v>
      </c>
      <c r="D108" s="158"/>
      <c r="E108" s="159"/>
      <c r="F108" s="160"/>
      <c r="G108" s="161">
        <f>SUMIF(AG109:AG112,"&lt;&gt;NOR",G109:G112)</f>
        <v>0</v>
      </c>
      <c r="H108" s="149"/>
      <c r="I108" s="149">
        <f>SUM(I109:I112)</f>
        <v>0</v>
      </c>
      <c r="J108" s="149"/>
      <c r="K108" s="149">
        <f>SUM(K109:K112)</f>
        <v>0</v>
      </c>
      <c r="L108" s="149"/>
      <c r="M108" s="149">
        <f>SUM(M109:M112)</f>
        <v>0</v>
      </c>
      <c r="N108" s="149"/>
      <c r="O108" s="149">
        <f>SUM(O109:O112)</f>
        <v>0</v>
      </c>
      <c r="P108" s="149"/>
      <c r="Q108" s="149">
        <f>SUM(Q109:Q112)</f>
        <v>0</v>
      </c>
      <c r="R108" s="149"/>
      <c r="S108" s="149"/>
      <c r="T108" s="149"/>
      <c r="U108" s="149"/>
      <c r="V108" s="149">
        <f>SUM(V109:V112)</f>
        <v>0</v>
      </c>
      <c r="W108" s="149"/>
      <c r="X108" s="149"/>
      <c r="AG108" t="s">
        <v>122</v>
      </c>
    </row>
    <row r="109" spans="1:60" outlineLevel="1" x14ac:dyDescent="0.2">
      <c r="A109" s="162">
        <v>49</v>
      </c>
      <c r="B109" s="163" t="s">
        <v>289</v>
      </c>
      <c r="C109" s="164" t="s">
        <v>290</v>
      </c>
      <c r="D109" s="165" t="s">
        <v>291</v>
      </c>
      <c r="E109" s="166">
        <v>0</v>
      </c>
      <c r="F109" s="167"/>
      <c r="G109" s="168">
        <f>ROUND(E109*F109,2)</f>
        <v>0</v>
      </c>
      <c r="H109" s="148"/>
      <c r="I109" s="147">
        <f>ROUND(E109*H109,2)</f>
        <v>0</v>
      </c>
      <c r="J109" s="148"/>
      <c r="K109" s="147">
        <f>ROUND(E109*J109,2)</f>
        <v>0</v>
      </c>
      <c r="L109" s="147">
        <v>21</v>
      </c>
      <c r="M109" s="147">
        <f>G109*(1+L109/100)</f>
        <v>0</v>
      </c>
      <c r="N109" s="147">
        <v>6.0000000000000002E-5</v>
      </c>
      <c r="O109" s="147">
        <f>ROUND(E109*N109,2)</f>
        <v>0</v>
      </c>
      <c r="P109" s="147">
        <v>0</v>
      </c>
      <c r="Q109" s="147">
        <f>ROUND(E109*P109,2)</f>
        <v>0</v>
      </c>
      <c r="R109" s="147"/>
      <c r="S109" s="147" t="s">
        <v>142</v>
      </c>
      <c r="T109" s="147" t="s">
        <v>142</v>
      </c>
      <c r="U109" s="147">
        <v>0.42599999999999999</v>
      </c>
      <c r="V109" s="147">
        <f>ROUND(E109*U109,2)</f>
        <v>0</v>
      </c>
      <c r="W109" s="147"/>
      <c r="X109" s="147" t="s">
        <v>128</v>
      </c>
      <c r="Y109" s="145"/>
      <c r="Z109" s="145"/>
      <c r="AA109" s="145"/>
      <c r="AB109" s="145"/>
      <c r="AC109" s="145"/>
      <c r="AD109" s="145"/>
      <c r="AE109" s="145"/>
      <c r="AF109" s="145"/>
      <c r="AG109" s="145" t="s">
        <v>129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62"/>
      <c r="B110" s="163"/>
      <c r="C110" s="169" t="s">
        <v>292</v>
      </c>
      <c r="D110" s="170"/>
      <c r="E110" s="171">
        <v>0</v>
      </c>
      <c r="F110" s="172"/>
      <c r="G110" s="168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144</v>
      </c>
      <c r="AH110" s="145">
        <v>5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62">
        <v>50</v>
      </c>
      <c r="B111" s="163" t="s">
        <v>293</v>
      </c>
      <c r="C111" s="164" t="s">
        <v>294</v>
      </c>
      <c r="D111" s="165" t="s">
        <v>291</v>
      </c>
      <c r="E111" s="166">
        <v>0</v>
      </c>
      <c r="F111" s="167"/>
      <c r="G111" s="168">
        <f>ROUND(E111*F111,2)</f>
        <v>0</v>
      </c>
      <c r="H111" s="148"/>
      <c r="I111" s="147">
        <f>ROUND(E111*H111,2)</f>
        <v>0</v>
      </c>
      <c r="J111" s="148"/>
      <c r="K111" s="147">
        <f>ROUND(E111*J111,2)</f>
        <v>0</v>
      </c>
      <c r="L111" s="147">
        <v>21</v>
      </c>
      <c r="M111" s="147">
        <f>G111*(1+L111/100)</f>
        <v>0</v>
      </c>
      <c r="N111" s="147">
        <v>1E-3</v>
      </c>
      <c r="O111" s="147">
        <f>ROUND(E111*N111,2)</f>
        <v>0</v>
      </c>
      <c r="P111" s="147">
        <v>0</v>
      </c>
      <c r="Q111" s="147">
        <f>ROUND(E111*P111,2)</f>
        <v>0</v>
      </c>
      <c r="R111" s="147" t="s">
        <v>179</v>
      </c>
      <c r="S111" s="147" t="s">
        <v>142</v>
      </c>
      <c r="T111" s="147" t="s">
        <v>142</v>
      </c>
      <c r="U111" s="147">
        <v>0</v>
      </c>
      <c r="V111" s="147">
        <f>ROUND(E111*U111,2)</f>
        <v>0</v>
      </c>
      <c r="W111" s="147"/>
      <c r="X111" s="147" t="s">
        <v>180</v>
      </c>
      <c r="Y111" s="145"/>
      <c r="Z111" s="145"/>
      <c r="AA111" s="145"/>
      <c r="AB111" s="145"/>
      <c r="AC111" s="145"/>
      <c r="AD111" s="145"/>
      <c r="AE111" s="145"/>
      <c r="AF111" s="145"/>
      <c r="AG111" s="145" t="s">
        <v>181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2">
        <v>51</v>
      </c>
      <c r="B112" s="163" t="s">
        <v>295</v>
      </c>
      <c r="C112" s="164" t="s">
        <v>296</v>
      </c>
      <c r="D112" s="165" t="s">
        <v>188</v>
      </c>
      <c r="E112" s="166">
        <v>0</v>
      </c>
      <c r="F112" s="167"/>
      <c r="G112" s="168">
        <f>ROUND(E112*F112,2)</f>
        <v>0</v>
      </c>
      <c r="H112" s="148"/>
      <c r="I112" s="147">
        <f>ROUND(E112*H112,2)</f>
        <v>0</v>
      </c>
      <c r="J112" s="148"/>
      <c r="K112" s="147">
        <f>ROUND(E112*J112,2)</f>
        <v>0</v>
      </c>
      <c r="L112" s="147">
        <v>21</v>
      </c>
      <c r="M112" s="147">
        <f>G112*(1+L112/100)</f>
        <v>0</v>
      </c>
      <c r="N112" s="147">
        <v>0</v>
      </c>
      <c r="O112" s="147">
        <f>ROUND(E112*N112,2)</f>
        <v>0</v>
      </c>
      <c r="P112" s="147">
        <v>0</v>
      </c>
      <c r="Q112" s="147">
        <f>ROUND(E112*P112,2)</f>
        <v>0</v>
      </c>
      <c r="R112" s="147"/>
      <c r="S112" s="147" t="s">
        <v>142</v>
      </c>
      <c r="T112" s="147" t="s">
        <v>142</v>
      </c>
      <c r="U112" s="147">
        <v>3.327</v>
      </c>
      <c r="V112" s="147">
        <f>ROUND(E112*U112,2)</f>
        <v>0</v>
      </c>
      <c r="W112" s="147"/>
      <c r="X112" s="147" t="s">
        <v>189</v>
      </c>
      <c r="Y112" s="145"/>
      <c r="Z112" s="145"/>
      <c r="AA112" s="145"/>
      <c r="AB112" s="145"/>
      <c r="AC112" s="145"/>
      <c r="AD112" s="145"/>
      <c r="AE112" s="145"/>
      <c r="AF112" s="145"/>
      <c r="AG112" s="145" t="s">
        <v>190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x14ac:dyDescent="0.2">
      <c r="A113" s="155" t="s">
        <v>121</v>
      </c>
      <c r="B113" s="156" t="s">
        <v>81</v>
      </c>
      <c r="C113" s="157" t="s">
        <v>82</v>
      </c>
      <c r="D113" s="158"/>
      <c r="E113" s="159"/>
      <c r="F113" s="160"/>
      <c r="G113" s="161">
        <f>SUMIF(AG114:AG153,"&lt;&gt;NOR",G114:G153)</f>
        <v>0</v>
      </c>
      <c r="H113" s="149"/>
      <c r="I113" s="149">
        <f>SUM(I114:I153)</f>
        <v>0</v>
      </c>
      <c r="J113" s="149"/>
      <c r="K113" s="149">
        <f>SUM(K114:K153)</f>
        <v>0</v>
      </c>
      <c r="L113" s="149"/>
      <c r="M113" s="149">
        <f>SUM(M114:M153)</f>
        <v>0</v>
      </c>
      <c r="N113" s="149"/>
      <c r="O113" s="149">
        <f>SUM(O114:O153)</f>
        <v>0</v>
      </c>
      <c r="P113" s="149"/>
      <c r="Q113" s="149">
        <f>SUM(Q114:Q153)</f>
        <v>0</v>
      </c>
      <c r="R113" s="149"/>
      <c r="S113" s="149"/>
      <c r="T113" s="149"/>
      <c r="U113" s="149"/>
      <c r="V113" s="149">
        <f>SUM(V114:V153)</f>
        <v>0</v>
      </c>
      <c r="W113" s="149"/>
      <c r="X113" s="149"/>
      <c r="AG113" t="s">
        <v>122</v>
      </c>
    </row>
    <row r="114" spans="1:60" ht="22.5" outlineLevel="1" x14ac:dyDescent="0.2">
      <c r="A114" s="162">
        <v>52</v>
      </c>
      <c r="B114" s="163" t="s">
        <v>297</v>
      </c>
      <c r="C114" s="164" t="s">
        <v>298</v>
      </c>
      <c r="D114" s="165" t="s">
        <v>141</v>
      </c>
      <c r="E114" s="166">
        <v>0</v>
      </c>
      <c r="F114" s="167"/>
      <c r="G114" s="168">
        <f>ROUND(E114*F114,2)</f>
        <v>0</v>
      </c>
      <c r="H114" s="148"/>
      <c r="I114" s="147">
        <f>ROUND(E114*H114,2)</f>
        <v>0</v>
      </c>
      <c r="J114" s="148"/>
      <c r="K114" s="147">
        <f>ROUND(E114*J114,2)</f>
        <v>0</v>
      </c>
      <c r="L114" s="147">
        <v>21</v>
      </c>
      <c r="M114" s="147">
        <f>G114*(1+L114/100)</f>
        <v>0</v>
      </c>
      <c r="N114" s="147">
        <v>3.0599999999999998E-3</v>
      </c>
      <c r="O114" s="147">
        <f>ROUND(E114*N114,2)</f>
        <v>0</v>
      </c>
      <c r="P114" s="147">
        <v>0</v>
      </c>
      <c r="Q114" s="147">
        <f>ROUND(E114*P114,2)</f>
        <v>0</v>
      </c>
      <c r="R114" s="147"/>
      <c r="S114" s="147" t="s">
        <v>142</v>
      </c>
      <c r="T114" s="147" t="s">
        <v>127</v>
      </c>
      <c r="U114" s="147">
        <v>0.26700000000000002</v>
      </c>
      <c r="V114" s="147">
        <f>ROUND(E114*U114,2)</f>
        <v>0</v>
      </c>
      <c r="W114" s="147"/>
      <c r="X114" s="147" t="s">
        <v>128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129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62"/>
      <c r="B115" s="163"/>
      <c r="C115" s="169" t="s">
        <v>176</v>
      </c>
      <c r="D115" s="170"/>
      <c r="E115" s="171">
        <v>0</v>
      </c>
      <c r="F115" s="172"/>
      <c r="G115" s="168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5"/>
      <c r="Z115" s="145"/>
      <c r="AA115" s="145"/>
      <c r="AB115" s="145"/>
      <c r="AC115" s="145"/>
      <c r="AD115" s="145"/>
      <c r="AE115" s="145"/>
      <c r="AF115" s="145"/>
      <c r="AG115" s="145" t="s">
        <v>144</v>
      </c>
      <c r="AH115" s="145">
        <v>5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2"/>
      <c r="B116" s="163"/>
      <c r="C116" s="169" t="s">
        <v>174</v>
      </c>
      <c r="D116" s="170"/>
      <c r="E116" s="171">
        <v>0</v>
      </c>
      <c r="F116" s="172"/>
      <c r="G116" s="168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5"/>
      <c r="Z116" s="145"/>
      <c r="AA116" s="145"/>
      <c r="AB116" s="145"/>
      <c r="AC116" s="145"/>
      <c r="AD116" s="145"/>
      <c r="AE116" s="145"/>
      <c r="AF116" s="145"/>
      <c r="AG116" s="145" t="s">
        <v>144</v>
      </c>
      <c r="AH116" s="145">
        <v>5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2">
        <v>53</v>
      </c>
      <c r="B117" s="163" t="s">
        <v>299</v>
      </c>
      <c r="C117" s="164" t="s">
        <v>300</v>
      </c>
      <c r="D117" s="165" t="s">
        <v>141</v>
      </c>
      <c r="E117" s="166">
        <v>0</v>
      </c>
      <c r="F117" s="167"/>
      <c r="G117" s="168">
        <f>ROUND(E117*F117,2)</f>
        <v>0</v>
      </c>
      <c r="H117" s="148"/>
      <c r="I117" s="147">
        <f>ROUND(E117*H117,2)</f>
        <v>0</v>
      </c>
      <c r="J117" s="148"/>
      <c r="K117" s="147">
        <f>ROUND(E117*J117,2)</f>
        <v>0</v>
      </c>
      <c r="L117" s="147">
        <v>21</v>
      </c>
      <c r="M117" s="147">
        <f>G117*(1+L117/100)</f>
        <v>0</v>
      </c>
      <c r="N117" s="147">
        <v>0</v>
      </c>
      <c r="O117" s="147">
        <f>ROUND(E117*N117,2)</f>
        <v>0</v>
      </c>
      <c r="P117" s="147">
        <v>0</v>
      </c>
      <c r="Q117" s="147">
        <f>ROUND(E117*P117,2)</f>
        <v>0</v>
      </c>
      <c r="R117" s="147"/>
      <c r="S117" s="147" t="s">
        <v>142</v>
      </c>
      <c r="T117" s="147" t="s">
        <v>142</v>
      </c>
      <c r="U117" s="147">
        <v>0.02</v>
      </c>
      <c r="V117" s="147">
        <f>ROUND(E117*U117,2)</f>
        <v>0</v>
      </c>
      <c r="W117" s="147"/>
      <c r="X117" s="147" t="s">
        <v>128</v>
      </c>
      <c r="Y117" s="145"/>
      <c r="Z117" s="145"/>
      <c r="AA117" s="145"/>
      <c r="AB117" s="145"/>
      <c r="AC117" s="145"/>
      <c r="AD117" s="145"/>
      <c r="AE117" s="145"/>
      <c r="AF117" s="145"/>
      <c r="AG117" s="145" t="s">
        <v>129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62"/>
      <c r="B118" s="163"/>
      <c r="C118" s="169" t="s">
        <v>176</v>
      </c>
      <c r="D118" s="170"/>
      <c r="E118" s="171">
        <v>0</v>
      </c>
      <c r="F118" s="172"/>
      <c r="G118" s="168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5"/>
      <c r="Z118" s="145"/>
      <c r="AA118" s="145"/>
      <c r="AB118" s="145"/>
      <c r="AC118" s="145"/>
      <c r="AD118" s="145"/>
      <c r="AE118" s="145"/>
      <c r="AF118" s="145"/>
      <c r="AG118" s="145" t="s">
        <v>144</v>
      </c>
      <c r="AH118" s="145">
        <v>5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ht="22.5" outlineLevel="1" x14ac:dyDescent="0.2">
      <c r="A119" s="162">
        <v>54</v>
      </c>
      <c r="B119" s="163" t="s">
        <v>301</v>
      </c>
      <c r="C119" s="164" t="s">
        <v>302</v>
      </c>
      <c r="D119" s="165" t="s">
        <v>141</v>
      </c>
      <c r="E119" s="166">
        <v>0</v>
      </c>
      <c r="F119" s="167"/>
      <c r="G119" s="168">
        <f>ROUND(E119*F119,2)</f>
        <v>0</v>
      </c>
      <c r="H119" s="148"/>
      <c r="I119" s="147">
        <f>ROUND(E119*H119,2)</f>
        <v>0</v>
      </c>
      <c r="J119" s="148"/>
      <c r="K119" s="147">
        <f>ROUND(E119*J119,2)</f>
        <v>0</v>
      </c>
      <c r="L119" s="147">
        <v>21</v>
      </c>
      <c r="M119" s="147">
        <f>G119*(1+L119/100)</f>
        <v>0</v>
      </c>
      <c r="N119" s="147">
        <v>0</v>
      </c>
      <c r="O119" s="147">
        <f>ROUND(E119*N119,2)</f>
        <v>0</v>
      </c>
      <c r="P119" s="147">
        <v>1.8E-3</v>
      </c>
      <c r="Q119" s="147">
        <f>ROUND(E119*P119,2)</f>
        <v>0</v>
      </c>
      <c r="R119" s="147"/>
      <c r="S119" s="147" t="s">
        <v>142</v>
      </c>
      <c r="T119" s="147" t="s">
        <v>142</v>
      </c>
      <c r="U119" s="147">
        <v>0.24</v>
      </c>
      <c r="V119" s="147">
        <f>ROUND(E119*U119,2)</f>
        <v>0</v>
      </c>
      <c r="W119" s="147"/>
      <c r="X119" s="147" t="s">
        <v>128</v>
      </c>
      <c r="Y119" s="145"/>
      <c r="Z119" s="145"/>
      <c r="AA119" s="145"/>
      <c r="AB119" s="145"/>
      <c r="AC119" s="145"/>
      <c r="AD119" s="145"/>
      <c r="AE119" s="145"/>
      <c r="AF119" s="145"/>
      <c r="AG119" s="145" t="s">
        <v>129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2"/>
      <c r="B120" s="163"/>
      <c r="C120" s="169" t="s">
        <v>303</v>
      </c>
      <c r="D120" s="170"/>
      <c r="E120" s="171">
        <v>0</v>
      </c>
      <c r="F120" s="172"/>
      <c r="G120" s="168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5"/>
      <c r="Z120" s="145"/>
      <c r="AA120" s="145"/>
      <c r="AB120" s="145"/>
      <c r="AC120" s="145"/>
      <c r="AD120" s="145"/>
      <c r="AE120" s="145"/>
      <c r="AF120" s="145"/>
      <c r="AG120" s="145" t="s">
        <v>144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62"/>
      <c r="B121" s="163"/>
      <c r="C121" s="169" t="s">
        <v>304</v>
      </c>
      <c r="D121" s="170"/>
      <c r="E121" s="171">
        <v>0</v>
      </c>
      <c r="F121" s="172"/>
      <c r="G121" s="168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144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2"/>
      <c r="B122" s="163"/>
      <c r="C122" s="169" t="s">
        <v>305</v>
      </c>
      <c r="D122" s="170"/>
      <c r="E122" s="171">
        <v>0</v>
      </c>
      <c r="F122" s="172"/>
      <c r="G122" s="168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5"/>
      <c r="Z122" s="145"/>
      <c r="AA122" s="145"/>
      <c r="AB122" s="145"/>
      <c r="AC122" s="145"/>
      <c r="AD122" s="145"/>
      <c r="AE122" s="145"/>
      <c r="AF122" s="145"/>
      <c r="AG122" s="145" t="s">
        <v>144</v>
      </c>
      <c r="AH122" s="145">
        <v>0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62"/>
      <c r="B123" s="163"/>
      <c r="C123" s="169" t="s">
        <v>306</v>
      </c>
      <c r="D123" s="170"/>
      <c r="E123" s="171">
        <v>0</v>
      </c>
      <c r="F123" s="172"/>
      <c r="G123" s="168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5"/>
      <c r="Z123" s="145"/>
      <c r="AA123" s="145"/>
      <c r="AB123" s="145"/>
      <c r="AC123" s="145"/>
      <c r="AD123" s="145"/>
      <c r="AE123" s="145"/>
      <c r="AF123" s="145"/>
      <c r="AG123" s="145" t="s">
        <v>144</v>
      </c>
      <c r="AH123" s="145">
        <v>0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2"/>
      <c r="B124" s="163"/>
      <c r="C124" s="169" t="s">
        <v>307</v>
      </c>
      <c r="D124" s="170"/>
      <c r="E124" s="171">
        <v>0</v>
      </c>
      <c r="F124" s="172"/>
      <c r="G124" s="168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144</v>
      </c>
      <c r="AH124" s="145">
        <v>0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62"/>
      <c r="B125" s="163"/>
      <c r="C125" s="169" t="s">
        <v>308</v>
      </c>
      <c r="D125" s="170"/>
      <c r="E125" s="171">
        <v>0</v>
      </c>
      <c r="F125" s="172"/>
      <c r="G125" s="168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5"/>
      <c r="Z125" s="145"/>
      <c r="AA125" s="145"/>
      <c r="AB125" s="145"/>
      <c r="AC125" s="145"/>
      <c r="AD125" s="145"/>
      <c r="AE125" s="145"/>
      <c r="AF125" s="145"/>
      <c r="AG125" s="145" t="s">
        <v>144</v>
      </c>
      <c r="AH125" s="145">
        <v>0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62"/>
      <c r="B126" s="163"/>
      <c r="C126" s="169" t="s">
        <v>309</v>
      </c>
      <c r="D126" s="170"/>
      <c r="E126" s="171">
        <v>0</v>
      </c>
      <c r="F126" s="172"/>
      <c r="G126" s="168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5"/>
      <c r="Z126" s="145"/>
      <c r="AA126" s="145"/>
      <c r="AB126" s="145"/>
      <c r="AC126" s="145"/>
      <c r="AD126" s="145"/>
      <c r="AE126" s="145"/>
      <c r="AF126" s="145"/>
      <c r="AG126" s="145" t="s">
        <v>144</v>
      </c>
      <c r="AH126" s="145">
        <v>0</v>
      </c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62"/>
      <c r="B127" s="163"/>
      <c r="C127" s="169" t="s">
        <v>310</v>
      </c>
      <c r="D127" s="170"/>
      <c r="E127" s="171">
        <v>0</v>
      </c>
      <c r="F127" s="172"/>
      <c r="G127" s="168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5"/>
      <c r="Z127" s="145"/>
      <c r="AA127" s="145"/>
      <c r="AB127" s="145"/>
      <c r="AC127" s="145"/>
      <c r="AD127" s="145"/>
      <c r="AE127" s="145"/>
      <c r="AF127" s="145"/>
      <c r="AG127" s="145" t="s">
        <v>144</v>
      </c>
      <c r="AH127" s="145">
        <v>0</v>
      </c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1" x14ac:dyDescent="0.2">
      <c r="A128" s="162"/>
      <c r="B128" s="163"/>
      <c r="C128" s="169" t="s">
        <v>311</v>
      </c>
      <c r="D128" s="170"/>
      <c r="E128" s="171">
        <v>0</v>
      </c>
      <c r="F128" s="172"/>
      <c r="G128" s="168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5"/>
      <c r="Z128" s="145"/>
      <c r="AA128" s="145"/>
      <c r="AB128" s="145"/>
      <c r="AC128" s="145"/>
      <c r="AD128" s="145"/>
      <c r="AE128" s="145"/>
      <c r="AF128" s="145"/>
      <c r="AG128" s="145" t="s">
        <v>144</v>
      </c>
      <c r="AH128" s="145">
        <v>0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62"/>
      <c r="B129" s="163"/>
      <c r="C129" s="169" t="s">
        <v>312</v>
      </c>
      <c r="D129" s="170"/>
      <c r="E129" s="171">
        <v>0</v>
      </c>
      <c r="F129" s="172"/>
      <c r="G129" s="168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5"/>
      <c r="Z129" s="145"/>
      <c r="AA129" s="145"/>
      <c r="AB129" s="145"/>
      <c r="AC129" s="145"/>
      <c r="AD129" s="145"/>
      <c r="AE129" s="145"/>
      <c r="AF129" s="145"/>
      <c r="AG129" s="145" t="s">
        <v>144</v>
      </c>
      <c r="AH129" s="145">
        <v>0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2"/>
      <c r="B130" s="163"/>
      <c r="C130" s="169" t="s">
        <v>313</v>
      </c>
      <c r="D130" s="170"/>
      <c r="E130" s="171">
        <v>0</v>
      </c>
      <c r="F130" s="172"/>
      <c r="G130" s="168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5"/>
      <c r="Z130" s="145"/>
      <c r="AA130" s="145"/>
      <c r="AB130" s="145"/>
      <c r="AC130" s="145"/>
      <c r="AD130" s="145"/>
      <c r="AE130" s="145"/>
      <c r="AF130" s="145"/>
      <c r="AG130" s="145" t="s">
        <v>144</v>
      </c>
      <c r="AH130" s="145">
        <v>0</v>
      </c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62"/>
      <c r="B131" s="163"/>
      <c r="C131" s="169" t="s">
        <v>314</v>
      </c>
      <c r="D131" s="170"/>
      <c r="E131" s="171">
        <v>0</v>
      </c>
      <c r="F131" s="172"/>
      <c r="G131" s="168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5"/>
      <c r="Z131" s="145"/>
      <c r="AA131" s="145"/>
      <c r="AB131" s="145"/>
      <c r="AC131" s="145"/>
      <c r="AD131" s="145"/>
      <c r="AE131" s="145"/>
      <c r="AF131" s="145"/>
      <c r="AG131" s="145" t="s">
        <v>144</v>
      </c>
      <c r="AH131" s="145">
        <v>0</v>
      </c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62"/>
      <c r="B132" s="163"/>
      <c r="C132" s="169" t="s">
        <v>315</v>
      </c>
      <c r="D132" s="170"/>
      <c r="E132" s="171">
        <v>0</v>
      </c>
      <c r="F132" s="172"/>
      <c r="G132" s="168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5"/>
      <c r="Z132" s="145"/>
      <c r="AA132" s="145"/>
      <c r="AB132" s="145"/>
      <c r="AC132" s="145"/>
      <c r="AD132" s="145"/>
      <c r="AE132" s="145"/>
      <c r="AF132" s="145"/>
      <c r="AG132" s="145" t="s">
        <v>144</v>
      </c>
      <c r="AH132" s="145">
        <v>0</v>
      </c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2"/>
      <c r="B133" s="163"/>
      <c r="C133" s="169" t="s">
        <v>316</v>
      </c>
      <c r="D133" s="170"/>
      <c r="E133" s="171">
        <v>0</v>
      </c>
      <c r="F133" s="172"/>
      <c r="G133" s="168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5"/>
      <c r="Z133" s="145"/>
      <c r="AA133" s="145"/>
      <c r="AB133" s="145"/>
      <c r="AC133" s="145"/>
      <c r="AD133" s="145"/>
      <c r="AE133" s="145"/>
      <c r="AF133" s="145"/>
      <c r="AG133" s="145" t="s">
        <v>144</v>
      </c>
      <c r="AH133" s="145">
        <v>0</v>
      </c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ht="22.5" outlineLevel="1" x14ac:dyDescent="0.2">
      <c r="A134" s="162">
        <v>55</v>
      </c>
      <c r="B134" s="163" t="s">
        <v>317</v>
      </c>
      <c r="C134" s="164" t="s">
        <v>318</v>
      </c>
      <c r="D134" s="165" t="s">
        <v>141</v>
      </c>
      <c r="E134" s="166">
        <v>0</v>
      </c>
      <c r="F134" s="167"/>
      <c r="G134" s="168">
        <f>ROUND(E134*F134,2)</f>
        <v>0</v>
      </c>
      <c r="H134" s="148"/>
      <c r="I134" s="147">
        <f>ROUND(E134*H134,2)</f>
        <v>0</v>
      </c>
      <c r="J134" s="148"/>
      <c r="K134" s="147">
        <f>ROUND(E134*J134,2)</f>
        <v>0</v>
      </c>
      <c r="L134" s="147">
        <v>21</v>
      </c>
      <c r="M134" s="147">
        <f>G134*(1+L134/100)</f>
        <v>0</v>
      </c>
      <c r="N134" s="147">
        <v>0</v>
      </c>
      <c r="O134" s="147">
        <f>ROUND(E134*N134,2)</f>
        <v>0</v>
      </c>
      <c r="P134" s="147">
        <v>1.8E-3</v>
      </c>
      <c r="Q134" s="147">
        <f>ROUND(E134*P134,2)</f>
        <v>0</v>
      </c>
      <c r="R134" s="147"/>
      <c r="S134" s="147" t="s">
        <v>142</v>
      </c>
      <c r="T134" s="147" t="s">
        <v>142</v>
      </c>
      <c r="U134" s="147">
        <v>0.2</v>
      </c>
      <c r="V134" s="147">
        <f>ROUND(E134*U134,2)</f>
        <v>0</v>
      </c>
      <c r="W134" s="147"/>
      <c r="X134" s="147" t="s">
        <v>128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129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2"/>
      <c r="B135" s="163"/>
      <c r="C135" s="169" t="s">
        <v>319</v>
      </c>
      <c r="D135" s="170"/>
      <c r="E135" s="171">
        <v>0</v>
      </c>
      <c r="F135" s="172"/>
      <c r="G135" s="168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5"/>
      <c r="Z135" s="145"/>
      <c r="AA135" s="145"/>
      <c r="AB135" s="145"/>
      <c r="AC135" s="145"/>
      <c r="AD135" s="145"/>
      <c r="AE135" s="145"/>
      <c r="AF135" s="145"/>
      <c r="AG135" s="145" t="s">
        <v>144</v>
      </c>
      <c r="AH135" s="145">
        <v>0</v>
      </c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2"/>
      <c r="B136" s="163"/>
      <c r="C136" s="169" t="s">
        <v>320</v>
      </c>
      <c r="D136" s="170"/>
      <c r="E136" s="171">
        <v>0</v>
      </c>
      <c r="F136" s="172"/>
      <c r="G136" s="168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5"/>
      <c r="Z136" s="145"/>
      <c r="AA136" s="145"/>
      <c r="AB136" s="145"/>
      <c r="AC136" s="145"/>
      <c r="AD136" s="145"/>
      <c r="AE136" s="145"/>
      <c r="AF136" s="145"/>
      <c r="AG136" s="145" t="s">
        <v>144</v>
      </c>
      <c r="AH136" s="145">
        <v>0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2"/>
      <c r="B137" s="163"/>
      <c r="C137" s="169" t="s">
        <v>321</v>
      </c>
      <c r="D137" s="170"/>
      <c r="E137" s="171">
        <v>0</v>
      </c>
      <c r="F137" s="172"/>
      <c r="G137" s="168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5"/>
      <c r="Z137" s="145"/>
      <c r="AA137" s="145"/>
      <c r="AB137" s="145"/>
      <c r="AC137" s="145"/>
      <c r="AD137" s="145"/>
      <c r="AE137" s="145"/>
      <c r="AF137" s="145"/>
      <c r="AG137" s="145" t="s">
        <v>144</v>
      </c>
      <c r="AH137" s="145">
        <v>0</v>
      </c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62"/>
      <c r="B138" s="163"/>
      <c r="C138" s="169" t="s">
        <v>322</v>
      </c>
      <c r="D138" s="170"/>
      <c r="E138" s="171">
        <v>0</v>
      </c>
      <c r="F138" s="172"/>
      <c r="G138" s="168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5"/>
      <c r="Z138" s="145"/>
      <c r="AA138" s="145"/>
      <c r="AB138" s="145"/>
      <c r="AC138" s="145"/>
      <c r="AD138" s="145"/>
      <c r="AE138" s="145"/>
      <c r="AF138" s="145"/>
      <c r="AG138" s="145" t="s">
        <v>144</v>
      </c>
      <c r="AH138" s="145">
        <v>0</v>
      </c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2"/>
      <c r="B139" s="163"/>
      <c r="C139" s="169" t="s">
        <v>323</v>
      </c>
      <c r="D139" s="170"/>
      <c r="E139" s="171">
        <v>0</v>
      </c>
      <c r="F139" s="172"/>
      <c r="G139" s="168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5"/>
      <c r="Z139" s="145"/>
      <c r="AA139" s="145"/>
      <c r="AB139" s="145"/>
      <c r="AC139" s="145"/>
      <c r="AD139" s="145"/>
      <c r="AE139" s="145"/>
      <c r="AF139" s="145"/>
      <c r="AG139" s="145" t="s">
        <v>144</v>
      </c>
      <c r="AH139" s="145">
        <v>0</v>
      </c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2">
        <v>56</v>
      </c>
      <c r="B140" s="163" t="s">
        <v>324</v>
      </c>
      <c r="C140" s="164" t="s">
        <v>325</v>
      </c>
      <c r="D140" s="165" t="s">
        <v>141</v>
      </c>
      <c r="E140" s="166">
        <v>0</v>
      </c>
      <c r="F140" s="167"/>
      <c r="G140" s="168">
        <f>ROUND(E140*F140,2)</f>
        <v>0</v>
      </c>
      <c r="H140" s="148"/>
      <c r="I140" s="147">
        <f>ROUND(E140*H140,2)</f>
        <v>0</v>
      </c>
      <c r="J140" s="148"/>
      <c r="K140" s="147">
        <f>ROUND(E140*J140,2)</f>
        <v>0</v>
      </c>
      <c r="L140" s="147">
        <v>21</v>
      </c>
      <c r="M140" s="147">
        <f>G140*(1+L140/100)</f>
        <v>0</v>
      </c>
      <c r="N140" s="147">
        <v>1.0300000000000001E-3</v>
      </c>
      <c r="O140" s="147">
        <f>ROUND(E140*N140,2)</f>
        <v>0</v>
      </c>
      <c r="P140" s="147">
        <v>0</v>
      </c>
      <c r="Q140" s="147">
        <f>ROUND(E140*P140,2)</f>
        <v>0</v>
      </c>
      <c r="R140" s="147"/>
      <c r="S140" s="147" t="s">
        <v>142</v>
      </c>
      <c r="T140" s="147" t="s">
        <v>142</v>
      </c>
      <c r="U140" s="147">
        <v>0.27800000000000002</v>
      </c>
      <c r="V140" s="147">
        <f>ROUND(E140*U140,2)</f>
        <v>0</v>
      </c>
      <c r="W140" s="147"/>
      <c r="X140" s="147" t="s">
        <v>128</v>
      </c>
      <c r="Y140" s="145"/>
      <c r="Z140" s="145"/>
      <c r="AA140" s="145"/>
      <c r="AB140" s="145"/>
      <c r="AC140" s="145"/>
      <c r="AD140" s="145"/>
      <c r="AE140" s="145"/>
      <c r="AF140" s="145"/>
      <c r="AG140" s="145" t="s">
        <v>129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1" x14ac:dyDescent="0.2">
      <c r="A141" s="162"/>
      <c r="B141" s="163"/>
      <c r="C141" s="169" t="s">
        <v>176</v>
      </c>
      <c r="D141" s="170"/>
      <c r="E141" s="171">
        <v>0</v>
      </c>
      <c r="F141" s="172"/>
      <c r="G141" s="168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5"/>
      <c r="Z141" s="145"/>
      <c r="AA141" s="145"/>
      <c r="AB141" s="145"/>
      <c r="AC141" s="145"/>
      <c r="AD141" s="145"/>
      <c r="AE141" s="145"/>
      <c r="AF141" s="145"/>
      <c r="AG141" s="145" t="s">
        <v>144</v>
      </c>
      <c r="AH141" s="145">
        <v>5</v>
      </c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2">
        <v>57</v>
      </c>
      <c r="B142" s="163" t="s">
        <v>326</v>
      </c>
      <c r="C142" s="164" t="s">
        <v>327</v>
      </c>
      <c r="D142" s="165" t="s">
        <v>141</v>
      </c>
      <c r="E142" s="166">
        <v>0</v>
      </c>
      <c r="F142" s="167"/>
      <c r="G142" s="168">
        <f>ROUND(E142*F142,2)</f>
        <v>0</v>
      </c>
      <c r="H142" s="148"/>
      <c r="I142" s="147">
        <f>ROUND(E142*H142,2)</f>
        <v>0</v>
      </c>
      <c r="J142" s="148"/>
      <c r="K142" s="147">
        <f>ROUND(E142*J142,2)</f>
        <v>0</v>
      </c>
      <c r="L142" s="147">
        <v>21</v>
      </c>
      <c r="M142" s="147">
        <f>G142*(1+L142/100)</f>
        <v>0</v>
      </c>
      <c r="N142" s="147">
        <v>1.2800000000000001E-3</v>
      </c>
      <c r="O142" s="147">
        <f>ROUND(E142*N142,2)</f>
        <v>0</v>
      </c>
      <c r="P142" s="147">
        <v>0</v>
      </c>
      <c r="Q142" s="147">
        <f>ROUND(E142*P142,2)</f>
        <v>0</v>
      </c>
      <c r="R142" s="147"/>
      <c r="S142" s="147" t="s">
        <v>142</v>
      </c>
      <c r="T142" s="147" t="s">
        <v>142</v>
      </c>
      <c r="U142" s="147">
        <v>0.36799999999999999</v>
      </c>
      <c r="V142" s="147">
        <f>ROUND(E142*U142,2)</f>
        <v>0</v>
      </c>
      <c r="W142" s="147"/>
      <c r="X142" s="147" t="s">
        <v>128</v>
      </c>
      <c r="Y142" s="145"/>
      <c r="Z142" s="145"/>
      <c r="AA142" s="145"/>
      <c r="AB142" s="145"/>
      <c r="AC142" s="145"/>
      <c r="AD142" s="145"/>
      <c r="AE142" s="145"/>
      <c r="AF142" s="145"/>
      <c r="AG142" s="145" t="s">
        <v>129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1" x14ac:dyDescent="0.2">
      <c r="A143" s="162"/>
      <c r="B143" s="163"/>
      <c r="C143" s="169" t="s">
        <v>328</v>
      </c>
      <c r="D143" s="170"/>
      <c r="E143" s="171">
        <v>0</v>
      </c>
      <c r="F143" s="172"/>
      <c r="G143" s="168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5"/>
      <c r="Z143" s="145"/>
      <c r="AA143" s="145"/>
      <c r="AB143" s="145"/>
      <c r="AC143" s="145"/>
      <c r="AD143" s="145"/>
      <c r="AE143" s="145"/>
      <c r="AF143" s="145"/>
      <c r="AG143" s="145" t="s">
        <v>144</v>
      </c>
      <c r="AH143" s="145">
        <v>5</v>
      </c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162">
        <v>58</v>
      </c>
      <c r="B144" s="163" t="s">
        <v>329</v>
      </c>
      <c r="C144" s="164" t="s">
        <v>330</v>
      </c>
      <c r="D144" s="165" t="s">
        <v>245</v>
      </c>
      <c r="E144" s="166">
        <v>0</v>
      </c>
      <c r="F144" s="167"/>
      <c r="G144" s="168">
        <f>ROUND(E144*F144,2)</f>
        <v>0</v>
      </c>
      <c r="H144" s="148"/>
      <c r="I144" s="147">
        <f>ROUND(E144*H144,2)</f>
        <v>0</v>
      </c>
      <c r="J144" s="148"/>
      <c r="K144" s="147">
        <f>ROUND(E144*J144,2)</f>
        <v>0</v>
      </c>
      <c r="L144" s="147">
        <v>21</v>
      </c>
      <c r="M144" s="147">
        <f>G144*(1+L144/100)</f>
        <v>0</v>
      </c>
      <c r="N144" s="147">
        <v>0</v>
      </c>
      <c r="O144" s="147">
        <f>ROUND(E144*N144,2)</f>
        <v>0</v>
      </c>
      <c r="P144" s="147">
        <v>0</v>
      </c>
      <c r="Q144" s="147">
        <f>ROUND(E144*P144,2)</f>
        <v>0</v>
      </c>
      <c r="R144" s="147" t="s">
        <v>179</v>
      </c>
      <c r="S144" s="147" t="s">
        <v>142</v>
      </c>
      <c r="T144" s="147" t="s">
        <v>142</v>
      </c>
      <c r="U144" s="147">
        <v>0</v>
      </c>
      <c r="V144" s="147">
        <f>ROUND(E144*U144,2)</f>
        <v>0</v>
      </c>
      <c r="W144" s="147"/>
      <c r="X144" s="147" t="s">
        <v>180</v>
      </c>
      <c r="Y144" s="145"/>
      <c r="Z144" s="145"/>
      <c r="AA144" s="145"/>
      <c r="AB144" s="145"/>
      <c r="AC144" s="145"/>
      <c r="AD144" s="145"/>
      <c r="AE144" s="145"/>
      <c r="AF144" s="145"/>
      <c r="AG144" s="145" t="s">
        <v>181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62"/>
      <c r="B145" s="163"/>
      <c r="C145" s="169" t="s">
        <v>331</v>
      </c>
      <c r="D145" s="170"/>
      <c r="E145" s="171">
        <v>0</v>
      </c>
      <c r="F145" s="172"/>
      <c r="G145" s="168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5"/>
      <c r="Z145" s="145"/>
      <c r="AA145" s="145"/>
      <c r="AB145" s="145"/>
      <c r="AC145" s="145"/>
      <c r="AD145" s="145"/>
      <c r="AE145" s="145"/>
      <c r="AF145" s="145"/>
      <c r="AG145" s="145" t="s">
        <v>144</v>
      </c>
      <c r="AH145" s="145">
        <v>0</v>
      </c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">
      <c r="A146" s="162"/>
      <c r="B146" s="163"/>
      <c r="C146" s="169" t="s">
        <v>332</v>
      </c>
      <c r="D146" s="170"/>
      <c r="E146" s="171">
        <v>0</v>
      </c>
      <c r="F146" s="172"/>
      <c r="G146" s="168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5"/>
      <c r="Z146" s="145"/>
      <c r="AA146" s="145"/>
      <c r="AB146" s="145"/>
      <c r="AC146" s="145"/>
      <c r="AD146" s="145"/>
      <c r="AE146" s="145"/>
      <c r="AF146" s="145"/>
      <c r="AG146" s="145" t="s">
        <v>144</v>
      </c>
      <c r="AH146" s="145">
        <v>0</v>
      </c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62"/>
      <c r="B147" s="163"/>
      <c r="C147" s="169" t="s">
        <v>333</v>
      </c>
      <c r="D147" s="170"/>
      <c r="E147" s="171">
        <v>0</v>
      </c>
      <c r="F147" s="172"/>
      <c r="G147" s="168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5"/>
      <c r="Z147" s="145"/>
      <c r="AA147" s="145"/>
      <c r="AB147" s="145"/>
      <c r="AC147" s="145"/>
      <c r="AD147" s="145"/>
      <c r="AE147" s="145"/>
      <c r="AF147" s="145"/>
      <c r="AG147" s="145" t="s">
        <v>144</v>
      </c>
      <c r="AH147" s="145">
        <v>0</v>
      </c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">
      <c r="A148" s="162"/>
      <c r="B148" s="163"/>
      <c r="C148" s="169" t="s">
        <v>334</v>
      </c>
      <c r="D148" s="170"/>
      <c r="E148" s="171">
        <v>0</v>
      </c>
      <c r="F148" s="172"/>
      <c r="G148" s="168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5"/>
      <c r="Z148" s="145"/>
      <c r="AA148" s="145"/>
      <c r="AB148" s="145"/>
      <c r="AC148" s="145"/>
      <c r="AD148" s="145"/>
      <c r="AE148" s="145"/>
      <c r="AF148" s="145"/>
      <c r="AG148" s="145" t="s">
        <v>144</v>
      </c>
      <c r="AH148" s="145">
        <v>0</v>
      </c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1" x14ac:dyDescent="0.2">
      <c r="A149" s="162"/>
      <c r="B149" s="163"/>
      <c r="C149" s="169" t="s">
        <v>335</v>
      </c>
      <c r="D149" s="170"/>
      <c r="E149" s="171">
        <v>0</v>
      </c>
      <c r="F149" s="172"/>
      <c r="G149" s="168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5"/>
      <c r="Z149" s="145"/>
      <c r="AA149" s="145"/>
      <c r="AB149" s="145"/>
      <c r="AC149" s="145"/>
      <c r="AD149" s="145"/>
      <c r="AE149" s="145"/>
      <c r="AF149" s="145"/>
      <c r="AG149" s="145" t="s">
        <v>144</v>
      </c>
      <c r="AH149" s="145">
        <v>0</v>
      </c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162">
        <v>59</v>
      </c>
      <c r="B150" s="163" t="s">
        <v>336</v>
      </c>
      <c r="C150" s="164" t="s">
        <v>337</v>
      </c>
      <c r="D150" s="165" t="s">
        <v>245</v>
      </c>
      <c r="E150" s="166">
        <v>0</v>
      </c>
      <c r="F150" s="167"/>
      <c r="G150" s="168">
        <f>ROUND(E150*F150,2)</f>
        <v>0</v>
      </c>
      <c r="H150" s="148"/>
      <c r="I150" s="147">
        <f>ROUND(E150*H150,2)</f>
        <v>0</v>
      </c>
      <c r="J150" s="148"/>
      <c r="K150" s="147">
        <f>ROUND(E150*J150,2)</f>
        <v>0</v>
      </c>
      <c r="L150" s="147">
        <v>21</v>
      </c>
      <c r="M150" s="147">
        <f>G150*(1+L150/100)</f>
        <v>0</v>
      </c>
      <c r="N150" s="147">
        <v>0</v>
      </c>
      <c r="O150" s="147">
        <f>ROUND(E150*N150,2)</f>
        <v>0</v>
      </c>
      <c r="P150" s="147">
        <v>0</v>
      </c>
      <c r="Q150" s="147">
        <f>ROUND(E150*P150,2)</f>
        <v>0</v>
      </c>
      <c r="R150" s="147"/>
      <c r="S150" s="147" t="s">
        <v>126</v>
      </c>
      <c r="T150" s="147" t="s">
        <v>142</v>
      </c>
      <c r="U150" s="147">
        <v>0</v>
      </c>
      <c r="V150" s="147">
        <f>ROUND(E150*U150,2)</f>
        <v>0</v>
      </c>
      <c r="W150" s="147"/>
      <c r="X150" s="147" t="s">
        <v>180</v>
      </c>
      <c r="Y150" s="145"/>
      <c r="Z150" s="145"/>
      <c r="AA150" s="145"/>
      <c r="AB150" s="145"/>
      <c r="AC150" s="145"/>
      <c r="AD150" s="145"/>
      <c r="AE150" s="145"/>
      <c r="AF150" s="145"/>
      <c r="AG150" s="145" t="s">
        <v>181</v>
      </c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outlineLevel="1" x14ac:dyDescent="0.2">
      <c r="A151" s="162"/>
      <c r="B151" s="163"/>
      <c r="C151" s="169" t="s">
        <v>338</v>
      </c>
      <c r="D151" s="170"/>
      <c r="E151" s="171">
        <v>0</v>
      </c>
      <c r="F151" s="172"/>
      <c r="G151" s="168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5"/>
      <c r="Z151" s="145"/>
      <c r="AA151" s="145"/>
      <c r="AB151" s="145"/>
      <c r="AC151" s="145"/>
      <c r="AD151" s="145"/>
      <c r="AE151" s="145"/>
      <c r="AF151" s="145"/>
      <c r="AG151" s="145" t="s">
        <v>144</v>
      </c>
      <c r="AH151" s="145">
        <v>0</v>
      </c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62">
        <v>60</v>
      </c>
      <c r="B152" s="163" t="s">
        <v>339</v>
      </c>
      <c r="C152" s="164" t="s">
        <v>340</v>
      </c>
      <c r="D152" s="165" t="s">
        <v>188</v>
      </c>
      <c r="E152" s="166">
        <v>0</v>
      </c>
      <c r="F152" s="167"/>
      <c r="G152" s="168">
        <f>ROUND(E152*F152,2)</f>
        <v>0</v>
      </c>
      <c r="H152" s="148"/>
      <c r="I152" s="147">
        <f>ROUND(E152*H152,2)</f>
        <v>0</v>
      </c>
      <c r="J152" s="148"/>
      <c r="K152" s="147">
        <f>ROUND(E152*J152,2)</f>
        <v>0</v>
      </c>
      <c r="L152" s="147">
        <v>21</v>
      </c>
      <c r="M152" s="147">
        <f>G152*(1+L152/100)</f>
        <v>0</v>
      </c>
      <c r="N152" s="147">
        <v>0</v>
      </c>
      <c r="O152" s="147">
        <f>ROUND(E152*N152,2)</f>
        <v>0</v>
      </c>
      <c r="P152" s="147">
        <v>0</v>
      </c>
      <c r="Q152" s="147">
        <f>ROUND(E152*P152,2)</f>
        <v>0</v>
      </c>
      <c r="R152" s="147"/>
      <c r="S152" s="147" t="s">
        <v>142</v>
      </c>
      <c r="T152" s="147" t="s">
        <v>142</v>
      </c>
      <c r="U152" s="147">
        <v>1.5660000000000001</v>
      </c>
      <c r="V152" s="147">
        <f>ROUND(E152*U152,2)</f>
        <v>0</v>
      </c>
      <c r="W152" s="147"/>
      <c r="X152" s="147" t="s">
        <v>189</v>
      </c>
      <c r="Y152" s="145"/>
      <c r="Z152" s="145"/>
      <c r="AA152" s="145"/>
      <c r="AB152" s="145"/>
      <c r="AC152" s="145"/>
      <c r="AD152" s="145"/>
      <c r="AE152" s="145"/>
      <c r="AF152" s="145"/>
      <c r="AG152" s="145" t="s">
        <v>190</v>
      </c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1" x14ac:dyDescent="0.2">
      <c r="A153" s="162">
        <v>61</v>
      </c>
      <c r="B153" s="163" t="s">
        <v>341</v>
      </c>
      <c r="C153" s="164" t="s">
        <v>342</v>
      </c>
      <c r="D153" s="165" t="s">
        <v>188</v>
      </c>
      <c r="E153" s="166">
        <v>0</v>
      </c>
      <c r="F153" s="167"/>
      <c r="G153" s="168">
        <f>ROUND(E153*F153,2)</f>
        <v>0</v>
      </c>
      <c r="H153" s="148"/>
      <c r="I153" s="147">
        <f>ROUND(E153*H153,2)</f>
        <v>0</v>
      </c>
      <c r="J153" s="148"/>
      <c r="K153" s="147">
        <f>ROUND(E153*J153,2)</f>
        <v>0</v>
      </c>
      <c r="L153" s="147">
        <v>21</v>
      </c>
      <c r="M153" s="147">
        <f>G153*(1+L153/100)</f>
        <v>0</v>
      </c>
      <c r="N153" s="147">
        <v>0</v>
      </c>
      <c r="O153" s="147">
        <f>ROUND(E153*N153,2)</f>
        <v>0</v>
      </c>
      <c r="P153" s="147">
        <v>0</v>
      </c>
      <c r="Q153" s="147">
        <f>ROUND(E153*P153,2)</f>
        <v>0</v>
      </c>
      <c r="R153" s="147"/>
      <c r="S153" s="147" t="s">
        <v>142</v>
      </c>
      <c r="T153" s="147" t="s">
        <v>142</v>
      </c>
      <c r="U153" s="147">
        <v>0</v>
      </c>
      <c r="V153" s="147">
        <f>ROUND(E153*U153,2)</f>
        <v>0</v>
      </c>
      <c r="W153" s="147"/>
      <c r="X153" s="147" t="s">
        <v>343</v>
      </c>
      <c r="Y153" s="145"/>
      <c r="Z153" s="145"/>
      <c r="AA153" s="145"/>
      <c r="AB153" s="145"/>
      <c r="AC153" s="145"/>
      <c r="AD153" s="145"/>
      <c r="AE153" s="145"/>
      <c r="AF153" s="145"/>
      <c r="AG153" s="145" t="s">
        <v>344</v>
      </c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x14ac:dyDescent="0.2">
      <c r="A154" s="155" t="s">
        <v>121</v>
      </c>
      <c r="B154" s="156" t="s">
        <v>85</v>
      </c>
      <c r="C154" s="157" t="s">
        <v>86</v>
      </c>
      <c r="D154" s="158"/>
      <c r="E154" s="159"/>
      <c r="F154" s="160"/>
      <c r="G154" s="161">
        <f>SUMIF(AG155:AG177,"&lt;&gt;NOR",G155:G177)</f>
        <v>0</v>
      </c>
      <c r="H154" s="149"/>
      <c r="I154" s="149">
        <f>SUM(I155:I177)</f>
        <v>0</v>
      </c>
      <c r="J154" s="149"/>
      <c r="K154" s="149">
        <f>SUM(K155:K177)</f>
        <v>0</v>
      </c>
      <c r="L154" s="149"/>
      <c r="M154" s="149">
        <f>SUM(M155:M177)</f>
        <v>0</v>
      </c>
      <c r="N154" s="149"/>
      <c r="O154" s="149">
        <f>SUM(O155:O177)</f>
        <v>0</v>
      </c>
      <c r="P154" s="149"/>
      <c r="Q154" s="149">
        <f>SUM(Q155:Q177)</f>
        <v>0</v>
      </c>
      <c r="R154" s="149"/>
      <c r="S154" s="149"/>
      <c r="T154" s="149"/>
      <c r="U154" s="149"/>
      <c r="V154" s="149">
        <f>SUM(V155:V177)</f>
        <v>0</v>
      </c>
      <c r="W154" s="149"/>
      <c r="X154" s="149"/>
      <c r="AG154" t="s">
        <v>122</v>
      </c>
    </row>
    <row r="155" spans="1:60" outlineLevel="1" x14ac:dyDescent="0.2">
      <c r="A155" s="162">
        <v>62</v>
      </c>
      <c r="B155" s="163" t="s">
        <v>345</v>
      </c>
      <c r="C155" s="164" t="s">
        <v>346</v>
      </c>
      <c r="D155" s="165" t="s">
        <v>141</v>
      </c>
      <c r="E155" s="166">
        <v>0</v>
      </c>
      <c r="F155" s="167"/>
      <c r="G155" s="168">
        <f>ROUND(E155*F155,2)</f>
        <v>0</v>
      </c>
      <c r="H155" s="148"/>
      <c r="I155" s="147">
        <f>ROUND(E155*H155,2)</f>
        <v>0</v>
      </c>
      <c r="J155" s="148"/>
      <c r="K155" s="147">
        <f>ROUND(E155*J155,2)</f>
        <v>0</v>
      </c>
      <c r="L155" s="147">
        <v>21</v>
      </c>
      <c r="M155" s="147">
        <f>G155*(1+L155/100)</f>
        <v>0</v>
      </c>
      <c r="N155" s="147">
        <v>1.0000000000000001E-5</v>
      </c>
      <c r="O155" s="147">
        <f>ROUND(E155*N155,2)</f>
        <v>0</v>
      </c>
      <c r="P155" s="147">
        <v>0</v>
      </c>
      <c r="Q155" s="147">
        <f>ROUND(E155*P155,2)</f>
        <v>0</v>
      </c>
      <c r="R155" s="147"/>
      <c r="S155" s="147" t="s">
        <v>142</v>
      </c>
      <c r="T155" s="147" t="s">
        <v>142</v>
      </c>
      <c r="U155" s="147">
        <v>7.6999999999999999E-2</v>
      </c>
      <c r="V155" s="147">
        <f>ROUND(E155*U155,2)</f>
        <v>0</v>
      </c>
      <c r="W155" s="147"/>
      <c r="X155" s="147" t="s">
        <v>128</v>
      </c>
      <c r="Y155" s="145"/>
      <c r="Z155" s="145"/>
      <c r="AA155" s="145"/>
      <c r="AB155" s="145"/>
      <c r="AC155" s="145"/>
      <c r="AD155" s="145"/>
      <c r="AE155" s="145"/>
      <c r="AF155" s="145"/>
      <c r="AG155" s="145" t="s">
        <v>129</v>
      </c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">
      <c r="A156" s="162"/>
      <c r="B156" s="163"/>
      <c r="C156" s="169" t="s">
        <v>347</v>
      </c>
      <c r="D156" s="170"/>
      <c r="E156" s="171">
        <v>0</v>
      </c>
      <c r="F156" s="172"/>
      <c r="G156" s="168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5"/>
      <c r="Z156" s="145"/>
      <c r="AA156" s="145"/>
      <c r="AB156" s="145"/>
      <c r="AC156" s="145"/>
      <c r="AD156" s="145"/>
      <c r="AE156" s="145"/>
      <c r="AF156" s="145"/>
      <c r="AG156" s="145" t="s">
        <v>144</v>
      </c>
      <c r="AH156" s="145">
        <v>0</v>
      </c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outlineLevel="1" x14ac:dyDescent="0.2">
      <c r="A157" s="162"/>
      <c r="B157" s="163"/>
      <c r="C157" s="169" t="s">
        <v>348</v>
      </c>
      <c r="D157" s="170"/>
      <c r="E157" s="171">
        <v>0</v>
      </c>
      <c r="F157" s="172"/>
      <c r="G157" s="168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5"/>
      <c r="Z157" s="145"/>
      <c r="AA157" s="145"/>
      <c r="AB157" s="145"/>
      <c r="AC157" s="145"/>
      <c r="AD157" s="145"/>
      <c r="AE157" s="145"/>
      <c r="AF157" s="145"/>
      <c r="AG157" s="145" t="s">
        <v>144</v>
      </c>
      <c r="AH157" s="145">
        <v>0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</row>
    <row r="158" spans="1:60" outlineLevel="1" x14ac:dyDescent="0.2">
      <c r="A158" s="162"/>
      <c r="B158" s="163"/>
      <c r="C158" s="169" t="s">
        <v>349</v>
      </c>
      <c r="D158" s="170"/>
      <c r="E158" s="171">
        <v>0</v>
      </c>
      <c r="F158" s="172"/>
      <c r="G158" s="168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5"/>
      <c r="Z158" s="145"/>
      <c r="AA158" s="145"/>
      <c r="AB158" s="145"/>
      <c r="AC158" s="145"/>
      <c r="AD158" s="145"/>
      <c r="AE158" s="145"/>
      <c r="AF158" s="145"/>
      <c r="AG158" s="145" t="s">
        <v>144</v>
      </c>
      <c r="AH158" s="145">
        <v>0</v>
      </c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62"/>
      <c r="B159" s="163"/>
      <c r="C159" s="169" t="s">
        <v>350</v>
      </c>
      <c r="D159" s="170"/>
      <c r="E159" s="171">
        <v>0</v>
      </c>
      <c r="F159" s="172"/>
      <c r="G159" s="168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5"/>
      <c r="Z159" s="145"/>
      <c r="AA159" s="145"/>
      <c r="AB159" s="145"/>
      <c r="AC159" s="145"/>
      <c r="AD159" s="145"/>
      <c r="AE159" s="145"/>
      <c r="AF159" s="145"/>
      <c r="AG159" s="145" t="s">
        <v>144</v>
      </c>
      <c r="AH159" s="145">
        <v>0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</row>
    <row r="160" spans="1:60" outlineLevel="1" x14ac:dyDescent="0.2">
      <c r="A160" s="162"/>
      <c r="B160" s="163"/>
      <c r="C160" s="169" t="s">
        <v>351</v>
      </c>
      <c r="D160" s="170"/>
      <c r="E160" s="171">
        <v>0</v>
      </c>
      <c r="F160" s="172"/>
      <c r="G160" s="168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5"/>
      <c r="Z160" s="145"/>
      <c r="AA160" s="145"/>
      <c r="AB160" s="145"/>
      <c r="AC160" s="145"/>
      <c r="AD160" s="145"/>
      <c r="AE160" s="145"/>
      <c r="AF160" s="145"/>
      <c r="AG160" s="145" t="s">
        <v>144</v>
      </c>
      <c r="AH160" s="145">
        <v>0</v>
      </c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</row>
    <row r="161" spans="1:60" outlineLevel="1" x14ac:dyDescent="0.2">
      <c r="A161" s="162"/>
      <c r="B161" s="163"/>
      <c r="C161" s="169" t="s">
        <v>352</v>
      </c>
      <c r="D161" s="170"/>
      <c r="E161" s="171">
        <v>0</v>
      </c>
      <c r="F161" s="172"/>
      <c r="G161" s="168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5"/>
      <c r="Z161" s="145"/>
      <c r="AA161" s="145"/>
      <c r="AB161" s="145"/>
      <c r="AC161" s="145"/>
      <c r="AD161" s="145"/>
      <c r="AE161" s="145"/>
      <c r="AF161" s="145"/>
      <c r="AG161" s="145" t="s">
        <v>144</v>
      </c>
      <c r="AH161" s="145">
        <v>0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</row>
    <row r="162" spans="1:60" outlineLevel="1" x14ac:dyDescent="0.2">
      <c r="A162" s="162"/>
      <c r="B162" s="163"/>
      <c r="C162" s="169" t="s">
        <v>353</v>
      </c>
      <c r="D162" s="170"/>
      <c r="E162" s="171">
        <v>0</v>
      </c>
      <c r="F162" s="172"/>
      <c r="G162" s="168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5"/>
      <c r="Z162" s="145"/>
      <c r="AA162" s="145"/>
      <c r="AB162" s="145"/>
      <c r="AC162" s="145"/>
      <c r="AD162" s="145"/>
      <c r="AE162" s="145"/>
      <c r="AF162" s="145"/>
      <c r="AG162" s="145" t="s">
        <v>144</v>
      </c>
      <c r="AH162" s="145">
        <v>0</v>
      </c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62"/>
      <c r="B163" s="163"/>
      <c r="C163" s="169" t="s">
        <v>354</v>
      </c>
      <c r="D163" s="170"/>
      <c r="E163" s="171">
        <v>0</v>
      </c>
      <c r="F163" s="172"/>
      <c r="G163" s="168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5"/>
      <c r="Z163" s="145"/>
      <c r="AA163" s="145"/>
      <c r="AB163" s="145"/>
      <c r="AC163" s="145"/>
      <c r="AD163" s="145"/>
      <c r="AE163" s="145"/>
      <c r="AF163" s="145"/>
      <c r="AG163" s="145" t="s">
        <v>144</v>
      </c>
      <c r="AH163" s="145">
        <v>0</v>
      </c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162"/>
      <c r="B164" s="163"/>
      <c r="C164" s="173" t="s">
        <v>355</v>
      </c>
      <c r="D164" s="174"/>
      <c r="E164" s="175">
        <v>0</v>
      </c>
      <c r="F164" s="172"/>
      <c r="G164" s="168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5"/>
      <c r="Z164" s="145"/>
      <c r="AA164" s="145"/>
      <c r="AB164" s="145"/>
      <c r="AC164" s="145"/>
      <c r="AD164" s="145"/>
      <c r="AE164" s="145"/>
      <c r="AF164" s="145"/>
      <c r="AG164" s="145" t="s">
        <v>144</v>
      </c>
      <c r="AH164" s="145">
        <v>4</v>
      </c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">
      <c r="A165" s="162">
        <v>63</v>
      </c>
      <c r="B165" s="163" t="s">
        <v>356</v>
      </c>
      <c r="C165" s="164" t="s">
        <v>357</v>
      </c>
      <c r="D165" s="165" t="s">
        <v>141</v>
      </c>
      <c r="E165" s="166">
        <v>0</v>
      </c>
      <c r="F165" s="167"/>
      <c r="G165" s="168">
        <f>ROUND(E165*F165,2)</f>
        <v>0</v>
      </c>
      <c r="H165" s="148"/>
      <c r="I165" s="147">
        <f>ROUND(E165*H165,2)</f>
        <v>0</v>
      </c>
      <c r="J165" s="148"/>
      <c r="K165" s="147">
        <f>ROUND(E165*J165,2)</f>
        <v>0</v>
      </c>
      <c r="L165" s="147">
        <v>21</v>
      </c>
      <c r="M165" s="147">
        <f>G165*(1+L165/100)</f>
        <v>0</v>
      </c>
      <c r="N165" s="147">
        <v>2.7899999999999999E-3</v>
      </c>
      <c r="O165" s="147">
        <f>ROUND(E165*N165,2)</f>
        <v>0</v>
      </c>
      <c r="P165" s="147">
        <v>0</v>
      </c>
      <c r="Q165" s="147">
        <f>ROUND(E165*P165,2)</f>
        <v>0</v>
      </c>
      <c r="R165" s="147"/>
      <c r="S165" s="147" t="s">
        <v>142</v>
      </c>
      <c r="T165" s="147" t="s">
        <v>142</v>
      </c>
      <c r="U165" s="147">
        <v>0.23449999999999999</v>
      </c>
      <c r="V165" s="147">
        <f>ROUND(E165*U165,2)</f>
        <v>0</v>
      </c>
      <c r="W165" s="147"/>
      <c r="X165" s="147" t="s">
        <v>128</v>
      </c>
      <c r="Y165" s="145"/>
      <c r="Z165" s="145"/>
      <c r="AA165" s="145"/>
      <c r="AB165" s="145"/>
      <c r="AC165" s="145"/>
      <c r="AD165" s="145"/>
      <c r="AE165" s="145"/>
      <c r="AF165" s="145"/>
      <c r="AG165" s="145" t="s">
        <v>129</v>
      </c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</row>
    <row r="166" spans="1:60" outlineLevel="1" x14ac:dyDescent="0.2">
      <c r="A166" s="162"/>
      <c r="B166" s="163"/>
      <c r="C166" s="169" t="s">
        <v>358</v>
      </c>
      <c r="D166" s="170"/>
      <c r="E166" s="171">
        <v>0</v>
      </c>
      <c r="F166" s="172"/>
      <c r="G166" s="168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5"/>
      <c r="Z166" s="145"/>
      <c r="AA166" s="145"/>
      <c r="AB166" s="145"/>
      <c r="AC166" s="145"/>
      <c r="AD166" s="145"/>
      <c r="AE166" s="145"/>
      <c r="AF166" s="145"/>
      <c r="AG166" s="145" t="s">
        <v>144</v>
      </c>
      <c r="AH166" s="145">
        <v>5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</row>
    <row r="167" spans="1:60" ht="22.5" outlineLevel="1" x14ac:dyDescent="0.2">
      <c r="A167" s="162">
        <v>64</v>
      </c>
      <c r="B167" s="163" t="s">
        <v>359</v>
      </c>
      <c r="C167" s="164" t="s">
        <v>360</v>
      </c>
      <c r="D167" s="165" t="s">
        <v>141</v>
      </c>
      <c r="E167" s="166">
        <v>0</v>
      </c>
      <c r="F167" s="167"/>
      <c r="G167" s="168">
        <f>ROUND(E167*F167,2)</f>
        <v>0</v>
      </c>
      <c r="H167" s="148"/>
      <c r="I167" s="147">
        <f>ROUND(E167*H167,2)</f>
        <v>0</v>
      </c>
      <c r="J167" s="148"/>
      <c r="K167" s="147">
        <f>ROUND(E167*J167,2)</f>
        <v>0</v>
      </c>
      <c r="L167" s="147">
        <v>21</v>
      </c>
      <c r="M167" s="147">
        <f>G167*(1+L167/100)</f>
        <v>0</v>
      </c>
      <c r="N167" s="147">
        <v>1.0000000000000001E-5</v>
      </c>
      <c r="O167" s="147">
        <f>ROUND(E167*N167,2)</f>
        <v>0</v>
      </c>
      <c r="P167" s="147">
        <v>0</v>
      </c>
      <c r="Q167" s="147">
        <f>ROUND(E167*P167,2)</f>
        <v>0</v>
      </c>
      <c r="R167" s="147"/>
      <c r="S167" s="147" t="s">
        <v>142</v>
      </c>
      <c r="T167" s="147" t="s">
        <v>142</v>
      </c>
      <c r="U167" s="147">
        <v>7.1999999999999995E-2</v>
      </c>
      <c r="V167" s="147">
        <f>ROUND(E167*U167,2)</f>
        <v>0</v>
      </c>
      <c r="W167" s="147"/>
      <c r="X167" s="147" t="s">
        <v>128</v>
      </c>
      <c r="Y167" s="145"/>
      <c r="Z167" s="145"/>
      <c r="AA167" s="145"/>
      <c r="AB167" s="145"/>
      <c r="AC167" s="145"/>
      <c r="AD167" s="145"/>
      <c r="AE167" s="145"/>
      <c r="AF167" s="145"/>
      <c r="AG167" s="145" t="s">
        <v>129</v>
      </c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162"/>
      <c r="B168" s="163"/>
      <c r="C168" s="169" t="s">
        <v>361</v>
      </c>
      <c r="D168" s="170"/>
      <c r="E168" s="171">
        <v>0</v>
      </c>
      <c r="F168" s="172"/>
      <c r="G168" s="168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5"/>
      <c r="Z168" s="145"/>
      <c r="AA168" s="145"/>
      <c r="AB168" s="145"/>
      <c r="AC168" s="145"/>
      <c r="AD168" s="145"/>
      <c r="AE168" s="145"/>
      <c r="AF168" s="145"/>
      <c r="AG168" s="145" t="s">
        <v>144</v>
      </c>
      <c r="AH168" s="145">
        <v>5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</row>
    <row r="169" spans="1:60" outlineLevel="1" x14ac:dyDescent="0.2">
      <c r="A169" s="162">
        <v>65</v>
      </c>
      <c r="B169" s="163" t="s">
        <v>362</v>
      </c>
      <c r="C169" s="164" t="s">
        <v>363</v>
      </c>
      <c r="D169" s="165" t="s">
        <v>141</v>
      </c>
      <c r="E169" s="166">
        <v>0</v>
      </c>
      <c r="F169" s="167"/>
      <c r="G169" s="168">
        <f>ROUND(E169*F169,2)</f>
        <v>0</v>
      </c>
      <c r="H169" s="148"/>
      <c r="I169" s="147">
        <f>ROUND(E169*H169,2)</f>
        <v>0</v>
      </c>
      <c r="J169" s="148"/>
      <c r="K169" s="147">
        <f>ROUND(E169*J169,2)</f>
        <v>0</v>
      </c>
      <c r="L169" s="147">
        <v>21</v>
      </c>
      <c r="M169" s="147">
        <f>G169*(1+L169/100)</f>
        <v>0</v>
      </c>
      <c r="N169" s="147">
        <v>2.2000000000000001E-4</v>
      </c>
      <c r="O169" s="147">
        <f>ROUND(E169*N169,2)</f>
        <v>0</v>
      </c>
      <c r="P169" s="147">
        <v>0</v>
      </c>
      <c r="Q169" s="147">
        <f>ROUND(E169*P169,2)</f>
        <v>0</v>
      </c>
      <c r="R169" s="147"/>
      <c r="S169" s="147" t="s">
        <v>142</v>
      </c>
      <c r="T169" s="147" t="s">
        <v>142</v>
      </c>
      <c r="U169" s="147">
        <v>0.17499999999999999</v>
      </c>
      <c r="V169" s="147">
        <f>ROUND(E169*U169,2)</f>
        <v>0</v>
      </c>
      <c r="W169" s="147"/>
      <c r="X169" s="147" t="s">
        <v>128</v>
      </c>
      <c r="Y169" s="145"/>
      <c r="Z169" s="145"/>
      <c r="AA169" s="145"/>
      <c r="AB169" s="145"/>
      <c r="AC169" s="145"/>
      <c r="AD169" s="145"/>
      <c r="AE169" s="145"/>
      <c r="AF169" s="145"/>
      <c r="AG169" s="145" t="s">
        <v>129</v>
      </c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162"/>
      <c r="B170" s="163"/>
      <c r="C170" s="169" t="s">
        <v>364</v>
      </c>
      <c r="D170" s="170"/>
      <c r="E170" s="171">
        <v>0</v>
      </c>
      <c r="F170" s="172"/>
      <c r="G170" s="168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5"/>
      <c r="Z170" s="145"/>
      <c r="AA170" s="145"/>
      <c r="AB170" s="145"/>
      <c r="AC170" s="145"/>
      <c r="AD170" s="145"/>
      <c r="AE170" s="145"/>
      <c r="AF170" s="145"/>
      <c r="AG170" s="145" t="s">
        <v>144</v>
      </c>
      <c r="AH170" s="145">
        <v>0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162"/>
      <c r="B171" s="163"/>
      <c r="C171" s="169" t="s">
        <v>361</v>
      </c>
      <c r="D171" s="170"/>
      <c r="E171" s="171">
        <v>0</v>
      </c>
      <c r="F171" s="172"/>
      <c r="G171" s="168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5"/>
      <c r="Z171" s="145"/>
      <c r="AA171" s="145"/>
      <c r="AB171" s="145"/>
      <c r="AC171" s="145"/>
      <c r="AD171" s="145"/>
      <c r="AE171" s="145"/>
      <c r="AF171" s="145"/>
      <c r="AG171" s="145" t="s">
        <v>144</v>
      </c>
      <c r="AH171" s="145">
        <v>5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</row>
    <row r="172" spans="1:60" outlineLevel="1" x14ac:dyDescent="0.2">
      <c r="A172" s="162"/>
      <c r="B172" s="163"/>
      <c r="C172" s="173" t="s">
        <v>365</v>
      </c>
      <c r="D172" s="174"/>
      <c r="E172" s="175">
        <v>0</v>
      </c>
      <c r="F172" s="172"/>
      <c r="G172" s="168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5"/>
      <c r="Z172" s="145"/>
      <c r="AA172" s="145"/>
      <c r="AB172" s="145"/>
      <c r="AC172" s="145"/>
      <c r="AD172" s="145"/>
      <c r="AE172" s="145"/>
      <c r="AF172" s="145"/>
      <c r="AG172" s="145" t="s">
        <v>144</v>
      </c>
      <c r="AH172" s="145">
        <v>4</v>
      </c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</row>
    <row r="173" spans="1:60" outlineLevel="1" x14ac:dyDescent="0.2">
      <c r="A173" s="162"/>
      <c r="B173" s="163"/>
      <c r="C173" s="173" t="s">
        <v>365</v>
      </c>
      <c r="D173" s="174"/>
      <c r="E173" s="175"/>
      <c r="F173" s="172"/>
      <c r="G173" s="168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5"/>
      <c r="Z173" s="145"/>
      <c r="AA173" s="145"/>
      <c r="AB173" s="145"/>
      <c r="AC173" s="145"/>
      <c r="AD173" s="145"/>
      <c r="AE173" s="145"/>
      <c r="AF173" s="145"/>
      <c r="AG173" s="145" t="s">
        <v>144</v>
      </c>
      <c r="AH173" s="145">
        <v>4</v>
      </c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62">
        <v>66</v>
      </c>
      <c r="B174" s="163" t="s">
        <v>366</v>
      </c>
      <c r="C174" s="164" t="s">
        <v>367</v>
      </c>
      <c r="D174" s="165" t="s">
        <v>141</v>
      </c>
      <c r="E174" s="166">
        <v>0</v>
      </c>
      <c r="F174" s="167"/>
      <c r="G174" s="168">
        <f>ROUND(E174*F174,2)</f>
        <v>0</v>
      </c>
      <c r="H174" s="148"/>
      <c r="I174" s="147">
        <f>ROUND(E174*H174,2)</f>
        <v>0</v>
      </c>
      <c r="J174" s="148"/>
      <c r="K174" s="147">
        <f>ROUND(E174*J174,2)</f>
        <v>0</v>
      </c>
      <c r="L174" s="147">
        <v>21</v>
      </c>
      <c r="M174" s="147">
        <f>G174*(1+L174/100)</f>
        <v>0</v>
      </c>
      <c r="N174" s="147">
        <v>5.0000000000000002E-5</v>
      </c>
      <c r="O174" s="147">
        <f>ROUND(E174*N174,2)</f>
        <v>0</v>
      </c>
      <c r="P174" s="147">
        <v>0</v>
      </c>
      <c r="Q174" s="147">
        <f>ROUND(E174*P174,2)</f>
        <v>0</v>
      </c>
      <c r="R174" s="147"/>
      <c r="S174" s="147" t="s">
        <v>142</v>
      </c>
      <c r="T174" s="147" t="s">
        <v>142</v>
      </c>
      <c r="U174" s="147">
        <v>6.3E-2</v>
      </c>
      <c r="V174" s="147">
        <f>ROUND(E174*U174,2)</f>
        <v>0</v>
      </c>
      <c r="W174" s="147"/>
      <c r="X174" s="147" t="s">
        <v>128</v>
      </c>
      <c r="Y174" s="145"/>
      <c r="Z174" s="145"/>
      <c r="AA174" s="145"/>
      <c r="AB174" s="145"/>
      <c r="AC174" s="145"/>
      <c r="AD174" s="145"/>
      <c r="AE174" s="145"/>
      <c r="AF174" s="145"/>
      <c r="AG174" s="145" t="s">
        <v>129</v>
      </c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</row>
    <row r="175" spans="1:60" outlineLevel="1" x14ac:dyDescent="0.2">
      <c r="A175" s="162"/>
      <c r="B175" s="163"/>
      <c r="C175" s="169" t="s">
        <v>361</v>
      </c>
      <c r="D175" s="170"/>
      <c r="E175" s="171">
        <v>0</v>
      </c>
      <c r="F175" s="172"/>
      <c r="G175" s="168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5"/>
      <c r="Z175" s="145"/>
      <c r="AA175" s="145"/>
      <c r="AB175" s="145"/>
      <c r="AC175" s="145"/>
      <c r="AD175" s="145"/>
      <c r="AE175" s="145"/>
      <c r="AF175" s="145"/>
      <c r="AG175" s="145" t="s">
        <v>144</v>
      </c>
      <c r="AH175" s="145">
        <v>5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</row>
    <row r="176" spans="1:60" outlineLevel="1" x14ac:dyDescent="0.2">
      <c r="A176" s="162">
        <v>67</v>
      </c>
      <c r="B176" s="163" t="s">
        <v>368</v>
      </c>
      <c r="C176" s="164" t="s">
        <v>369</v>
      </c>
      <c r="D176" s="165" t="s">
        <v>141</v>
      </c>
      <c r="E176" s="166">
        <v>0</v>
      </c>
      <c r="F176" s="167"/>
      <c r="G176" s="168">
        <f>ROUND(E176*F176,2)</f>
        <v>0</v>
      </c>
      <c r="H176" s="148"/>
      <c r="I176" s="147">
        <f>ROUND(E176*H176,2)</f>
        <v>0</v>
      </c>
      <c r="J176" s="148"/>
      <c r="K176" s="147">
        <f>ROUND(E176*J176,2)</f>
        <v>0</v>
      </c>
      <c r="L176" s="147">
        <v>21</v>
      </c>
      <c r="M176" s="147">
        <f>G176*(1+L176/100)</f>
        <v>0</v>
      </c>
      <c r="N176" s="147">
        <v>1.0000000000000001E-5</v>
      </c>
      <c r="O176" s="147">
        <f>ROUND(E176*N176,2)</f>
        <v>0</v>
      </c>
      <c r="P176" s="147">
        <v>0</v>
      </c>
      <c r="Q176" s="147">
        <f>ROUND(E176*P176,2)</f>
        <v>0</v>
      </c>
      <c r="R176" s="147"/>
      <c r="S176" s="147" t="s">
        <v>126</v>
      </c>
      <c r="T176" s="147" t="s">
        <v>142</v>
      </c>
      <c r="U176" s="147">
        <v>4.4999999999999998E-2</v>
      </c>
      <c r="V176" s="147">
        <f>ROUND(E176*U176,2)</f>
        <v>0</v>
      </c>
      <c r="W176" s="147"/>
      <c r="X176" s="147" t="s">
        <v>128</v>
      </c>
      <c r="Y176" s="145"/>
      <c r="Z176" s="145"/>
      <c r="AA176" s="145"/>
      <c r="AB176" s="145"/>
      <c r="AC176" s="145"/>
      <c r="AD176" s="145"/>
      <c r="AE176" s="145"/>
      <c r="AF176" s="145"/>
      <c r="AG176" s="145" t="s">
        <v>129</v>
      </c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</row>
    <row r="177" spans="1:60" outlineLevel="1" x14ac:dyDescent="0.2">
      <c r="A177" s="162"/>
      <c r="B177" s="163"/>
      <c r="C177" s="169" t="s">
        <v>361</v>
      </c>
      <c r="D177" s="170"/>
      <c r="E177" s="171">
        <v>0</v>
      </c>
      <c r="F177" s="172"/>
      <c r="G177" s="168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5"/>
      <c r="Z177" s="145"/>
      <c r="AA177" s="145"/>
      <c r="AB177" s="145"/>
      <c r="AC177" s="145"/>
      <c r="AD177" s="145"/>
      <c r="AE177" s="145"/>
      <c r="AF177" s="145"/>
      <c r="AG177" s="145" t="s">
        <v>144</v>
      </c>
      <c r="AH177" s="145">
        <v>5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</row>
    <row r="178" spans="1:60" x14ac:dyDescent="0.2">
      <c r="A178" s="155" t="s">
        <v>121</v>
      </c>
      <c r="B178" s="156" t="s">
        <v>87</v>
      </c>
      <c r="C178" s="157" t="s">
        <v>88</v>
      </c>
      <c r="D178" s="158"/>
      <c r="E178" s="159"/>
      <c r="F178" s="160"/>
      <c r="G178" s="161">
        <f>SUMIF(AG179:AG193,"&lt;&gt;NOR",G179:G193)</f>
        <v>0</v>
      </c>
      <c r="H178" s="149"/>
      <c r="I178" s="149">
        <f>SUM(I179:I193)</f>
        <v>0</v>
      </c>
      <c r="J178" s="149"/>
      <c r="K178" s="149">
        <f>SUM(K179:K193)</f>
        <v>0</v>
      </c>
      <c r="L178" s="149"/>
      <c r="M178" s="149">
        <f>SUM(M179:M193)</f>
        <v>0</v>
      </c>
      <c r="N178" s="149"/>
      <c r="O178" s="149">
        <f>SUM(O179:O193)</f>
        <v>0</v>
      </c>
      <c r="P178" s="149"/>
      <c r="Q178" s="149">
        <f>SUM(Q179:Q193)</f>
        <v>0</v>
      </c>
      <c r="R178" s="149"/>
      <c r="S178" s="149"/>
      <c r="T178" s="149"/>
      <c r="U178" s="149"/>
      <c r="V178" s="149">
        <f>SUM(V179:V193)</f>
        <v>0</v>
      </c>
      <c r="W178" s="149"/>
      <c r="X178" s="149"/>
      <c r="AG178" t="s">
        <v>122</v>
      </c>
    </row>
    <row r="179" spans="1:60" outlineLevel="1" x14ac:dyDescent="0.2">
      <c r="A179" s="162">
        <v>68</v>
      </c>
      <c r="B179" s="163" t="s">
        <v>370</v>
      </c>
      <c r="C179" s="164" t="s">
        <v>371</v>
      </c>
      <c r="D179" s="165" t="s">
        <v>141</v>
      </c>
      <c r="E179" s="166">
        <v>0</v>
      </c>
      <c r="F179" s="167"/>
      <c r="G179" s="168">
        <f>ROUND(E179*F179,2)</f>
        <v>0</v>
      </c>
      <c r="H179" s="148"/>
      <c r="I179" s="147">
        <f>ROUND(E179*H179,2)</f>
        <v>0</v>
      </c>
      <c r="J179" s="148"/>
      <c r="K179" s="147">
        <f>ROUND(E179*J179,2)</f>
        <v>0</v>
      </c>
      <c r="L179" s="147">
        <v>21</v>
      </c>
      <c r="M179" s="147">
        <f>G179*(1+L179/100)</f>
        <v>0</v>
      </c>
      <c r="N179" s="147">
        <v>0</v>
      </c>
      <c r="O179" s="147">
        <f>ROUND(E179*N179,2)</f>
        <v>0</v>
      </c>
      <c r="P179" s="147">
        <v>2.4E-2</v>
      </c>
      <c r="Q179" s="147">
        <f>ROUND(E179*P179,2)</f>
        <v>0</v>
      </c>
      <c r="R179" s="147"/>
      <c r="S179" s="147" t="s">
        <v>142</v>
      </c>
      <c r="T179" s="147" t="s">
        <v>142</v>
      </c>
      <c r="U179" s="147">
        <v>0.24</v>
      </c>
      <c r="V179" s="147">
        <f>ROUND(E179*U179,2)</f>
        <v>0</v>
      </c>
      <c r="W179" s="147"/>
      <c r="X179" s="147" t="s">
        <v>128</v>
      </c>
      <c r="Y179" s="145"/>
      <c r="Z179" s="145"/>
      <c r="AA179" s="145"/>
      <c r="AB179" s="145"/>
      <c r="AC179" s="145"/>
      <c r="AD179" s="145"/>
      <c r="AE179" s="145"/>
      <c r="AF179" s="145"/>
      <c r="AG179" s="145" t="s">
        <v>129</v>
      </c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162"/>
      <c r="B180" s="163"/>
      <c r="C180" s="169" t="s">
        <v>372</v>
      </c>
      <c r="D180" s="170"/>
      <c r="E180" s="171">
        <v>0</v>
      </c>
      <c r="F180" s="172"/>
      <c r="G180" s="168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5"/>
      <c r="Z180" s="145"/>
      <c r="AA180" s="145"/>
      <c r="AB180" s="145"/>
      <c r="AC180" s="145"/>
      <c r="AD180" s="145"/>
      <c r="AE180" s="145"/>
      <c r="AF180" s="145"/>
      <c r="AG180" s="145" t="s">
        <v>144</v>
      </c>
      <c r="AH180" s="145">
        <v>0</v>
      </c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">
      <c r="A181" s="162"/>
      <c r="B181" s="163"/>
      <c r="C181" s="169" t="s">
        <v>373</v>
      </c>
      <c r="D181" s="170"/>
      <c r="E181" s="171">
        <v>0</v>
      </c>
      <c r="F181" s="172"/>
      <c r="G181" s="168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5"/>
      <c r="Z181" s="145"/>
      <c r="AA181" s="145"/>
      <c r="AB181" s="145"/>
      <c r="AC181" s="145"/>
      <c r="AD181" s="145"/>
      <c r="AE181" s="145"/>
      <c r="AF181" s="145"/>
      <c r="AG181" s="145" t="s">
        <v>144</v>
      </c>
      <c r="AH181" s="145">
        <v>0</v>
      </c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62"/>
      <c r="B182" s="163"/>
      <c r="C182" s="169" t="s">
        <v>374</v>
      </c>
      <c r="D182" s="170"/>
      <c r="E182" s="171">
        <v>0</v>
      </c>
      <c r="F182" s="172"/>
      <c r="G182" s="168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5"/>
      <c r="Z182" s="145"/>
      <c r="AA182" s="145"/>
      <c r="AB182" s="145"/>
      <c r="AC182" s="145"/>
      <c r="AD182" s="145"/>
      <c r="AE182" s="145"/>
      <c r="AF182" s="145"/>
      <c r="AG182" s="145" t="s">
        <v>144</v>
      </c>
      <c r="AH182" s="145">
        <v>0</v>
      </c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</row>
    <row r="183" spans="1:60" outlineLevel="1" x14ac:dyDescent="0.2">
      <c r="A183" s="162"/>
      <c r="B183" s="163"/>
      <c r="C183" s="169" t="s">
        <v>375</v>
      </c>
      <c r="D183" s="170"/>
      <c r="E183" s="171">
        <v>0</v>
      </c>
      <c r="F183" s="172"/>
      <c r="G183" s="168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5"/>
      <c r="Z183" s="145"/>
      <c r="AA183" s="145"/>
      <c r="AB183" s="145"/>
      <c r="AC183" s="145"/>
      <c r="AD183" s="145"/>
      <c r="AE183" s="145"/>
      <c r="AF183" s="145"/>
      <c r="AG183" s="145" t="s">
        <v>144</v>
      </c>
      <c r="AH183" s="145">
        <v>0</v>
      </c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</row>
    <row r="184" spans="1:60" outlineLevel="1" x14ac:dyDescent="0.2">
      <c r="A184" s="162">
        <v>69</v>
      </c>
      <c r="B184" s="163" t="s">
        <v>376</v>
      </c>
      <c r="C184" s="164" t="s">
        <v>377</v>
      </c>
      <c r="D184" s="165" t="s">
        <v>141</v>
      </c>
      <c r="E184" s="166">
        <v>0</v>
      </c>
      <c r="F184" s="167"/>
      <c r="G184" s="168">
        <f>ROUND(E184*F184,2)</f>
        <v>0</v>
      </c>
      <c r="H184" s="148"/>
      <c r="I184" s="147">
        <f>ROUND(E184*H184,2)</f>
        <v>0</v>
      </c>
      <c r="J184" s="148"/>
      <c r="K184" s="147">
        <f>ROUND(E184*J184,2)</f>
        <v>0</v>
      </c>
      <c r="L184" s="147">
        <v>21</v>
      </c>
      <c r="M184" s="147">
        <f>G184*(1+L184/100)</f>
        <v>0</v>
      </c>
      <c r="N184" s="147">
        <v>0</v>
      </c>
      <c r="O184" s="147">
        <f>ROUND(E184*N184,2)</f>
        <v>0</v>
      </c>
      <c r="P184" s="147">
        <v>0</v>
      </c>
      <c r="Q184" s="147">
        <f>ROUND(E184*P184,2)</f>
        <v>0</v>
      </c>
      <c r="R184" s="147"/>
      <c r="S184" s="147" t="s">
        <v>142</v>
      </c>
      <c r="T184" s="147" t="s">
        <v>142</v>
      </c>
      <c r="U184" s="147">
        <v>0.02</v>
      </c>
      <c r="V184" s="147">
        <f>ROUND(E184*U184,2)</f>
        <v>0</v>
      </c>
      <c r="W184" s="147"/>
      <c r="X184" s="147" t="s">
        <v>128</v>
      </c>
      <c r="Y184" s="145"/>
      <c r="Z184" s="145"/>
      <c r="AA184" s="145"/>
      <c r="AB184" s="145"/>
      <c r="AC184" s="145"/>
      <c r="AD184" s="145"/>
      <c r="AE184" s="145"/>
      <c r="AF184" s="145"/>
      <c r="AG184" s="145" t="s">
        <v>129</v>
      </c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162"/>
      <c r="B185" s="163"/>
      <c r="C185" s="169" t="s">
        <v>175</v>
      </c>
      <c r="D185" s="170"/>
      <c r="E185" s="171">
        <v>0</v>
      </c>
      <c r="F185" s="172"/>
      <c r="G185" s="168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5"/>
      <c r="Z185" s="145"/>
      <c r="AA185" s="145"/>
      <c r="AB185" s="145"/>
      <c r="AC185" s="145"/>
      <c r="AD185" s="145"/>
      <c r="AE185" s="145"/>
      <c r="AF185" s="145"/>
      <c r="AG185" s="145" t="s">
        <v>144</v>
      </c>
      <c r="AH185" s="145">
        <v>5</v>
      </c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162">
        <v>70</v>
      </c>
      <c r="B186" s="163" t="s">
        <v>324</v>
      </c>
      <c r="C186" s="164" t="s">
        <v>325</v>
      </c>
      <c r="D186" s="165" t="s">
        <v>141</v>
      </c>
      <c r="E186" s="166">
        <v>0</v>
      </c>
      <c r="F186" s="167"/>
      <c r="G186" s="168">
        <f>ROUND(E186*F186,2)</f>
        <v>0</v>
      </c>
      <c r="H186" s="148"/>
      <c r="I186" s="147">
        <f>ROUND(E186*H186,2)</f>
        <v>0</v>
      </c>
      <c r="J186" s="148"/>
      <c r="K186" s="147">
        <f>ROUND(E186*J186,2)</f>
        <v>0</v>
      </c>
      <c r="L186" s="147">
        <v>21</v>
      </c>
      <c r="M186" s="147">
        <f>G186*(1+L186/100)</f>
        <v>0</v>
      </c>
      <c r="N186" s="147">
        <v>1.0300000000000001E-3</v>
      </c>
      <c r="O186" s="147">
        <f>ROUND(E186*N186,2)</f>
        <v>0</v>
      </c>
      <c r="P186" s="147">
        <v>0</v>
      </c>
      <c r="Q186" s="147">
        <f>ROUND(E186*P186,2)</f>
        <v>0</v>
      </c>
      <c r="R186" s="147"/>
      <c r="S186" s="147" t="s">
        <v>142</v>
      </c>
      <c r="T186" s="147" t="s">
        <v>142</v>
      </c>
      <c r="U186" s="147">
        <v>0.27800000000000002</v>
      </c>
      <c r="V186" s="147">
        <f>ROUND(E186*U186,2)</f>
        <v>0</v>
      </c>
      <c r="W186" s="147"/>
      <c r="X186" s="147" t="s">
        <v>128</v>
      </c>
      <c r="Y186" s="145"/>
      <c r="Z186" s="145"/>
      <c r="AA186" s="145"/>
      <c r="AB186" s="145"/>
      <c r="AC186" s="145"/>
      <c r="AD186" s="145"/>
      <c r="AE186" s="145"/>
      <c r="AF186" s="145"/>
      <c r="AG186" s="145" t="s">
        <v>129</v>
      </c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</row>
    <row r="187" spans="1:60" outlineLevel="1" x14ac:dyDescent="0.2">
      <c r="A187" s="162"/>
      <c r="B187" s="163"/>
      <c r="C187" s="169" t="s">
        <v>175</v>
      </c>
      <c r="D187" s="170"/>
      <c r="E187" s="171">
        <v>0</v>
      </c>
      <c r="F187" s="172"/>
      <c r="G187" s="168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5"/>
      <c r="Z187" s="145"/>
      <c r="AA187" s="145"/>
      <c r="AB187" s="145"/>
      <c r="AC187" s="145"/>
      <c r="AD187" s="145"/>
      <c r="AE187" s="145"/>
      <c r="AF187" s="145"/>
      <c r="AG187" s="145" t="s">
        <v>144</v>
      </c>
      <c r="AH187" s="145">
        <v>5</v>
      </c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162">
        <v>71</v>
      </c>
      <c r="B188" s="163" t="s">
        <v>378</v>
      </c>
      <c r="C188" s="164" t="s">
        <v>379</v>
      </c>
      <c r="D188" s="165" t="s">
        <v>141</v>
      </c>
      <c r="E188" s="166">
        <v>0</v>
      </c>
      <c r="F188" s="167"/>
      <c r="G188" s="168">
        <f>ROUND(E188*F188,2)</f>
        <v>0</v>
      </c>
      <c r="H188" s="148"/>
      <c r="I188" s="147">
        <f>ROUND(E188*H188,2)</f>
        <v>0</v>
      </c>
      <c r="J188" s="148"/>
      <c r="K188" s="147">
        <f>ROUND(E188*J188,2)</f>
        <v>0</v>
      </c>
      <c r="L188" s="147">
        <v>21</v>
      </c>
      <c r="M188" s="147">
        <f>G188*(1+L188/100)</f>
        <v>0</v>
      </c>
      <c r="N188" s="147">
        <v>1.2800000000000001E-3</v>
      </c>
      <c r="O188" s="147">
        <f>ROUND(E188*N188,2)</f>
        <v>0</v>
      </c>
      <c r="P188" s="147">
        <v>0</v>
      </c>
      <c r="Q188" s="147">
        <f>ROUND(E188*P188,2)</f>
        <v>0</v>
      </c>
      <c r="R188" s="147"/>
      <c r="S188" s="147" t="s">
        <v>142</v>
      </c>
      <c r="T188" s="147" t="s">
        <v>142</v>
      </c>
      <c r="U188" s="147">
        <v>0.32800000000000001</v>
      </c>
      <c r="V188" s="147">
        <f>ROUND(E188*U188,2)</f>
        <v>0</v>
      </c>
      <c r="W188" s="147"/>
      <c r="X188" s="147" t="s">
        <v>128</v>
      </c>
      <c r="Y188" s="145"/>
      <c r="Z188" s="145"/>
      <c r="AA188" s="145"/>
      <c r="AB188" s="145"/>
      <c r="AC188" s="145"/>
      <c r="AD188" s="145"/>
      <c r="AE188" s="145"/>
      <c r="AF188" s="145"/>
      <c r="AG188" s="145" t="s">
        <v>129</v>
      </c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</row>
    <row r="189" spans="1:60" outlineLevel="1" x14ac:dyDescent="0.2">
      <c r="A189" s="162"/>
      <c r="B189" s="163"/>
      <c r="C189" s="169" t="s">
        <v>175</v>
      </c>
      <c r="D189" s="170"/>
      <c r="E189" s="171">
        <v>0</v>
      </c>
      <c r="F189" s="172"/>
      <c r="G189" s="168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5"/>
      <c r="Z189" s="145"/>
      <c r="AA189" s="145"/>
      <c r="AB189" s="145"/>
      <c r="AC189" s="145"/>
      <c r="AD189" s="145"/>
      <c r="AE189" s="145"/>
      <c r="AF189" s="145"/>
      <c r="AG189" s="145" t="s">
        <v>144</v>
      </c>
      <c r="AH189" s="145">
        <v>5</v>
      </c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ht="22.5" outlineLevel="1" x14ac:dyDescent="0.2">
      <c r="A190" s="162">
        <v>72</v>
      </c>
      <c r="B190" s="163" t="s">
        <v>380</v>
      </c>
      <c r="C190" s="164" t="s">
        <v>381</v>
      </c>
      <c r="D190" s="165" t="s">
        <v>141</v>
      </c>
      <c r="E190" s="166">
        <v>0</v>
      </c>
      <c r="F190" s="167"/>
      <c r="G190" s="168">
        <f>ROUND(E190*F190,2)</f>
        <v>0</v>
      </c>
      <c r="H190" s="148"/>
      <c r="I190" s="147">
        <f>ROUND(E190*H190,2)</f>
        <v>0</v>
      </c>
      <c r="J190" s="148"/>
      <c r="K190" s="147">
        <f>ROUND(E190*J190,2)</f>
        <v>0</v>
      </c>
      <c r="L190" s="147">
        <v>21</v>
      </c>
      <c r="M190" s="147">
        <f>G190*(1+L190/100)</f>
        <v>0</v>
      </c>
      <c r="N190" s="147">
        <v>2.58E-2</v>
      </c>
      <c r="O190" s="147">
        <f>ROUND(E190*N190,2)</f>
        <v>0</v>
      </c>
      <c r="P190" s="147">
        <v>0</v>
      </c>
      <c r="Q190" s="147">
        <f>ROUND(E190*P190,2)</f>
        <v>0</v>
      </c>
      <c r="R190" s="147"/>
      <c r="S190" s="147" t="s">
        <v>142</v>
      </c>
      <c r="T190" s="147" t="s">
        <v>142</v>
      </c>
      <c r="U190" s="147">
        <v>0.72799999999999998</v>
      </c>
      <c r="V190" s="147">
        <f>ROUND(E190*U190,2)</f>
        <v>0</v>
      </c>
      <c r="W190" s="147"/>
      <c r="X190" s="147" t="s">
        <v>128</v>
      </c>
      <c r="Y190" s="145"/>
      <c r="Z190" s="145"/>
      <c r="AA190" s="145"/>
      <c r="AB190" s="145"/>
      <c r="AC190" s="145"/>
      <c r="AD190" s="145"/>
      <c r="AE190" s="145"/>
      <c r="AF190" s="145"/>
      <c r="AG190" s="145" t="s">
        <v>129</v>
      </c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outlineLevel="1" x14ac:dyDescent="0.2">
      <c r="A191" s="162"/>
      <c r="B191" s="163"/>
      <c r="C191" s="169" t="s">
        <v>175</v>
      </c>
      <c r="D191" s="170"/>
      <c r="E191" s="171">
        <v>0</v>
      </c>
      <c r="F191" s="172"/>
      <c r="G191" s="168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5"/>
      <c r="Z191" s="145"/>
      <c r="AA191" s="145"/>
      <c r="AB191" s="145"/>
      <c r="AC191" s="145"/>
      <c r="AD191" s="145"/>
      <c r="AE191" s="145"/>
      <c r="AF191" s="145"/>
      <c r="AG191" s="145" t="s">
        <v>144</v>
      </c>
      <c r="AH191" s="145">
        <v>5</v>
      </c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</row>
    <row r="192" spans="1:60" outlineLevel="1" x14ac:dyDescent="0.2">
      <c r="A192" s="162">
        <v>73</v>
      </c>
      <c r="B192" s="163" t="s">
        <v>339</v>
      </c>
      <c r="C192" s="164" t="s">
        <v>340</v>
      </c>
      <c r="D192" s="165" t="s">
        <v>188</v>
      </c>
      <c r="E192" s="166">
        <v>0</v>
      </c>
      <c r="F192" s="167"/>
      <c r="G192" s="168">
        <f>ROUND(E192*F192,2)</f>
        <v>0</v>
      </c>
      <c r="H192" s="148"/>
      <c r="I192" s="147">
        <f>ROUND(E192*H192,2)</f>
        <v>0</v>
      </c>
      <c r="J192" s="148"/>
      <c r="K192" s="147">
        <f>ROUND(E192*J192,2)</f>
        <v>0</v>
      </c>
      <c r="L192" s="147">
        <v>21</v>
      </c>
      <c r="M192" s="147">
        <f>G192*(1+L192/100)</f>
        <v>0</v>
      </c>
      <c r="N192" s="147">
        <v>0</v>
      </c>
      <c r="O192" s="147">
        <f>ROUND(E192*N192,2)</f>
        <v>0</v>
      </c>
      <c r="P192" s="147">
        <v>0</v>
      </c>
      <c r="Q192" s="147">
        <f>ROUND(E192*P192,2)</f>
        <v>0</v>
      </c>
      <c r="R192" s="147"/>
      <c r="S192" s="147" t="s">
        <v>142</v>
      </c>
      <c r="T192" s="147" t="s">
        <v>142</v>
      </c>
      <c r="U192" s="147">
        <v>1.5660000000000001</v>
      </c>
      <c r="V192" s="147">
        <f>ROUND(E192*U192,2)</f>
        <v>0</v>
      </c>
      <c r="W192" s="147"/>
      <c r="X192" s="147" t="s">
        <v>189</v>
      </c>
      <c r="Y192" s="145"/>
      <c r="Z192" s="145"/>
      <c r="AA192" s="145"/>
      <c r="AB192" s="145"/>
      <c r="AC192" s="145"/>
      <c r="AD192" s="145"/>
      <c r="AE192" s="145"/>
      <c r="AF192" s="145"/>
      <c r="AG192" s="145" t="s">
        <v>190</v>
      </c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1" x14ac:dyDescent="0.2">
      <c r="A193" s="162">
        <v>74</v>
      </c>
      <c r="B193" s="163" t="s">
        <v>382</v>
      </c>
      <c r="C193" s="164" t="s">
        <v>383</v>
      </c>
      <c r="D193" s="165" t="s">
        <v>188</v>
      </c>
      <c r="E193" s="166">
        <v>0</v>
      </c>
      <c r="F193" s="167"/>
      <c r="G193" s="168">
        <f>ROUND(E193*F193,2)</f>
        <v>0</v>
      </c>
      <c r="H193" s="148"/>
      <c r="I193" s="147">
        <f>ROUND(E193*H193,2)</f>
        <v>0</v>
      </c>
      <c r="J193" s="148"/>
      <c r="K193" s="147">
        <f>ROUND(E193*J193,2)</f>
        <v>0</v>
      </c>
      <c r="L193" s="147">
        <v>21</v>
      </c>
      <c r="M193" s="147">
        <f>G193*(1+L193/100)</f>
        <v>0</v>
      </c>
      <c r="N193" s="147">
        <v>0</v>
      </c>
      <c r="O193" s="147">
        <f>ROUND(E193*N193,2)</f>
        <v>0</v>
      </c>
      <c r="P193" s="147">
        <v>0</v>
      </c>
      <c r="Q193" s="147">
        <f>ROUND(E193*P193,2)</f>
        <v>0</v>
      </c>
      <c r="R193" s="147"/>
      <c r="S193" s="147" t="s">
        <v>142</v>
      </c>
      <c r="T193" s="147" t="s">
        <v>142</v>
      </c>
      <c r="U193" s="147">
        <v>0</v>
      </c>
      <c r="V193" s="147">
        <f>ROUND(E193*U193,2)</f>
        <v>0</v>
      </c>
      <c r="W193" s="147"/>
      <c r="X193" s="147" t="s">
        <v>343</v>
      </c>
      <c r="Y193" s="145"/>
      <c r="Z193" s="145"/>
      <c r="AA193" s="145"/>
      <c r="AB193" s="145"/>
      <c r="AC193" s="145"/>
      <c r="AD193" s="145"/>
      <c r="AE193" s="145"/>
      <c r="AF193" s="145"/>
      <c r="AG193" s="145" t="s">
        <v>344</v>
      </c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x14ac:dyDescent="0.2">
      <c r="A194" s="155" t="s">
        <v>121</v>
      </c>
      <c r="B194" s="156" t="s">
        <v>91</v>
      </c>
      <c r="C194" s="157" t="s">
        <v>92</v>
      </c>
      <c r="D194" s="158"/>
      <c r="E194" s="159"/>
      <c r="F194" s="160"/>
      <c r="G194" s="161">
        <f>SUMIF(AG195:AG200,"&lt;&gt;NOR",G195:G200)</f>
        <v>0</v>
      </c>
      <c r="H194" s="149"/>
      <c r="I194" s="149">
        <f>SUM(I195:I200)</f>
        <v>0</v>
      </c>
      <c r="J194" s="149"/>
      <c r="K194" s="149">
        <f>SUM(K195:K200)</f>
        <v>0</v>
      </c>
      <c r="L194" s="149"/>
      <c r="M194" s="149">
        <f>SUM(M195:M200)</f>
        <v>0</v>
      </c>
      <c r="N194" s="149"/>
      <c r="O194" s="149">
        <f>SUM(O195:O200)</f>
        <v>0</v>
      </c>
      <c r="P194" s="149"/>
      <c r="Q194" s="149">
        <f>SUM(Q195:Q200)</f>
        <v>0</v>
      </c>
      <c r="R194" s="149"/>
      <c r="S194" s="149"/>
      <c r="T194" s="149"/>
      <c r="U194" s="149"/>
      <c r="V194" s="149">
        <f>SUM(V195:V200)</f>
        <v>0</v>
      </c>
      <c r="W194" s="149"/>
      <c r="X194" s="149"/>
      <c r="AG194" t="s">
        <v>122</v>
      </c>
    </row>
    <row r="195" spans="1:60" outlineLevel="1" x14ac:dyDescent="0.2">
      <c r="A195" s="162">
        <v>75</v>
      </c>
      <c r="B195" s="163" t="s">
        <v>384</v>
      </c>
      <c r="C195" s="164" t="s">
        <v>385</v>
      </c>
      <c r="D195" s="165" t="s">
        <v>188</v>
      </c>
      <c r="E195" s="166">
        <v>0</v>
      </c>
      <c r="F195" s="167"/>
      <c r="G195" s="168">
        <f t="shared" ref="G195:G200" si="0">ROUND(E195*F195,2)</f>
        <v>0</v>
      </c>
      <c r="H195" s="148"/>
      <c r="I195" s="147">
        <f t="shared" ref="I195:I200" si="1">ROUND(E195*H195,2)</f>
        <v>0</v>
      </c>
      <c r="J195" s="148"/>
      <c r="K195" s="147">
        <f t="shared" ref="K195:K200" si="2">ROUND(E195*J195,2)</f>
        <v>0</v>
      </c>
      <c r="L195" s="147">
        <v>21</v>
      </c>
      <c r="M195" s="147">
        <f t="shared" ref="M195:M200" si="3">G195*(1+L195/100)</f>
        <v>0</v>
      </c>
      <c r="N195" s="147">
        <v>0</v>
      </c>
      <c r="O195" s="147">
        <f t="shared" ref="O195:O200" si="4">ROUND(E195*N195,2)</f>
        <v>0</v>
      </c>
      <c r="P195" s="147">
        <v>0</v>
      </c>
      <c r="Q195" s="147">
        <f t="shared" ref="Q195:Q200" si="5">ROUND(E195*P195,2)</f>
        <v>0</v>
      </c>
      <c r="R195" s="147"/>
      <c r="S195" s="147" t="s">
        <v>142</v>
      </c>
      <c r="T195" s="147" t="s">
        <v>142</v>
      </c>
      <c r="U195" s="147">
        <v>0.27700000000000002</v>
      </c>
      <c r="V195" s="147">
        <f t="shared" ref="V195:V200" si="6">ROUND(E195*U195,2)</f>
        <v>0</v>
      </c>
      <c r="W195" s="147"/>
      <c r="X195" s="147" t="s">
        <v>343</v>
      </c>
      <c r="Y195" s="145"/>
      <c r="Z195" s="145"/>
      <c r="AA195" s="145"/>
      <c r="AB195" s="145"/>
      <c r="AC195" s="145"/>
      <c r="AD195" s="145"/>
      <c r="AE195" s="145"/>
      <c r="AF195" s="145"/>
      <c r="AG195" s="145" t="s">
        <v>344</v>
      </c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outlineLevel="1" x14ac:dyDescent="0.2">
      <c r="A196" s="162">
        <v>76</v>
      </c>
      <c r="B196" s="163" t="s">
        <v>386</v>
      </c>
      <c r="C196" s="164" t="s">
        <v>387</v>
      </c>
      <c r="D196" s="165" t="s">
        <v>188</v>
      </c>
      <c r="E196" s="166">
        <v>0</v>
      </c>
      <c r="F196" s="167"/>
      <c r="G196" s="168">
        <f t="shared" si="0"/>
        <v>0</v>
      </c>
      <c r="H196" s="148"/>
      <c r="I196" s="147">
        <f t="shared" si="1"/>
        <v>0</v>
      </c>
      <c r="J196" s="148"/>
      <c r="K196" s="147">
        <f t="shared" si="2"/>
        <v>0</v>
      </c>
      <c r="L196" s="147">
        <v>21</v>
      </c>
      <c r="M196" s="147">
        <f t="shared" si="3"/>
        <v>0</v>
      </c>
      <c r="N196" s="147">
        <v>0</v>
      </c>
      <c r="O196" s="147">
        <f t="shared" si="4"/>
        <v>0</v>
      </c>
      <c r="P196" s="147">
        <v>0</v>
      </c>
      <c r="Q196" s="147">
        <f t="shared" si="5"/>
        <v>0</v>
      </c>
      <c r="R196" s="147"/>
      <c r="S196" s="147" t="s">
        <v>142</v>
      </c>
      <c r="T196" s="147" t="s">
        <v>142</v>
      </c>
      <c r="U196" s="147">
        <v>1.8160000000000001</v>
      </c>
      <c r="V196" s="147">
        <f t="shared" si="6"/>
        <v>0</v>
      </c>
      <c r="W196" s="147"/>
      <c r="X196" s="147" t="s">
        <v>343</v>
      </c>
      <c r="Y196" s="145"/>
      <c r="Z196" s="145"/>
      <c r="AA196" s="145"/>
      <c r="AB196" s="145"/>
      <c r="AC196" s="145"/>
      <c r="AD196" s="145"/>
      <c r="AE196" s="145"/>
      <c r="AF196" s="145"/>
      <c r="AG196" s="145" t="s">
        <v>344</v>
      </c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</row>
    <row r="197" spans="1:60" outlineLevel="1" x14ac:dyDescent="0.2">
      <c r="A197" s="162">
        <v>77</v>
      </c>
      <c r="B197" s="163" t="s">
        <v>388</v>
      </c>
      <c r="C197" s="164" t="s">
        <v>389</v>
      </c>
      <c r="D197" s="165" t="s">
        <v>188</v>
      </c>
      <c r="E197" s="166">
        <v>0</v>
      </c>
      <c r="F197" s="167"/>
      <c r="G197" s="168">
        <f t="shared" si="0"/>
        <v>0</v>
      </c>
      <c r="H197" s="148"/>
      <c r="I197" s="147">
        <f t="shared" si="1"/>
        <v>0</v>
      </c>
      <c r="J197" s="148"/>
      <c r="K197" s="147">
        <f t="shared" si="2"/>
        <v>0</v>
      </c>
      <c r="L197" s="147">
        <v>21</v>
      </c>
      <c r="M197" s="147">
        <f t="shared" si="3"/>
        <v>0</v>
      </c>
      <c r="N197" s="147">
        <v>0</v>
      </c>
      <c r="O197" s="147">
        <f t="shared" si="4"/>
        <v>0</v>
      </c>
      <c r="P197" s="147">
        <v>0</v>
      </c>
      <c r="Q197" s="147">
        <f t="shared" si="5"/>
        <v>0</v>
      </c>
      <c r="R197" s="147"/>
      <c r="S197" s="147" t="s">
        <v>142</v>
      </c>
      <c r="T197" s="147" t="s">
        <v>142</v>
      </c>
      <c r="U197" s="147">
        <v>2.8260000000000001</v>
      </c>
      <c r="V197" s="147">
        <f t="shared" si="6"/>
        <v>0</v>
      </c>
      <c r="W197" s="147"/>
      <c r="X197" s="147" t="s">
        <v>343</v>
      </c>
      <c r="Y197" s="145"/>
      <c r="Z197" s="145"/>
      <c r="AA197" s="145"/>
      <c r="AB197" s="145"/>
      <c r="AC197" s="145"/>
      <c r="AD197" s="145"/>
      <c r="AE197" s="145"/>
      <c r="AF197" s="145"/>
      <c r="AG197" s="145" t="s">
        <v>344</v>
      </c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1" x14ac:dyDescent="0.2">
      <c r="A198" s="162">
        <v>78</v>
      </c>
      <c r="B198" s="163" t="s">
        <v>390</v>
      </c>
      <c r="C198" s="164" t="s">
        <v>391</v>
      </c>
      <c r="D198" s="165" t="s">
        <v>188</v>
      </c>
      <c r="E198" s="166">
        <v>0</v>
      </c>
      <c r="F198" s="167"/>
      <c r="G198" s="168">
        <f t="shared" si="0"/>
        <v>0</v>
      </c>
      <c r="H198" s="148"/>
      <c r="I198" s="147">
        <f t="shared" si="1"/>
        <v>0</v>
      </c>
      <c r="J198" s="148"/>
      <c r="K198" s="147">
        <f t="shared" si="2"/>
        <v>0</v>
      </c>
      <c r="L198" s="147">
        <v>21</v>
      </c>
      <c r="M198" s="147">
        <f t="shared" si="3"/>
        <v>0</v>
      </c>
      <c r="N198" s="147">
        <v>0</v>
      </c>
      <c r="O198" s="147">
        <f t="shared" si="4"/>
        <v>0</v>
      </c>
      <c r="P198" s="147">
        <v>0</v>
      </c>
      <c r="Q198" s="147">
        <f t="shared" si="5"/>
        <v>0</v>
      </c>
      <c r="R198" s="147"/>
      <c r="S198" s="147" t="s">
        <v>142</v>
      </c>
      <c r="T198" s="147" t="s">
        <v>142</v>
      </c>
      <c r="U198" s="147">
        <v>0.21</v>
      </c>
      <c r="V198" s="147">
        <f t="shared" si="6"/>
        <v>0</v>
      </c>
      <c r="W198" s="147"/>
      <c r="X198" s="147" t="s">
        <v>343</v>
      </c>
      <c r="Y198" s="145"/>
      <c r="Z198" s="145"/>
      <c r="AA198" s="145"/>
      <c r="AB198" s="145"/>
      <c r="AC198" s="145"/>
      <c r="AD198" s="145"/>
      <c r="AE198" s="145"/>
      <c r="AF198" s="145"/>
      <c r="AG198" s="145" t="s">
        <v>344</v>
      </c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1" x14ac:dyDescent="0.2">
      <c r="A199" s="162">
        <v>79</v>
      </c>
      <c r="B199" s="163" t="s">
        <v>392</v>
      </c>
      <c r="C199" s="164" t="s">
        <v>393</v>
      </c>
      <c r="D199" s="165" t="s">
        <v>188</v>
      </c>
      <c r="E199" s="166">
        <v>0</v>
      </c>
      <c r="F199" s="167"/>
      <c r="G199" s="168">
        <f t="shared" si="0"/>
        <v>0</v>
      </c>
      <c r="H199" s="148"/>
      <c r="I199" s="147">
        <f t="shared" si="1"/>
        <v>0</v>
      </c>
      <c r="J199" s="148"/>
      <c r="K199" s="147">
        <f t="shared" si="2"/>
        <v>0</v>
      </c>
      <c r="L199" s="147">
        <v>21</v>
      </c>
      <c r="M199" s="147">
        <f t="shared" si="3"/>
        <v>0</v>
      </c>
      <c r="N199" s="147">
        <v>0</v>
      </c>
      <c r="O199" s="147">
        <f t="shared" si="4"/>
        <v>0</v>
      </c>
      <c r="P199" s="147">
        <v>0</v>
      </c>
      <c r="Q199" s="147">
        <f t="shared" si="5"/>
        <v>0</v>
      </c>
      <c r="R199" s="147"/>
      <c r="S199" s="147" t="s">
        <v>142</v>
      </c>
      <c r="T199" s="147" t="s">
        <v>142</v>
      </c>
      <c r="U199" s="147">
        <v>4.2000000000000003E-2</v>
      </c>
      <c r="V199" s="147">
        <f t="shared" si="6"/>
        <v>0</v>
      </c>
      <c r="W199" s="147"/>
      <c r="X199" s="147" t="s">
        <v>343</v>
      </c>
      <c r="Y199" s="145"/>
      <c r="Z199" s="145"/>
      <c r="AA199" s="145"/>
      <c r="AB199" s="145"/>
      <c r="AC199" s="145"/>
      <c r="AD199" s="145"/>
      <c r="AE199" s="145"/>
      <c r="AF199" s="145"/>
      <c r="AG199" s="145" t="s">
        <v>344</v>
      </c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1" x14ac:dyDescent="0.2">
      <c r="A200" s="162">
        <v>80</v>
      </c>
      <c r="B200" s="163" t="s">
        <v>394</v>
      </c>
      <c r="C200" s="164" t="s">
        <v>395</v>
      </c>
      <c r="D200" s="165" t="s">
        <v>188</v>
      </c>
      <c r="E200" s="166">
        <v>0</v>
      </c>
      <c r="F200" s="167"/>
      <c r="G200" s="168">
        <f t="shared" si="0"/>
        <v>0</v>
      </c>
      <c r="H200" s="148"/>
      <c r="I200" s="147">
        <f t="shared" si="1"/>
        <v>0</v>
      </c>
      <c r="J200" s="148"/>
      <c r="K200" s="147">
        <f t="shared" si="2"/>
        <v>0</v>
      </c>
      <c r="L200" s="147">
        <v>21</v>
      </c>
      <c r="M200" s="147">
        <f t="shared" si="3"/>
        <v>0</v>
      </c>
      <c r="N200" s="147">
        <v>0</v>
      </c>
      <c r="O200" s="147">
        <f t="shared" si="4"/>
        <v>0</v>
      </c>
      <c r="P200" s="147">
        <v>0</v>
      </c>
      <c r="Q200" s="147">
        <f t="shared" si="5"/>
        <v>0</v>
      </c>
      <c r="R200" s="147"/>
      <c r="S200" s="147" t="s">
        <v>142</v>
      </c>
      <c r="T200" s="147" t="s">
        <v>142</v>
      </c>
      <c r="U200" s="147">
        <v>0</v>
      </c>
      <c r="V200" s="147">
        <f t="shared" si="6"/>
        <v>0</v>
      </c>
      <c r="W200" s="147"/>
      <c r="X200" s="147" t="s">
        <v>343</v>
      </c>
      <c r="Y200" s="145"/>
      <c r="Z200" s="145"/>
      <c r="AA200" s="145"/>
      <c r="AB200" s="145"/>
      <c r="AC200" s="145"/>
      <c r="AD200" s="145"/>
      <c r="AE200" s="145"/>
      <c r="AF200" s="145"/>
      <c r="AG200" s="145" t="s">
        <v>344</v>
      </c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x14ac:dyDescent="0.2">
      <c r="A201" s="155" t="s">
        <v>121</v>
      </c>
      <c r="B201" s="156" t="s">
        <v>94</v>
      </c>
      <c r="C201" s="157" t="s">
        <v>29</v>
      </c>
      <c r="D201" s="158"/>
      <c r="E201" s="159"/>
      <c r="F201" s="160"/>
      <c r="G201" s="161">
        <f>SUMIF(AG202:AG203,"&lt;&gt;NOR",G202:G203)</f>
        <v>0</v>
      </c>
      <c r="H201" s="149"/>
      <c r="I201" s="149">
        <f>SUM(I202:I203)</f>
        <v>0</v>
      </c>
      <c r="J201" s="149"/>
      <c r="K201" s="149">
        <f>SUM(K202:K203)</f>
        <v>0</v>
      </c>
      <c r="L201" s="149"/>
      <c r="M201" s="149">
        <f>SUM(M202:M203)</f>
        <v>0</v>
      </c>
      <c r="N201" s="149"/>
      <c r="O201" s="149">
        <f>SUM(O202:O203)</f>
        <v>0</v>
      </c>
      <c r="P201" s="149"/>
      <c r="Q201" s="149">
        <f>SUM(Q202:Q203)</f>
        <v>0</v>
      </c>
      <c r="R201" s="149"/>
      <c r="S201" s="149"/>
      <c r="T201" s="149"/>
      <c r="U201" s="149"/>
      <c r="V201" s="149">
        <f>SUM(V202:V203)</f>
        <v>0</v>
      </c>
      <c r="W201" s="149"/>
      <c r="X201" s="149"/>
      <c r="AG201" t="s">
        <v>122</v>
      </c>
    </row>
    <row r="202" spans="1:60" outlineLevel="1" x14ac:dyDescent="0.2">
      <c r="A202" s="162">
        <v>81</v>
      </c>
      <c r="B202" s="163" t="s">
        <v>396</v>
      </c>
      <c r="C202" s="164" t="s">
        <v>397</v>
      </c>
      <c r="D202" s="165" t="s">
        <v>398</v>
      </c>
      <c r="E202" s="166">
        <v>0</v>
      </c>
      <c r="F202" s="167"/>
      <c r="G202" s="168">
        <f>ROUND(E202*F202,2)</f>
        <v>0</v>
      </c>
      <c r="H202" s="148"/>
      <c r="I202" s="147">
        <f>ROUND(E202*H202,2)</f>
        <v>0</v>
      </c>
      <c r="J202" s="148"/>
      <c r="K202" s="147">
        <f>ROUND(E202*J202,2)</f>
        <v>0</v>
      </c>
      <c r="L202" s="147">
        <v>21</v>
      </c>
      <c r="M202" s="147">
        <f>G202*(1+L202/100)</f>
        <v>0</v>
      </c>
      <c r="N202" s="147">
        <v>0</v>
      </c>
      <c r="O202" s="147">
        <f>ROUND(E202*N202,2)</f>
        <v>0</v>
      </c>
      <c r="P202" s="147">
        <v>0</v>
      </c>
      <c r="Q202" s="147">
        <f>ROUND(E202*P202,2)</f>
        <v>0</v>
      </c>
      <c r="R202" s="147"/>
      <c r="S202" s="147" t="s">
        <v>142</v>
      </c>
      <c r="T202" s="147" t="s">
        <v>127</v>
      </c>
      <c r="U202" s="147">
        <v>0</v>
      </c>
      <c r="V202" s="147">
        <f>ROUND(E202*U202,2)</f>
        <v>0</v>
      </c>
      <c r="W202" s="147"/>
      <c r="X202" s="147" t="s">
        <v>399</v>
      </c>
      <c r="Y202" s="145"/>
      <c r="Z202" s="145"/>
      <c r="AA202" s="145"/>
      <c r="AB202" s="145"/>
      <c r="AC202" s="145"/>
      <c r="AD202" s="145"/>
      <c r="AE202" s="145"/>
      <c r="AF202" s="145"/>
      <c r="AG202" s="145" t="s">
        <v>400</v>
      </c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1" x14ac:dyDescent="0.2">
      <c r="A203" s="162">
        <v>82</v>
      </c>
      <c r="B203" s="163" t="s">
        <v>401</v>
      </c>
      <c r="C203" s="164" t="s">
        <v>402</v>
      </c>
      <c r="D203" s="165" t="s">
        <v>398</v>
      </c>
      <c r="E203" s="166">
        <v>0</v>
      </c>
      <c r="F203" s="167"/>
      <c r="G203" s="168">
        <f>ROUND(E203*F203,2)</f>
        <v>0</v>
      </c>
      <c r="H203" s="148"/>
      <c r="I203" s="147">
        <f>ROUND(E203*H203,2)</f>
        <v>0</v>
      </c>
      <c r="J203" s="148"/>
      <c r="K203" s="147">
        <f>ROUND(E203*J203,2)</f>
        <v>0</v>
      </c>
      <c r="L203" s="147">
        <v>21</v>
      </c>
      <c r="M203" s="147">
        <f>G203*(1+L203/100)</f>
        <v>0</v>
      </c>
      <c r="N203" s="147">
        <v>0</v>
      </c>
      <c r="O203" s="147">
        <f>ROUND(E203*N203,2)</f>
        <v>0</v>
      </c>
      <c r="P203" s="147">
        <v>0</v>
      </c>
      <c r="Q203" s="147">
        <f>ROUND(E203*P203,2)</f>
        <v>0</v>
      </c>
      <c r="R203" s="147"/>
      <c r="S203" s="147" t="s">
        <v>142</v>
      </c>
      <c r="T203" s="147" t="s">
        <v>127</v>
      </c>
      <c r="U203" s="147">
        <v>0</v>
      </c>
      <c r="V203" s="147">
        <f>ROUND(E203*U203,2)</f>
        <v>0</v>
      </c>
      <c r="W203" s="147"/>
      <c r="X203" s="147" t="s">
        <v>399</v>
      </c>
      <c r="Y203" s="145"/>
      <c r="Z203" s="145"/>
      <c r="AA203" s="145"/>
      <c r="AB203" s="145"/>
      <c r="AC203" s="145"/>
      <c r="AD203" s="145"/>
      <c r="AE203" s="145"/>
      <c r="AF203" s="145"/>
      <c r="AG203" s="145" t="s">
        <v>403</v>
      </c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x14ac:dyDescent="0.2">
      <c r="A204" s="155" t="s">
        <v>121</v>
      </c>
      <c r="B204" s="156" t="s">
        <v>95</v>
      </c>
      <c r="C204" s="157" t="s">
        <v>30</v>
      </c>
      <c r="D204" s="158"/>
      <c r="E204" s="159"/>
      <c r="F204" s="160"/>
      <c r="G204" s="161">
        <f>SUMIF(AG205:AG208,"&lt;&gt;NOR",G205:G208)</f>
        <v>0</v>
      </c>
      <c r="H204" s="149"/>
      <c r="I204" s="149">
        <f>SUM(I205:I208)</f>
        <v>0</v>
      </c>
      <c r="J204" s="149"/>
      <c r="K204" s="149">
        <f>SUM(K205:K208)</f>
        <v>0</v>
      </c>
      <c r="L204" s="149"/>
      <c r="M204" s="149">
        <f>SUM(M205:M208)</f>
        <v>0</v>
      </c>
      <c r="N204" s="149"/>
      <c r="O204" s="149">
        <f>SUM(O205:O208)</f>
        <v>0</v>
      </c>
      <c r="P204" s="149"/>
      <c r="Q204" s="149">
        <f>SUM(Q205:Q208)</f>
        <v>0</v>
      </c>
      <c r="R204" s="149"/>
      <c r="S204" s="149"/>
      <c r="T204" s="149"/>
      <c r="U204" s="149"/>
      <c r="V204" s="149">
        <f>SUM(V205:V208)</f>
        <v>0</v>
      </c>
      <c r="W204" s="149"/>
      <c r="X204" s="149"/>
      <c r="AG204" t="s">
        <v>122</v>
      </c>
    </row>
    <row r="205" spans="1:60" outlineLevel="1" x14ac:dyDescent="0.2">
      <c r="A205" s="162">
        <v>83</v>
      </c>
      <c r="B205" s="163" t="s">
        <v>404</v>
      </c>
      <c r="C205" s="164" t="s">
        <v>405</v>
      </c>
      <c r="D205" s="165" t="s">
        <v>398</v>
      </c>
      <c r="E205" s="166">
        <v>0</v>
      </c>
      <c r="F205" s="167"/>
      <c r="G205" s="168">
        <f>ROUND(E205*F205,2)</f>
        <v>0</v>
      </c>
      <c r="H205" s="148"/>
      <c r="I205" s="147">
        <f>ROUND(E205*H205,2)</f>
        <v>0</v>
      </c>
      <c r="J205" s="148"/>
      <c r="K205" s="147">
        <f>ROUND(E205*J205,2)</f>
        <v>0</v>
      </c>
      <c r="L205" s="147">
        <v>21</v>
      </c>
      <c r="M205" s="147">
        <f>G205*(1+L205/100)</f>
        <v>0</v>
      </c>
      <c r="N205" s="147">
        <v>0</v>
      </c>
      <c r="O205" s="147">
        <f>ROUND(E205*N205,2)</f>
        <v>0</v>
      </c>
      <c r="P205" s="147">
        <v>0</v>
      </c>
      <c r="Q205" s="147">
        <f>ROUND(E205*P205,2)</f>
        <v>0</v>
      </c>
      <c r="R205" s="147"/>
      <c r="S205" s="147" t="s">
        <v>142</v>
      </c>
      <c r="T205" s="147" t="s">
        <v>127</v>
      </c>
      <c r="U205" s="147">
        <v>0</v>
      </c>
      <c r="V205" s="147">
        <f>ROUND(E205*U205,2)</f>
        <v>0</v>
      </c>
      <c r="W205" s="147"/>
      <c r="X205" s="147" t="s">
        <v>399</v>
      </c>
      <c r="Y205" s="145"/>
      <c r="Z205" s="145"/>
      <c r="AA205" s="145"/>
      <c r="AB205" s="145"/>
      <c r="AC205" s="145"/>
      <c r="AD205" s="145"/>
      <c r="AE205" s="145"/>
      <c r="AF205" s="145"/>
      <c r="AG205" s="145" t="s">
        <v>406</v>
      </c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</row>
    <row r="206" spans="1:60" outlineLevel="1" x14ac:dyDescent="0.2">
      <c r="A206" s="162">
        <v>84</v>
      </c>
      <c r="B206" s="163" t="s">
        <v>407</v>
      </c>
      <c r="C206" s="164" t="s">
        <v>408</v>
      </c>
      <c r="D206" s="165" t="s">
        <v>398</v>
      </c>
      <c r="E206" s="166">
        <v>0</v>
      </c>
      <c r="F206" s="167"/>
      <c r="G206" s="168">
        <f>ROUND(E206*F206,2)</f>
        <v>0</v>
      </c>
      <c r="H206" s="148"/>
      <c r="I206" s="147">
        <f>ROUND(E206*H206,2)</f>
        <v>0</v>
      </c>
      <c r="J206" s="148"/>
      <c r="K206" s="147">
        <f>ROUND(E206*J206,2)</f>
        <v>0</v>
      </c>
      <c r="L206" s="147">
        <v>21</v>
      </c>
      <c r="M206" s="147">
        <f>G206*(1+L206/100)</f>
        <v>0</v>
      </c>
      <c r="N206" s="147">
        <v>0</v>
      </c>
      <c r="O206" s="147">
        <f>ROUND(E206*N206,2)</f>
        <v>0</v>
      </c>
      <c r="P206" s="147">
        <v>0</v>
      </c>
      <c r="Q206" s="147">
        <f>ROUND(E206*P206,2)</f>
        <v>0</v>
      </c>
      <c r="R206" s="147"/>
      <c r="S206" s="147" t="s">
        <v>142</v>
      </c>
      <c r="T206" s="147" t="s">
        <v>127</v>
      </c>
      <c r="U206" s="147">
        <v>0</v>
      </c>
      <c r="V206" s="147">
        <f>ROUND(E206*U206,2)</f>
        <v>0</v>
      </c>
      <c r="W206" s="147"/>
      <c r="X206" s="147" t="s">
        <v>399</v>
      </c>
      <c r="Y206" s="145"/>
      <c r="Z206" s="145"/>
      <c r="AA206" s="145"/>
      <c r="AB206" s="145"/>
      <c r="AC206" s="145"/>
      <c r="AD206" s="145"/>
      <c r="AE206" s="145"/>
      <c r="AF206" s="145"/>
      <c r="AG206" s="145" t="s">
        <v>400</v>
      </c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1" x14ac:dyDescent="0.2">
      <c r="A207" s="162">
        <v>85</v>
      </c>
      <c r="B207" s="163" t="s">
        <v>409</v>
      </c>
      <c r="C207" s="164" t="s">
        <v>410</v>
      </c>
      <c r="D207" s="165" t="s">
        <v>398</v>
      </c>
      <c r="E207" s="166">
        <v>0</v>
      </c>
      <c r="F207" s="167"/>
      <c r="G207" s="168">
        <f>ROUND(E207*F207,2)</f>
        <v>0</v>
      </c>
      <c r="H207" s="148"/>
      <c r="I207" s="147">
        <f>ROUND(E207*H207,2)</f>
        <v>0</v>
      </c>
      <c r="J207" s="148"/>
      <c r="K207" s="147">
        <f>ROUND(E207*J207,2)</f>
        <v>0</v>
      </c>
      <c r="L207" s="147">
        <v>21</v>
      </c>
      <c r="M207" s="147">
        <f>G207*(1+L207/100)</f>
        <v>0</v>
      </c>
      <c r="N207" s="147">
        <v>0</v>
      </c>
      <c r="O207" s="147">
        <f>ROUND(E207*N207,2)</f>
        <v>0</v>
      </c>
      <c r="P207" s="147">
        <v>0</v>
      </c>
      <c r="Q207" s="147">
        <f>ROUND(E207*P207,2)</f>
        <v>0</v>
      </c>
      <c r="R207" s="147"/>
      <c r="S207" s="147" t="s">
        <v>142</v>
      </c>
      <c r="T207" s="147" t="s">
        <v>127</v>
      </c>
      <c r="U207" s="147">
        <v>0</v>
      </c>
      <c r="V207" s="147">
        <f>ROUND(E207*U207,2)</f>
        <v>0</v>
      </c>
      <c r="W207" s="147"/>
      <c r="X207" s="147" t="s">
        <v>399</v>
      </c>
      <c r="Y207" s="145"/>
      <c r="Z207" s="145"/>
      <c r="AA207" s="145"/>
      <c r="AB207" s="145"/>
      <c r="AC207" s="145"/>
      <c r="AD207" s="145"/>
      <c r="AE207" s="145"/>
      <c r="AF207" s="145"/>
      <c r="AG207" s="145" t="s">
        <v>400</v>
      </c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22.5" outlineLevel="1" x14ac:dyDescent="0.2">
      <c r="A208" s="162">
        <v>86</v>
      </c>
      <c r="B208" s="163" t="s">
        <v>411</v>
      </c>
      <c r="C208" s="164" t="s">
        <v>412</v>
      </c>
      <c r="D208" s="165" t="s">
        <v>398</v>
      </c>
      <c r="E208" s="166">
        <v>0</v>
      </c>
      <c r="F208" s="167"/>
      <c r="G208" s="168">
        <f>ROUND(E208*F208,2)</f>
        <v>0</v>
      </c>
      <c r="H208" s="148"/>
      <c r="I208" s="147">
        <f>ROUND(E208*H208,2)</f>
        <v>0</v>
      </c>
      <c r="J208" s="148"/>
      <c r="K208" s="147">
        <f>ROUND(E208*J208,2)</f>
        <v>0</v>
      </c>
      <c r="L208" s="147">
        <v>21</v>
      </c>
      <c r="M208" s="147">
        <f>G208*(1+L208/100)</f>
        <v>0</v>
      </c>
      <c r="N208" s="147">
        <v>0</v>
      </c>
      <c r="O208" s="147">
        <f>ROUND(E208*N208,2)</f>
        <v>0</v>
      </c>
      <c r="P208" s="147">
        <v>0</v>
      </c>
      <c r="Q208" s="147">
        <f>ROUND(E208*P208,2)</f>
        <v>0</v>
      </c>
      <c r="R208" s="147"/>
      <c r="S208" s="147" t="s">
        <v>142</v>
      </c>
      <c r="T208" s="147" t="s">
        <v>127</v>
      </c>
      <c r="U208" s="147">
        <v>0</v>
      </c>
      <c r="V208" s="147">
        <f>ROUND(E208*U208,2)</f>
        <v>0</v>
      </c>
      <c r="W208" s="147"/>
      <c r="X208" s="147" t="s">
        <v>399</v>
      </c>
      <c r="Y208" s="145"/>
      <c r="Z208" s="145"/>
      <c r="AA208" s="145"/>
      <c r="AB208" s="145"/>
      <c r="AC208" s="145"/>
      <c r="AD208" s="145"/>
      <c r="AE208" s="145"/>
      <c r="AF208" s="145"/>
      <c r="AG208" s="145" t="s">
        <v>406</v>
      </c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33" x14ac:dyDescent="0.2">
      <c r="A209" s="152"/>
      <c r="B209" s="153"/>
      <c r="C209" s="176"/>
      <c r="D209" s="154"/>
      <c r="E209" s="177"/>
      <c r="F209" s="177"/>
      <c r="G209" s="17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AE209">
        <v>15</v>
      </c>
      <c r="AF209">
        <v>21</v>
      </c>
    </row>
    <row r="210" spans="1:33" x14ac:dyDescent="0.2">
      <c r="A210" s="179"/>
      <c r="B210" s="180" t="s">
        <v>31</v>
      </c>
      <c r="C210" s="181"/>
      <c r="D210" s="182"/>
      <c r="E210" s="183"/>
      <c r="F210" s="183"/>
      <c r="G210" s="184">
        <f>G8+G11+G38+G40+G56+G73+G108+G113+G154+G178+G194+G201+G204</f>
        <v>0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AE210">
        <f>SUMIF(L7:L208,AE209,G7:G208)</f>
        <v>0</v>
      </c>
      <c r="AF210">
        <f>SUMIF(L7:L208,AF209,G7:G208)</f>
        <v>0</v>
      </c>
      <c r="AG210" t="s">
        <v>130</v>
      </c>
    </row>
    <row r="211" spans="1:33" x14ac:dyDescent="0.2">
      <c r="A211" s="5"/>
      <c r="B211" s="6"/>
      <c r="C211" s="150"/>
      <c r="D211" s="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33" x14ac:dyDescent="0.2">
      <c r="A212" s="5"/>
      <c r="B212" s="6"/>
      <c r="C212" s="150"/>
      <c r="D212" s="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33" x14ac:dyDescent="0.2">
      <c r="A213" s="290" t="s">
        <v>131</v>
      </c>
      <c r="B213" s="290"/>
      <c r="C213" s="291"/>
      <c r="D213" s="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33" x14ac:dyDescent="0.2">
      <c r="A214" s="271"/>
      <c r="B214" s="272"/>
      <c r="C214" s="273"/>
      <c r="D214" s="272"/>
      <c r="E214" s="272"/>
      <c r="F214" s="272"/>
      <c r="G214" s="27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AG214" t="s">
        <v>132</v>
      </c>
    </row>
    <row r="215" spans="1:33" x14ac:dyDescent="0.2">
      <c r="A215" s="275"/>
      <c r="B215" s="276"/>
      <c r="C215" s="277"/>
      <c r="D215" s="276"/>
      <c r="E215" s="276"/>
      <c r="F215" s="276"/>
      <c r="G215" s="27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33" x14ac:dyDescent="0.2">
      <c r="A216" s="275"/>
      <c r="B216" s="276"/>
      <c r="C216" s="277"/>
      <c r="D216" s="276"/>
      <c r="E216" s="276"/>
      <c r="F216" s="276"/>
      <c r="G216" s="27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33" x14ac:dyDescent="0.2">
      <c r="A217" s="275"/>
      <c r="B217" s="276"/>
      <c r="C217" s="277"/>
      <c r="D217" s="276"/>
      <c r="E217" s="276"/>
      <c r="F217" s="276"/>
      <c r="G217" s="27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33" x14ac:dyDescent="0.2">
      <c r="A218" s="279"/>
      <c r="B218" s="280"/>
      <c r="C218" s="281"/>
      <c r="D218" s="280"/>
      <c r="E218" s="280"/>
      <c r="F218" s="280"/>
      <c r="G218" s="282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33" x14ac:dyDescent="0.2">
      <c r="A219" s="5"/>
      <c r="B219" s="6"/>
      <c r="C219" s="150"/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33" x14ac:dyDescent="0.2">
      <c r="C220" s="151"/>
      <c r="D220" s="139"/>
      <c r="AG220" t="s">
        <v>133</v>
      </c>
    </row>
    <row r="221" spans="1:33" x14ac:dyDescent="0.2">
      <c r="D221" s="139"/>
    </row>
    <row r="222" spans="1:33" x14ac:dyDescent="0.2">
      <c r="D222" s="139"/>
    </row>
    <row r="223" spans="1:33" x14ac:dyDescent="0.2">
      <c r="D223" s="139"/>
    </row>
    <row r="224" spans="1:33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214:G218"/>
    <mergeCell ref="A1:G1"/>
    <mergeCell ref="C2:G2"/>
    <mergeCell ref="C3:G3"/>
    <mergeCell ref="C4:G4"/>
    <mergeCell ref="A213:C2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96</v>
      </c>
    </row>
    <row r="2" spans="1:60" ht="24.95" customHeight="1" x14ac:dyDescent="0.2">
      <c r="A2" s="140" t="s">
        <v>8</v>
      </c>
      <c r="B2" s="75" t="s">
        <v>43</v>
      </c>
      <c r="C2" s="284" t="s">
        <v>44</v>
      </c>
      <c r="D2" s="285"/>
      <c r="E2" s="285"/>
      <c r="F2" s="285"/>
      <c r="G2" s="286"/>
      <c r="AG2" t="s">
        <v>97</v>
      </c>
    </row>
    <row r="3" spans="1:60" ht="24.95" customHeight="1" x14ac:dyDescent="0.2">
      <c r="A3" s="140" t="s">
        <v>9</v>
      </c>
      <c r="B3" s="75" t="s">
        <v>46</v>
      </c>
      <c r="C3" s="284" t="s">
        <v>46</v>
      </c>
      <c r="D3" s="285"/>
      <c r="E3" s="285"/>
      <c r="F3" s="285"/>
      <c r="G3" s="286"/>
      <c r="AC3" s="87" t="s">
        <v>97</v>
      </c>
      <c r="AG3" t="s">
        <v>98</v>
      </c>
    </row>
    <row r="4" spans="1:60" ht="24.95" customHeight="1" x14ac:dyDescent="0.2">
      <c r="A4" s="141" t="s">
        <v>10</v>
      </c>
      <c r="B4" s="142" t="s">
        <v>12</v>
      </c>
      <c r="C4" s="287" t="s">
        <v>678</v>
      </c>
      <c r="D4" s="288"/>
      <c r="E4" s="288"/>
      <c r="F4" s="288"/>
      <c r="G4" s="289"/>
      <c r="AG4" t="s">
        <v>99</v>
      </c>
    </row>
    <row r="5" spans="1:60" x14ac:dyDescent="0.2">
      <c r="D5" s="139"/>
    </row>
    <row r="6" spans="1:60" ht="38.25" x14ac:dyDescent="0.2">
      <c r="A6" s="185" t="s">
        <v>100</v>
      </c>
      <c r="B6" s="186" t="s">
        <v>101</v>
      </c>
      <c r="C6" s="186" t="s">
        <v>102</v>
      </c>
      <c r="D6" s="187" t="s">
        <v>103</v>
      </c>
      <c r="E6" s="188" t="s">
        <v>104</v>
      </c>
      <c r="F6" s="188" t="s">
        <v>105</v>
      </c>
      <c r="G6" s="189" t="s">
        <v>31</v>
      </c>
      <c r="H6" s="143" t="s">
        <v>32</v>
      </c>
      <c r="I6" s="144" t="s">
        <v>106</v>
      </c>
      <c r="J6" s="144" t="s">
        <v>33</v>
      </c>
      <c r="K6" s="144" t="s">
        <v>107</v>
      </c>
      <c r="L6" s="144" t="s">
        <v>108</v>
      </c>
      <c r="M6" s="144" t="s">
        <v>109</v>
      </c>
      <c r="N6" s="144" t="s">
        <v>110</v>
      </c>
      <c r="O6" s="144" t="s">
        <v>111</v>
      </c>
      <c r="P6" s="144" t="s">
        <v>112</v>
      </c>
      <c r="Q6" s="144" t="s">
        <v>113</v>
      </c>
      <c r="R6" s="144" t="s">
        <v>114</v>
      </c>
      <c r="S6" s="144" t="s">
        <v>115</v>
      </c>
      <c r="T6" s="144" t="s">
        <v>116</v>
      </c>
      <c r="U6" s="144" t="s">
        <v>117</v>
      </c>
      <c r="V6" s="144" t="s">
        <v>118</v>
      </c>
      <c r="W6" s="144" t="s">
        <v>119</v>
      </c>
      <c r="X6" s="144" t="s">
        <v>120</v>
      </c>
    </row>
    <row r="7" spans="1:60" hidden="1" x14ac:dyDescent="0.2">
      <c r="A7" s="152"/>
      <c r="B7" s="153"/>
      <c r="C7" s="153"/>
      <c r="D7" s="154"/>
      <c r="E7" s="190"/>
      <c r="F7" s="191"/>
      <c r="G7" s="192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121</v>
      </c>
      <c r="B8" s="156" t="s">
        <v>53</v>
      </c>
      <c r="C8" s="157" t="s">
        <v>54</v>
      </c>
      <c r="D8" s="158"/>
      <c r="E8" s="159"/>
      <c r="F8" s="160"/>
      <c r="G8" s="161">
        <f>SUMIF(AG9:AG26,"&lt;&gt;NOR",G9:G26)</f>
        <v>0</v>
      </c>
      <c r="H8" s="149"/>
      <c r="I8" s="149">
        <f>SUM(I9:I26)</f>
        <v>0</v>
      </c>
      <c r="J8" s="149"/>
      <c r="K8" s="149">
        <f>SUM(K9:K26)</f>
        <v>0</v>
      </c>
      <c r="L8" s="149"/>
      <c r="M8" s="149">
        <f>SUM(M9:M26)</f>
        <v>0</v>
      </c>
      <c r="N8" s="149"/>
      <c r="O8" s="149">
        <f>SUM(O9:O26)</f>
        <v>0.25</v>
      </c>
      <c r="P8" s="149"/>
      <c r="Q8" s="149">
        <f>SUM(Q9:Q26)</f>
        <v>0</v>
      </c>
      <c r="R8" s="149"/>
      <c r="S8" s="149"/>
      <c r="T8" s="149"/>
      <c r="U8" s="149"/>
      <c r="V8" s="149">
        <f>SUM(V9:V26)</f>
        <v>17.03</v>
      </c>
      <c r="W8" s="149"/>
      <c r="X8" s="149"/>
      <c r="AG8" t="s">
        <v>122</v>
      </c>
    </row>
    <row r="9" spans="1:60" outlineLevel="1" x14ac:dyDescent="0.2">
      <c r="A9" s="162">
        <v>1</v>
      </c>
      <c r="B9" s="163" t="s">
        <v>413</v>
      </c>
      <c r="C9" s="164" t="s">
        <v>414</v>
      </c>
      <c r="D9" s="165" t="s">
        <v>141</v>
      </c>
      <c r="E9" s="166">
        <v>12.31</v>
      </c>
      <c r="F9" s="167"/>
      <c r="G9" s="168">
        <f>ROUND(E9*F9,2)</f>
        <v>0</v>
      </c>
      <c r="H9" s="148"/>
      <c r="I9" s="147">
        <f>ROUND(E9*H9,2)</f>
        <v>0</v>
      </c>
      <c r="J9" s="148"/>
      <c r="K9" s="147">
        <f>ROUND(E9*J9,2)</f>
        <v>0</v>
      </c>
      <c r="L9" s="147">
        <v>21</v>
      </c>
      <c r="M9" s="147">
        <f>G9*(1+L9/100)</f>
        <v>0</v>
      </c>
      <c r="N9" s="147">
        <v>0</v>
      </c>
      <c r="O9" s="147">
        <f>ROUND(E9*N9,2)</f>
        <v>0</v>
      </c>
      <c r="P9" s="147">
        <v>0</v>
      </c>
      <c r="Q9" s="147">
        <f>ROUND(E9*P9,2)</f>
        <v>0</v>
      </c>
      <c r="R9" s="147"/>
      <c r="S9" s="147" t="s">
        <v>142</v>
      </c>
      <c r="T9" s="147" t="s">
        <v>142</v>
      </c>
      <c r="U9" s="147">
        <v>0.32</v>
      </c>
      <c r="V9" s="147">
        <f>ROUND(E9*U9,2)</f>
        <v>3.94</v>
      </c>
      <c r="W9" s="147"/>
      <c r="X9" s="147" t="s">
        <v>128</v>
      </c>
      <c r="Y9" s="145"/>
      <c r="Z9" s="145"/>
      <c r="AA9" s="145"/>
      <c r="AB9" s="145"/>
      <c r="AC9" s="145"/>
      <c r="AD9" s="145"/>
      <c r="AE9" s="145"/>
      <c r="AF9" s="145"/>
      <c r="AG9" s="145" t="s">
        <v>129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62"/>
      <c r="B10" s="163"/>
      <c r="C10" s="169" t="s">
        <v>415</v>
      </c>
      <c r="D10" s="170"/>
      <c r="E10" s="171">
        <v>12.31</v>
      </c>
      <c r="F10" s="172"/>
      <c r="G10" s="168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5"/>
      <c r="Z10" s="145"/>
      <c r="AA10" s="145"/>
      <c r="AB10" s="145"/>
      <c r="AC10" s="145"/>
      <c r="AD10" s="145"/>
      <c r="AE10" s="145"/>
      <c r="AF10" s="145"/>
      <c r="AG10" s="145" t="s">
        <v>144</v>
      </c>
      <c r="AH10" s="145">
        <v>5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2.5" outlineLevel="1" x14ac:dyDescent="0.2">
      <c r="A11" s="162">
        <v>2</v>
      </c>
      <c r="B11" s="163" t="s">
        <v>416</v>
      </c>
      <c r="C11" s="164" t="s">
        <v>417</v>
      </c>
      <c r="D11" s="165" t="s">
        <v>141</v>
      </c>
      <c r="E11" s="166">
        <v>12.31</v>
      </c>
      <c r="F11" s="167"/>
      <c r="G11" s="168">
        <f>ROUND(E11*F11,2)</f>
        <v>0</v>
      </c>
      <c r="H11" s="148"/>
      <c r="I11" s="147">
        <f>ROUND(E11*H11,2)</f>
        <v>0</v>
      </c>
      <c r="J11" s="148"/>
      <c r="K11" s="147">
        <f>ROUND(E11*J11,2)</f>
        <v>0</v>
      </c>
      <c r="L11" s="147">
        <v>21</v>
      </c>
      <c r="M11" s="147">
        <f>G11*(1+L11/100)</f>
        <v>0</v>
      </c>
      <c r="N11" s="147">
        <v>1.5350000000000001E-2</v>
      </c>
      <c r="O11" s="147">
        <f>ROUND(E11*N11,2)</f>
        <v>0.19</v>
      </c>
      <c r="P11" s="147">
        <v>0</v>
      </c>
      <c r="Q11" s="147">
        <f>ROUND(E11*P11,2)</f>
        <v>0</v>
      </c>
      <c r="R11" s="147"/>
      <c r="S11" s="147" t="s">
        <v>142</v>
      </c>
      <c r="T11" s="147" t="s">
        <v>418</v>
      </c>
      <c r="U11" s="147">
        <v>1.0629999999999999</v>
      </c>
      <c r="V11" s="147">
        <f>ROUND(E11*U11,2)</f>
        <v>13.09</v>
      </c>
      <c r="W11" s="147"/>
      <c r="X11" s="147" t="s">
        <v>128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129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62"/>
      <c r="B12" s="163"/>
      <c r="C12" s="169" t="s">
        <v>419</v>
      </c>
      <c r="D12" s="170"/>
      <c r="E12" s="171">
        <v>0.3</v>
      </c>
      <c r="F12" s="172"/>
      <c r="G12" s="168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5"/>
      <c r="Z12" s="145"/>
      <c r="AA12" s="145"/>
      <c r="AB12" s="145"/>
      <c r="AC12" s="145"/>
      <c r="AD12" s="145"/>
      <c r="AE12" s="145"/>
      <c r="AF12" s="145"/>
      <c r="AG12" s="145" t="s">
        <v>144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2"/>
      <c r="B13" s="163"/>
      <c r="C13" s="169" t="s">
        <v>420</v>
      </c>
      <c r="D13" s="170"/>
      <c r="E13" s="171">
        <v>2.56</v>
      </c>
      <c r="F13" s="172"/>
      <c r="G13" s="168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5"/>
      <c r="Z13" s="145"/>
      <c r="AA13" s="145"/>
      <c r="AB13" s="145"/>
      <c r="AC13" s="145"/>
      <c r="AD13" s="145"/>
      <c r="AE13" s="145"/>
      <c r="AF13" s="145"/>
      <c r="AG13" s="145" t="s">
        <v>144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62"/>
      <c r="B14" s="163"/>
      <c r="C14" s="169" t="s">
        <v>421</v>
      </c>
      <c r="D14" s="170"/>
      <c r="E14" s="171">
        <v>4.7</v>
      </c>
      <c r="F14" s="172"/>
      <c r="G14" s="168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5"/>
      <c r="Z14" s="145"/>
      <c r="AA14" s="145"/>
      <c r="AB14" s="145"/>
      <c r="AC14" s="145"/>
      <c r="AD14" s="145"/>
      <c r="AE14" s="145"/>
      <c r="AF14" s="145"/>
      <c r="AG14" s="145" t="s">
        <v>144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2"/>
      <c r="B15" s="163"/>
      <c r="C15" s="169" t="s">
        <v>422</v>
      </c>
      <c r="D15" s="170"/>
      <c r="E15" s="171">
        <v>4.2</v>
      </c>
      <c r="F15" s="172"/>
      <c r="G15" s="168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5"/>
      <c r="Z15" s="145"/>
      <c r="AA15" s="145"/>
      <c r="AB15" s="145"/>
      <c r="AC15" s="145"/>
      <c r="AD15" s="145"/>
      <c r="AE15" s="145"/>
      <c r="AF15" s="145"/>
      <c r="AG15" s="145" t="s">
        <v>144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2"/>
      <c r="B16" s="163"/>
      <c r="C16" s="169" t="s">
        <v>423</v>
      </c>
      <c r="D16" s="170"/>
      <c r="E16" s="171">
        <v>0.55000000000000004</v>
      </c>
      <c r="F16" s="172"/>
      <c r="G16" s="168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5"/>
      <c r="Z16" s="145"/>
      <c r="AA16" s="145"/>
      <c r="AB16" s="145"/>
      <c r="AC16" s="145"/>
      <c r="AD16" s="145"/>
      <c r="AE16" s="145"/>
      <c r="AF16" s="145"/>
      <c r="AG16" s="145" t="s">
        <v>144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2">
        <v>3</v>
      </c>
      <c r="B17" s="163" t="s">
        <v>424</v>
      </c>
      <c r="C17" s="164" t="s">
        <v>425</v>
      </c>
      <c r="D17" s="165" t="s">
        <v>141</v>
      </c>
      <c r="E17" s="166">
        <v>12.31</v>
      </c>
      <c r="F17" s="167"/>
      <c r="G17" s="168">
        <f>ROUND(E17*F17,2)</f>
        <v>0</v>
      </c>
      <c r="H17" s="148"/>
      <c r="I17" s="147">
        <f>ROUND(E17*H17,2)</f>
        <v>0</v>
      </c>
      <c r="J17" s="148"/>
      <c r="K17" s="147">
        <f>ROUND(E17*J17,2)</f>
        <v>0</v>
      </c>
      <c r="L17" s="147">
        <v>21</v>
      </c>
      <c r="M17" s="147">
        <f>G17*(1+L17/100)</f>
        <v>0</v>
      </c>
      <c r="N17" s="147">
        <v>3.0000000000000001E-3</v>
      </c>
      <c r="O17" s="147">
        <f>ROUND(E17*N17,2)</f>
        <v>0.04</v>
      </c>
      <c r="P17" s="147">
        <v>0</v>
      </c>
      <c r="Q17" s="147">
        <f>ROUND(E17*P17,2)</f>
        <v>0</v>
      </c>
      <c r="R17" s="147"/>
      <c r="S17" s="147" t="s">
        <v>126</v>
      </c>
      <c r="T17" s="147" t="s">
        <v>142</v>
      </c>
      <c r="U17" s="147">
        <v>0</v>
      </c>
      <c r="V17" s="147">
        <f>ROUND(E17*U17,2)</f>
        <v>0</v>
      </c>
      <c r="W17" s="147"/>
      <c r="X17" s="147" t="s">
        <v>128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129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2"/>
      <c r="B18" s="163"/>
      <c r="C18" s="169" t="s">
        <v>415</v>
      </c>
      <c r="D18" s="170"/>
      <c r="E18" s="171">
        <v>12.31</v>
      </c>
      <c r="F18" s="172"/>
      <c r="G18" s="168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5"/>
      <c r="Z18" s="145"/>
      <c r="AA18" s="145"/>
      <c r="AB18" s="145"/>
      <c r="AC18" s="145"/>
      <c r="AD18" s="145"/>
      <c r="AE18" s="145"/>
      <c r="AF18" s="145"/>
      <c r="AG18" s="145" t="s">
        <v>144</v>
      </c>
      <c r="AH18" s="145">
        <v>5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2">
        <v>4</v>
      </c>
      <c r="B19" s="163" t="s">
        <v>426</v>
      </c>
      <c r="C19" s="164" t="s">
        <v>427</v>
      </c>
      <c r="D19" s="165" t="s">
        <v>212</v>
      </c>
      <c r="E19" s="166">
        <v>63.8</v>
      </c>
      <c r="F19" s="167"/>
      <c r="G19" s="168">
        <f>ROUND(E19*F19,2)</f>
        <v>0</v>
      </c>
      <c r="H19" s="148"/>
      <c r="I19" s="147">
        <f>ROUND(E19*H19,2)</f>
        <v>0</v>
      </c>
      <c r="J19" s="148"/>
      <c r="K19" s="147">
        <f>ROUND(E19*J19,2)</f>
        <v>0</v>
      </c>
      <c r="L19" s="147">
        <v>21</v>
      </c>
      <c r="M19" s="147">
        <f>G19*(1+L19/100)</f>
        <v>0</v>
      </c>
      <c r="N19" s="147">
        <v>3.3E-4</v>
      </c>
      <c r="O19" s="147">
        <f>ROUND(E19*N19,2)</f>
        <v>0.02</v>
      </c>
      <c r="P19" s="147">
        <v>0</v>
      </c>
      <c r="Q19" s="147">
        <f>ROUND(E19*P19,2)</f>
        <v>0</v>
      </c>
      <c r="R19" s="147"/>
      <c r="S19" s="147" t="s">
        <v>126</v>
      </c>
      <c r="T19" s="147" t="s">
        <v>418</v>
      </c>
      <c r="U19" s="147">
        <v>0</v>
      </c>
      <c r="V19" s="147">
        <f>ROUND(E19*U19,2)</f>
        <v>0</v>
      </c>
      <c r="W19" s="147"/>
      <c r="X19" s="147" t="s">
        <v>180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181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62"/>
      <c r="B20" s="163"/>
      <c r="C20" s="169" t="s">
        <v>428</v>
      </c>
      <c r="D20" s="170"/>
      <c r="E20" s="171">
        <v>1.5</v>
      </c>
      <c r="F20" s="172"/>
      <c r="G20" s="168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5"/>
      <c r="Z20" s="145"/>
      <c r="AA20" s="145"/>
      <c r="AB20" s="145"/>
      <c r="AC20" s="145"/>
      <c r="AD20" s="145"/>
      <c r="AE20" s="145"/>
      <c r="AF20" s="145"/>
      <c r="AG20" s="145" t="s">
        <v>144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2"/>
      <c r="B21" s="163"/>
      <c r="C21" s="169" t="s">
        <v>429</v>
      </c>
      <c r="D21" s="170"/>
      <c r="E21" s="171">
        <v>12.8</v>
      </c>
      <c r="F21" s="172"/>
      <c r="G21" s="168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5"/>
      <c r="Z21" s="145"/>
      <c r="AA21" s="145"/>
      <c r="AB21" s="145"/>
      <c r="AC21" s="145"/>
      <c r="AD21" s="145"/>
      <c r="AE21" s="145"/>
      <c r="AF21" s="145"/>
      <c r="AG21" s="145" t="s">
        <v>144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2"/>
      <c r="B22" s="163"/>
      <c r="C22" s="169" t="s">
        <v>430</v>
      </c>
      <c r="D22" s="170"/>
      <c r="E22" s="171">
        <v>9.4</v>
      </c>
      <c r="F22" s="172"/>
      <c r="G22" s="16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5"/>
      <c r="Z22" s="145"/>
      <c r="AA22" s="145"/>
      <c r="AB22" s="145"/>
      <c r="AC22" s="145"/>
      <c r="AD22" s="145"/>
      <c r="AE22" s="145"/>
      <c r="AF22" s="145"/>
      <c r="AG22" s="145" t="s">
        <v>144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62"/>
      <c r="B23" s="163"/>
      <c r="C23" s="169" t="s">
        <v>431</v>
      </c>
      <c r="D23" s="170"/>
      <c r="E23" s="171">
        <v>6</v>
      </c>
      <c r="F23" s="172"/>
      <c r="G23" s="16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5"/>
      <c r="Z23" s="145"/>
      <c r="AA23" s="145"/>
      <c r="AB23" s="145"/>
      <c r="AC23" s="145"/>
      <c r="AD23" s="145"/>
      <c r="AE23" s="145"/>
      <c r="AF23" s="145"/>
      <c r="AG23" s="145" t="s">
        <v>144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2"/>
      <c r="B24" s="163"/>
      <c r="C24" s="169" t="s">
        <v>432</v>
      </c>
      <c r="D24" s="170"/>
      <c r="E24" s="171">
        <v>2.2000000000000002</v>
      </c>
      <c r="F24" s="172"/>
      <c r="G24" s="16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5"/>
      <c r="Z24" s="145"/>
      <c r="AA24" s="145"/>
      <c r="AB24" s="145"/>
      <c r="AC24" s="145"/>
      <c r="AD24" s="145"/>
      <c r="AE24" s="145"/>
      <c r="AF24" s="145"/>
      <c r="AG24" s="145" t="s">
        <v>144</v>
      </c>
      <c r="AH24" s="145">
        <v>0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62"/>
      <c r="B25" s="163"/>
      <c r="C25" s="173" t="s">
        <v>365</v>
      </c>
      <c r="D25" s="174"/>
      <c r="E25" s="175">
        <v>31.9</v>
      </c>
      <c r="F25" s="172"/>
      <c r="G25" s="168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5"/>
      <c r="Z25" s="145"/>
      <c r="AA25" s="145"/>
      <c r="AB25" s="145"/>
      <c r="AC25" s="145"/>
      <c r="AD25" s="145"/>
      <c r="AE25" s="145"/>
      <c r="AF25" s="145"/>
      <c r="AG25" s="145" t="s">
        <v>144</v>
      </c>
      <c r="AH25" s="145">
        <v>4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62"/>
      <c r="B26" s="163"/>
      <c r="C26" s="173" t="s">
        <v>433</v>
      </c>
      <c r="D26" s="174"/>
      <c r="E26" s="175"/>
      <c r="F26" s="172"/>
      <c r="G26" s="168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5"/>
      <c r="Z26" s="145"/>
      <c r="AA26" s="145"/>
      <c r="AB26" s="145"/>
      <c r="AC26" s="145"/>
      <c r="AD26" s="145"/>
      <c r="AE26" s="145"/>
      <c r="AF26" s="145"/>
      <c r="AG26" s="145" t="s">
        <v>144</v>
      </c>
      <c r="AH26" s="145">
        <v>4</v>
      </c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x14ac:dyDescent="0.2">
      <c r="A27" s="155" t="s">
        <v>121</v>
      </c>
      <c r="B27" s="156" t="s">
        <v>55</v>
      </c>
      <c r="C27" s="157" t="s">
        <v>56</v>
      </c>
      <c r="D27" s="158"/>
      <c r="E27" s="159"/>
      <c r="F27" s="160"/>
      <c r="G27" s="161">
        <f>SUMIF(AG28:AG48,"&lt;&gt;NOR",G28:G48)</f>
        <v>0</v>
      </c>
      <c r="H27" s="149"/>
      <c r="I27" s="149">
        <f>SUM(I28:I48)</f>
        <v>0</v>
      </c>
      <c r="J27" s="149"/>
      <c r="K27" s="149">
        <f>SUM(K28:K48)</f>
        <v>0</v>
      </c>
      <c r="L27" s="149"/>
      <c r="M27" s="149">
        <f>SUM(M28:M48)</f>
        <v>0</v>
      </c>
      <c r="N27" s="149"/>
      <c r="O27" s="149">
        <f>SUM(O28:O48)</f>
        <v>1.08</v>
      </c>
      <c r="P27" s="149"/>
      <c r="Q27" s="149">
        <f>SUM(Q28:Q48)</f>
        <v>0</v>
      </c>
      <c r="R27" s="149"/>
      <c r="S27" s="149"/>
      <c r="T27" s="149"/>
      <c r="U27" s="149"/>
      <c r="V27" s="149">
        <f>SUM(V28:V48)</f>
        <v>23.85</v>
      </c>
      <c r="W27" s="149"/>
      <c r="X27" s="149"/>
      <c r="AG27" t="s">
        <v>122</v>
      </c>
    </row>
    <row r="28" spans="1:60" outlineLevel="1" x14ac:dyDescent="0.2">
      <c r="A28" s="162">
        <v>5</v>
      </c>
      <c r="B28" s="163" t="s">
        <v>434</v>
      </c>
      <c r="C28" s="164" t="s">
        <v>435</v>
      </c>
      <c r="D28" s="165" t="s">
        <v>245</v>
      </c>
      <c r="E28" s="166">
        <v>33.25</v>
      </c>
      <c r="F28" s="167"/>
      <c r="G28" s="168">
        <f>ROUND(E28*F28,2)</f>
        <v>0</v>
      </c>
      <c r="H28" s="148"/>
      <c r="I28" s="147">
        <f>ROUND(E28*H28,2)</f>
        <v>0</v>
      </c>
      <c r="J28" s="148"/>
      <c r="K28" s="147">
        <f>ROUND(E28*J28,2)</f>
        <v>0</v>
      </c>
      <c r="L28" s="147">
        <v>21</v>
      </c>
      <c r="M28" s="147">
        <f>G28*(1+L28/100)</f>
        <v>0</v>
      </c>
      <c r="N28" s="147">
        <v>2.0000000000000002E-5</v>
      </c>
      <c r="O28" s="147">
        <f>ROUND(E28*N28,2)</f>
        <v>0</v>
      </c>
      <c r="P28" s="147">
        <v>0</v>
      </c>
      <c r="Q28" s="147">
        <f>ROUND(E28*P28,2)</f>
        <v>0</v>
      </c>
      <c r="R28" s="147"/>
      <c r="S28" s="147" t="s">
        <v>142</v>
      </c>
      <c r="T28" s="147" t="s">
        <v>142</v>
      </c>
      <c r="U28" s="147">
        <v>0.21</v>
      </c>
      <c r="V28" s="147">
        <f>ROUND(E28*U28,2)</f>
        <v>6.98</v>
      </c>
      <c r="W28" s="147"/>
      <c r="X28" s="147" t="s">
        <v>128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62"/>
      <c r="B29" s="163"/>
      <c r="C29" s="169" t="s">
        <v>436</v>
      </c>
      <c r="D29" s="170"/>
      <c r="E29" s="171">
        <v>1.5</v>
      </c>
      <c r="F29" s="172"/>
      <c r="G29" s="168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5"/>
      <c r="Z29" s="145"/>
      <c r="AA29" s="145"/>
      <c r="AB29" s="145"/>
      <c r="AC29" s="145"/>
      <c r="AD29" s="145"/>
      <c r="AE29" s="145"/>
      <c r="AF29" s="145"/>
      <c r="AG29" s="145" t="s">
        <v>144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62"/>
      <c r="B30" s="163"/>
      <c r="C30" s="169" t="s">
        <v>429</v>
      </c>
      <c r="D30" s="170"/>
      <c r="E30" s="171">
        <v>12.8</v>
      </c>
      <c r="F30" s="172"/>
      <c r="G30" s="16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5"/>
      <c r="Z30" s="145"/>
      <c r="AA30" s="145"/>
      <c r="AB30" s="145"/>
      <c r="AC30" s="145"/>
      <c r="AD30" s="145"/>
      <c r="AE30" s="145"/>
      <c r="AF30" s="145"/>
      <c r="AG30" s="145" t="s">
        <v>144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2"/>
      <c r="B31" s="163"/>
      <c r="C31" s="169" t="s">
        <v>430</v>
      </c>
      <c r="D31" s="170"/>
      <c r="E31" s="171">
        <v>9.4</v>
      </c>
      <c r="F31" s="172"/>
      <c r="G31" s="168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5"/>
      <c r="Z31" s="145"/>
      <c r="AA31" s="145"/>
      <c r="AB31" s="145"/>
      <c r="AC31" s="145"/>
      <c r="AD31" s="145"/>
      <c r="AE31" s="145"/>
      <c r="AF31" s="145"/>
      <c r="AG31" s="145" t="s">
        <v>144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2"/>
      <c r="B32" s="163"/>
      <c r="C32" s="169" t="s">
        <v>431</v>
      </c>
      <c r="D32" s="170"/>
      <c r="E32" s="171">
        <v>6</v>
      </c>
      <c r="F32" s="172"/>
      <c r="G32" s="168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5"/>
      <c r="Z32" s="145"/>
      <c r="AA32" s="145"/>
      <c r="AB32" s="145"/>
      <c r="AC32" s="145"/>
      <c r="AD32" s="145"/>
      <c r="AE32" s="145"/>
      <c r="AF32" s="145"/>
      <c r="AG32" s="145" t="s">
        <v>144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2"/>
      <c r="B33" s="163"/>
      <c r="C33" s="169" t="s">
        <v>437</v>
      </c>
      <c r="D33" s="170"/>
      <c r="E33" s="171">
        <v>1.6</v>
      </c>
      <c r="F33" s="172"/>
      <c r="G33" s="168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5"/>
      <c r="Z33" s="145"/>
      <c r="AA33" s="145"/>
      <c r="AB33" s="145"/>
      <c r="AC33" s="145"/>
      <c r="AD33" s="145"/>
      <c r="AE33" s="145"/>
      <c r="AF33" s="145"/>
      <c r="AG33" s="145" t="s">
        <v>144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2"/>
      <c r="B34" s="163"/>
      <c r="C34" s="169" t="s">
        <v>438</v>
      </c>
      <c r="D34" s="170"/>
      <c r="E34" s="171">
        <v>1.6</v>
      </c>
      <c r="F34" s="172"/>
      <c r="G34" s="168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5"/>
      <c r="Z34" s="145"/>
      <c r="AA34" s="145"/>
      <c r="AB34" s="145"/>
      <c r="AC34" s="145"/>
      <c r="AD34" s="145"/>
      <c r="AE34" s="145"/>
      <c r="AF34" s="145"/>
      <c r="AG34" s="145" t="s">
        <v>144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2"/>
      <c r="B35" s="163"/>
      <c r="C35" s="169" t="s">
        <v>439</v>
      </c>
      <c r="D35" s="170"/>
      <c r="E35" s="171">
        <v>0.35</v>
      </c>
      <c r="F35" s="172"/>
      <c r="G35" s="168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5"/>
      <c r="Z35" s="145"/>
      <c r="AA35" s="145"/>
      <c r="AB35" s="145"/>
      <c r="AC35" s="145"/>
      <c r="AD35" s="145"/>
      <c r="AE35" s="145"/>
      <c r="AF35" s="145"/>
      <c r="AG35" s="145" t="s">
        <v>144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2">
        <v>6</v>
      </c>
      <c r="B36" s="163" t="s">
        <v>440</v>
      </c>
      <c r="C36" s="164" t="s">
        <v>441</v>
      </c>
      <c r="D36" s="165" t="s">
        <v>141</v>
      </c>
      <c r="E36" s="166">
        <v>11.782500000000001</v>
      </c>
      <c r="F36" s="167"/>
      <c r="G36" s="168">
        <f>ROUND(E36*F36,2)</f>
        <v>0</v>
      </c>
      <c r="H36" s="148"/>
      <c r="I36" s="147">
        <f>ROUND(E36*H36,2)</f>
        <v>0</v>
      </c>
      <c r="J36" s="148"/>
      <c r="K36" s="147">
        <f>ROUND(E36*J36,2)</f>
        <v>0</v>
      </c>
      <c r="L36" s="147">
        <v>21</v>
      </c>
      <c r="M36" s="147">
        <f>G36*(1+L36/100)</f>
        <v>0</v>
      </c>
      <c r="N36" s="147">
        <v>0</v>
      </c>
      <c r="O36" s="147">
        <f>ROUND(E36*N36,2)</f>
        <v>0</v>
      </c>
      <c r="P36" s="147">
        <v>0</v>
      </c>
      <c r="Q36" s="147">
        <f>ROUND(E36*P36,2)</f>
        <v>0</v>
      </c>
      <c r="R36" s="147"/>
      <c r="S36" s="147" t="s">
        <v>142</v>
      </c>
      <c r="T36" s="147" t="s">
        <v>142</v>
      </c>
      <c r="U36" s="147">
        <v>0</v>
      </c>
      <c r="V36" s="147">
        <f>ROUND(E36*U36,2)</f>
        <v>0</v>
      </c>
      <c r="W36" s="147"/>
      <c r="X36" s="147" t="s">
        <v>128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2"/>
      <c r="B37" s="163"/>
      <c r="C37" s="169" t="s">
        <v>442</v>
      </c>
      <c r="D37" s="170"/>
      <c r="E37" s="171">
        <v>11.782500000000001</v>
      </c>
      <c r="F37" s="172"/>
      <c r="G37" s="168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5"/>
      <c r="Z37" s="145"/>
      <c r="AA37" s="145"/>
      <c r="AB37" s="145"/>
      <c r="AC37" s="145"/>
      <c r="AD37" s="145"/>
      <c r="AE37" s="145"/>
      <c r="AF37" s="145"/>
      <c r="AG37" s="145" t="s">
        <v>144</v>
      </c>
      <c r="AH37" s="145">
        <v>5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22.5" outlineLevel="1" x14ac:dyDescent="0.2">
      <c r="A38" s="162">
        <v>7</v>
      </c>
      <c r="B38" s="163" t="s">
        <v>443</v>
      </c>
      <c r="C38" s="164" t="s">
        <v>444</v>
      </c>
      <c r="D38" s="165" t="s">
        <v>141</v>
      </c>
      <c r="E38" s="166">
        <v>11.782500000000001</v>
      </c>
      <c r="F38" s="167"/>
      <c r="G38" s="168">
        <f>ROUND(E38*F38,2)</f>
        <v>0</v>
      </c>
      <c r="H38" s="148"/>
      <c r="I38" s="147">
        <f>ROUND(E38*H38,2)</f>
        <v>0</v>
      </c>
      <c r="J38" s="148"/>
      <c r="K38" s="147">
        <f>ROUND(E38*J38,2)</f>
        <v>0</v>
      </c>
      <c r="L38" s="147">
        <v>21</v>
      </c>
      <c r="M38" s="147">
        <f>G38*(1+L38/100)</f>
        <v>0</v>
      </c>
      <c r="N38" s="147">
        <v>7.7200000000000005E-2</v>
      </c>
      <c r="O38" s="147">
        <f>ROUND(E38*N38,2)</f>
        <v>0.91</v>
      </c>
      <c r="P38" s="147">
        <v>0</v>
      </c>
      <c r="Q38" s="147">
        <f>ROUND(E38*P38,2)</f>
        <v>0</v>
      </c>
      <c r="R38" s="147"/>
      <c r="S38" s="147" t="s">
        <v>126</v>
      </c>
      <c r="T38" s="147" t="s">
        <v>142</v>
      </c>
      <c r="U38" s="147">
        <v>1.4319999999999999</v>
      </c>
      <c r="V38" s="147">
        <f>ROUND(E38*U38,2)</f>
        <v>16.87</v>
      </c>
      <c r="W38" s="147"/>
      <c r="X38" s="147" t="s">
        <v>128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2"/>
      <c r="B39" s="163"/>
      <c r="C39" s="169" t="s">
        <v>445</v>
      </c>
      <c r="D39" s="170"/>
      <c r="E39" s="171">
        <v>0.52500000000000002</v>
      </c>
      <c r="F39" s="172"/>
      <c r="G39" s="168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5"/>
      <c r="Z39" s="145"/>
      <c r="AA39" s="145"/>
      <c r="AB39" s="145"/>
      <c r="AC39" s="145"/>
      <c r="AD39" s="145"/>
      <c r="AE39" s="145"/>
      <c r="AF39" s="145"/>
      <c r="AG39" s="145" t="s">
        <v>144</v>
      </c>
      <c r="AH39" s="145"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62"/>
      <c r="B40" s="163"/>
      <c r="C40" s="169" t="s">
        <v>446</v>
      </c>
      <c r="D40" s="170"/>
      <c r="E40" s="171">
        <v>4.4800000000000004</v>
      </c>
      <c r="F40" s="172"/>
      <c r="G40" s="168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5"/>
      <c r="Z40" s="145"/>
      <c r="AA40" s="145"/>
      <c r="AB40" s="145"/>
      <c r="AC40" s="145"/>
      <c r="AD40" s="145"/>
      <c r="AE40" s="145"/>
      <c r="AF40" s="145"/>
      <c r="AG40" s="145" t="s">
        <v>144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62"/>
      <c r="B41" s="163"/>
      <c r="C41" s="169" t="s">
        <v>447</v>
      </c>
      <c r="D41" s="170"/>
      <c r="E41" s="171">
        <v>3.29</v>
      </c>
      <c r="F41" s="172"/>
      <c r="G41" s="168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5"/>
      <c r="Z41" s="145"/>
      <c r="AA41" s="145"/>
      <c r="AB41" s="145"/>
      <c r="AC41" s="145"/>
      <c r="AD41" s="145"/>
      <c r="AE41" s="145"/>
      <c r="AF41" s="145"/>
      <c r="AG41" s="145" t="s">
        <v>144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2"/>
      <c r="B42" s="163"/>
      <c r="C42" s="169" t="s">
        <v>448</v>
      </c>
      <c r="D42" s="170"/>
      <c r="E42" s="171">
        <v>2.1</v>
      </c>
      <c r="F42" s="172"/>
      <c r="G42" s="16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5"/>
      <c r="Z42" s="145"/>
      <c r="AA42" s="145"/>
      <c r="AB42" s="145"/>
      <c r="AC42" s="145"/>
      <c r="AD42" s="145"/>
      <c r="AE42" s="145"/>
      <c r="AF42" s="145"/>
      <c r="AG42" s="145" t="s">
        <v>144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62"/>
      <c r="B43" s="163"/>
      <c r="C43" s="169" t="s">
        <v>449</v>
      </c>
      <c r="D43" s="170"/>
      <c r="E43" s="171">
        <v>0.56000000000000005</v>
      </c>
      <c r="F43" s="172"/>
      <c r="G43" s="168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5"/>
      <c r="Z43" s="145"/>
      <c r="AA43" s="145"/>
      <c r="AB43" s="145"/>
      <c r="AC43" s="145"/>
      <c r="AD43" s="145"/>
      <c r="AE43" s="145"/>
      <c r="AF43" s="145"/>
      <c r="AG43" s="145" t="s">
        <v>144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2"/>
      <c r="B44" s="163"/>
      <c r="C44" s="169" t="s">
        <v>450</v>
      </c>
      <c r="D44" s="170"/>
      <c r="E44" s="171">
        <v>0.22750000000000001</v>
      </c>
      <c r="F44" s="172"/>
      <c r="G44" s="168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5"/>
      <c r="Z44" s="145"/>
      <c r="AA44" s="145"/>
      <c r="AB44" s="145"/>
      <c r="AC44" s="145"/>
      <c r="AD44" s="145"/>
      <c r="AE44" s="145"/>
      <c r="AF44" s="145"/>
      <c r="AG44" s="145" t="s">
        <v>144</v>
      </c>
      <c r="AH44" s="145">
        <v>0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2"/>
      <c r="B45" s="163"/>
      <c r="C45" s="169" t="s">
        <v>451</v>
      </c>
      <c r="D45" s="170"/>
      <c r="E45" s="171">
        <v>0.6</v>
      </c>
      <c r="F45" s="172"/>
      <c r="G45" s="168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5"/>
      <c r="Z45" s="145"/>
      <c r="AA45" s="145"/>
      <c r="AB45" s="145"/>
      <c r="AC45" s="145"/>
      <c r="AD45" s="145"/>
      <c r="AE45" s="145"/>
      <c r="AF45" s="145"/>
      <c r="AG45" s="145" t="s">
        <v>144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2">
        <v>8</v>
      </c>
      <c r="B46" s="163" t="s">
        <v>452</v>
      </c>
      <c r="C46" s="164" t="s">
        <v>453</v>
      </c>
      <c r="D46" s="165" t="s">
        <v>141</v>
      </c>
      <c r="E46" s="166">
        <v>11.9825</v>
      </c>
      <c r="F46" s="167"/>
      <c r="G46" s="168">
        <f>ROUND(E46*F46,2)</f>
        <v>0</v>
      </c>
      <c r="H46" s="148"/>
      <c r="I46" s="147">
        <f>ROUND(E46*H46,2)</f>
        <v>0</v>
      </c>
      <c r="J46" s="148"/>
      <c r="K46" s="147">
        <f>ROUND(E46*J46,2)</f>
        <v>0</v>
      </c>
      <c r="L46" s="147">
        <v>21</v>
      </c>
      <c r="M46" s="147">
        <f>G46*(1+L46/100)</f>
        <v>0</v>
      </c>
      <c r="N46" s="147">
        <v>1.4500000000000001E-2</v>
      </c>
      <c r="O46" s="147">
        <f>ROUND(E46*N46,2)</f>
        <v>0.17</v>
      </c>
      <c r="P46" s="147">
        <v>0</v>
      </c>
      <c r="Q46" s="147">
        <f>ROUND(E46*P46,2)</f>
        <v>0</v>
      </c>
      <c r="R46" s="147" t="s">
        <v>179</v>
      </c>
      <c r="S46" s="147" t="s">
        <v>142</v>
      </c>
      <c r="T46" s="147" t="s">
        <v>142</v>
      </c>
      <c r="U46" s="147">
        <v>0</v>
      </c>
      <c r="V46" s="147">
        <f>ROUND(E46*U46,2)</f>
        <v>0</v>
      </c>
      <c r="W46" s="147"/>
      <c r="X46" s="147" t="s">
        <v>180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181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2"/>
      <c r="B47" s="163"/>
      <c r="C47" s="169" t="s">
        <v>442</v>
      </c>
      <c r="D47" s="170"/>
      <c r="E47" s="171">
        <v>11.782500000000001</v>
      </c>
      <c r="F47" s="172"/>
      <c r="G47" s="168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5"/>
      <c r="Z47" s="145"/>
      <c r="AA47" s="145"/>
      <c r="AB47" s="145"/>
      <c r="AC47" s="145"/>
      <c r="AD47" s="145"/>
      <c r="AE47" s="145"/>
      <c r="AF47" s="145"/>
      <c r="AG47" s="145" t="s">
        <v>144</v>
      </c>
      <c r="AH47" s="145">
        <v>5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2"/>
      <c r="B48" s="163"/>
      <c r="C48" s="169" t="s">
        <v>454</v>
      </c>
      <c r="D48" s="170"/>
      <c r="E48" s="171">
        <v>0.2</v>
      </c>
      <c r="F48" s="172"/>
      <c r="G48" s="16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5"/>
      <c r="Z48" s="145"/>
      <c r="AA48" s="145"/>
      <c r="AB48" s="145"/>
      <c r="AC48" s="145"/>
      <c r="AD48" s="145"/>
      <c r="AE48" s="145"/>
      <c r="AF48" s="145"/>
      <c r="AG48" s="145" t="s">
        <v>144</v>
      </c>
      <c r="AH48" s="145">
        <v>0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x14ac:dyDescent="0.2">
      <c r="A49" s="155" t="s">
        <v>121</v>
      </c>
      <c r="B49" s="156" t="s">
        <v>57</v>
      </c>
      <c r="C49" s="157" t="s">
        <v>58</v>
      </c>
      <c r="D49" s="158"/>
      <c r="E49" s="159"/>
      <c r="F49" s="160"/>
      <c r="G49" s="161">
        <f>SUMIF(AG50:AG56,"&lt;&gt;NOR",G50:G56)</f>
        <v>0</v>
      </c>
      <c r="H49" s="149"/>
      <c r="I49" s="149">
        <f>SUM(I50:I56)</f>
        <v>0</v>
      </c>
      <c r="J49" s="149"/>
      <c r="K49" s="149">
        <f>SUM(K50:K56)</f>
        <v>0</v>
      </c>
      <c r="L49" s="149"/>
      <c r="M49" s="149">
        <f>SUM(M50:M56)</f>
        <v>0</v>
      </c>
      <c r="N49" s="149"/>
      <c r="O49" s="149">
        <f>SUM(O50:O56)</f>
        <v>0.35</v>
      </c>
      <c r="P49" s="149"/>
      <c r="Q49" s="149">
        <f>SUM(Q50:Q56)</f>
        <v>0</v>
      </c>
      <c r="R49" s="149"/>
      <c r="S49" s="149"/>
      <c r="T49" s="149"/>
      <c r="U49" s="149"/>
      <c r="V49" s="149">
        <f>SUM(V50:V56)</f>
        <v>22.29</v>
      </c>
      <c r="W49" s="149"/>
      <c r="X49" s="149"/>
      <c r="AG49" t="s">
        <v>122</v>
      </c>
    </row>
    <row r="50" spans="1:60" outlineLevel="1" x14ac:dyDescent="0.2">
      <c r="A50" s="162">
        <v>9</v>
      </c>
      <c r="B50" s="163" t="s">
        <v>455</v>
      </c>
      <c r="C50" s="164" t="s">
        <v>456</v>
      </c>
      <c r="D50" s="165" t="s">
        <v>141</v>
      </c>
      <c r="E50" s="166">
        <v>14.06</v>
      </c>
      <c r="F50" s="167"/>
      <c r="G50" s="168">
        <f>ROUND(E50*F50,2)</f>
        <v>0</v>
      </c>
      <c r="H50" s="148"/>
      <c r="I50" s="147">
        <f>ROUND(E50*H50,2)</f>
        <v>0</v>
      </c>
      <c r="J50" s="148"/>
      <c r="K50" s="147">
        <f>ROUND(E50*J50,2)</f>
        <v>0</v>
      </c>
      <c r="L50" s="147">
        <v>21</v>
      </c>
      <c r="M50" s="147">
        <f>G50*(1+L50/100)</f>
        <v>0</v>
      </c>
      <c r="N50" s="147">
        <v>5.9000000000000003E-4</v>
      </c>
      <c r="O50" s="147">
        <f>ROUND(E50*N50,2)</f>
        <v>0.01</v>
      </c>
      <c r="P50" s="147">
        <v>0</v>
      </c>
      <c r="Q50" s="147">
        <f>ROUND(E50*P50,2)</f>
        <v>0</v>
      </c>
      <c r="R50" s="147"/>
      <c r="S50" s="147" t="s">
        <v>142</v>
      </c>
      <c r="T50" s="147" t="s">
        <v>142</v>
      </c>
      <c r="U50" s="147">
        <v>0.21</v>
      </c>
      <c r="V50" s="147">
        <f>ROUND(E50*U50,2)</f>
        <v>2.95</v>
      </c>
      <c r="W50" s="147"/>
      <c r="X50" s="147" t="s">
        <v>128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129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2"/>
      <c r="B51" s="163"/>
      <c r="C51" s="169" t="s">
        <v>415</v>
      </c>
      <c r="D51" s="170"/>
      <c r="E51" s="171">
        <v>12.31</v>
      </c>
      <c r="F51" s="172"/>
      <c r="G51" s="168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5"/>
      <c r="Z51" s="145"/>
      <c r="AA51" s="145"/>
      <c r="AB51" s="145"/>
      <c r="AC51" s="145"/>
      <c r="AD51" s="145"/>
      <c r="AE51" s="145"/>
      <c r="AF51" s="145"/>
      <c r="AG51" s="145" t="s">
        <v>144</v>
      </c>
      <c r="AH51" s="145">
        <v>5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62"/>
      <c r="B52" s="163"/>
      <c r="C52" s="169" t="s">
        <v>457</v>
      </c>
      <c r="D52" s="170"/>
      <c r="E52" s="171">
        <v>1.75</v>
      </c>
      <c r="F52" s="172"/>
      <c r="G52" s="168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5"/>
      <c r="Z52" s="145"/>
      <c r="AA52" s="145"/>
      <c r="AB52" s="145"/>
      <c r="AC52" s="145"/>
      <c r="AD52" s="145"/>
      <c r="AE52" s="145"/>
      <c r="AF52" s="145"/>
      <c r="AG52" s="145" t="s">
        <v>144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1" x14ac:dyDescent="0.2">
      <c r="A53" s="162">
        <v>10</v>
      </c>
      <c r="B53" s="163" t="s">
        <v>458</v>
      </c>
      <c r="C53" s="164" t="s">
        <v>459</v>
      </c>
      <c r="D53" s="165" t="s">
        <v>141</v>
      </c>
      <c r="E53" s="166">
        <v>12.31</v>
      </c>
      <c r="F53" s="167"/>
      <c r="G53" s="168">
        <f>ROUND(E53*F53,2)</f>
        <v>0</v>
      </c>
      <c r="H53" s="148"/>
      <c r="I53" s="147">
        <f>ROUND(E53*H53,2)</f>
        <v>0</v>
      </c>
      <c r="J53" s="148"/>
      <c r="K53" s="147">
        <f>ROUND(E53*J53,2)</f>
        <v>0</v>
      </c>
      <c r="L53" s="147">
        <v>21</v>
      </c>
      <c r="M53" s="147">
        <f>G53*(1+L53/100)</f>
        <v>0</v>
      </c>
      <c r="N53" s="147">
        <v>2.358E-2</v>
      </c>
      <c r="O53" s="147">
        <f>ROUND(E53*N53,2)</f>
        <v>0.28999999999999998</v>
      </c>
      <c r="P53" s="147">
        <v>0</v>
      </c>
      <c r="Q53" s="147">
        <f>ROUND(E53*P53,2)</f>
        <v>0</v>
      </c>
      <c r="R53" s="147"/>
      <c r="S53" s="147" t="s">
        <v>142</v>
      </c>
      <c r="T53" s="147" t="s">
        <v>142</v>
      </c>
      <c r="U53" s="147">
        <v>1.16534</v>
      </c>
      <c r="V53" s="147">
        <f>ROUND(E53*U53,2)</f>
        <v>14.35</v>
      </c>
      <c r="W53" s="147"/>
      <c r="X53" s="147" t="s">
        <v>128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129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62"/>
      <c r="B54" s="163"/>
      <c r="C54" s="169" t="s">
        <v>415</v>
      </c>
      <c r="D54" s="170"/>
      <c r="E54" s="171">
        <v>12.31</v>
      </c>
      <c r="F54" s="172"/>
      <c r="G54" s="168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5"/>
      <c r="Z54" s="145"/>
      <c r="AA54" s="145"/>
      <c r="AB54" s="145"/>
      <c r="AC54" s="145"/>
      <c r="AD54" s="145"/>
      <c r="AE54" s="145"/>
      <c r="AF54" s="145"/>
      <c r="AG54" s="145" t="s">
        <v>144</v>
      </c>
      <c r="AH54" s="145">
        <v>5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2">
        <v>11</v>
      </c>
      <c r="B55" s="163" t="s">
        <v>460</v>
      </c>
      <c r="C55" s="164" t="s">
        <v>461</v>
      </c>
      <c r="D55" s="165" t="s">
        <v>141</v>
      </c>
      <c r="E55" s="166">
        <v>12.31</v>
      </c>
      <c r="F55" s="167"/>
      <c r="G55" s="168">
        <f>ROUND(E55*F55,2)</f>
        <v>0</v>
      </c>
      <c r="H55" s="148"/>
      <c r="I55" s="147">
        <f>ROUND(E55*H55,2)</f>
        <v>0</v>
      </c>
      <c r="J55" s="148"/>
      <c r="K55" s="147">
        <f>ROUND(E55*J55,2)</f>
        <v>0</v>
      </c>
      <c r="L55" s="147">
        <v>21</v>
      </c>
      <c r="M55" s="147">
        <f>G55*(1+L55/100)</f>
        <v>0</v>
      </c>
      <c r="N55" s="147">
        <v>3.82E-3</v>
      </c>
      <c r="O55" s="147">
        <f>ROUND(E55*N55,2)</f>
        <v>0.05</v>
      </c>
      <c r="P55" s="147">
        <v>0</v>
      </c>
      <c r="Q55" s="147">
        <f>ROUND(E55*P55,2)</f>
        <v>0</v>
      </c>
      <c r="R55" s="147"/>
      <c r="S55" s="147" t="s">
        <v>142</v>
      </c>
      <c r="T55" s="147" t="s">
        <v>142</v>
      </c>
      <c r="U55" s="147">
        <v>0.40500000000000003</v>
      </c>
      <c r="V55" s="147">
        <f>ROUND(E55*U55,2)</f>
        <v>4.99</v>
      </c>
      <c r="W55" s="147"/>
      <c r="X55" s="147" t="s">
        <v>128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129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2"/>
      <c r="B56" s="163"/>
      <c r="C56" s="169" t="s">
        <v>415</v>
      </c>
      <c r="D56" s="170"/>
      <c r="E56" s="171">
        <v>12.31</v>
      </c>
      <c r="F56" s="172"/>
      <c r="G56" s="168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5"/>
      <c r="Z56" s="145"/>
      <c r="AA56" s="145"/>
      <c r="AB56" s="145"/>
      <c r="AC56" s="145"/>
      <c r="AD56" s="145"/>
      <c r="AE56" s="145"/>
      <c r="AF56" s="145"/>
      <c r="AG56" s="145" t="s">
        <v>144</v>
      </c>
      <c r="AH56" s="145">
        <v>5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x14ac:dyDescent="0.2">
      <c r="A57" s="155" t="s">
        <v>121</v>
      </c>
      <c r="B57" s="156" t="s">
        <v>59</v>
      </c>
      <c r="C57" s="157" t="s">
        <v>60</v>
      </c>
      <c r="D57" s="158"/>
      <c r="E57" s="159"/>
      <c r="F57" s="160"/>
      <c r="G57" s="161">
        <f>SUMIF(AG58:AG67,"&lt;&gt;NOR",G58:G67)</f>
        <v>0</v>
      </c>
      <c r="H57" s="149"/>
      <c r="I57" s="149">
        <f>SUM(I58:I67)</f>
        <v>0</v>
      </c>
      <c r="J57" s="149"/>
      <c r="K57" s="149">
        <f>SUM(K58:K67)</f>
        <v>0</v>
      </c>
      <c r="L57" s="149"/>
      <c r="M57" s="149">
        <f>SUM(M58:M67)</f>
        <v>0</v>
      </c>
      <c r="N57" s="149"/>
      <c r="O57" s="149">
        <f>SUM(O58:O67)</f>
        <v>2</v>
      </c>
      <c r="P57" s="149"/>
      <c r="Q57" s="149">
        <f>SUM(Q58:Q67)</f>
        <v>0</v>
      </c>
      <c r="R57" s="149"/>
      <c r="S57" s="149"/>
      <c r="T57" s="149"/>
      <c r="U57" s="149"/>
      <c r="V57" s="149">
        <f>SUM(V58:V67)</f>
        <v>35.090000000000003</v>
      </c>
      <c r="W57" s="149"/>
      <c r="X57" s="149"/>
      <c r="AG57" t="s">
        <v>122</v>
      </c>
    </row>
    <row r="58" spans="1:60" outlineLevel="1" x14ac:dyDescent="0.2">
      <c r="A58" s="162">
        <v>12</v>
      </c>
      <c r="B58" s="163" t="s">
        <v>462</v>
      </c>
      <c r="C58" s="164" t="s">
        <v>463</v>
      </c>
      <c r="D58" s="165" t="s">
        <v>141</v>
      </c>
      <c r="E58" s="166">
        <v>9.8000000000000007</v>
      </c>
      <c r="F58" s="167"/>
      <c r="G58" s="168">
        <f>ROUND(E58*F58,2)</f>
        <v>0</v>
      </c>
      <c r="H58" s="148"/>
      <c r="I58" s="147">
        <f>ROUND(E58*H58,2)</f>
        <v>0</v>
      </c>
      <c r="J58" s="148"/>
      <c r="K58" s="147">
        <f>ROUND(E58*J58,2)</f>
        <v>0</v>
      </c>
      <c r="L58" s="147">
        <v>21</v>
      </c>
      <c r="M58" s="147">
        <f>G58*(1+L58/100)</f>
        <v>0</v>
      </c>
      <c r="N58" s="147">
        <v>4.9950000000000001E-2</v>
      </c>
      <c r="O58" s="147">
        <f>ROUND(E58*N58,2)</f>
        <v>0.49</v>
      </c>
      <c r="P58" s="147">
        <v>0</v>
      </c>
      <c r="Q58" s="147">
        <f>ROUND(E58*P58,2)</f>
        <v>0</v>
      </c>
      <c r="R58" s="147"/>
      <c r="S58" s="147" t="s">
        <v>142</v>
      </c>
      <c r="T58" s="147" t="s">
        <v>142</v>
      </c>
      <c r="U58" s="147">
        <v>0.24</v>
      </c>
      <c r="V58" s="147">
        <f>ROUND(E58*U58,2)</f>
        <v>2.35</v>
      </c>
      <c r="W58" s="147"/>
      <c r="X58" s="147" t="s">
        <v>128</v>
      </c>
      <c r="Y58" s="145"/>
      <c r="Z58" s="145"/>
      <c r="AA58" s="145"/>
      <c r="AB58" s="145"/>
      <c r="AC58" s="145"/>
      <c r="AD58" s="145"/>
      <c r="AE58" s="145"/>
      <c r="AF58" s="145"/>
      <c r="AG58" s="145" t="s">
        <v>129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2"/>
      <c r="B59" s="163"/>
      <c r="C59" s="169" t="s">
        <v>464</v>
      </c>
      <c r="D59" s="170"/>
      <c r="E59" s="171">
        <v>9.8000000000000007</v>
      </c>
      <c r="F59" s="172"/>
      <c r="G59" s="168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5"/>
      <c r="Z59" s="145"/>
      <c r="AA59" s="145"/>
      <c r="AB59" s="145"/>
      <c r="AC59" s="145"/>
      <c r="AD59" s="145"/>
      <c r="AE59" s="145"/>
      <c r="AF59" s="145"/>
      <c r="AG59" s="145" t="s">
        <v>144</v>
      </c>
      <c r="AH59" s="145">
        <v>0</v>
      </c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2">
        <v>13</v>
      </c>
      <c r="B60" s="163" t="s">
        <v>465</v>
      </c>
      <c r="C60" s="164" t="s">
        <v>466</v>
      </c>
      <c r="D60" s="165" t="s">
        <v>141</v>
      </c>
      <c r="E60" s="166">
        <v>26.612500000000001</v>
      </c>
      <c r="F60" s="167"/>
      <c r="G60" s="168">
        <f>ROUND(E60*F60,2)</f>
        <v>0</v>
      </c>
      <c r="H60" s="148"/>
      <c r="I60" s="147">
        <f>ROUND(E60*H60,2)</f>
        <v>0</v>
      </c>
      <c r="J60" s="148"/>
      <c r="K60" s="147">
        <f>ROUND(E60*J60,2)</f>
        <v>0</v>
      </c>
      <c r="L60" s="147">
        <v>21</v>
      </c>
      <c r="M60" s="147">
        <f>G60*(1+L60/100)</f>
        <v>0</v>
      </c>
      <c r="N60" s="147">
        <v>1.6000000000000001E-3</v>
      </c>
      <c r="O60" s="147">
        <f>ROUND(E60*N60,2)</f>
        <v>0.04</v>
      </c>
      <c r="P60" s="147">
        <v>0</v>
      </c>
      <c r="Q60" s="147">
        <f>ROUND(E60*P60,2)</f>
        <v>0</v>
      </c>
      <c r="R60" s="147"/>
      <c r="S60" s="147" t="s">
        <v>142</v>
      </c>
      <c r="T60" s="147" t="s">
        <v>142</v>
      </c>
      <c r="U60" s="147">
        <v>0.05</v>
      </c>
      <c r="V60" s="147">
        <f>ROUND(E60*U60,2)</f>
        <v>1.33</v>
      </c>
      <c r="W60" s="147"/>
      <c r="X60" s="147" t="s">
        <v>128</v>
      </c>
      <c r="Y60" s="145"/>
      <c r="Z60" s="145"/>
      <c r="AA60" s="145"/>
      <c r="AB60" s="145"/>
      <c r="AC60" s="145"/>
      <c r="AD60" s="145"/>
      <c r="AE60" s="145"/>
      <c r="AF60" s="145"/>
      <c r="AG60" s="145" t="s">
        <v>129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162"/>
      <c r="B61" s="163"/>
      <c r="C61" s="169" t="s">
        <v>467</v>
      </c>
      <c r="D61" s="170"/>
      <c r="E61" s="171">
        <v>26.612500000000001</v>
      </c>
      <c r="F61" s="172"/>
      <c r="G61" s="168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5"/>
      <c r="Z61" s="145"/>
      <c r="AA61" s="145"/>
      <c r="AB61" s="145"/>
      <c r="AC61" s="145"/>
      <c r="AD61" s="145"/>
      <c r="AE61" s="145"/>
      <c r="AF61" s="145"/>
      <c r="AG61" s="145" t="s">
        <v>144</v>
      </c>
      <c r="AH61" s="145">
        <v>5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2">
        <v>14</v>
      </c>
      <c r="B62" s="163" t="s">
        <v>468</v>
      </c>
      <c r="C62" s="164" t="s">
        <v>469</v>
      </c>
      <c r="D62" s="165" t="s">
        <v>141</v>
      </c>
      <c r="E62" s="166">
        <v>26.612500000000001</v>
      </c>
      <c r="F62" s="167"/>
      <c r="G62" s="168">
        <f>ROUND(E62*F62,2)</f>
        <v>0</v>
      </c>
      <c r="H62" s="148"/>
      <c r="I62" s="147">
        <f>ROUND(E62*H62,2)</f>
        <v>0</v>
      </c>
      <c r="J62" s="148"/>
      <c r="K62" s="147">
        <f>ROUND(E62*J62,2)</f>
        <v>0</v>
      </c>
      <c r="L62" s="147">
        <v>21</v>
      </c>
      <c r="M62" s="147">
        <f>G62*(1+L62/100)</f>
        <v>0</v>
      </c>
      <c r="N62" s="147">
        <v>8.3000000000000001E-4</v>
      </c>
      <c r="O62" s="147">
        <f>ROUND(E62*N62,2)</f>
        <v>0.02</v>
      </c>
      <c r="P62" s="147">
        <v>0</v>
      </c>
      <c r="Q62" s="147">
        <f>ROUND(E62*P62,2)</f>
        <v>0</v>
      </c>
      <c r="R62" s="147"/>
      <c r="S62" s="147" t="s">
        <v>142</v>
      </c>
      <c r="T62" s="147" t="s">
        <v>142</v>
      </c>
      <c r="U62" s="147">
        <v>0.21</v>
      </c>
      <c r="V62" s="147">
        <f>ROUND(E62*U62,2)</f>
        <v>5.59</v>
      </c>
      <c r="W62" s="147"/>
      <c r="X62" s="147" t="s">
        <v>128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129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2"/>
      <c r="B63" s="163"/>
      <c r="C63" s="169" t="s">
        <v>467</v>
      </c>
      <c r="D63" s="170"/>
      <c r="E63" s="171">
        <v>26.612500000000001</v>
      </c>
      <c r="F63" s="172"/>
      <c r="G63" s="168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5"/>
      <c r="Z63" s="145"/>
      <c r="AA63" s="145"/>
      <c r="AB63" s="145"/>
      <c r="AC63" s="145"/>
      <c r="AD63" s="145"/>
      <c r="AE63" s="145"/>
      <c r="AF63" s="145"/>
      <c r="AG63" s="145" t="s">
        <v>144</v>
      </c>
      <c r="AH63" s="145">
        <v>5</v>
      </c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22.5" outlineLevel="1" x14ac:dyDescent="0.2">
      <c r="A64" s="162">
        <v>15</v>
      </c>
      <c r="B64" s="163" t="s">
        <v>470</v>
      </c>
      <c r="C64" s="164" t="s">
        <v>471</v>
      </c>
      <c r="D64" s="165" t="s">
        <v>141</v>
      </c>
      <c r="E64" s="166">
        <v>26.612500000000001</v>
      </c>
      <c r="F64" s="167"/>
      <c r="G64" s="168">
        <f>ROUND(E64*F64,2)</f>
        <v>0</v>
      </c>
      <c r="H64" s="148"/>
      <c r="I64" s="147">
        <f>ROUND(E64*H64,2)</f>
        <v>0</v>
      </c>
      <c r="J64" s="148"/>
      <c r="K64" s="147">
        <f>ROUND(E64*J64,2)</f>
        <v>0</v>
      </c>
      <c r="L64" s="147">
        <v>21</v>
      </c>
      <c r="M64" s="147">
        <f>G64*(1+L64/100)</f>
        <v>0</v>
      </c>
      <c r="N64" s="147">
        <v>4.165E-2</v>
      </c>
      <c r="O64" s="147">
        <f>ROUND(E64*N64,2)</f>
        <v>1.1100000000000001</v>
      </c>
      <c r="P64" s="147">
        <v>0</v>
      </c>
      <c r="Q64" s="147">
        <f>ROUND(E64*P64,2)</f>
        <v>0</v>
      </c>
      <c r="R64" s="147"/>
      <c r="S64" s="147" t="s">
        <v>142</v>
      </c>
      <c r="T64" s="147" t="s">
        <v>142</v>
      </c>
      <c r="U64" s="147">
        <v>0.52</v>
      </c>
      <c r="V64" s="147">
        <f>ROUND(E64*U64,2)</f>
        <v>13.84</v>
      </c>
      <c r="W64" s="147"/>
      <c r="X64" s="147" t="s">
        <v>128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129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62"/>
      <c r="B65" s="163"/>
      <c r="C65" s="169" t="s">
        <v>467</v>
      </c>
      <c r="D65" s="170"/>
      <c r="E65" s="171">
        <v>26.612500000000001</v>
      </c>
      <c r="F65" s="172"/>
      <c r="G65" s="168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5"/>
      <c r="Z65" s="145"/>
      <c r="AA65" s="145"/>
      <c r="AB65" s="145"/>
      <c r="AC65" s="145"/>
      <c r="AD65" s="145"/>
      <c r="AE65" s="145"/>
      <c r="AF65" s="145"/>
      <c r="AG65" s="145" t="s">
        <v>144</v>
      </c>
      <c r="AH65" s="145">
        <v>5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2">
        <v>16</v>
      </c>
      <c r="B66" s="163" t="s">
        <v>472</v>
      </c>
      <c r="C66" s="164" t="s">
        <v>473</v>
      </c>
      <c r="D66" s="165" t="s">
        <v>141</v>
      </c>
      <c r="E66" s="166">
        <v>26.612500000000001</v>
      </c>
      <c r="F66" s="167"/>
      <c r="G66" s="168">
        <f>ROUND(E66*F66,2)</f>
        <v>0</v>
      </c>
      <c r="H66" s="148"/>
      <c r="I66" s="147">
        <f>ROUND(E66*H66,2)</f>
        <v>0</v>
      </c>
      <c r="J66" s="148"/>
      <c r="K66" s="147">
        <f>ROUND(E66*J66,2)</f>
        <v>0</v>
      </c>
      <c r="L66" s="147">
        <v>21</v>
      </c>
      <c r="M66" s="147">
        <f>G66*(1+L66/100)</f>
        <v>0</v>
      </c>
      <c r="N66" s="147">
        <v>1.286E-2</v>
      </c>
      <c r="O66" s="147">
        <f>ROUND(E66*N66,2)</f>
        <v>0.34</v>
      </c>
      <c r="P66" s="147">
        <v>0</v>
      </c>
      <c r="Q66" s="147">
        <f>ROUND(E66*P66,2)</f>
        <v>0</v>
      </c>
      <c r="R66" s="147"/>
      <c r="S66" s="147" t="s">
        <v>142</v>
      </c>
      <c r="T66" s="147" t="s">
        <v>142</v>
      </c>
      <c r="U66" s="147">
        <v>0.45</v>
      </c>
      <c r="V66" s="147">
        <f>ROUND(E66*U66,2)</f>
        <v>11.98</v>
      </c>
      <c r="W66" s="147"/>
      <c r="X66" s="147" t="s">
        <v>128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129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2"/>
      <c r="B67" s="163"/>
      <c r="C67" s="169" t="s">
        <v>467</v>
      </c>
      <c r="D67" s="170"/>
      <c r="E67" s="171">
        <v>26.612500000000001</v>
      </c>
      <c r="F67" s="172"/>
      <c r="G67" s="168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5"/>
      <c r="Z67" s="145"/>
      <c r="AA67" s="145"/>
      <c r="AB67" s="145"/>
      <c r="AC67" s="145"/>
      <c r="AD67" s="145"/>
      <c r="AE67" s="145"/>
      <c r="AF67" s="145"/>
      <c r="AG67" s="145" t="s">
        <v>144</v>
      </c>
      <c r="AH67" s="145">
        <v>5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x14ac:dyDescent="0.2">
      <c r="A68" s="155" t="s">
        <v>121</v>
      </c>
      <c r="B68" s="156" t="s">
        <v>63</v>
      </c>
      <c r="C68" s="157" t="s">
        <v>64</v>
      </c>
      <c r="D68" s="158"/>
      <c r="E68" s="159"/>
      <c r="F68" s="160"/>
      <c r="G68" s="161">
        <f>SUMIF(AG69:AG72,"&lt;&gt;NOR",G69:G72)</f>
        <v>0</v>
      </c>
      <c r="H68" s="149"/>
      <c r="I68" s="149">
        <f>SUM(I69:I72)</f>
        <v>0</v>
      </c>
      <c r="J68" s="149"/>
      <c r="K68" s="149">
        <f>SUM(K69:K72)</f>
        <v>0</v>
      </c>
      <c r="L68" s="149"/>
      <c r="M68" s="149">
        <f>SUM(M69:M72)</f>
        <v>0</v>
      </c>
      <c r="N68" s="149"/>
      <c r="O68" s="149">
        <f>SUM(O69:O72)</f>
        <v>0.02</v>
      </c>
      <c r="P68" s="149"/>
      <c r="Q68" s="149">
        <f>SUM(Q69:Q72)</f>
        <v>0</v>
      </c>
      <c r="R68" s="149"/>
      <c r="S68" s="149"/>
      <c r="T68" s="149"/>
      <c r="U68" s="149"/>
      <c r="V68" s="149">
        <f>SUM(V69:V72)</f>
        <v>0</v>
      </c>
      <c r="W68" s="149"/>
      <c r="X68" s="149"/>
      <c r="AG68" t="s">
        <v>122</v>
      </c>
    </row>
    <row r="69" spans="1:60" outlineLevel="1" x14ac:dyDescent="0.2">
      <c r="A69" s="162">
        <v>17</v>
      </c>
      <c r="B69" s="163" t="s">
        <v>177</v>
      </c>
      <c r="C69" s="164" t="s">
        <v>178</v>
      </c>
      <c r="D69" s="165" t="s">
        <v>141</v>
      </c>
      <c r="E69" s="166">
        <v>46.5</v>
      </c>
      <c r="F69" s="167"/>
      <c r="G69" s="168">
        <f>ROUND(E69*F69,2)</f>
        <v>0</v>
      </c>
      <c r="H69" s="148"/>
      <c r="I69" s="147">
        <f>ROUND(E69*H69,2)</f>
        <v>0</v>
      </c>
      <c r="J69" s="148"/>
      <c r="K69" s="147">
        <f>ROUND(E69*J69,2)</f>
        <v>0</v>
      </c>
      <c r="L69" s="147">
        <v>21</v>
      </c>
      <c r="M69" s="147">
        <f>G69*(1+L69/100)</f>
        <v>0</v>
      </c>
      <c r="N69" s="147">
        <v>2.0000000000000001E-4</v>
      </c>
      <c r="O69" s="147">
        <f>ROUND(E69*N69,2)</f>
        <v>0.01</v>
      </c>
      <c r="P69" s="147">
        <v>0</v>
      </c>
      <c r="Q69" s="147">
        <f>ROUND(E69*P69,2)</f>
        <v>0</v>
      </c>
      <c r="R69" s="147" t="s">
        <v>179</v>
      </c>
      <c r="S69" s="147" t="s">
        <v>142</v>
      </c>
      <c r="T69" s="147" t="s">
        <v>142</v>
      </c>
      <c r="U69" s="147">
        <v>0</v>
      </c>
      <c r="V69" s="147">
        <f>ROUND(E69*U69,2)</f>
        <v>0</v>
      </c>
      <c r="W69" s="147"/>
      <c r="X69" s="147" t="s">
        <v>180</v>
      </c>
      <c r="Y69" s="145"/>
      <c r="Z69" s="145"/>
      <c r="AA69" s="145"/>
      <c r="AB69" s="145"/>
      <c r="AC69" s="145"/>
      <c r="AD69" s="145"/>
      <c r="AE69" s="145"/>
      <c r="AF69" s="145"/>
      <c r="AG69" s="145" t="s">
        <v>181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62"/>
      <c r="B70" s="163"/>
      <c r="C70" s="169" t="s">
        <v>474</v>
      </c>
      <c r="D70" s="170"/>
      <c r="E70" s="171">
        <v>46.5</v>
      </c>
      <c r="F70" s="172"/>
      <c r="G70" s="168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5"/>
      <c r="Z70" s="145"/>
      <c r="AA70" s="145"/>
      <c r="AB70" s="145"/>
      <c r="AC70" s="145"/>
      <c r="AD70" s="145"/>
      <c r="AE70" s="145"/>
      <c r="AF70" s="145"/>
      <c r="AG70" s="145" t="s">
        <v>144</v>
      </c>
      <c r="AH70" s="145">
        <v>5</v>
      </c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22.5" outlineLevel="1" x14ac:dyDescent="0.2">
      <c r="A71" s="162">
        <v>18</v>
      </c>
      <c r="B71" s="163" t="s">
        <v>183</v>
      </c>
      <c r="C71" s="164" t="s">
        <v>184</v>
      </c>
      <c r="D71" s="165" t="s">
        <v>141</v>
      </c>
      <c r="E71" s="166">
        <v>46.5</v>
      </c>
      <c r="F71" s="167"/>
      <c r="G71" s="168">
        <f>ROUND(E71*F71,2)</f>
        <v>0</v>
      </c>
      <c r="H71" s="148"/>
      <c r="I71" s="147">
        <f>ROUND(E71*H71,2)</f>
        <v>0</v>
      </c>
      <c r="J71" s="148"/>
      <c r="K71" s="147">
        <f>ROUND(E71*J71,2)</f>
        <v>0</v>
      </c>
      <c r="L71" s="147">
        <v>21</v>
      </c>
      <c r="M71" s="147">
        <f>G71*(1+L71/100)</f>
        <v>0</v>
      </c>
      <c r="N71" s="147">
        <v>2.9999999999999997E-4</v>
      </c>
      <c r="O71" s="147">
        <f>ROUND(E71*N71,2)</f>
        <v>0.01</v>
      </c>
      <c r="P71" s="147">
        <v>0</v>
      </c>
      <c r="Q71" s="147">
        <f>ROUND(E71*P71,2)</f>
        <v>0</v>
      </c>
      <c r="R71" s="147" t="s">
        <v>179</v>
      </c>
      <c r="S71" s="147" t="s">
        <v>142</v>
      </c>
      <c r="T71" s="147" t="s">
        <v>142</v>
      </c>
      <c r="U71" s="147">
        <v>0</v>
      </c>
      <c r="V71" s="147">
        <f>ROUND(E71*U71,2)</f>
        <v>0</v>
      </c>
      <c r="W71" s="147"/>
      <c r="X71" s="147" t="s">
        <v>180</v>
      </c>
      <c r="Y71" s="145"/>
      <c r="Z71" s="145"/>
      <c r="AA71" s="145"/>
      <c r="AB71" s="145"/>
      <c r="AC71" s="145"/>
      <c r="AD71" s="145"/>
      <c r="AE71" s="145"/>
      <c r="AF71" s="145"/>
      <c r="AG71" s="145" t="s">
        <v>181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2"/>
      <c r="B72" s="163"/>
      <c r="C72" s="169" t="s">
        <v>475</v>
      </c>
      <c r="D72" s="170"/>
      <c r="E72" s="171">
        <v>46.5</v>
      </c>
      <c r="F72" s="172"/>
      <c r="G72" s="168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5"/>
      <c r="Z72" s="145"/>
      <c r="AA72" s="145"/>
      <c r="AB72" s="145"/>
      <c r="AC72" s="145"/>
      <c r="AD72" s="145"/>
      <c r="AE72" s="145"/>
      <c r="AF72" s="145"/>
      <c r="AG72" s="145" t="s">
        <v>144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ht="25.5" x14ac:dyDescent="0.2">
      <c r="A73" s="155" t="s">
        <v>121</v>
      </c>
      <c r="B73" s="156" t="s">
        <v>65</v>
      </c>
      <c r="C73" s="157" t="s">
        <v>66</v>
      </c>
      <c r="D73" s="158"/>
      <c r="E73" s="159"/>
      <c r="F73" s="160"/>
      <c r="G73" s="161">
        <f>SUMIF(AG74:AG75,"&lt;&gt;NOR",G74:G75)</f>
        <v>0</v>
      </c>
      <c r="H73" s="149"/>
      <c r="I73" s="149">
        <f>SUM(I74:I75)</f>
        <v>0</v>
      </c>
      <c r="J73" s="149"/>
      <c r="K73" s="149">
        <f>SUM(K74:K75)</f>
        <v>0</v>
      </c>
      <c r="L73" s="149"/>
      <c r="M73" s="149">
        <f>SUM(M74:M75)</f>
        <v>0</v>
      </c>
      <c r="N73" s="149"/>
      <c r="O73" s="149">
        <f>SUM(O74:O75)</f>
        <v>0</v>
      </c>
      <c r="P73" s="149"/>
      <c r="Q73" s="149">
        <f>SUM(Q74:Q75)</f>
        <v>0</v>
      </c>
      <c r="R73" s="149"/>
      <c r="S73" s="149"/>
      <c r="T73" s="149"/>
      <c r="U73" s="149"/>
      <c r="V73" s="149">
        <f>SUM(V74:V75)</f>
        <v>14.32</v>
      </c>
      <c r="W73" s="149"/>
      <c r="X73" s="149"/>
      <c r="AG73" t="s">
        <v>122</v>
      </c>
    </row>
    <row r="74" spans="1:60" outlineLevel="1" x14ac:dyDescent="0.2">
      <c r="A74" s="162">
        <v>19</v>
      </c>
      <c r="B74" s="163" t="s">
        <v>476</v>
      </c>
      <c r="C74" s="164" t="s">
        <v>477</v>
      </c>
      <c r="D74" s="165" t="s">
        <v>141</v>
      </c>
      <c r="E74" s="166">
        <v>46.5</v>
      </c>
      <c r="F74" s="167"/>
      <c r="G74" s="168">
        <f>ROUND(E74*F74,2)</f>
        <v>0</v>
      </c>
      <c r="H74" s="148"/>
      <c r="I74" s="147">
        <f>ROUND(E74*H74,2)</f>
        <v>0</v>
      </c>
      <c r="J74" s="148"/>
      <c r="K74" s="147">
        <f>ROUND(E74*J74,2)</f>
        <v>0</v>
      </c>
      <c r="L74" s="147">
        <v>21</v>
      </c>
      <c r="M74" s="147">
        <f>G74*(1+L74/100)</f>
        <v>0</v>
      </c>
      <c r="N74" s="147">
        <v>4.0000000000000003E-5</v>
      </c>
      <c r="O74" s="147">
        <f>ROUND(E74*N74,2)</f>
        <v>0</v>
      </c>
      <c r="P74" s="147">
        <v>0</v>
      </c>
      <c r="Q74" s="147">
        <f>ROUND(E74*P74,2)</f>
        <v>0</v>
      </c>
      <c r="R74" s="147"/>
      <c r="S74" s="147" t="s">
        <v>142</v>
      </c>
      <c r="T74" s="147" t="s">
        <v>142</v>
      </c>
      <c r="U74" s="147">
        <v>0.308</v>
      </c>
      <c r="V74" s="147">
        <f>ROUND(E74*U74,2)</f>
        <v>14.32</v>
      </c>
      <c r="W74" s="147"/>
      <c r="X74" s="147" t="s">
        <v>128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129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62"/>
      <c r="B75" s="163"/>
      <c r="C75" s="169" t="s">
        <v>474</v>
      </c>
      <c r="D75" s="170"/>
      <c r="E75" s="171">
        <v>46.5</v>
      </c>
      <c r="F75" s="172"/>
      <c r="G75" s="168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5"/>
      <c r="Z75" s="145"/>
      <c r="AA75" s="145"/>
      <c r="AB75" s="145"/>
      <c r="AC75" s="145"/>
      <c r="AD75" s="145"/>
      <c r="AE75" s="145"/>
      <c r="AF75" s="145"/>
      <c r="AG75" s="145" t="s">
        <v>144</v>
      </c>
      <c r="AH75" s="145">
        <v>5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x14ac:dyDescent="0.2">
      <c r="A76" s="155" t="s">
        <v>121</v>
      </c>
      <c r="B76" s="156" t="s">
        <v>67</v>
      </c>
      <c r="C76" s="157" t="s">
        <v>68</v>
      </c>
      <c r="D76" s="158"/>
      <c r="E76" s="159"/>
      <c r="F76" s="160"/>
      <c r="G76" s="161">
        <f>SUMIF(AG77:AG99,"&lt;&gt;NOR",G77:G99)</f>
        <v>0</v>
      </c>
      <c r="H76" s="149"/>
      <c r="I76" s="149">
        <f>SUM(I77:I99)</f>
        <v>0</v>
      </c>
      <c r="J76" s="149"/>
      <c r="K76" s="149">
        <f>SUM(K77:K99)</f>
        <v>0</v>
      </c>
      <c r="L76" s="149"/>
      <c r="M76" s="149">
        <f>SUM(M77:M99)</f>
        <v>0</v>
      </c>
      <c r="N76" s="149"/>
      <c r="O76" s="149">
        <f>SUM(O77:O99)</f>
        <v>0</v>
      </c>
      <c r="P76" s="149"/>
      <c r="Q76" s="149">
        <f>SUM(Q77:Q99)</f>
        <v>0.95</v>
      </c>
      <c r="R76" s="149"/>
      <c r="S76" s="149"/>
      <c r="T76" s="149"/>
      <c r="U76" s="149"/>
      <c r="V76" s="149">
        <f>SUM(V77:V99)</f>
        <v>40.08</v>
      </c>
      <c r="W76" s="149"/>
      <c r="X76" s="149"/>
      <c r="AG76" t="s">
        <v>122</v>
      </c>
    </row>
    <row r="77" spans="1:60" outlineLevel="1" x14ac:dyDescent="0.2">
      <c r="A77" s="162">
        <v>20</v>
      </c>
      <c r="B77" s="163" t="s">
        <v>478</v>
      </c>
      <c r="C77" s="164" t="s">
        <v>479</v>
      </c>
      <c r="D77" s="165" t="s">
        <v>141</v>
      </c>
      <c r="E77" s="166">
        <v>26.612500000000001</v>
      </c>
      <c r="F77" s="167"/>
      <c r="G77" s="168">
        <f>ROUND(E77*F77,2)</f>
        <v>0</v>
      </c>
      <c r="H77" s="148"/>
      <c r="I77" s="147">
        <f>ROUND(E77*H77,2)</f>
        <v>0</v>
      </c>
      <c r="J77" s="148"/>
      <c r="K77" s="147">
        <f>ROUND(E77*J77,2)</f>
        <v>0</v>
      </c>
      <c r="L77" s="147">
        <v>21</v>
      </c>
      <c r="M77" s="147">
        <f>G77*(1+L77/100)</f>
        <v>0</v>
      </c>
      <c r="N77" s="147">
        <v>2.0000000000000002E-5</v>
      </c>
      <c r="O77" s="147">
        <f>ROUND(E77*N77,2)</f>
        <v>0</v>
      </c>
      <c r="P77" s="147">
        <v>0</v>
      </c>
      <c r="Q77" s="147">
        <f>ROUND(E77*P77,2)</f>
        <v>0</v>
      </c>
      <c r="R77" s="147"/>
      <c r="S77" s="147" t="s">
        <v>142</v>
      </c>
      <c r="T77" s="147" t="s">
        <v>142</v>
      </c>
      <c r="U77" s="147">
        <v>0.32</v>
      </c>
      <c r="V77" s="147">
        <f>ROUND(E77*U77,2)</f>
        <v>8.52</v>
      </c>
      <c r="W77" s="147"/>
      <c r="X77" s="147" t="s">
        <v>128</v>
      </c>
      <c r="Y77" s="145"/>
      <c r="Z77" s="145"/>
      <c r="AA77" s="145"/>
      <c r="AB77" s="145"/>
      <c r="AC77" s="145"/>
      <c r="AD77" s="145"/>
      <c r="AE77" s="145"/>
      <c r="AF77" s="145"/>
      <c r="AG77" s="145" t="s">
        <v>138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2"/>
      <c r="B78" s="163"/>
      <c r="C78" s="169" t="s">
        <v>467</v>
      </c>
      <c r="D78" s="170"/>
      <c r="E78" s="171">
        <v>26.612500000000001</v>
      </c>
      <c r="F78" s="172"/>
      <c r="G78" s="168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5"/>
      <c r="Z78" s="145"/>
      <c r="AA78" s="145"/>
      <c r="AB78" s="145"/>
      <c r="AC78" s="145"/>
      <c r="AD78" s="145"/>
      <c r="AE78" s="145"/>
      <c r="AF78" s="145"/>
      <c r="AG78" s="145" t="s">
        <v>144</v>
      </c>
      <c r="AH78" s="145">
        <v>5</v>
      </c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2">
        <v>21</v>
      </c>
      <c r="B79" s="163" t="s">
        <v>480</v>
      </c>
      <c r="C79" s="164" t="s">
        <v>481</v>
      </c>
      <c r="D79" s="165" t="s">
        <v>141</v>
      </c>
      <c r="E79" s="166">
        <v>26.612500000000001</v>
      </c>
      <c r="F79" s="167"/>
      <c r="G79" s="168">
        <f>ROUND(E79*F79,2)</f>
        <v>0</v>
      </c>
      <c r="H79" s="148"/>
      <c r="I79" s="147">
        <f>ROUND(E79*H79,2)</f>
        <v>0</v>
      </c>
      <c r="J79" s="148"/>
      <c r="K79" s="147">
        <f>ROUND(E79*J79,2)</f>
        <v>0</v>
      </c>
      <c r="L79" s="147">
        <v>21</v>
      </c>
      <c r="M79" s="147">
        <f>G79*(1+L79/100)</f>
        <v>0</v>
      </c>
      <c r="N79" s="147">
        <v>0</v>
      </c>
      <c r="O79" s="147">
        <f>ROUND(E79*N79,2)</f>
        <v>0</v>
      </c>
      <c r="P79" s="147">
        <v>0</v>
      </c>
      <c r="Q79" s="147">
        <f>ROUND(E79*P79,2)</f>
        <v>0</v>
      </c>
      <c r="R79" s="147"/>
      <c r="S79" s="147" t="s">
        <v>142</v>
      </c>
      <c r="T79" s="147" t="s">
        <v>142</v>
      </c>
      <c r="U79" s="147">
        <v>0.43</v>
      </c>
      <c r="V79" s="147">
        <f>ROUND(E79*U79,2)</f>
        <v>11.44</v>
      </c>
      <c r="W79" s="147"/>
      <c r="X79" s="147" t="s">
        <v>128</v>
      </c>
      <c r="Y79" s="145"/>
      <c r="Z79" s="145"/>
      <c r="AA79" s="145"/>
      <c r="AB79" s="145"/>
      <c r="AC79" s="145"/>
      <c r="AD79" s="145"/>
      <c r="AE79" s="145"/>
      <c r="AF79" s="145"/>
      <c r="AG79" s="145" t="s">
        <v>129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2"/>
      <c r="B80" s="163"/>
      <c r="C80" s="169" t="s">
        <v>467</v>
      </c>
      <c r="D80" s="170"/>
      <c r="E80" s="171">
        <v>26.612500000000001</v>
      </c>
      <c r="F80" s="172"/>
      <c r="G80" s="168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5"/>
      <c r="Z80" s="145"/>
      <c r="AA80" s="145"/>
      <c r="AB80" s="145"/>
      <c r="AC80" s="145"/>
      <c r="AD80" s="145"/>
      <c r="AE80" s="145"/>
      <c r="AF80" s="145"/>
      <c r="AG80" s="145" t="s">
        <v>144</v>
      </c>
      <c r="AH80" s="145">
        <v>5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2">
        <v>22</v>
      </c>
      <c r="B81" s="163" t="s">
        <v>482</v>
      </c>
      <c r="C81" s="164" t="s">
        <v>483</v>
      </c>
      <c r="D81" s="165" t="s">
        <v>245</v>
      </c>
      <c r="E81" s="166">
        <v>27.8</v>
      </c>
      <c r="F81" s="167"/>
      <c r="G81" s="168">
        <f>ROUND(E81*F81,2)</f>
        <v>0</v>
      </c>
      <c r="H81" s="148"/>
      <c r="I81" s="147">
        <f>ROUND(E81*H81,2)</f>
        <v>0</v>
      </c>
      <c r="J81" s="148"/>
      <c r="K81" s="147">
        <f>ROUND(E81*J81,2)</f>
        <v>0</v>
      </c>
      <c r="L81" s="147">
        <v>21</v>
      </c>
      <c r="M81" s="147">
        <f>G81*(1+L81/100)</f>
        <v>0</v>
      </c>
      <c r="N81" s="147">
        <v>0</v>
      </c>
      <c r="O81" s="147">
        <f>ROUND(E81*N81,2)</f>
        <v>0</v>
      </c>
      <c r="P81" s="147">
        <v>0</v>
      </c>
      <c r="Q81" s="147">
        <f>ROUND(E81*P81,2)</f>
        <v>0</v>
      </c>
      <c r="R81" s="147"/>
      <c r="S81" s="147" t="s">
        <v>142</v>
      </c>
      <c r="T81" s="147" t="s">
        <v>418</v>
      </c>
      <c r="U81" s="147">
        <v>7.3999999999999996E-2</v>
      </c>
      <c r="V81" s="147">
        <f>ROUND(E81*U81,2)</f>
        <v>2.06</v>
      </c>
      <c r="W81" s="147"/>
      <c r="X81" s="147" t="s">
        <v>128</v>
      </c>
      <c r="Y81" s="145"/>
      <c r="Z81" s="145"/>
      <c r="AA81" s="145"/>
      <c r="AB81" s="145"/>
      <c r="AC81" s="145"/>
      <c r="AD81" s="145"/>
      <c r="AE81" s="145"/>
      <c r="AF81" s="145"/>
      <c r="AG81" s="145" t="s">
        <v>129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62"/>
      <c r="B82" s="163"/>
      <c r="C82" s="169" t="s">
        <v>428</v>
      </c>
      <c r="D82" s="170"/>
      <c r="E82" s="171">
        <v>1.5</v>
      </c>
      <c r="F82" s="172"/>
      <c r="G82" s="168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5"/>
      <c r="Z82" s="145"/>
      <c r="AA82" s="145"/>
      <c r="AB82" s="145"/>
      <c r="AC82" s="145"/>
      <c r="AD82" s="145"/>
      <c r="AE82" s="145"/>
      <c r="AF82" s="145"/>
      <c r="AG82" s="145" t="s">
        <v>144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62"/>
      <c r="B83" s="163"/>
      <c r="C83" s="169" t="s">
        <v>429</v>
      </c>
      <c r="D83" s="170"/>
      <c r="E83" s="171">
        <v>12.8</v>
      </c>
      <c r="F83" s="172"/>
      <c r="G83" s="168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5"/>
      <c r="Z83" s="145"/>
      <c r="AA83" s="145"/>
      <c r="AB83" s="145"/>
      <c r="AC83" s="145"/>
      <c r="AD83" s="145"/>
      <c r="AE83" s="145"/>
      <c r="AF83" s="145"/>
      <c r="AG83" s="145" t="s">
        <v>144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2"/>
      <c r="B84" s="163"/>
      <c r="C84" s="169" t="s">
        <v>430</v>
      </c>
      <c r="D84" s="170"/>
      <c r="E84" s="171">
        <v>9.4</v>
      </c>
      <c r="F84" s="172"/>
      <c r="G84" s="168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5"/>
      <c r="Z84" s="145"/>
      <c r="AA84" s="145"/>
      <c r="AB84" s="145"/>
      <c r="AC84" s="145"/>
      <c r="AD84" s="145"/>
      <c r="AE84" s="145"/>
      <c r="AF84" s="145"/>
      <c r="AG84" s="145" t="s">
        <v>144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2"/>
      <c r="B85" s="163"/>
      <c r="C85" s="169" t="s">
        <v>484</v>
      </c>
      <c r="D85" s="170"/>
      <c r="E85" s="171">
        <v>3</v>
      </c>
      <c r="F85" s="172"/>
      <c r="G85" s="168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5"/>
      <c r="Z85" s="145"/>
      <c r="AA85" s="145"/>
      <c r="AB85" s="145"/>
      <c r="AC85" s="145"/>
      <c r="AD85" s="145"/>
      <c r="AE85" s="145"/>
      <c r="AF85" s="145"/>
      <c r="AG85" s="145" t="s">
        <v>144</v>
      </c>
      <c r="AH85" s="145">
        <v>0</v>
      </c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62"/>
      <c r="B86" s="163"/>
      <c r="C86" s="169" t="s">
        <v>485</v>
      </c>
      <c r="D86" s="170"/>
      <c r="E86" s="171">
        <v>1.1000000000000001</v>
      </c>
      <c r="F86" s="172"/>
      <c r="G86" s="168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5"/>
      <c r="Z86" s="145"/>
      <c r="AA86" s="145"/>
      <c r="AB86" s="145"/>
      <c r="AC86" s="145"/>
      <c r="AD86" s="145"/>
      <c r="AE86" s="145"/>
      <c r="AF86" s="145"/>
      <c r="AG86" s="145" t="s">
        <v>144</v>
      </c>
      <c r="AH86" s="145">
        <v>0</v>
      </c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62">
        <v>23</v>
      </c>
      <c r="B87" s="163" t="s">
        <v>486</v>
      </c>
      <c r="C87" s="164" t="s">
        <v>487</v>
      </c>
      <c r="D87" s="165" t="s">
        <v>488</v>
      </c>
      <c r="E87" s="166">
        <v>5.7000000000000002E-2</v>
      </c>
      <c r="F87" s="167"/>
      <c r="G87" s="168">
        <f>ROUND(E87*F87,2)</f>
        <v>0</v>
      </c>
      <c r="H87" s="148"/>
      <c r="I87" s="147">
        <f>ROUND(E87*H87,2)</f>
        <v>0</v>
      </c>
      <c r="J87" s="148"/>
      <c r="K87" s="147">
        <f>ROUND(E87*J87,2)</f>
        <v>0</v>
      </c>
      <c r="L87" s="147">
        <v>21</v>
      </c>
      <c r="M87" s="147">
        <f>G87*(1+L87/100)</f>
        <v>0</v>
      </c>
      <c r="N87" s="147">
        <v>0</v>
      </c>
      <c r="O87" s="147">
        <f>ROUND(E87*N87,2)</f>
        <v>0</v>
      </c>
      <c r="P87" s="147">
        <v>2.4</v>
      </c>
      <c r="Q87" s="147">
        <f>ROUND(E87*P87,2)</f>
        <v>0.14000000000000001</v>
      </c>
      <c r="R87" s="147"/>
      <c r="S87" s="147" t="s">
        <v>142</v>
      </c>
      <c r="T87" s="147" t="s">
        <v>418</v>
      </c>
      <c r="U87" s="147">
        <v>13.301</v>
      </c>
      <c r="V87" s="147">
        <f>ROUND(E87*U87,2)</f>
        <v>0.76</v>
      </c>
      <c r="W87" s="147"/>
      <c r="X87" s="147" t="s">
        <v>128</v>
      </c>
      <c r="Y87" s="145"/>
      <c r="Z87" s="145"/>
      <c r="AA87" s="145"/>
      <c r="AB87" s="145"/>
      <c r="AC87" s="145"/>
      <c r="AD87" s="145"/>
      <c r="AE87" s="145"/>
      <c r="AF87" s="145"/>
      <c r="AG87" s="145" t="s">
        <v>129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62"/>
      <c r="B88" s="163"/>
      <c r="C88" s="169" t="s">
        <v>489</v>
      </c>
      <c r="D88" s="170"/>
      <c r="E88" s="171">
        <v>5.7000000000000002E-2</v>
      </c>
      <c r="F88" s="172"/>
      <c r="G88" s="168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5"/>
      <c r="Z88" s="145"/>
      <c r="AA88" s="145"/>
      <c r="AB88" s="145"/>
      <c r="AC88" s="145"/>
      <c r="AD88" s="145"/>
      <c r="AE88" s="145"/>
      <c r="AF88" s="145"/>
      <c r="AG88" s="145" t="s">
        <v>144</v>
      </c>
      <c r="AH88" s="145">
        <v>0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ht="22.5" outlineLevel="1" x14ac:dyDescent="0.2">
      <c r="A89" s="162">
        <v>24</v>
      </c>
      <c r="B89" s="163" t="s">
        <v>490</v>
      </c>
      <c r="C89" s="164" t="s">
        <v>491</v>
      </c>
      <c r="D89" s="165" t="s">
        <v>141</v>
      </c>
      <c r="E89" s="166">
        <v>24.092500000000001</v>
      </c>
      <c r="F89" s="167"/>
      <c r="G89" s="168">
        <f>ROUND(E89*F89,2)</f>
        <v>0</v>
      </c>
      <c r="H89" s="148"/>
      <c r="I89" s="147">
        <f>ROUND(E89*H89,2)</f>
        <v>0</v>
      </c>
      <c r="J89" s="148"/>
      <c r="K89" s="147">
        <f>ROUND(E89*J89,2)</f>
        <v>0</v>
      </c>
      <c r="L89" s="147">
        <v>21</v>
      </c>
      <c r="M89" s="147">
        <f>G89*(1+L89/100)</f>
        <v>0</v>
      </c>
      <c r="N89" s="147">
        <v>0</v>
      </c>
      <c r="O89" s="147">
        <f>ROUND(E89*N89,2)</f>
        <v>0</v>
      </c>
      <c r="P89" s="147">
        <v>0.02</v>
      </c>
      <c r="Q89" s="147">
        <f>ROUND(E89*P89,2)</f>
        <v>0.48</v>
      </c>
      <c r="R89" s="147"/>
      <c r="S89" s="147" t="s">
        <v>142</v>
      </c>
      <c r="T89" s="147" t="s">
        <v>142</v>
      </c>
      <c r="U89" s="147">
        <v>0.24</v>
      </c>
      <c r="V89" s="147">
        <f>ROUND(E89*U89,2)</f>
        <v>5.78</v>
      </c>
      <c r="W89" s="147"/>
      <c r="X89" s="147" t="s">
        <v>128</v>
      </c>
      <c r="Y89" s="145"/>
      <c r="Z89" s="145"/>
      <c r="AA89" s="145"/>
      <c r="AB89" s="145"/>
      <c r="AC89" s="145"/>
      <c r="AD89" s="145"/>
      <c r="AE89" s="145"/>
      <c r="AF89" s="145"/>
      <c r="AG89" s="145" t="s">
        <v>129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2"/>
      <c r="B90" s="163"/>
      <c r="C90" s="169" t="s">
        <v>442</v>
      </c>
      <c r="D90" s="170"/>
      <c r="E90" s="171">
        <v>11.782500000000001</v>
      </c>
      <c r="F90" s="172"/>
      <c r="G90" s="168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5"/>
      <c r="Z90" s="145"/>
      <c r="AA90" s="145"/>
      <c r="AB90" s="145"/>
      <c r="AC90" s="145"/>
      <c r="AD90" s="145"/>
      <c r="AE90" s="145"/>
      <c r="AF90" s="145"/>
      <c r="AG90" s="145" t="s">
        <v>144</v>
      </c>
      <c r="AH90" s="145">
        <v>5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2"/>
      <c r="B91" s="163"/>
      <c r="C91" s="169" t="s">
        <v>415</v>
      </c>
      <c r="D91" s="170"/>
      <c r="E91" s="171">
        <v>12.31</v>
      </c>
      <c r="F91" s="172"/>
      <c r="G91" s="168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5"/>
      <c r="Z91" s="145"/>
      <c r="AA91" s="145"/>
      <c r="AB91" s="145"/>
      <c r="AC91" s="145"/>
      <c r="AD91" s="145"/>
      <c r="AE91" s="145"/>
      <c r="AF91" s="145"/>
      <c r="AG91" s="145" t="s">
        <v>144</v>
      </c>
      <c r="AH91" s="145">
        <v>5</v>
      </c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62">
        <v>25</v>
      </c>
      <c r="B92" s="163" t="s">
        <v>492</v>
      </c>
      <c r="C92" s="164" t="s">
        <v>493</v>
      </c>
      <c r="D92" s="165" t="s">
        <v>245</v>
      </c>
      <c r="E92" s="166">
        <v>0.5</v>
      </c>
      <c r="F92" s="167"/>
      <c r="G92" s="168">
        <f>ROUND(E92*F92,2)</f>
        <v>0</v>
      </c>
      <c r="H92" s="148"/>
      <c r="I92" s="147">
        <f>ROUND(E92*H92,2)</f>
        <v>0</v>
      </c>
      <c r="J92" s="148"/>
      <c r="K92" s="147">
        <f>ROUND(E92*J92,2)</f>
        <v>0</v>
      </c>
      <c r="L92" s="147">
        <v>21</v>
      </c>
      <c r="M92" s="147">
        <f>G92*(1+L92/100)</f>
        <v>0</v>
      </c>
      <c r="N92" s="147">
        <v>0</v>
      </c>
      <c r="O92" s="147">
        <f>ROUND(E92*N92,2)</f>
        <v>0</v>
      </c>
      <c r="P92" s="147">
        <v>4.6000000000000001E-4</v>
      </c>
      <c r="Q92" s="147">
        <f>ROUND(E92*P92,2)</f>
        <v>0</v>
      </c>
      <c r="R92" s="147"/>
      <c r="S92" s="147" t="s">
        <v>142</v>
      </c>
      <c r="T92" s="147" t="s">
        <v>142</v>
      </c>
      <c r="U92" s="147">
        <v>2.5</v>
      </c>
      <c r="V92" s="147">
        <f>ROUND(E92*U92,2)</f>
        <v>1.25</v>
      </c>
      <c r="W92" s="147"/>
      <c r="X92" s="147" t="s">
        <v>128</v>
      </c>
      <c r="Y92" s="145"/>
      <c r="Z92" s="145"/>
      <c r="AA92" s="145"/>
      <c r="AB92" s="145"/>
      <c r="AC92" s="145"/>
      <c r="AD92" s="145"/>
      <c r="AE92" s="145"/>
      <c r="AF92" s="145"/>
      <c r="AG92" s="145" t="s">
        <v>129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2"/>
      <c r="B93" s="163"/>
      <c r="C93" s="169" t="s">
        <v>494</v>
      </c>
      <c r="D93" s="170"/>
      <c r="E93" s="171">
        <v>0.5</v>
      </c>
      <c r="F93" s="172"/>
      <c r="G93" s="168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5"/>
      <c r="Z93" s="145"/>
      <c r="AA93" s="145"/>
      <c r="AB93" s="145"/>
      <c r="AC93" s="145"/>
      <c r="AD93" s="145"/>
      <c r="AE93" s="145"/>
      <c r="AF93" s="145"/>
      <c r="AG93" s="145" t="s">
        <v>144</v>
      </c>
      <c r="AH93" s="145">
        <v>0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62">
        <v>26</v>
      </c>
      <c r="B94" s="163" t="s">
        <v>495</v>
      </c>
      <c r="C94" s="164" t="s">
        <v>496</v>
      </c>
      <c r="D94" s="165" t="s">
        <v>212</v>
      </c>
      <c r="E94" s="166">
        <v>2</v>
      </c>
      <c r="F94" s="167"/>
      <c r="G94" s="168">
        <f>ROUND(E94*F94,2)</f>
        <v>0</v>
      </c>
      <c r="H94" s="148"/>
      <c r="I94" s="147">
        <f>ROUND(E94*H94,2)</f>
        <v>0</v>
      </c>
      <c r="J94" s="148"/>
      <c r="K94" s="147">
        <f>ROUND(E94*J94,2)</f>
        <v>0</v>
      </c>
      <c r="L94" s="147">
        <v>21</v>
      </c>
      <c r="M94" s="147">
        <f>G94*(1+L94/100)</f>
        <v>0</v>
      </c>
      <c r="N94" s="147">
        <v>3.4000000000000002E-4</v>
      </c>
      <c r="O94" s="147">
        <f>ROUND(E94*N94,2)</f>
        <v>0</v>
      </c>
      <c r="P94" s="147">
        <v>0.16500000000000001</v>
      </c>
      <c r="Q94" s="147">
        <f>ROUND(E94*P94,2)</f>
        <v>0.33</v>
      </c>
      <c r="R94" s="147"/>
      <c r="S94" s="147" t="s">
        <v>142</v>
      </c>
      <c r="T94" s="147" t="s">
        <v>142</v>
      </c>
      <c r="U94" s="147">
        <v>2.5</v>
      </c>
      <c r="V94" s="147">
        <f>ROUND(E94*U94,2)</f>
        <v>5</v>
      </c>
      <c r="W94" s="147"/>
      <c r="X94" s="147" t="s">
        <v>128</v>
      </c>
      <c r="Y94" s="145"/>
      <c r="Z94" s="145"/>
      <c r="AA94" s="145"/>
      <c r="AB94" s="145"/>
      <c r="AC94" s="145"/>
      <c r="AD94" s="145"/>
      <c r="AE94" s="145"/>
      <c r="AF94" s="145"/>
      <c r="AG94" s="145" t="s">
        <v>129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62"/>
      <c r="B95" s="163"/>
      <c r="C95" s="169" t="s">
        <v>497</v>
      </c>
      <c r="D95" s="170"/>
      <c r="E95" s="171">
        <v>2</v>
      </c>
      <c r="F95" s="172"/>
      <c r="G95" s="168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5"/>
      <c r="Z95" s="145"/>
      <c r="AA95" s="145"/>
      <c r="AB95" s="145"/>
      <c r="AC95" s="145"/>
      <c r="AD95" s="145"/>
      <c r="AE95" s="145"/>
      <c r="AF95" s="145"/>
      <c r="AG95" s="145" t="s">
        <v>144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2">
        <v>27</v>
      </c>
      <c r="B96" s="163" t="s">
        <v>498</v>
      </c>
      <c r="C96" s="164" t="s">
        <v>499</v>
      </c>
      <c r="D96" s="165" t="s">
        <v>141</v>
      </c>
      <c r="E96" s="166">
        <v>26.612500000000001</v>
      </c>
      <c r="F96" s="167"/>
      <c r="G96" s="168">
        <f>ROUND(E96*F96,2)</f>
        <v>0</v>
      </c>
      <c r="H96" s="148"/>
      <c r="I96" s="147">
        <f>ROUND(E96*H96,2)</f>
        <v>0</v>
      </c>
      <c r="J96" s="148"/>
      <c r="K96" s="147">
        <f>ROUND(E96*J96,2)</f>
        <v>0</v>
      </c>
      <c r="L96" s="147">
        <v>21</v>
      </c>
      <c r="M96" s="147">
        <f>G96*(1+L96/100)</f>
        <v>0</v>
      </c>
      <c r="N96" s="147">
        <v>2.0000000000000002E-5</v>
      </c>
      <c r="O96" s="147">
        <f>ROUND(E96*N96,2)</f>
        <v>0</v>
      </c>
      <c r="P96" s="147">
        <v>0</v>
      </c>
      <c r="Q96" s="147">
        <f>ROUND(E96*P96,2)</f>
        <v>0</v>
      </c>
      <c r="R96" s="147"/>
      <c r="S96" s="147" t="s">
        <v>142</v>
      </c>
      <c r="T96" s="147" t="s">
        <v>418</v>
      </c>
      <c r="U96" s="147">
        <v>0.19800000000000001</v>
      </c>
      <c r="V96" s="147">
        <f>ROUND(E96*U96,2)</f>
        <v>5.27</v>
      </c>
      <c r="W96" s="147"/>
      <c r="X96" s="147" t="s">
        <v>278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279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62"/>
      <c r="B97" s="163"/>
      <c r="C97" s="169" t="s">
        <v>442</v>
      </c>
      <c r="D97" s="170"/>
      <c r="E97" s="171">
        <v>11.782500000000001</v>
      </c>
      <c r="F97" s="172"/>
      <c r="G97" s="168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5"/>
      <c r="Z97" s="145"/>
      <c r="AA97" s="145"/>
      <c r="AB97" s="145"/>
      <c r="AC97" s="145"/>
      <c r="AD97" s="145"/>
      <c r="AE97" s="145"/>
      <c r="AF97" s="145"/>
      <c r="AG97" s="145" t="s">
        <v>144</v>
      </c>
      <c r="AH97" s="145">
        <v>5</v>
      </c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62"/>
      <c r="B98" s="163"/>
      <c r="C98" s="169" t="s">
        <v>415</v>
      </c>
      <c r="D98" s="170"/>
      <c r="E98" s="171">
        <v>12.31</v>
      </c>
      <c r="F98" s="172"/>
      <c r="G98" s="168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5"/>
      <c r="Z98" s="145"/>
      <c r="AA98" s="145"/>
      <c r="AB98" s="145"/>
      <c r="AC98" s="145"/>
      <c r="AD98" s="145"/>
      <c r="AE98" s="145"/>
      <c r="AF98" s="145"/>
      <c r="AG98" s="145" t="s">
        <v>144</v>
      </c>
      <c r="AH98" s="145">
        <v>5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62"/>
      <c r="B99" s="163"/>
      <c r="C99" s="169" t="s">
        <v>500</v>
      </c>
      <c r="D99" s="170"/>
      <c r="E99" s="171">
        <v>2.52</v>
      </c>
      <c r="F99" s="172"/>
      <c r="G99" s="168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5"/>
      <c r="Z99" s="145"/>
      <c r="AA99" s="145"/>
      <c r="AB99" s="145"/>
      <c r="AC99" s="145"/>
      <c r="AD99" s="145"/>
      <c r="AE99" s="145"/>
      <c r="AF99" s="145"/>
      <c r="AG99" s="145" t="s">
        <v>144</v>
      </c>
      <c r="AH99" s="145">
        <v>0</v>
      </c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x14ac:dyDescent="0.2">
      <c r="A100" s="155" t="s">
        <v>121</v>
      </c>
      <c r="B100" s="156" t="s">
        <v>69</v>
      </c>
      <c r="C100" s="157" t="s">
        <v>70</v>
      </c>
      <c r="D100" s="158"/>
      <c r="E100" s="159"/>
      <c r="F100" s="160"/>
      <c r="G100" s="161">
        <f>SUMIF(AG101:AG101,"&lt;&gt;NOR",G101:G101)</f>
        <v>0</v>
      </c>
      <c r="H100" s="149"/>
      <c r="I100" s="149">
        <f>SUM(I101:I101)</f>
        <v>0</v>
      </c>
      <c r="J100" s="149"/>
      <c r="K100" s="149">
        <f>SUM(K101:K101)</f>
        <v>0</v>
      </c>
      <c r="L100" s="149"/>
      <c r="M100" s="149">
        <f>SUM(M101:M101)</f>
        <v>0</v>
      </c>
      <c r="N100" s="149"/>
      <c r="O100" s="149">
        <f>SUM(O101:O101)</f>
        <v>0</v>
      </c>
      <c r="P100" s="149"/>
      <c r="Q100" s="149">
        <f>SUM(Q101:Q101)</f>
        <v>0</v>
      </c>
      <c r="R100" s="149"/>
      <c r="S100" s="149"/>
      <c r="T100" s="149"/>
      <c r="U100" s="149"/>
      <c r="V100" s="149">
        <f>SUM(V101:V101)</f>
        <v>3.48</v>
      </c>
      <c r="W100" s="149"/>
      <c r="X100" s="149"/>
      <c r="AG100" t="s">
        <v>122</v>
      </c>
    </row>
    <row r="101" spans="1:60" outlineLevel="1" x14ac:dyDescent="0.2">
      <c r="A101" s="162">
        <v>28</v>
      </c>
      <c r="B101" s="163" t="s">
        <v>501</v>
      </c>
      <c r="C101" s="164" t="s">
        <v>502</v>
      </c>
      <c r="D101" s="165" t="s">
        <v>188</v>
      </c>
      <c r="E101" s="166">
        <v>3.7077</v>
      </c>
      <c r="F101" s="167"/>
      <c r="G101" s="168">
        <f>ROUND(E101*F101,2)</f>
        <v>0</v>
      </c>
      <c r="H101" s="148"/>
      <c r="I101" s="147">
        <f>ROUND(E101*H101,2)</f>
        <v>0</v>
      </c>
      <c r="J101" s="148"/>
      <c r="K101" s="147">
        <f>ROUND(E101*J101,2)</f>
        <v>0</v>
      </c>
      <c r="L101" s="147">
        <v>21</v>
      </c>
      <c r="M101" s="147">
        <f>G101*(1+L101/100)</f>
        <v>0</v>
      </c>
      <c r="N101" s="147">
        <v>0</v>
      </c>
      <c r="O101" s="147">
        <f>ROUND(E101*N101,2)</f>
        <v>0</v>
      </c>
      <c r="P101" s="147">
        <v>0</v>
      </c>
      <c r="Q101" s="147">
        <f>ROUND(E101*P101,2)</f>
        <v>0</v>
      </c>
      <c r="R101" s="147"/>
      <c r="S101" s="147" t="s">
        <v>142</v>
      </c>
      <c r="T101" s="147" t="s">
        <v>142</v>
      </c>
      <c r="U101" s="147">
        <v>0.9385</v>
      </c>
      <c r="V101" s="147">
        <f>ROUND(E101*U101,2)</f>
        <v>3.48</v>
      </c>
      <c r="W101" s="147"/>
      <c r="X101" s="147" t="s">
        <v>189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190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x14ac:dyDescent="0.2">
      <c r="A102" s="155" t="s">
        <v>121</v>
      </c>
      <c r="B102" s="156" t="s">
        <v>73</v>
      </c>
      <c r="C102" s="157" t="s">
        <v>74</v>
      </c>
      <c r="D102" s="158"/>
      <c r="E102" s="159"/>
      <c r="F102" s="160"/>
      <c r="G102" s="161">
        <f>SUMIF(AG103:AG103,"&lt;&gt;NOR",G103:G103)</f>
        <v>0</v>
      </c>
      <c r="H102" s="149"/>
      <c r="I102" s="149">
        <f>SUM(I103:I103)</f>
        <v>0</v>
      </c>
      <c r="J102" s="149"/>
      <c r="K102" s="149">
        <f>SUM(K103:K103)</f>
        <v>0</v>
      </c>
      <c r="L102" s="149"/>
      <c r="M102" s="149">
        <f>SUM(M103:M103)</f>
        <v>0</v>
      </c>
      <c r="N102" s="149"/>
      <c r="O102" s="149">
        <f>SUM(O103:O103)</f>
        <v>0.01</v>
      </c>
      <c r="P102" s="149"/>
      <c r="Q102" s="149">
        <f>SUM(Q103:Q103)</f>
        <v>0</v>
      </c>
      <c r="R102" s="149"/>
      <c r="S102" s="149"/>
      <c r="T102" s="149"/>
      <c r="U102" s="149"/>
      <c r="V102" s="149">
        <f>SUM(V103:V103)</f>
        <v>2.58</v>
      </c>
      <c r="W102" s="149"/>
      <c r="X102" s="149"/>
      <c r="AG102" t="s">
        <v>122</v>
      </c>
    </row>
    <row r="103" spans="1:60" outlineLevel="1" x14ac:dyDescent="0.2">
      <c r="A103" s="162">
        <v>29</v>
      </c>
      <c r="B103" s="163" t="s">
        <v>503</v>
      </c>
      <c r="C103" s="164" t="s">
        <v>504</v>
      </c>
      <c r="D103" s="165" t="s">
        <v>212</v>
      </c>
      <c r="E103" s="166">
        <v>2</v>
      </c>
      <c r="F103" s="167"/>
      <c r="G103" s="168">
        <f>ROUND(E103*F103,2)</f>
        <v>0</v>
      </c>
      <c r="H103" s="148"/>
      <c r="I103" s="147">
        <f>ROUND(E103*H103,2)</f>
        <v>0</v>
      </c>
      <c r="J103" s="148"/>
      <c r="K103" s="147">
        <f>ROUND(E103*J103,2)</f>
        <v>0</v>
      </c>
      <c r="L103" s="147">
        <v>21</v>
      </c>
      <c r="M103" s="147">
        <f>G103*(1+L103/100)</f>
        <v>0</v>
      </c>
      <c r="N103" s="147">
        <v>4.7699999999999999E-3</v>
      </c>
      <c r="O103" s="147">
        <f>ROUND(E103*N103,2)</f>
        <v>0.01</v>
      </c>
      <c r="P103" s="147">
        <v>0</v>
      </c>
      <c r="Q103" s="147">
        <f>ROUND(E103*P103,2)</f>
        <v>0</v>
      </c>
      <c r="R103" s="147"/>
      <c r="S103" s="147" t="s">
        <v>142</v>
      </c>
      <c r="T103" s="147" t="s">
        <v>142</v>
      </c>
      <c r="U103" s="147">
        <v>1.29</v>
      </c>
      <c r="V103" s="147">
        <f>ROUND(E103*U103,2)</f>
        <v>2.58</v>
      </c>
      <c r="W103" s="147"/>
      <c r="X103" s="147" t="s">
        <v>128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129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155" t="s">
        <v>121</v>
      </c>
      <c r="B104" s="156" t="s">
        <v>79</v>
      </c>
      <c r="C104" s="157" t="s">
        <v>80</v>
      </c>
      <c r="D104" s="158"/>
      <c r="E104" s="159"/>
      <c r="F104" s="160"/>
      <c r="G104" s="161">
        <f>SUMIF(AG105:AG112,"&lt;&gt;NOR",G105:G112)</f>
        <v>0</v>
      </c>
      <c r="H104" s="149"/>
      <c r="I104" s="149">
        <f>SUM(I105:I112)</f>
        <v>0</v>
      </c>
      <c r="J104" s="149"/>
      <c r="K104" s="149">
        <f>SUM(K105:K112)</f>
        <v>0</v>
      </c>
      <c r="L104" s="149"/>
      <c r="M104" s="149">
        <f>SUM(M105:M112)</f>
        <v>0</v>
      </c>
      <c r="N104" s="149"/>
      <c r="O104" s="149">
        <f>SUM(O105:O112)</f>
        <v>0.06</v>
      </c>
      <c r="P104" s="149"/>
      <c r="Q104" s="149">
        <f>SUM(Q105:Q112)</f>
        <v>0</v>
      </c>
      <c r="R104" s="149"/>
      <c r="S104" s="149"/>
      <c r="T104" s="149"/>
      <c r="U104" s="149"/>
      <c r="V104" s="149">
        <f>SUM(V105:V112)</f>
        <v>26.75</v>
      </c>
      <c r="W104" s="149"/>
      <c r="X104" s="149"/>
      <c r="AG104" t="s">
        <v>122</v>
      </c>
    </row>
    <row r="105" spans="1:60" outlineLevel="1" x14ac:dyDescent="0.2">
      <c r="A105" s="162">
        <v>30</v>
      </c>
      <c r="B105" s="163" t="s">
        <v>289</v>
      </c>
      <c r="C105" s="164" t="s">
        <v>290</v>
      </c>
      <c r="D105" s="165" t="s">
        <v>291</v>
      </c>
      <c r="E105" s="166">
        <v>62</v>
      </c>
      <c r="F105" s="167"/>
      <c r="G105" s="168">
        <f>ROUND(E105*F105,2)</f>
        <v>0</v>
      </c>
      <c r="H105" s="148"/>
      <c r="I105" s="147">
        <f>ROUND(E105*H105,2)</f>
        <v>0</v>
      </c>
      <c r="J105" s="148"/>
      <c r="K105" s="147">
        <f>ROUND(E105*J105,2)</f>
        <v>0</v>
      </c>
      <c r="L105" s="147">
        <v>21</v>
      </c>
      <c r="M105" s="147">
        <f>G105*(1+L105/100)</f>
        <v>0</v>
      </c>
      <c r="N105" s="147">
        <v>6.0000000000000002E-5</v>
      </c>
      <c r="O105" s="147">
        <f>ROUND(E105*N105,2)</f>
        <v>0</v>
      </c>
      <c r="P105" s="147">
        <v>0</v>
      </c>
      <c r="Q105" s="147">
        <f>ROUND(E105*P105,2)</f>
        <v>0</v>
      </c>
      <c r="R105" s="147"/>
      <c r="S105" s="147" t="s">
        <v>142</v>
      </c>
      <c r="T105" s="147" t="s">
        <v>142</v>
      </c>
      <c r="U105" s="147">
        <v>0.42599999999999999</v>
      </c>
      <c r="V105" s="147">
        <f>ROUND(E105*U105,2)</f>
        <v>26.41</v>
      </c>
      <c r="W105" s="147"/>
      <c r="X105" s="147" t="s">
        <v>128</v>
      </c>
      <c r="Y105" s="145"/>
      <c r="Z105" s="145"/>
      <c r="AA105" s="145"/>
      <c r="AB105" s="145"/>
      <c r="AC105" s="145"/>
      <c r="AD105" s="145"/>
      <c r="AE105" s="145"/>
      <c r="AF105" s="145"/>
      <c r="AG105" s="145" t="s">
        <v>129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62"/>
      <c r="B106" s="163"/>
      <c r="C106" s="169" t="s">
        <v>505</v>
      </c>
      <c r="D106" s="170"/>
      <c r="E106" s="171">
        <v>62</v>
      </c>
      <c r="F106" s="172"/>
      <c r="G106" s="168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144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2">
        <v>31</v>
      </c>
      <c r="B107" s="163" t="s">
        <v>506</v>
      </c>
      <c r="C107" s="164" t="s">
        <v>507</v>
      </c>
      <c r="D107" s="165" t="s">
        <v>245</v>
      </c>
      <c r="E107" s="166">
        <v>1.2</v>
      </c>
      <c r="F107" s="167"/>
      <c r="G107" s="168">
        <f>ROUND(E107*F107,2)</f>
        <v>0</v>
      </c>
      <c r="H107" s="148"/>
      <c r="I107" s="147">
        <f>ROUND(E107*H107,2)</f>
        <v>0</v>
      </c>
      <c r="J107" s="148"/>
      <c r="K107" s="147">
        <f>ROUND(E107*J107,2)</f>
        <v>0</v>
      </c>
      <c r="L107" s="147">
        <v>21</v>
      </c>
      <c r="M107" s="147">
        <f>G107*(1+L107/100)</f>
        <v>0</v>
      </c>
      <c r="N107" s="147">
        <v>3.8000000000000002E-4</v>
      </c>
      <c r="O107" s="147">
        <f>ROUND(E107*N107,2)</f>
        <v>0</v>
      </c>
      <c r="P107" s="147">
        <v>0</v>
      </c>
      <c r="Q107" s="147">
        <f>ROUND(E107*P107,2)</f>
        <v>0</v>
      </c>
      <c r="R107" s="147"/>
      <c r="S107" s="147" t="s">
        <v>126</v>
      </c>
      <c r="T107" s="147" t="s">
        <v>127</v>
      </c>
      <c r="U107" s="147">
        <v>0.28000000000000003</v>
      </c>
      <c r="V107" s="147">
        <f>ROUND(E107*U107,2)</f>
        <v>0.34</v>
      </c>
      <c r="W107" s="147"/>
      <c r="X107" s="147" t="s">
        <v>128</v>
      </c>
      <c r="Y107" s="145"/>
      <c r="Z107" s="145"/>
      <c r="AA107" s="145"/>
      <c r="AB107" s="145"/>
      <c r="AC107" s="145"/>
      <c r="AD107" s="145"/>
      <c r="AE107" s="145"/>
      <c r="AF107" s="145"/>
      <c r="AG107" s="145" t="s">
        <v>129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62"/>
      <c r="B108" s="163"/>
      <c r="C108" s="169" t="s">
        <v>508</v>
      </c>
      <c r="D108" s="170"/>
      <c r="E108" s="171">
        <v>1.2</v>
      </c>
      <c r="F108" s="172"/>
      <c r="G108" s="168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5"/>
      <c r="Z108" s="145"/>
      <c r="AA108" s="145"/>
      <c r="AB108" s="145"/>
      <c r="AC108" s="145"/>
      <c r="AD108" s="145"/>
      <c r="AE108" s="145"/>
      <c r="AF108" s="145"/>
      <c r="AG108" s="145" t="s">
        <v>144</v>
      </c>
      <c r="AH108" s="145">
        <v>0</v>
      </c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62">
        <v>32</v>
      </c>
      <c r="B109" s="163" t="s">
        <v>509</v>
      </c>
      <c r="C109" s="164" t="s">
        <v>510</v>
      </c>
      <c r="D109" s="165" t="s">
        <v>511</v>
      </c>
      <c r="E109" s="166">
        <v>2</v>
      </c>
      <c r="F109" s="167"/>
      <c r="G109" s="168">
        <f>ROUND(E109*F109,2)</f>
        <v>0</v>
      </c>
      <c r="H109" s="148"/>
      <c r="I109" s="147">
        <f>ROUND(E109*H109,2)</f>
        <v>0</v>
      </c>
      <c r="J109" s="148"/>
      <c r="K109" s="147">
        <f>ROUND(E109*J109,2)</f>
        <v>0</v>
      </c>
      <c r="L109" s="147">
        <v>21</v>
      </c>
      <c r="M109" s="147">
        <f>G109*(1+L109/100)</f>
        <v>0</v>
      </c>
      <c r="N109" s="147">
        <v>0</v>
      </c>
      <c r="O109" s="147">
        <f>ROUND(E109*N109,2)</f>
        <v>0</v>
      </c>
      <c r="P109" s="147">
        <v>0</v>
      </c>
      <c r="Q109" s="147">
        <f>ROUND(E109*P109,2)</f>
        <v>0</v>
      </c>
      <c r="R109" s="147"/>
      <c r="S109" s="147" t="s">
        <v>126</v>
      </c>
      <c r="T109" s="147" t="s">
        <v>512</v>
      </c>
      <c r="U109" s="147">
        <v>0</v>
      </c>
      <c r="V109" s="147">
        <f>ROUND(E109*U109,2)</f>
        <v>0</v>
      </c>
      <c r="W109" s="147"/>
      <c r="X109" s="147" t="s">
        <v>278</v>
      </c>
      <c r="Y109" s="145"/>
      <c r="Z109" s="145"/>
      <c r="AA109" s="145"/>
      <c r="AB109" s="145"/>
      <c r="AC109" s="145"/>
      <c r="AD109" s="145"/>
      <c r="AE109" s="145"/>
      <c r="AF109" s="145"/>
      <c r="AG109" s="145" t="s">
        <v>279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62"/>
      <c r="B110" s="163"/>
      <c r="C110" s="169" t="s">
        <v>513</v>
      </c>
      <c r="D110" s="170"/>
      <c r="E110" s="171">
        <v>2</v>
      </c>
      <c r="F110" s="172"/>
      <c r="G110" s="168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144</v>
      </c>
      <c r="AH110" s="145">
        <v>0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62">
        <v>33</v>
      </c>
      <c r="B111" s="163" t="s">
        <v>293</v>
      </c>
      <c r="C111" s="164" t="s">
        <v>294</v>
      </c>
      <c r="D111" s="165" t="s">
        <v>291</v>
      </c>
      <c r="E111" s="166">
        <v>62</v>
      </c>
      <c r="F111" s="167"/>
      <c r="G111" s="168">
        <f>ROUND(E111*F111,2)</f>
        <v>0</v>
      </c>
      <c r="H111" s="148"/>
      <c r="I111" s="147">
        <f>ROUND(E111*H111,2)</f>
        <v>0</v>
      </c>
      <c r="J111" s="148"/>
      <c r="K111" s="147">
        <f>ROUND(E111*J111,2)</f>
        <v>0</v>
      </c>
      <c r="L111" s="147">
        <v>21</v>
      </c>
      <c r="M111" s="147">
        <f>G111*(1+L111/100)</f>
        <v>0</v>
      </c>
      <c r="N111" s="147">
        <v>1E-3</v>
      </c>
      <c r="O111" s="147">
        <f>ROUND(E111*N111,2)</f>
        <v>0.06</v>
      </c>
      <c r="P111" s="147">
        <v>0</v>
      </c>
      <c r="Q111" s="147">
        <f>ROUND(E111*P111,2)</f>
        <v>0</v>
      </c>
      <c r="R111" s="147" t="s">
        <v>179</v>
      </c>
      <c r="S111" s="147" t="s">
        <v>142</v>
      </c>
      <c r="T111" s="147" t="s">
        <v>142</v>
      </c>
      <c r="U111" s="147">
        <v>0</v>
      </c>
      <c r="V111" s="147">
        <f>ROUND(E111*U111,2)</f>
        <v>0</v>
      </c>
      <c r="W111" s="147"/>
      <c r="X111" s="147" t="s">
        <v>180</v>
      </c>
      <c r="Y111" s="145"/>
      <c r="Z111" s="145"/>
      <c r="AA111" s="145"/>
      <c r="AB111" s="145"/>
      <c r="AC111" s="145"/>
      <c r="AD111" s="145"/>
      <c r="AE111" s="145"/>
      <c r="AF111" s="145"/>
      <c r="AG111" s="145" t="s">
        <v>181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2"/>
      <c r="B112" s="163"/>
      <c r="C112" s="169" t="s">
        <v>514</v>
      </c>
      <c r="D112" s="170"/>
      <c r="E112" s="171">
        <v>62</v>
      </c>
      <c r="F112" s="172"/>
      <c r="G112" s="168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5"/>
      <c r="Z112" s="145"/>
      <c r="AA112" s="145"/>
      <c r="AB112" s="145"/>
      <c r="AC112" s="145"/>
      <c r="AD112" s="145"/>
      <c r="AE112" s="145"/>
      <c r="AF112" s="145"/>
      <c r="AG112" s="145" t="s">
        <v>144</v>
      </c>
      <c r="AH112" s="145">
        <v>5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x14ac:dyDescent="0.2">
      <c r="A113" s="155" t="s">
        <v>121</v>
      </c>
      <c r="B113" s="156" t="s">
        <v>83</v>
      </c>
      <c r="C113" s="157" t="s">
        <v>84</v>
      </c>
      <c r="D113" s="158"/>
      <c r="E113" s="159"/>
      <c r="F113" s="160"/>
      <c r="G113" s="161">
        <f>SUMIF(AG114:AG125,"&lt;&gt;NOR",G114:G125)</f>
        <v>0</v>
      </c>
      <c r="H113" s="149"/>
      <c r="I113" s="149">
        <f>SUM(I114:I125)</f>
        <v>0</v>
      </c>
      <c r="J113" s="149"/>
      <c r="K113" s="149">
        <f>SUM(K114:K125)</f>
        <v>0</v>
      </c>
      <c r="L113" s="149"/>
      <c r="M113" s="149">
        <f>SUM(M114:M125)</f>
        <v>0</v>
      </c>
      <c r="N113" s="149"/>
      <c r="O113" s="149">
        <f>SUM(O114:O125)</f>
        <v>0.12</v>
      </c>
      <c r="P113" s="149"/>
      <c r="Q113" s="149">
        <f>SUM(Q114:Q125)</f>
        <v>0</v>
      </c>
      <c r="R113" s="149"/>
      <c r="S113" s="149"/>
      <c r="T113" s="149"/>
      <c r="U113" s="149"/>
      <c r="V113" s="149">
        <f>SUM(V114:V125)</f>
        <v>1.4700000000000002</v>
      </c>
      <c r="W113" s="149"/>
      <c r="X113" s="149"/>
      <c r="AG113" t="s">
        <v>122</v>
      </c>
    </row>
    <row r="114" spans="1:60" outlineLevel="1" x14ac:dyDescent="0.2">
      <c r="A114" s="162">
        <v>34</v>
      </c>
      <c r="B114" s="163" t="s">
        <v>515</v>
      </c>
      <c r="C114" s="164" t="s">
        <v>516</v>
      </c>
      <c r="D114" s="165" t="s">
        <v>141</v>
      </c>
      <c r="E114" s="166">
        <v>0.6</v>
      </c>
      <c r="F114" s="167"/>
      <c r="G114" s="168">
        <f>ROUND(E114*F114,2)</f>
        <v>0</v>
      </c>
      <c r="H114" s="148"/>
      <c r="I114" s="147">
        <f>ROUND(E114*H114,2)</f>
        <v>0</v>
      </c>
      <c r="J114" s="148"/>
      <c r="K114" s="147">
        <f>ROUND(E114*J114,2)</f>
        <v>0</v>
      </c>
      <c r="L114" s="147">
        <v>21</v>
      </c>
      <c r="M114" s="147">
        <f>G114*(1+L114/100)</f>
        <v>0</v>
      </c>
      <c r="N114" s="147">
        <v>7.5600000000000001E-2</v>
      </c>
      <c r="O114" s="147">
        <f>ROUND(E114*N114,2)</f>
        <v>0.05</v>
      </c>
      <c r="P114" s="147">
        <v>0</v>
      </c>
      <c r="Q114" s="147">
        <f>ROUND(E114*P114,2)</f>
        <v>0</v>
      </c>
      <c r="R114" s="147"/>
      <c r="S114" s="147" t="s">
        <v>142</v>
      </c>
      <c r="T114" s="147" t="s">
        <v>142</v>
      </c>
      <c r="U114" s="147">
        <v>0.38500000000000001</v>
      </c>
      <c r="V114" s="147">
        <f>ROUND(E114*U114,2)</f>
        <v>0.23</v>
      </c>
      <c r="W114" s="147"/>
      <c r="X114" s="147" t="s">
        <v>128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129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62"/>
      <c r="B115" s="163"/>
      <c r="C115" s="169" t="s">
        <v>517</v>
      </c>
      <c r="D115" s="170"/>
      <c r="E115" s="171">
        <v>0.6</v>
      </c>
      <c r="F115" s="172"/>
      <c r="G115" s="168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5"/>
      <c r="Z115" s="145"/>
      <c r="AA115" s="145"/>
      <c r="AB115" s="145"/>
      <c r="AC115" s="145"/>
      <c r="AD115" s="145"/>
      <c r="AE115" s="145"/>
      <c r="AF115" s="145"/>
      <c r="AG115" s="145" t="s">
        <v>144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2">
        <v>35</v>
      </c>
      <c r="B116" s="163" t="s">
        <v>518</v>
      </c>
      <c r="C116" s="164" t="s">
        <v>680</v>
      </c>
      <c r="D116" s="165" t="s">
        <v>141</v>
      </c>
      <c r="E116" s="166">
        <v>0.6</v>
      </c>
      <c r="F116" s="167"/>
      <c r="G116" s="168">
        <f>ROUND(E116*F116,2)</f>
        <v>0</v>
      </c>
      <c r="H116" s="148"/>
      <c r="I116" s="147">
        <f>ROUND(E116*H116,2)</f>
        <v>0</v>
      </c>
      <c r="J116" s="148"/>
      <c r="K116" s="147">
        <f>ROUND(E116*J116,2)</f>
        <v>0</v>
      </c>
      <c r="L116" s="147">
        <v>21</v>
      </c>
      <c r="M116" s="147">
        <f>G116*(1+L116/100)</f>
        <v>0</v>
      </c>
      <c r="N116" s="147">
        <v>9.5000000000000001E-2</v>
      </c>
      <c r="O116" s="147">
        <f>ROUND(E116*N116,2)</f>
        <v>0.06</v>
      </c>
      <c r="P116" s="147">
        <v>0</v>
      </c>
      <c r="Q116" s="147">
        <f>ROUND(E116*P116,2)</f>
        <v>0</v>
      </c>
      <c r="R116" s="147"/>
      <c r="S116" s="147" t="s">
        <v>142</v>
      </c>
      <c r="T116" s="147" t="s">
        <v>142</v>
      </c>
      <c r="U116" s="147">
        <v>0.47</v>
      </c>
      <c r="V116" s="147">
        <f>ROUND(E116*U116,2)</f>
        <v>0.28000000000000003</v>
      </c>
      <c r="W116" s="147"/>
      <c r="X116" s="147" t="s">
        <v>128</v>
      </c>
      <c r="Y116" s="145"/>
      <c r="Z116" s="145"/>
      <c r="AA116" s="145"/>
      <c r="AB116" s="145"/>
      <c r="AC116" s="145"/>
      <c r="AD116" s="145"/>
      <c r="AE116" s="145"/>
      <c r="AF116" s="145"/>
      <c r="AG116" s="145" t="s">
        <v>129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2"/>
      <c r="B117" s="163"/>
      <c r="C117" s="169" t="s">
        <v>519</v>
      </c>
      <c r="D117" s="170"/>
      <c r="E117" s="171">
        <v>0.6</v>
      </c>
      <c r="F117" s="172"/>
      <c r="G117" s="168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5"/>
      <c r="Z117" s="145"/>
      <c r="AA117" s="145"/>
      <c r="AB117" s="145"/>
      <c r="AC117" s="145"/>
      <c r="AD117" s="145"/>
      <c r="AE117" s="145"/>
      <c r="AF117" s="145"/>
      <c r="AG117" s="145" t="s">
        <v>144</v>
      </c>
      <c r="AH117" s="145">
        <v>5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62">
        <v>36</v>
      </c>
      <c r="B118" s="163" t="s">
        <v>520</v>
      </c>
      <c r="C118" s="164" t="s">
        <v>521</v>
      </c>
      <c r="D118" s="165" t="s">
        <v>141</v>
      </c>
      <c r="E118" s="166">
        <v>0.6</v>
      </c>
      <c r="F118" s="167"/>
      <c r="G118" s="168">
        <f>ROUND(E118*F118,2)</f>
        <v>0</v>
      </c>
      <c r="H118" s="148"/>
      <c r="I118" s="147">
        <f>ROUND(E118*H118,2)</f>
        <v>0</v>
      </c>
      <c r="J118" s="148"/>
      <c r="K118" s="147">
        <f>ROUND(E118*J118,2)</f>
        <v>0</v>
      </c>
      <c r="L118" s="147">
        <v>21</v>
      </c>
      <c r="M118" s="147">
        <f>G118*(1+L118/100)</f>
        <v>0</v>
      </c>
      <c r="N118" s="147">
        <v>2.1000000000000001E-4</v>
      </c>
      <c r="O118" s="147">
        <f>ROUND(E118*N118,2)</f>
        <v>0</v>
      </c>
      <c r="P118" s="147">
        <v>0</v>
      </c>
      <c r="Q118" s="147">
        <f>ROUND(E118*P118,2)</f>
        <v>0</v>
      </c>
      <c r="R118" s="147"/>
      <c r="S118" s="147" t="s">
        <v>142</v>
      </c>
      <c r="T118" s="147" t="s">
        <v>142</v>
      </c>
      <c r="U118" s="147">
        <v>0.09</v>
      </c>
      <c r="V118" s="147">
        <f>ROUND(E118*U118,2)</f>
        <v>0.05</v>
      </c>
      <c r="W118" s="147"/>
      <c r="X118" s="147" t="s">
        <v>128</v>
      </c>
      <c r="Y118" s="145"/>
      <c r="Z118" s="145"/>
      <c r="AA118" s="145"/>
      <c r="AB118" s="145"/>
      <c r="AC118" s="145"/>
      <c r="AD118" s="145"/>
      <c r="AE118" s="145"/>
      <c r="AF118" s="145"/>
      <c r="AG118" s="145" t="s">
        <v>129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2"/>
      <c r="B119" s="163"/>
      <c r="C119" s="169" t="s">
        <v>519</v>
      </c>
      <c r="D119" s="170"/>
      <c r="E119" s="171">
        <v>0.6</v>
      </c>
      <c r="F119" s="172"/>
      <c r="G119" s="168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5"/>
      <c r="Z119" s="145"/>
      <c r="AA119" s="145"/>
      <c r="AB119" s="145"/>
      <c r="AC119" s="145"/>
      <c r="AD119" s="145"/>
      <c r="AE119" s="145"/>
      <c r="AF119" s="145"/>
      <c r="AG119" s="145" t="s">
        <v>144</v>
      </c>
      <c r="AH119" s="145">
        <v>5</v>
      </c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2">
        <v>37</v>
      </c>
      <c r="B120" s="163" t="s">
        <v>522</v>
      </c>
      <c r="C120" s="164" t="s">
        <v>523</v>
      </c>
      <c r="D120" s="165" t="s">
        <v>245</v>
      </c>
      <c r="E120" s="166">
        <v>2</v>
      </c>
      <c r="F120" s="167"/>
      <c r="G120" s="168">
        <f>ROUND(E120*F120,2)</f>
        <v>0</v>
      </c>
      <c r="H120" s="148"/>
      <c r="I120" s="147">
        <f>ROUND(E120*H120,2)</f>
        <v>0</v>
      </c>
      <c r="J120" s="148"/>
      <c r="K120" s="147">
        <f>ROUND(E120*J120,2)</f>
        <v>0</v>
      </c>
      <c r="L120" s="147">
        <v>21</v>
      </c>
      <c r="M120" s="147">
        <f>G120*(1+L120/100)</f>
        <v>0</v>
      </c>
      <c r="N120" s="147">
        <v>0</v>
      </c>
      <c r="O120" s="147">
        <f>ROUND(E120*N120,2)</f>
        <v>0</v>
      </c>
      <c r="P120" s="147">
        <v>0</v>
      </c>
      <c r="Q120" s="147">
        <f>ROUND(E120*P120,2)</f>
        <v>0</v>
      </c>
      <c r="R120" s="147"/>
      <c r="S120" s="147" t="s">
        <v>142</v>
      </c>
      <c r="T120" s="147" t="s">
        <v>418</v>
      </c>
      <c r="U120" s="147">
        <v>0.45600000000000002</v>
      </c>
      <c r="V120" s="147">
        <f>ROUND(E120*U120,2)</f>
        <v>0.91</v>
      </c>
      <c r="W120" s="147"/>
      <c r="X120" s="147" t="s">
        <v>128</v>
      </c>
      <c r="Y120" s="145"/>
      <c r="Z120" s="145"/>
      <c r="AA120" s="145"/>
      <c r="AB120" s="145"/>
      <c r="AC120" s="145"/>
      <c r="AD120" s="145"/>
      <c r="AE120" s="145"/>
      <c r="AF120" s="145"/>
      <c r="AG120" s="145" t="s">
        <v>129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62"/>
      <c r="B121" s="163"/>
      <c r="C121" s="169" t="s">
        <v>524</v>
      </c>
      <c r="D121" s="170"/>
      <c r="E121" s="171">
        <v>2</v>
      </c>
      <c r="F121" s="172"/>
      <c r="G121" s="168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5"/>
      <c r="Z121" s="145"/>
      <c r="AA121" s="145"/>
      <c r="AB121" s="145"/>
      <c r="AC121" s="145"/>
      <c r="AD121" s="145"/>
      <c r="AE121" s="145"/>
      <c r="AF121" s="145"/>
      <c r="AG121" s="145" t="s">
        <v>144</v>
      </c>
      <c r="AH121" s="145">
        <v>0</v>
      </c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2">
        <v>38</v>
      </c>
      <c r="B122" s="163" t="s">
        <v>525</v>
      </c>
      <c r="C122" s="164" t="s">
        <v>526</v>
      </c>
      <c r="D122" s="165" t="s">
        <v>141</v>
      </c>
      <c r="E122" s="166">
        <v>0.66</v>
      </c>
      <c r="F122" s="167"/>
      <c r="G122" s="168">
        <f>ROUND(E122*F122,2)</f>
        <v>0</v>
      </c>
      <c r="H122" s="148"/>
      <c r="I122" s="147">
        <f>ROUND(E122*H122,2)</f>
        <v>0</v>
      </c>
      <c r="J122" s="148"/>
      <c r="K122" s="147">
        <f>ROUND(E122*J122,2)</f>
        <v>0</v>
      </c>
      <c r="L122" s="147">
        <v>21</v>
      </c>
      <c r="M122" s="147">
        <f>G122*(1+L122/100)</f>
        <v>0</v>
      </c>
      <c r="N122" s="147">
        <v>1.9199999999999998E-2</v>
      </c>
      <c r="O122" s="147">
        <f>ROUND(E122*N122,2)</f>
        <v>0.01</v>
      </c>
      <c r="P122" s="147">
        <v>0</v>
      </c>
      <c r="Q122" s="147">
        <f>ROUND(E122*P122,2)</f>
        <v>0</v>
      </c>
      <c r="R122" s="147" t="s">
        <v>179</v>
      </c>
      <c r="S122" s="147" t="s">
        <v>142</v>
      </c>
      <c r="T122" s="147" t="s">
        <v>142</v>
      </c>
      <c r="U122" s="147">
        <v>0</v>
      </c>
      <c r="V122" s="147">
        <f>ROUND(E122*U122,2)</f>
        <v>0</v>
      </c>
      <c r="W122" s="147"/>
      <c r="X122" s="147" t="s">
        <v>180</v>
      </c>
      <c r="Y122" s="145"/>
      <c r="Z122" s="145"/>
      <c r="AA122" s="145"/>
      <c r="AB122" s="145"/>
      <c r="AC122" s="145"/>
      <c r="AD122" s="145"/>
      <c r="AE122" s="145"/>
      <c r="AF122" s="145"/>
      <c r="AG122" s="145" t="s">
        <v>181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62"/>
      <c r="B123" s="163"/>
      <c r="C123" s="169" t="s">
        <v>519</v>
      </c>
      <c r="D123" s="170"/>
      <c r="E123" s="171">
        <v>0.6</v>
      </c>
      <c r="F123" s="172"/>
      <c r="G123" s="168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5"/>
      <c r="Z123" s="145"/>
      <c r="AA123" s="145"/>
      <c r="AB123" s="145"/>
      <c r="AC123" s="145"/>
      <c r="AD123" s="145"/>
      <c r="AE123" s="145"/>
      <c r="AF123" s="145"/>
      <c r="AG123" s="145" t="s">
        <v>144</v>
      </c>
      <c r="AH123" s="145">
        <v>5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2"/>
      <c r="B124" s="163"/>
      <c r="C124" s="173" t="s">
        <v>527</v>
      </c>
      <c r="D124" s="174"/>
      <c r="E124" s="175">
        <v>0.06</v>
      </c>
      <c r="F124" s="172"/>
      <c r="G124" s="168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144</v>
      </c>
      <c r="AH124" s="145">
        <v>4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62"/>
      <c r="B125" s="163"/>
      <c r="C125" s="173" t="s">
        <v>433</v>
      </c>
      <c r="D125" s="174"/>
      <c r="E125" s="175"/>
      <c r="F125" s="172"/>
      <c r="G125" s="168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5"/>
      <c r="Z125" s="145"/>
      <c r="AA125" s="145"/>
      <c r="AB125" s="145"/>
      <c r="AC125" s="145"/>
      <c r="AD125" s="145"/>
      <c r="AE125" s="145"/>
      <c r="AF125" s="145"/>
      <c r="AG125" s="145" t="s">
        <v>144</v>
      </c>
      <c r="AH125" s="145">
        <v>4</v>
      </c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x14ac:dyDescent="0.2">
      <c r="A126" s="155" t="s">
        <v>121</v>
      </c>
      <c r="B126" s="156" t="s">
        <v>91</v>
      </c>
      <c r="C126" s="157" t="s">
        <v>92</v>
      </c>
      <c r="D126" s="158"/>
      <c r="E126" s="159"/>
      <c r="F126" s="160"/>
      <c r="G126" s="161">
        <f>SUMIF(AG127:AG134,"&lt;&gt;NOR",G127:G134)</f>
        <v>0</v>
      </c>
      <c r="H126" s="149"/>
      <c r="I126" s="149">
        <f>SUM(I127:I134)</f>
        <v>0</v>
      </c>
      <c r="J126" s="149"/>
      <c r="K126" s="149">
        <f>SUM(K127:K134)</f>
        <v>0</v>
      </c>
      <c r="L126" s="149"/>
      <c r="M126" s="149">
        <f>SUM(M127:M134)</f>
        <v>0</v>
      </c>
      <c r="N126" s="149"/>
      <c r="O126" s="149">
        <f>SUM(O127:O134)</f>
        <v>0</v>
      </c>
      <c r="P126" s="149"/>
      <c r="Q126" s="149">
        <f>SUM(Q127:Q134)</f>
        <v>0</v>
      </c>
      <c r="R126" s="149"/>
      <c r="S126" s="149"/>
      <c r="T126" s="149"/>
      <c r="U126" s="149"/>
      <c r="V126" s="149">
        <f>SUM(V127:V134)</f>
        <v>11.379999999999999</v>
      </c>
      <c r="W126" s="149"/>
      <c r="X126" s="149"/>
      <c r="AG126" t="s">
        <v>122</v>
      </c>
    </row>
    <row r="127" spans="1:60" outlineLevel="1" x14ac:dyDescent="0.2">
      <c r="A127" s="162">
        <v>39</v>
      </c>
      <c r="B127" s="163" t="s">
        <v>384</v>
      </c>
      <c r="C127" s="164" t="s">
        <v>385</v>
      </c>
      <c r="D127" s="165" t="s">
        <v>188</v>
      </c>
      <c r="E127" s="166">
        <v>1.8977599999999999</v>
      </c>
      <c r="F127" s="167"/>
      <c r="G127" s="168">
        <f t="shared" ref="G127:G134" si="0">ROUND(E127*F127,2)</f>
        <v>0</v>
      </c>
      <c r="H127" s="148"/>
      <c r="I127" s="147">
        <f t="shared" ref="I127:I134" si="1">ROUND(E127*H127,2)</f>
        <v>0</v>
      </c>
      <c r="J127" s="148"/>
      <c r="K127" s="147">
        <f t="shared" ref="K127:K134" si="2">ROUND(E127*J127,2)</f>
        <v>0</v>
      </c>
      <c r="L127" s="147">
        <v>21</v>
      </c>
      <c r="M127" s="147">
        <f t="shared" ref="M127:M134" si="3">G127*(1+L127/100)</f>
        <v>0</v>
      </c>
      <c r="N127" s="147">
        <v>0</v>
      </c>
      <c r="O127" s="147">
        <f t="shared" ref="O127:O134" si="4">ROUND(E127*N127,2)</f>
        <v>0</v>
      </c>
      <c r="P127" s="147">
        <v>0</v>
      </c>
      <c r="Q127" s="147">
        <f t="shared" ref="Q127:Q134" si="5">ROUND(E127*P127,2)</f>
        <v>0</v>
      </c>
      <c r="R127" s="147"/>
      <c r="S127" s="147" t="s">
        <v>142</v>
      </c>
      <c r="T127" s="147" t="s">
        <v>418</v>
      </c>
      <c r="U127" s="147">
        <v>0.27700000000000002</v>
      </c>
      <c r="V127" s="147">
        <f t="shared" ref="V127:V134" si="6">ROUND(E127*U127,2)</f>
        <v>0.53</v>
      </c>
      <c r="W127" s="147"/>
      <c r="X127" s="147" t="s">
        <v>343</v>
      </c>
      <c r="Y127" s="145"/>
      <c r="Z127" s="145"/>
      <c r="AA127" s="145"/>
      <c r="AB127" s="145"/>
      <c r="AC127" s="145"/>
      <c r="AD127" s="145"/>
      <c r="AE127" s="145"/>
      <c r="AF127" s="145"/>
      <c r="AG127" s="145" t="s">
        <v>344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ht="22.5" outlineLevel="1" x14ac:dyDescent="0.2">
      <c r="A128" s="162">
        <v>40</v>
      </c>
      <c r="B128" s="163" t="s">
        <v>528</v>
      </c>
      <c r="C128" s="164" t="s">
        <v>529</v>
      </c>
      <c r="D128" s="165" t="s">
        <v>188</v>
      </c>
      <c r="E128" s="166">
        <v>0.94887999999999995</v>
      </c>
      <c r="F128" s="167"/>
      <c r="G128" s="168">
        <f t="shared" si="0"/>
        <v>0</v>
      </c>
      <c r="H128" s="148"/>
      <c r="I128" s="147">
        <f t="shared" si="1"/>
        <v>0</v>
      </c>
      <c r="J128" s="148"/>
      <c r="K128" s="147">
        <f t="shared" si="2"/>
        <v>0</v>
      </c>
      <c r="L128" s="147">
        <v>21</v>
      </c>
      <c r="M128" s="147">
        <f t="shared" si="3"/>
        <v>0</v>
      </c>
      <c r="N128" s="147">
        <v>0</v>
      </c>
      <c r="O128" s="147">
        <f t="shared" si="4"/>
        <v>0</v>
      </c>
      <c r="P128" s="147">
        <v>0</v>
      </c>
      <c r="Q128" s="147">
        <f t="shared" si="5"/>
        <v>0</v>
      </c>
      <c r="R128" s="147"/>
      <c r="S128" s="147" t="s">
        <v>142</v>
      </c>
      <c r="T128" s="147" t="s">
        <v>418</v>
      </c>
      <c r="U128" s="147">
        <v>2.0670000000000002</v>
      </c>
      <c r="V128" s="147">
        <f t="shared" si="6"/>
        <v>1.96</v>
      </c>
      <c r="W128" s="147"/>
      <c r="X128" s="147" t="s">
        <v>343</v>
      </c>
      <c r="Y128" s="145"/>
      <c r="Z128" s="145"/>
      <c r="AA128" s="145"/>
      <c r="AB128" s="145"/>
      <c r="AC128" s="145"/>
      <c r="AD128" s="145"/>
      <c r="AE128" s="145"/>
      <c r="AF128" s="145"/>
      <c r="AG128" s="145" t="s">
        <v>344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62">
        <v>41</v>
      </c>
      <c r="B129" s="163" t="s">
        <v>386</v>
      </c>
      <c r="C129" s="164" t="s">
        <v>387</v>
      </c>
      <c r="D129" s="165" t="s">
        <v>188</v>
      </c>
      <c r="E129" s="166">
        <v>2.8466399999999998</v>
      </c>
      <c r="F129" s="167"/>
      <c r="G129" s="168">
        <f t="shared" si="0"/>
        <v>0</v>
      </c>
      <c r="H129" s="148"/>
      <c r="I129" s="147">
        <f t="shared" si="1"/>
        <v>0</v>
      </c>
      <c r="J129" s="148"/>
      <c r="K129" s="147">
        <f t="shared" si="2"/>
        <v>0</v>
      </c>
      <c r="L129" s="147">
        <v>21</v>
      </c>
      <c r="M129" s="147">
        <f t="shared" si="3"/>
        <v>0</v>
      </c>
      <c r="N129" s="147">
        <v>0</v>
      </c>
      <c r="O129" s="147">
        <f t="shared" si="4"/>
        <v>0</v>
      </c>
      <c r="P129" s="147">
        <v>0</v>
      </c>
      <c r="Q129" s="147">
        <f t="shared" si="5"/>
        <v>0</v>
      </c>
      <c r="R129" s="147"/>
      <c r="S129" s="147" t="s">
        <v>142</v>
      </c>
      <c r="T129" s="147" t="s">
        <v>142</v>
      </c>
      <c r="U129" s="147">
        <v>1.8160000000000001</v>
      </c>
      <c r="V129" s="147">
        <f t="shared" si="6"/>
        <v>5.17</v>
      </c>
      <c r="W129" s="147"/>
      <c r="X129" s="147" t="s">
        <v>343</v>
      </c>
      <c r="Y129" s="145"/>
      <c r="Z129" s="145"/>
      <c r="AA129" s="145"/>
      <c r="AB129" s="145"/>
      <c r="AC129" s="145"/>
      <c r="AD129" s="145"/>
      <c r="AE129" s="145"/>
      <c r="AF129" s="145"/>
      <c r="AG129" s="145" t="s">
        <v>344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2">
        <v>42</v>
      </c>
      <c r="B130" s="163" t="s">
        <v>388</v>
      </c>
      <c r="C130" s="164" t="s">
        <v>389</v>
      </c>
      <c r="D130" s="165" t="s">
        <v>188</v>
      </c>
      <c r="E130" s="166">
        <v>0.94887999999999995</v>
      </c>
      <c r="F130" s="167"/>
      <c r="G130" s="168">
        <f t="shared" si="0"/>
        <v>0</v>
      </c>
      <c r="H130" s="148"/>
      <c r="I130" s="147">
        <f t="shared" si="1"/>
        <v>0</v>
      </c>
      <c r="J130" s="148"/>
      <c r="K130" s="147">
        <f t="shared" si="2"/>
        <v>0</v>
      </c>
      <c r="L130" s="147">
        <v>21</v>
      </c>
      <c r="M130" s="147">
        <f t="shared" si="3"/>
        <v>0</v>
      </c>
      <c r="N130" s="147">
        <v>0</v>
      </c>
      <c r="O130" s="147">
        <f t="shared" si="4"/>
        <v>0</v>
      </c>
      <c r="P130" s="147">
        <v>0</v>
      </c>
      <c r="Q130" s="147">
        <f t="shared" si="5"/>
        <v>0</v>
      </c>
      <c r="R130" s="147"/>
      <c r="S130" s="147" t="s">
        <v>142</v>
      </c>
      <c r="T130" s="147" t="s">
        <v>142</v>
      </c>
      <c r="U130" s="147">
        <v>2.8260000000000001</v>
      </c>
      <c r="V130" s="147">
        <f t="shared" si="6"/>
        <v>2.68</v>
      </c>
      <c r="W130" s="147"/>
      <c r="X130" s="147" t="s">
        <v>343</v>
      </c>
      <c r="Y130" s="145"/>
      <c r="Z130" s="145"/>
      <c r="AA130" s="145"/>
      <c r="AB130" s="145"/>
      <c r="AC130" s="145"/>
      <c r="AD130" s="145"/>
      <c r="AE130" s="145"/>
      <c r="AF130" s="145"/>
      <c r="AG130" s="145" t="s">
        <v>344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62">
        <v>43</v>
      </c>
      <c r="B131" s="163" t="s">
        <v>390</v>
      </c>
      <c r="C131" s="164" t="s">
        <v>391</v>
      </c>
      <c r="D131" s="165" t="s">
        <v>188</v>
      </c>
      <c r="E131" s="166">
        <v>4.7443999999999997</v>
      </c>
      <c r="F131" s="167"/>
      <c r="G131" s="168">
        <f t="shared" si="0"/>
        <v>0</v>
      </c>
      <c r="H131" s="148"/>
      <c r="I131" s="147">
        <f t="shared" si="1"/>
        <v>0</v>
      </c>
      <c r="J131" s="148"/>
      <c r="K131" s="147">
        <f t="shared" si="2"/>
        <v>0</v>
      </c>
      <c r="L131" s="147">
        <v>21</v>
      </c>
      <c r="M131" s="147">
        <f t="shared" si="3"/>
        <v>0</v>
      </c>
      <c r="N131" s="147">
        <v>0</v>
      </c>
      <c r="O131" s="147">
        <f t="shared" si="4"/>
        <v>0</v>
      </c>
      <c r="P131" s="147">
        <v>0</v>
      </c>
      <c r="Q131" s="147">
        <f t="shared" si="5"/>
        <v>0</v>
      </c>
      <c r="R131" s="147"/>
      <c r="S131" s="147" t="s">
        <v>142</v>
      </c>
      <c r="T131" s="147" t="s">
        <v>418</v>
      </c>
      <c r="U131" s="147">
        <v>0.21</v>
      </c>
      <c r="V131" s="147">
        <f t="shared" si="6"/>
        <v>1</v>
      </c>
      <c r="W131" s="147"/>
      <c r="X131" s="147" t="s">
        <v>343</v>
      </c>
      <c r="Y131" s="145"/>
      <c r="Z131" s="145"/>
      <c r="AA131" s="145"/>
      <c r="AB131" s="145"/>
      <c r="AC131" s="145"/>
      <c r="AD131" s="145"/>
      <c r="AE131" s="145"/>
      <c r="AF131" s="145"/>
      <c r="AG131" s="145" t="s">
        <v>344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62">
        <v>44</v>
      </c>
      <c r="B132" s="163" t="s">
        <v>392</v>
      </c>
      <c r="C132" s="164" t="s">
        <v>393</v>
      </c>
      <c r="D132" s="165" t="s">
        <v>188</v>
      </c>
      <c r="E132" s="166">
        <v>0.94887999999999995</v>
      </c>
      <c r="F132" s="167"/>
      <c r="G132" s="168">
        <f t="shared" si="0"/>
        <v>0</v>
      </c>
      <c r="H132" s="148"/>
      <c r="I132" s="147">
        <f t="shared" si="1"/>
        <v>0</v>
      </c>
      <c r="J132" s="148"/>
      <c r="K132" s="147">
        <f t="shared" si="2"/>
        <v>0</v>
      </c>
      <c r="L132" s="147">
        <v>21</v>
      </c>
      <c r="M132" s="147">
        <f t="shared" si="3"/>
        <v>0</v>
      </c>
      <c r="N132" s="147">
        <v>0</v>
      </c>
      <c r="O132" s="147">
        <f t="shared" si="4"/>
        <v>0</v>
      </c>
      <c r="P132" s="147">
        <v>0</v>
      </c>
      <c r="Q132" s="147">
        <f t="shared" si="5"/>
        <v>0</v>
      </c>
      <c r="R132" s="147"/>
      <c r="S132" s="147" t="s">
        <v>142</v>
      </c>
      <c r="T132" s="147" t="s">
        <v>142</v>
      </c>
      <c r="U132" s="147">
        <v>4.2000000000000003E-2</v>
      </c>
      <c r="V132" s="147">
        <f t="shared" si="6"/>
        <v>0.04</v>
      </c>
      <c r="W132" s="147"/>
      <c r="X132" s="147" t="s">
        <v>343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344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2">
        <v>45</v>
      </c>
      <c r="B133" s="163" t="s">
        <v>394</v>
      </c>
      <c r="C133" s="164" t="s">
        <v>395</v>
      </c>
      <c r="D133" s="165" t="s">
        <v>188</v>
      </c>
      <c r="E133" s="166">
        <v>9.4887999999999995</v>
      </c>
      <c r="F133" s="167"/>
      <c r="G133" s="168">
        <f t="shared" si="0"/>
        <v>0</v>
      </c>
      <c r="H133" s="148"/>
      <c r="I133" s="147">
        <f t="shared" si="1"/>
        <v>0</v>
      </c>
      <c r="J133" s="148"/>
      <c r="K133" s="147">
        <f t="shared" si="2"/>
        <v>0</v>
      </c>
      <c r="L133" s="147">
        <v>21</v>
      </c>
      <c r="M133" s="147">
        <f t="shared" si="3"/>
        <v>0</v>
      </c>
      <c r="N133" s="147">
        <v>0</v>
      </c>
      <c r="O133" s="147">
        <f t="shared" si="4"/>
        <v>0</v>
      </c>
      <c r="P133" s="147">
        <v>0</v>
      </c>
      <c r="Q133" s="147">
        <f t="shared" si="5"/>
        <v>0</v>
      </c>
      <c r="R133" s="147"/>
      <c r="S133" s="147" t="s">
        <v>142</v>
      </c>
      <c r="T133" s="147" t="s">
        <v>418</v>
      </c>
      <c r="U133" s="147">
        <v>0</v>
      </c>
      <c r="V133" s="147">
        <f t="shared" si="6"/>
        <v>0</v>
      </c>
      <c r="W133" s="147"/>
      <c r="X133" s="147" t="s">
        <v>343</v>
      </c>
      <c r="Y133" s="145"/>
      <c r="Z133" s="145"/>
      <c r="AA133" s="145"/>
      <c r="AB133" s="145"/>
      <c r="AC133" s="145"/>
      <c r="AD133" s="145"/>
      <c r="AE133" s="145"/>
      <c r="AF133" s="145"/>
      <c r="AG133" s="145" t="s">
        <v>344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62">
        <v>46</v>
      </c>
      <c r="B134" s="163" t="s">
        <v>530</v>
      </c>
      <c r="C134" s="164" t="s">
        <v>531</v>
      </c>
      <c r="D134" s="165" t="s">
        <v>188</v>
      </c>
      <c r="E134" s="166">
        <v>0.94887999999999995</v>
      </c>
      <c r="F134" s="167"/>
      <c r="G134" s="168">
        <f t="shared" si="0"/>
        <v>0</v>
      </c>
      <c r="H134" s="148"/>
      <c r="I134" s="147">
        <f t="shared" si="1"/>
        <v>0</v>
      </c>
      <c r="J134" s="148"/>
      <c r="K134" s="147">
        <f t="shared" si="2"/>
        <v>0</v>
      </c>
      <c r="L134" s="147">
        <v>21</v>
      </c>
      <c r="M134" s="147">
        <f t="shared" si="3"/>
        <v>0</v>
      </c>
      <c r="N134" s="147">
        <v>0</v>
      </c>
      <c r="O134" s="147">
        <f t="shared" si="4"/>
        <v>0</v>
      </c>
      <c r="P134" s="147">
        <v>0</v>
      </c>
      <c r="Q134" s="147">
        <f t="shared" si="5"/>
        <v>0</v>
      </c>
      <c r="R134" s="147"/>
      <c r="S134" s="147" t="s">
        <v>142</v>
      </c>
      <c r="T134" s="147" t="s">
        <v>418</v>
      </c>
      <c r="U134" s="147">
        <v>0</v>
      </c>
      <c r="V134" s="147">
        <f t="shared" si="6"/>
        <v>0</v>
      </c>
      <c r="W134" s="147"/>
      <c r="X134" s="147" t="s">
        <v>343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344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x14ac:dyDescent="0.2">
      <c r="A135" s="155" t="s">
        <v>121</v>
      </c>
      <c r="B135" s="156" t="s">
        <v>94</v>
      </c>
      <c r="C135" s="157" t="s">
        <v>29</v>
      </c>
      <c r="D135" s="158"/>
      <c r="E135" s="159"/>
      <c r="F135" s="160"/>
      <c r="G135" s="161">
        <f>SUMIF(AG136:AG137,"&lt;&gt;NOR",G136:G137)</f>
        <v>0</v>
      </c>
      <c r="H135" s="149"/>
      <c r="I135" s="149">
        <f>SUM(I136:I137)</f>
        <v>0</v>
      </c>
      <c r="J135" s="149"/>
      <c r="K135" s="149">
        <f>SUM(K136:K137)</f>
        <v>0</v>
      </c>
      <c r="L135" s="149"/>
      <c r="M135" s="149">
        <f>SUM(M136:M137)</f>
        <v>0</v>
      </c>
      <c r="N135" s="149"/>
      <c r="O135" s="149">
        <f>SUM(O136:O137)</f>
        <v>0</v>
      </c>
      <c r="P135" s="149"/>
      <c r="Q135" s="149">
        <f>SUM(Q136:Q137)</f>
        <v>0</v>
      </c>
      <c r="R135" s="149"/>
      <c r="S135" s="149"/>
      <c r="T135" s="149"/>
      <c r="U135" s="149"/>
      <c r="V135" s="149">
        <f>SUM(V136:V137)</f>
        <v>0</v>
      </c>
      <c r="W135" s="149"/>
      <c r="X135" s="149"/>
      <c r="AG135" t="s">
        <v>122</v>
      </c>
    </row>
    <row r="136" spans="1:60" outlineLevel="1" x14ac:dyDescent="0.2">
      <c r="A136" s="162">
        <v>47</v>
      </c>
      <c r="B136" s="163" t="s">
        <v>396</v>
      </c>
      <c r="C136" s="164" t="s">
        <v>397</v>
      </c>
      <c r="D136" s="165" t="s">
        <v>398</v>
      </c>
      <c r="E136" s="166">
        <v>1</v>
      </c>
      <c r="F136" s="167"/>
      <c r="G136" s="168">
        <f>ROUND(E136*F136,2)</f>
        <v>0</v>
      </c>
      <c r="H136" s="148"/>
      <c r="I136" s="147">
        <f>ROUND(E136*H136,2)</f>
        <v>0</v>
      </c>
      <c r="J136" s="148"/>
      <c r="K136" s="147">
        <f>ROUND(E136*J136,2)</f>
        <v>0</v>
      </c>
      <c r="L136" s="147">
        <v>21</v>
      </c>
      <c r="M136" s="147">
        <f>G136*(1+L136/100)</f>
        <v>0</v>
      </c>
      <c r="N136" s="147">
        <v>0</v>
      </c>
      <c r="O136" s="147">
        <f>ROUND(E136*N136,2)</f>
        <v>0</v>
      </c>
      <c r="P136" s="147">
        <v>0</v>
      </c>
      <c r="Q136" s="147">
        <f>ROUND(E136*P136,2)</f>
        <v>0</v>
      </c>
      <c r="R136" s="147"/>
      <c r="S136" s="147" t="s">
        <v>142</v>
      </c>
      <c r="T136" s="147" t="s">
        <v>127</v>
      </c>
      <c r="U136" s="147">
        <v>0</v>
      </c>
      <c r="V136" s="147">
        <f>ROUND(E136*U136,2)</f>
        <v>0</v>
      </c>
      <c r="W136" s="147"/>
      <c r="X136" s="147" t="s">
        <v>399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400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2">
        <v>48</v>
      </c>
      <c r="B137" s="163" t="s">
        <v>401</v>
      </c>
      <c r="C137" s="164" t="s">
        <v>402</v>
      </c>
      <c r="D137" s="165" t="s">
        <v>398</v>
      </c>
      <c r="E137" s="166">
        <v>1</v>
      </c>
      <c r="F137" s="167"/>
      <c r="G137" s="168">
        <f>ROUND(E137*F137,2)</f>
        <v>0</v>
      </c>
      <c r="H137" s="148"/>
      <c r="I137" s="147">
        <f>ROUND(E137*H137,2)</f>
        <v>0</v>
      </c>
      <c r="J137" s="148"/>
      <c r="K137" s="147">
        <f>ROUND(E137*J137,2)</f>
        <v>0</v>
      </c>
      <c r="L137" s="147">
        <v>21</v>
      </c>
      <c r="M137" s="147">
        <f>G137*(1+L137/100)</f>
        <v>0</v>
      </c>
      <c r="N137" s="147">
        <v>0</v>
      </c>
      <c r="O137" s="147">
        <f>ROUND(E137*N137,2)</f>
        <v>0</v>
      </c>
      <c r="P137" s="147">
        <v>0</v>
      </c>
      <c r="Q137" s="147">
        <f>ROUND(E137*P137,2)</f>
        <v>0</v>
      </c>
      <c r="R137" s="147"/>
      <c r="S137" s="147" t="s">
        <v>142</v>
      </c>
      <c r="T137" s="147" t="s">
        <v>127</v>
      </c>
      <c r="U137" s="147">
        <v>0</v>
      </c>
      <c r="V137" s="147">
        <f>ROUND(E137*U137,2)</f>
        <v>0</v>
      </c>
      <c r="W137" s="147"/>
      <c r="X137" s="147" t="s">
        <v>399</v>
      </c>
      <c r="Y137" s="145"/>
      <c r="Z137" s="145"/>
      <c r="AA137" s="145"/>
      <c r="AB137" s="145"/>
      <c r="AC137" s="145"/>
      <c r="AD137" s="145"/>
      <c r="AE137" s="145"/>
      <c r="AF137" s="145"/>
      <c r="AG137" s="145" t="s">
        <v>403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x14ac:dyDescent="0.2">
      <c r="A138" s="155" t="s">
        <v>121</v>
      </c>
      <c r="B138" s="156" t="s">
        <v>95</v>
      </c>
      <c r="C138" s="157" t="s">
        <v>30</v>
      </c>
      <c r="D138" s="158"/>
      <c r="E138" s="159"/>
      <c r="F138" s="160"/>
      <c r="G138" s="161">
        <f>SUMIF(AG139:AG141,"&lt;&gt;NOR",G139:G141)</f>
        <v>0</v>
      </c>
      <c r="H138" s="149"/>
      <c r="I138" s="149">
        <f>SUM(I139:I141)</f>
        <v>0</v>
      </c>
      <c r="J138" s="149"/>
      <c r="K138" s="149">
        <f>SUM(K139:K141)</f>
        <v>0</v>
      </c>
      <c r="L138" s="149"/>
      <c r="M138" s="149">
        <f>SUM(M139:M141)</f>
        <v>0</v>
      </c>
      <c r="N138" s="149"/>
      <c r="O138" s="149">
        <f>SUM(O139:O141)</f>
        <v>0</v>
      </c>
      <c r="P138" s="149"/>
      <c r="Q138" s="149">
        <f>SUM(Q139:Q141)</f>
        <v>0</v>
      </c>
      <c r="R138" s="149"/>
      <c r="S138" s="149"/>
      <c r="T138" s="149"/>
      <c r="U138" s="149"/>
      <c r="V138" s="149">
        <f>SUM(V139:V141)</f>
        <v>0</v>
      </c>
      <c r="W138" s="149"/>
      <c r="X138" s="149"/>
      <c r="AG138" t="s">
        <v>122</v>
      </c>
    </row>
    <row r="139" spans="1:60" outlineLevel="1" x14ac:dyDescent="0.2">
      <c r="A139" s="162">
        <v>49</v>
      </c>
      <c r="B139" s="163" t="s">
        <v>407</v>
      </c>
      <c r="C139" s="164" t="s">
        <v>408</v>
      </c>
      <c r="D139" s="165" t="s">
        <v>398</v>
      </c>
      <c r="E139" s="166">
        <v>1</v>
      </c>
      <c r="F139" s="167"/>
      <c r="G139" s="168">
        <f>ROUND(E139*F139,2)</f>
        <v>0</v>
      </c>
      <c r="H139" s="148"/>
      <c r="I139" s="147">
        <f>ROUND(E139*H139,2)</f>
        <v>0</v>
      </c>
      <c r="J139" s="148"/>
      <c r="K139" s="147">
        <f>ROUND(E139*J139,2)</f>
        <v>0</v>
      </c>
      <c r="L139" s="147">
        <v>21</v>
      </c>
      <c r="M139" s="147">
        <f>G139*(1+L139/100)</f>
        <v>0</v>
      </c>
      <c r="N139" s="147">
        <v>0</v>
      </c>
      <c r="O139" s="147">
        <f>ROUND(E139*N139,2)</f>
        <v>0</v>
      </c>
      <c r="P139" s="147">
        <v>0</v>
      </c>
      <c r="Q139" s="147">
        <f>ROUND(E139*P139,2)</f>
        <v>0</v>
      </c>
      <c r="R139" s="147"/>
      <c r="S139" s="147" t="s">
        <v>142</v>
      </c>
      <c r="T139" s="147" t="s">
        <v>127</v>
      </c>
      <c r="U139" s="147">
        <v>0</v>
      </c>
      <c r="V139" s="147">
        <f>ROUND(E139*U139,2)</f>
        <v>0</v>
      </c>
      <c r="W139" s="147"/>
      <c r="X139" s="147" t="s">
        <v>399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400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2">
        <v>50</v>
      </c>
      <c r="B140" s="163" t="s">
        <v>409</v>
      </c>
      <c r="C140" s="164" t="s">
        <v>410</v>
      </c>
      <c r="D140" s="165" t="s">
        <v>398</v>
      </c>
      <c r="E140" s="166">
        <v>1</v>
      </c>
      <c r="F140" s="167"/>
      <c r="G140" s="168">
        <f>ROUND(E140*F140,2)</f>
        <v>0</v>
      </c>
      <c r="H140" s="148"/>
      <c r="I140" s="147">
        <f>ROUND(E140*H140,2)</f>
        <v>0</v>
      </c>
      <c r="J140" s="148"/>
      <c r="K140" s="147">
        <f>ROUND(E140*J140,2)</f>
        <v>0</v>
      </c>
      <c r="L140" s="147">
        <v>21</v>
      </c>
      <c r="M140" s="147">
        <f>G140*(1+L140/100)</f>
        <v>0</v>
      </c>
      <c r="N140" s="147">
        <v>0</v>
      </c>
      <c r="O140" s="147">
        <f>ROUND(E140*N140,2)</f>
        <v>0</v>
      </c>
      <c r="P140" s="147">
        <v>0</v>
      </c>
      <c r="Q140" s="147">
        <f>ROUND(E140*P140,2)</f>
        <v>0</v>
      </c>
      <c r="R140" s="147"/>
      <c r="S140" s="147" t="s">
        <v>142</v>
      </c>
      <c r="T140" s="147" t="s">
        <v>127</v>
      </c>
      <c r="U140" s="147">
        <v>0</v>
      </c>
      <c r="V140" s="147">
        <f>ROUND(E140*U140,2)</f>
        <v>0</v>
      </c>
      <c r="W140" s="147"/>
      <c r="X140" s="147" t="s">
        <v>399</v>
      </c>
      <c r="Y140" s="145"/>
      <c r="Z140" s="145"/>
      <c r="AA140" s="145"/>
      <c r="AB140" s="145"/>
      <c r="AC140" s="145"/>
      <c r="AD140" s="145"/>
      <c r="AE140" s="145"/>
      <c r="AF140" s="145"/>
      <c r="AG140" s="145" t="s">
        <v>400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ht="22.5" outlineLevel="1" x14ac:dyDescent="0.2">
      <c r="A141" s="162">
        <v>51</v>
      </c>
      <c r="B141" s="163" t="s">
        <v>411</v>
      </c>
      <c r="C141" s="164" t="s">
        <v>412</v>
      </c>
      <c r="D141" s="165" t="s">
        <v>398</v>
      </c>
      <c r="E141" s="166">
        <v>1</v>
      </c>
      <c r="F141" s="167"/>
      <c r="G141" s="168">
        <f>ROUND(E141*F141,2)</f>
        <v>0</v>
      </c>
      <c r="H141" s="148"/>
      <c r="I141" s="147">
        <f>ROUND(E141*H141,2)</f>
        <v>0</v>
      </c>
      <c r="J141" s="148"/>
      <c r="K141" s="147">
        <f>ROUND(E141*J141,2)</f>
        <v>0</v>
      </c>
      <c r="L141" s="147">
        <v>21</v>
      </c>
      <c r="M141" s="147">
        <f>G141*(1+L141/100)</f>
        <v>0</v>
      </c>
      <c r="N141" s="147">
        <v>0</v>
      </c>
      <c r="O141" s="147">
        <f>ROUND(E141*N141,2)</f>
        <v>0</v>
      </c>
      <c r="P141" s="147">
        <v>0</v>
      </c>
      <c r="Q141" s="147">
        <f>ROUND(E141*P141,2)</f>
        <v>0</v>
      </c>
      <c r="R141" s="147"/>
      <c r="S141" s="147" t="s">
        <v>142</v>
      </c>
      <c r="T141" s="147" t="s">
        <v>127</v>
      </c>
      <c r="U141" s="147">
        <v>0</v>
      </c>
      <c r="V141" s="147">
        <f>ROUND(E141*U141,2)</f>
        <v>0</v>
      </c>
      <c r="W141" s="147"/>
      <c r="X141" s="147" t="s">
        <v>399</v>
      </c>
      <c r="Y141" s="145"/>
      <c r="Z141" s="145"/>
      <c r="AA141" s="145"/>
      <c r="AB141" s="145"/>
      <c r="AC141" s="145"/>
      <c r="AD141" s="145"/>
      <c r="AE141" s="145"/>
      <c r="AF141" s="145"/>
      <c r="AG141" s="145" t="s">
        <v>406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x14ac:dyDescent="0.2">
      <c r="A142" s="152"/>
      <c r="B142" s="153"/>
      <c r="C142" s="176"/>
      <c r="D142" s="154"/>
      <c r="E142" s="177"/>
      <c r="F142" s="177"/>
      <c r="G142" s="17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AE142">
        <v>15</v>
      </c>
      <c r="AF142">
        <v>21</v>
      </c>
    </row>
    <row r="143" spans="1:60" x14ac:dyDescent="0.2">
      <c r="A143" s="179"/>
      <c r="B143" s="180" t="s">
        <v>31</v>
      </c>
      <c r="C143" s="181"/>
      <c r="D143" s="182"/>
      <c r="E143" s="183"/>
      <c r="F143" s="183"/>
      <c r="G143" s="184">
        <f>G8+G27+G49+G57+G68+G73+G76+G100+G102+G104+G113+G126+G135+G138</f>
        <v>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AE143">
        <f>SUMIF(L7:L141,AE142,G7:G141)</f>
        <v>0</v>
      </c>
      <c r="AF143">
        <f>SUMIF(L7:L141,AF142,G7:G141)</f>
        <v>0</v>
      </c>
      <c r="AG143" t="s">
        <v>130</v>
      </c>
    </row>
    <row r="144" spans="1:60" x14ac:dyDescent="0.2">
      <c r="A144" s="5"/>
      <c r="B144" s="6"/>
      <c r="C144" s="150"/>
      <c r="D144" s="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96</v>
      </c>
    </row>
    <row r="2" spans="1:60" ht="24.95" customHeight="1" x14ac:dyDescent="0.2">
      <c r="A2" s="140" t="s">
        <v>8</v>
      </c>
      <c r="B2" s="75" t="s">
        <v>43</v>
      </c>
      <c r="C2" s="284" t="s">
        <v>44</v>
      </c>
      <c r="D2" s="285"/>
      <c r="E2" s="285"/>
      <c r="F2" s="285"/>
      <c r="G2" s="286"/>
      <c r="AG2" t="s">
        <v>97</v>
      </c>
    </row>
    <row r="3" spans="1:60" ht="24.95" customHeight="1" x14ac:dyDescent="0.2">
      <c r="A3" s="140" t="s">
        <v>9</v>
      </c>
      <c r="B3" s="75" t="s">
        <v>46</v>
      </c>
      <c r="C3" s="284" t="s">
        <v>46</v>
      </c>
      <c r="D3" s="285"/>
      <c r="E3" s="285"/>
      <c r="F3" s="285"/>
      <c r="G3" s="286"/>
      <c r="AC3" s="87" t="s">
        <v>97</v>
      </c>
      <c r="AG3" t="s">
        <v>98</v>
      </c>
    </row>
    <row r="4" spans="1:60" ht="24.95" customHeight="1" x14ac:dyDescent="0.2">
      <c r="A4" s="141" t="s">
        <v>10</v>
      </c>
      <c r="B4" s="142" t="s">
        <v>12</v>
      </c>
      <c r="C4" s="287" t="s">
        <v>679</v>
      </c>
      <c r="D4" s="288"/>
      <c r="E4" s="288"/>
      <c r="F4" s="288"/>
      <c r="G4" s="289"/>
      <c r="AG4" t="s">
        <v>99</v>
      </c>
    </row>
    <row r="5" spans="1:60" x14ac:dyDescent="0.2">
      <c r="D5" s="139"/>
    </row>
    <row r="6" spans="1:60" ht="38.25" x14ac:dyDescent="0.2">
      <c r="A6" s="185" t="s">
        <v>100</v>
      </c>
      <c r="B6" s="186" t="s">
        <v>101</v>
      </c>
      <c r="C6" s="186" t="s">
        <v>102</v>
      </c>
      <c r="D6" s="187" t="s">
        <v>103</v>
      </c>
      <c r="E6" s="188" t="s">
        <v>104</v>
      </c>
      <c r="F6" s="188" t="s">
        <v>105</v>
      </c>
      <c r="G6" s="189" t="s">
        <v>31</v>
      </c>
      <c r="H6" s="143" t="s">
        <v>32</v>
      </c>
      <c r="I6" s="144" t="s">
        <v>106</v>
      </c>
      <c r="J6" s="144" t="s">
        <v>33</v>
      </c>
      <c r="K6" s="144" t="s">
        <v>107</v>
      </c>
      <c r="L6" s="144" t="s">
        <v>108</v>
      </c>
      <c r="M6" s="144" t="s">
        <v>109</v>
      </c>
      <c r="N6" s="144" t="s">
        <v>110</v>
      </c>
      <c r="O6" s="144" t="s">
        <v>111</v>
      </c>
      <c r="P6" s="144" t="s">
        <v>112</v>
      </c>
      <c r="Q6" s="144" t="s">
        <v>113</v>
      </c>
      <c r="R6" s="144" t="s">
        <v>114</v>
      </c>
      <c r="S6" s="144" t="s">
        <v>115</v>
      </c>
      <c r="T6" s="144" t="s">
        <v>116</v>
      </c>
      <c r="U6" s="144" t="s">
        <v>117</v>
      </c>
      <c r="V6" s="144" t="s">
        <v>118</v>
      </c>
      <c r="W6" s="144" t="s">
        <v>119</v>
      </c>
      <c r="X6" s="144" t="s">
        <v>120</v>
      </c>
    </row>
    <row r="7" spans="1:60" hidden="1" x14ac:dyDescent="0.2">
      <c r="A7" s="152"/>
      <c r="B7" s="153"/>
      <c r="C7" s="153"/>
      <c r="D7" s="154"/>
      <c r="E7" s="190"/>
      <c r="F7" s="191"/>
      <c r="G7" s="192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121</v>
      </c>
      <c r="B8" s="156" t="s">
        <v>53</v>
      </c>
      <c r="C8" s="157" t="s">
        <v>54</v>
      </c>
      <c r="D8" s="158"/>
      <c r="E8" s="159"/>
      <c r="F8" s="160"/>
      <c r="G8" s="161">
        <f>SUMIF(AG9:AG25,"&lt;&gt;NOR",G9:G25)</f>
        <v>0</v>
      </c>
      <c r="H8" s="149"/>
      <c r="I8" s="149">
        <f>SUM(I9:I25)</f>
        <v>0</v>
      </c>
      <c r="J8" s="149"/>
      <c r="K8" s="149">
        <f>SUM(K9:K25)</f>
        <v>0</v>
      </c>
      <c r="L8" s="149"/>
      <c r="M8" s="149">
        <f>SUM(M9:M25)</f>
        <v>0</v>
      </c>
      <c r="N8" s="149"/>
      <c r="O8" s="149">
        <f>SUM(O9:O25)</f>
        <v>1.4</v>
      </c>
      <c r="P8" s="149"/>
      <c r="Q8" s="149">
        <f>SUM(Q9:Q25)</f>
        <v>0</v>
      </c>
      <c r="R8" s="149"/>
      <c r="S8" s="149"/>
      <c r="T8" s="149"/>
      <c r="U8" s="149"/>
      <c r="V8" s="149">
        <f>SUM(V9:V25)</f>
        <v>102.92</v>
      </c>
      <c r="W8" s="149"/>
      <c r="X8" s="149"/>
      <c r="AG8" t="s">
        <v>122</v>
      </c>
    </row>
    <row r="9" spans="1:60" outlineLevel="1" x14ac:dyDescent="0.2">
      <c r="A9" s="162">
        <v>1</v>
      </c>
      <c r="B9" s="163" t="s">
        <v>413</v>
      </c>
      <c r="C9" s="164" t="s">
        <v>414</v>
      </c>
      <c r="D9" s="165" t="s">
        <v>141</v>
      </c>
      <c r="E9" s="166">
        <v>74.42</v>
      </c>
      <c r="F9" s="167"/>
      <c r="G9" s="168">
        <f>ROUND(E9*F9,2)</f>
        <v>0</v>
      </c>
      <c r="H9" s="148"/>
      <c r="I9" s="147">
        <f>ROUND(E9*H9,2)</f>
        <v>0</v>
      </c>
      <c r="J9" s="148"/>
      <c r="K9" s="147">
        <f>ROUND(E9*J9,2)</f>
        <v>0</v>
      </c>
      <c r="L9" s="147">
        <v>21</v>
      </c>
      <c r="M9" s="147">
        <f>G9*(1+L9/100)</f>
        <v>0</v>
      </c>
      <c r="N9" s="147">
        <v>0</v>
      </c>
      <c r="O9" s="147">
        <f>ROUND(E9*N9,2)</f>
        <v>0</v>
      </c>
      <c r="P9" s="147">
        <v>0</v>
      </c>
      <c r="Q9" s="147">
        <f>ROUND(E9*P9,2)</f>
        <v>0</v>
      </c>
      <c r="R9" s="147"/>
      <c r="S9" s="147" t="s">
        <v>142</v>
      </c>
      <c r="T9" s="147" t="s">
        <v>142</v>
      </c>
      <c r="U9" s="147">
        <v>0.32</v>
      </c>
      <c r="V9" s="147">
        <f>ROUND(E9*U9,2)</f>
        <v>23.81</v>
      </c>
      <c r="W9" s="147"/>
      <c r="X9" s="147" t="s">
        <v>128</v>
      </c>
      <c r="Y9" s="145"/>
      <c r="Z9" s="145"/>
      <c r="AA9" s="145"/>
      <c r="AB9" s="145"/>
      <c r="AC9" s="145"/>
      <c r="AD9" s="145"/>
      <c r="AE9" s="145"/>
      <c r="AF9" s="145"/>
      <c r="AG9" s="145" t="s">
        <v>129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62"/>
      <c r="B10" s="163"/>
      <c r="C10" s="169" t="s">
        <v>532</v>
      </c>
      <c r="D10" s="170"/>
      <c r="E10" s="171">
        <v>74.42</v>
      </c>
      <c r="F10" s="172"/>
      <c r="G10" s="168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5"/>
      <c r="Z10" s="145"/>
      <c r="AA10" s="145"/>
      <c r="AB10" s="145"/>
      <c r="AC10" s="145"/>
      <c r="AD10" s="145"/>
      <c r="AE10" s="145"/>
      <c r="AF10" s="145"/>
      <c r="AG10" s="145" t="s">
        <v>144</v>
      </c>
      <c r="AH10" s="145">
        <v>5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2.5" outlineLevel="1" x14ac:dyDescent="0.2">
      <c r="A11" s="162">
        <v>2</v>
      </c>
      <c r="B11" s="163" t="s">
        <v>416</v>
      </c>
      <c r="C11" s="164" t="s">
        <v>417</v>
      </c>
      <c r="D11" s="165" t="s">
        <v>141</v>
      </c>
      <c r="E11" s="166">
        <v>74.42</v>
      </c>
      <c r="F11" s="167"/>
      <c r="G11" s="168">
        <f>ROUND(E11*F11,2)</f>
        <v>0</v>
      </c>
      <c r="H11" s="148"/>
      <c r="I11" s="147">
        <f>ROUND(E11*H11,2)</f>
        <v>0</v>
      </c>
      <c r="J11" s="148"/>
      <c r="K11" s="147">
        <f>ROUND(E11*J11,2)</f>
        <v>0</v>
      </c>
      <c r="L11" s="147">
        <v>21</v>
      </c>
      <c r="M11" s="147">
        <f>G11*(1+L11/100)</f>
        <v>0</v>
      </c>
      <c r="N11" s="147">
        <v>1.5350000000000001E-2</v>
      </c>
      <c r="O11" s="147">
        <f>ROUND(E11*N11,2)</f>
        <v>1.1399999999999999</v>
      </c>
      <c r="P11" s="147">
        <v>0</v>
      </c>
      <c r="Q11" s="147">
        <f>ROUND(E11*P11,2)</f>
        <v>0</v>
      </c>
      <c r="R11" s="147"/>
      <c r="S11" s="147" t="s">
        <v>142</v>
      </c>
      <c r="T11" s="147" t="s">
        <v>418</v>
      </c>
      <c r="U11" s="147">
        <v>1.0629999999999999</v>
      </c>
      <c r="V11" s="147">
        <f>ROUND(E11*U11,2)</f>
        <v>79.11</v>
      </c>
      <c r="W11" s="147"/>
      <c r="X11" s="147" t="s">
        <v>128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129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62"/>
      <c r="B12" s="163"/>
      <c r="C12" s="169" t="s">
        <v>533</v>
      </c>
      <c r="D12" s="170"/>
      <c r="E12" s="171">
        <v>13.56</v>
      </c>
      <c r="F12" s="172"/>
      <c r="G12" s="168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5"/>
      <c r="Z12" s="145"/>
      <c r="AA12" s="145"/>
      <c r="AB12" s="145"/>
      <c r="AC12" s="145"/>
      <c r="AD12" s="145"/>
      <c r="AE12" s="145"/>
      <c r="AF12" s="145"/>
      <c r="AG12" s="145" t="s">
        <v>144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2"/>
      <c r="B13" s="163"/>
      <c r="C13" s="169" t="s">
        <v>534</v>
      </c>
      <c r="D13" s="170"/>
      <c r="E13" s="171">
        <v>33.36</v>
      </c>
      <c r="F13" s="172"/>
      <c r="G13" s="168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5"/>
      <c r="Z13" s="145"/>
      <c r="AA13" s="145"/>
      <c r="AB13" s="145"/>
      <c r="AC13" s="145"/>
      <c r="AD13" s="145"/>
      <c r="AE13" s="145"/>
      <c r="AF13" s="145"/>
      <c r="AG13" s="145" t="s">
        <v>144</v>
      </c>
      <c r="AH13" s="145">
        <v>0</v>
      </c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62"/>
      <c r="B14" s="163"/>
      <c r="C14" s="169" t="s">
        <v>535</v>
      </c>
      <c r="D14" s="170"/>
      <c r="E14" s="171">
        <v>15</v>
      </c>
      <c r="F14" s="172"/>
      <c r="G14" s="168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5"/>
      <c r="Z14" s="145"/>
      <c r="AA14" s="145"/>
      <c r="AB14" s="145"/>
      <c r="AC14" s="145"/>
      <c r="AD14" s="145"/>
      <c r="AE14" s="145"/>
      <c r="AF14" s="145"/>
      <c r="AG14" s="145" t="s">
        <v>144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2"/>
      <c r="B15" s="163"/>
      <c r="C15" s="169" t="s">
        <v>536</v>
      </c>
      <c r="D15" s="170"/>
      <c r="E15" s="171">
        <v>8.1</v>
      </c>
      <c r="F15" s="172"/>
      <c r="G15" s="168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5"/>
      <c r="Z15" s="145"/>
      <c r="AA15" s="145"/>
      <c r="AB15" s="145"/>
      <c r="AC15" s="145"/>
      <c r="AD15" s="145"/>
      <c r="AE15" s="145"/>
      <c r="AF15" s="145"/>
      <c r="AG15" s="145" t="s">
        <v>144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2"/>
      <c r="B16" s="163"/>
      <c r="C16" s="169" t="s">
        <v>537</v>
      </c>
      <c r="D16" s="170"/>
      <c r="E16" s="171">
        <v>4.4000000000000004</v>
      </c>
      <c r="F16" s="172"/>
      <c r="G16" s="168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5"/>
      <c r="Z16" s="145"/>
      <c r="AA16" s="145"/>
      <c r="AB16" s="145"/>
      <c r="AC16" s="145"/>
      <c r="AD16" s="145"/>
      <c r="AE16" s="145"/>
      <c r="AF16" s="145"/>
      <c r="AG16" s="145" t="s">
        <v>144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2">
        <v>3</v>
      </c>
      <c r="B17" s="163" t="s">
        <v>424</v>
      </c>
      <c r="C17" s="164" t="s">
        <v>425</v>
      </c>
      <c r="D17" s="165" t="s">
        <v>141</v>
      </c>
      <c r="E17" s="166">
        <v>74.42</v>
      </c>
      <c r="F17" s="167"/>
      <c r="G17" s="168">
        <f>ROUND(E17*F17,2)</f>
        <v>0</v>
      </c>
      <c r="H17" s="148"/>
      <c r="I17" s="147">
        <f>ROUND(E17*H17,2)</f>
        <v>0</v>
      </c>
      <c r="J17" s="148"/>
      <c r="K17" s="147">
        <f>ROUND(E17*J17,2)</f>
        <v>0</v>
      </c>
      <c r="L17" s="147">
        <v>21</v>
      </c>
      <c r="M17" s="147">
        <f>G17*(1+L17/100)</f>
        <v>0</v>
      </c>
      <c r="N17" s="147">
        <v>3.0000000000000001E-3</v>
      </c>
      <c r="O17" s="147">
        <f>ROUND(E17*N17,2)</f>
        <v>0.22</v>
      </c>
      <c r="P17" s="147">
        <v>0</v>
      </c>
      <c r="Q17" s="147">
        <f>ROUND(E17*P17,2)</f>
        <v>0</v>
      </c>
      <c r="R17" s="147"/>
      <c r="S17" s="147" t="s">
        <v>126</v>
      </c>
      <c r="T17" s="147" t="s">
        <v>142</v>
      </c>
      <c r="U17" s="147">
        <v>0</v>
      </c>
      <c r="V17" s="147">
        <f>ROUND(E17*U17,2)</f>
        <v>0</v>
      </c>
      <c r="W17" s="147"/>
      <c r="X17" s="147" t="s">
        <v>128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129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2"/>
      <c r="B18" s="163"/>
      <c r="C18" s="169" t="s">
        <v>532</v>
      </c>
      <c r="D18" s="170"/>
      <c r="E18" s="171">
        <v>74.42</v>
      </c>
      <c r="F18" s="172"/>
      <c r="G18" s="168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5"/>
      <c r="Z18" s="145"/>
      <c r="AA18" s="145"/>
      <c r="AB18" s="145"/>
      <c r="AC18" s="145"/>
      <c r="AD18" s="145"/>
      <c r="AE18" s="145"/>
      <c r="AF18" s="145"/>
      <c r="AG18" s="145" t="s">
        <v>144</v>
      </c>
      <c r="AH18" s="145">
        <v>5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2">
        <v>4</v>
      </c>
      <c r="B19" s="163" t="s">
        <v>426</v>
      </c>
      <c r="C19" s="164" t="s">
        <v>427</v>
      </c>
      <c r="D19" s="165" t="s">
        <v>212</v>
      </c>
      <c r="E19" s="166">
        <v>135</v>
      </c>
      <c r="F19" s="167"/>
      <c r="G19" s="168">
        <f>ROUND(E19*F19,2)</f>
        <v>0</v>
      </c>
      <c r="H19" s="148"/>
      <c r="I19" s="147">
        <f>ROUND(E19*H19,2)</f>
        <v>0</v>
      </c>
      <c r="J19" s="148"/>
      <c r="K19" s="147">
        <f>ROUND(E19*J19,2)</f>
        <v>0</v>
      </c>
      <c r="L19" s="147">
        <v>21</v>
      </c>
      <c r="M19" s="147">
        <f>G19*(1+L19/100)</f>
        <v>0</v>
      </c>
      <c r="N19" s="147">
        <v>3.3E-4</v>
      </c>
      <c r="O19" s="147">
        <f>ROUND(E19*N19,2)</f>
        <v>0.04</v>
      </c>
      <c r="P19" s="147">
        <v>0</v>
      </c>
      <c r="Q19" s="147">
        <f>ROUND(E19*P19,2)</f>
        <v>0</v>
      </c>
      <c r="R19" s="147"/>
      <c r="S19" s="147" t="s">
        <v>126</v>
      </c>
      <c r="T19" s="147" t="s">
        <v>418</v>
      </c>
      <c r="U19" s="147">
        <v>0</v>
      </c>
      <c r="V19" s="147">
        <f>ROUND(E19*U19,2)</f>
        <v>0</v>
      </c>
      <c r="W19" s="147"/>
      <c r="X19" s="147" t="s">
        <v>180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181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62"/>
      <c r="B20" s="163"/>
      <c r="C20" s="169" t="s">
        <v>538</v>
      </c>
      <c r="D20" s="170"/>
      <c r="E20" s="171">
        <v>11.3</v>
      </c>
      <c r="F20" s="172"/>
      <c r="G20" s="168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5"/>
      <c r="Z20" s="145"/>
      <c r="AA20" s="145"/>
      <c r="AB20" s="145"/>
      <c r="AC20" s="145"/>
      <c r="AD20" s="145"/>
      <c r="AE20" s="145"/>
      <c r="AF20" s="145"/>
      <c r="AG20" s="145" t="s">
        <v>144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2"/>
      <c r="B21" s="163"/>
      <c r="C21" s="169" t="s">
        <v>539</v>
      </c>
      <c r="D21" s="170"/>
      <c r="E21" s="171">
        <v>27.8</v>
      </c>
      <c r="F21" s="172"/>
      <c r="G21" s="168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5"/>
      <c r="Z21" s="145"/>
      <c r="AA21" s="145"/>
      <c r="AB21" s="145"/>
      <c r="AC21" s="145"/>
      <c r="AD21" s="145"/>
      <c r="AE21" s="145"/>
      <c r="AF21" s="145"/>
      <c r="AG21" s="145" t="s">
        <v>144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2"/>
      <c r="B22" s="163"/>
      <c r="C22" s="169" t="s">
        <v>540</v>
      </c>
      <c r="D22" s="170"/>
      <c r="E22" s="171">
        <v>24</v>
      </c>
      <c r="F22" s="172"/>
      <c r="G22" s="168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5"/>
      <c r="Z22" s="145"/>
      <c r="AA22" s="145"/>
      <c r="AB22" s="145"/>
      <c r="AC22" s="145"/>
      <c r="AD22" s="145"/>
      <c r="AE22" s="145"/>
      <c r="AF22" s="145"/>
      <c r="AG22" s="145" t="s">
        <v>144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62"/>
      <c r="B23" s="163"/>
      <c r="C23" s="169" t="s">
        <v>541</v>
      </c>
      <c r="D23" s="170"/>
      <c r="E23" s="171">
        <v>4.4000000000000004</v>
      </c>
      <c r="F23" s="172"/>
      <c r="G23" s="168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5"/>
      <c r="Z23" s="145"/>
      <c r="AA23" s="145"/>
      <c r="AB23" s="145"/>
      <c r="AC23" s="145"/>
      <c r="AD23" s="145"/>
      <c r="AE23" s="145"/>
      <c r="AF23" s="145"/>
      <c r="AG23" s="145" t="s">
        <v>144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2"/>
      <c r="B24" s="163"/>
      <c r="C24" s="173" t="s">
        <v>365</v>
      </c>
      <c r="D24" s="174"/>
      <c r="E24" s="175">
        <v>67.5</v>
      </c>
      <c r="F24" s="172"/>
      <c r="G24" s="168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5"/>
      <c r="Z24" s="145"/>
      <c r="AA24" s="145"/>
      <c r="AB24" s="145"/>
      <c r="AC24" s="145"/>
      <c r="AD24" s="145"/>
      <c r="AE24" s="145"/>
      <c r="AF24" s="145"/>
      <c r="AG24" s="145" t="s">
        <v>144</v>
      </c>
      <c r="AH24" s="145">
        <v>4</v>
      </c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62"/>
      <c r="B25" s="163"/>
      <c r="C25" s="173" t="s">
        <v>433</v>
      </c>
      <c r="D25" s="174"/>
      <c r="E25" s="175"/>
      <c r="F25" s="172"/>
      <c r="G25" s="168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5"/>
      <c r="Z25" s="145"/>
      <c r="AA25" s="145"/>
      <c r="AB25" s="145"/>
      <c r="AC25" s="145"/>
      <c r="AD25" s="145"/>
      <c r="AE25" s="145"/>
      <c r="AF25" s="145"/>
      <c r="AG25" s="145" t="s">
        <v>144</v>
      </c>
      <c r="AH25" s="145">
        <v>4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55" t="s">
        <v>121</v>
      </c>
      <c r="B26" s="156" t="s">
        <v>55</v>
      </c>
      <c r="C26" s="157" t="s">
        <v>56</v>
      </c>
      <c r="D26" s="158"/>
      <c r="E26" s="159"/>
      <c r="F26" s="160"/>
      <c r="G26" s="161">
        <f>SUMIF(AG27:AG45,"&lt;&gt;NOR",G27:G45)</f>
        <v>0</v>
      </c>
      <c r="H26" s="149"/>
      <c r="I26" s="149">
        <f>SUM(I27:I45)</f>
        <v>0</v>
      </c>
      <c r="J26" s="149"/>
      <c r="K26" s="149">
        <f>SUM(K27:K45)</f>
        <v>0</v>
      </c>
      <c r="L26" s="149"/>
      <c r="M26" s="149">
        <f>SUM(M27:M45)</f>
        <v>0</v>
      </c>
      <c r="N26" s="149"/>
      <c r="O26" s="149">
        <f>SUM(O27:O45)</f>
        <v>2.5099999999999998</v>
      </c>
      <c r="P26" s="149"/>
      <c r="Q26" s="149">
        <f>SUM(Q27:Q45)</f>
        <v>0</v>
      </c>
      <c r="R26" s="149"/>
      <c r="S26" s="149"/>
      <c r="T26" s="149"/>
      <c r="U26" s="149"/>
      <c r="V26" s="149">
        <f>SUM(V27:V45)</f>
        <v>65.84</v>
      </c>
      <c r="W26" s="149"/>
      <c r="X26" s="149"/>
      <c r="AG26" t="s">
        <v>122</v>
      </c>
    </row>
    <row r="27" spans="1:60" outlineLevel="1" x14ac:dyDescent="0.2">
      <c r="A27" s="162">
        <v>5</v>
      </c>
      <c r="B27" s="163" t="s">
        <v>434</v>
      </c>
      <c r="C27" s="164" t="s">
        <v>435</v>
      </c>
      <c r="D27" s="165" t="s">
        <v>245</v>
      </c>
      <c r="E27" s="166">
        <v>127.15</v>
      </c>
      <c r="F27" s="167"/>
      <c r="G27" s="168">
        <f>ROUND(E27*F27,2)</f>
        <v>0</v>
      </c>
      <c r="H27" s="148"/>
      <c r="I27" s="147">
        <f>ROUND(E27*H27,2)</f>
        <v>0</v>
      </c>
      <c r="J27" s="148"/>
      <c r="K27" s="147">
        <f>ROUND(E27*J27,2)</f>
        <v>0</v>
      </c>
      <c r="L27" s="147">
        <v>21</v>
      </c>
      <c r="M27" s="147">
        <f>G27*(1+L27/100)</f>
        <v>0</v>
      </c>
      <c r="N27" s="147">
        <v>2.0000000000000002E-5</v>
      </c>
      <c r="O27" s="147">
        <f>ROUND(E27*N27,2)</f>
        <v>0</v>
      </c>
      <c r="P27" s="147">
        <v>0</v>
      </c>
      <c r="Q27" s="147">
        <f>ROUND(E27*P27,2)</f>
        <v>0</v>
      </c>
      <c r="R27" s="147"/>
      <c r="S27" s="147" t="s">
        <v>142</v>
      </c>
      <c r="T27" s="147" t="s">
        <v>142</v>
      </c>
      <c r="U27" s="147">
        <v>0.21</v>
      </c>
      <c r="V27" s="147">
        <f>ROUND(E27*U27,2)</f>
        <v>26.7</v>
      </c>
      <c r="W27" s="147"/>
      <c r="X27" s="147" t="s">
        <v>128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62"/>
      <c r="B28" s="163"/>
      <c r="C28" s="169" t="s">
        <v>542</v>
      </c>
      <c r="D28" s="170"/>
      <c r="E28" s="171">
        <v>11.3</v>
      </c>
      <c r="F28" s="172"/>
      <c r="G28" s="168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5"/>
      <c r="Z28" s="145"/>
      <c r="AA28" s="145"/>
      <c r="AB28" s="145"/>
      <c r="AC28" s="145"/>
      <c r="AD28" s="145"/>
      <c r="AE28" s="145"/>
      <c r="AF28" s="145"/>
      <c r="AG28" s="145" t="s">
        <v>144</v>
      </c>
      <c r="AH28" s="145">
        <v>0</v>
      </c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62"/>
      <c r="B29" s="163"/>
      <c r="C29" s="169" t="s">
        <v>543</v>
      </c>
      <c r="D29" s="170"/>
      <c r="E29" s="171">
        <v>22.8</v>
      </c>
      <c r="F29" s="172"/>
      <c r="G29" s="168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5"/>
      <c r="Z29" s="145"/>
      <c r="AA29" s="145"/>
      <c r="AB29" s="145"/>
      <c r="AC29" s="145"/>
      <c r="AD29" s="145"/>
      <c r="AE29" s="145"/>
      <c r="AF29" s="145"/>
      <c r="AG29" s="145" t="s">
        <v>144</v>
      </c>
      <c r="AH29" s="145">
        <v>0</v>
      </c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62"/>
      <c r="B30" s="163"/>
      <c r="C30" s="169" t="s">
        <v>544</v>
      </c>
      <c r="D30" s="170"/>
      <c r="E30" s="171">
        <v>24</v>
      </c>
      <c r="F30" s="172"/>
      <c r="G30" s="168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5"/>
      <c r="Z30" s="145"/>
      <c r="AA30" s="145"/>
      <c r="AB30" s="145"/>
      <c r="AC30" s="145"/>
      <c r="AD30" s="145"/>
      <c r="AE30" s="145"/>
      <c r="AF30" s="145"/>
      <c r="AG30" s="145" t="s">
        <v>144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62"/>
      <c r="B31" s="163"/>
      <c r="C31" s="169" t="s">
        <v>545</v>
      </c>
      <c r="D31" s="170"/>
      <c r="E31" s="171">
        <v>6.4</v>
      </c>
      <c r="F31" s="172"/>
      <c r="G31" s="168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5"/>
      <c r="Z31" s="145"/>
      <c r="AA31" s="145"/>
      <c r="AB31" s="145"/>
      <c r="AC31" s="145"/>
      <c r="AD31" s="145"/>
      <c r="AE31" s="145"/>
      <c r="AF31" s="145"/>
      <c r="AG31" s="145" t="s">
        <v>144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2"/>
      <c r="B32" s="163"/>
      <c r="C32" s="169" t="s">
        <v>546</v>
      </c>
      <c r="D32" s="170"/>
      <c r="E32" s="171">
        <v>61.6</v>
      </c>
      <c r="F32" s="172"/>
      <c r="G32" s="168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5"/>
      <c r="Z32" s="145"/>
      <c r="AA32" s="145"/>
      <c r="AB32" s="145"/>
      <c r="AC32" s="145"/>
      <c r="AD32" s="145"/>
      <c r="AE32" s="145"/>
      <c r="AF32" s="145"/>
      <c r="AG32" s="145" t="s">
        <v>144</v>
      </c>
      <c r="AH32" s="145">
        <v>0</v>
      </c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2"/>
      <c r="B33" s="163"/>
      <c r="C33" s="169" t="s">
        <v>547</v>
      </c>
      <c r="D33" s="170"/>
      <c r="E33" s="171">
        <v>1.05</v>
      </c>
      <c r="F33" s="172"/>
      <c r="G33" s="168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5"/>
      <c r="Z33" s="145"/>
      <c r="AA33" s="145"/>
      <c r="AB33" s="145"/>
      <c r="AC33" s="145"/>
      <c r="AD33" s="145"/>
      <c r="AE33" s="145"/>
      <c r="AF33" s="145"/>
      <c r="AG33" s="145" t="s">
        <v>144</v>
      </c>
      <c r="AH33" s="145">
        <v>0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2">
        <v>6</v>
      </c>
      <c r="B34" s="163" t="s">
        <v>440</v>
      </c>
      <c r="C34" s="164" t="s">
        <v>441</v>
      </c>
      <c r="D34" s="165" t="s">
        <v>141</v>
      </c>
      <c r="E34" s="166">
        <v>27.3325</v>
      </c>
      <c r="F34" s="167"/>
      <c r="G34" s="168">
        <f>ROUND(E34*F34,2)</f>
        <v>0</v>
      </c>
      <c r="H34" s="148"/>
      <c r="I34" s="147">
        <f>ROUND(E34*H34,2)</f>
        <v>0</v>
      </c>
      <c r="J34" s="148"/>
      <c r="K34" s="147">
        <f>ROUND(E34*J34,2)</f>
        <v>0</v>
      </c>
      <c r="L34" s="147">
        <v>21</v>
      </c>
      <c r="M34" s="147">
        <f>G34*(1+L34/100)</f>
        <v>0</v>
      </c>
      <c r="N34" s="147">
        <v>0</v>
      </c>
      <c r="O34" s="147">
        <f>ROUND(E34*N34,2)</f>
        <v>0</v>
      </c>
      <c r="P34" s="147">
        <v>0</v>
      </c>
      <c r="Q34" s="147">
        <f>ROUND(E34*P34,2)</f>
        <v>0</v>
      </c>
      <c r="R34" s="147"/>
      <c r="S34" s="147" t="s">
        <v>142</v>
      </c>
      <c r="T34" s="147" t="s">
        <v>142</v>
      </c>
      <c r="U34" s="147">
        <v>0</v>
      </c>
      <c r="V34" s="147">
        <f>ROUND(E34*U34,2)</f>
        <v>0</v>
      </c>
      <c r="W34" s="147"/>
      <c r="X34" s="147" t="s">
        <v>128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129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2"/>
      <c r="B35" s="163"/>
      <c r="C35" s="169" t="s">
        <v>548</v>
      </c>
      <c r="D35" s="170"/>
      <c r="E35" s="171">
        <v>27.3325</v>
      </c>
      <c r="F35" s="172"/>
      <c r="G35" s="168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5"/>
      <c r="Z35" s="145"/>
      <c r="AA35" s="145"/>
      <c r="AB35" s="145"/>
      <c r="AC35" s="145"/>
      <c r="AD35" s="145"/>
      <c r="AE35" s="145"/>
      <c r="AF35" s="145"/>
      <c r="AG35" s="145" t="s">
        <v>144</v>
      </c>
      <c r="AH35" s="145">
        <v>5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outlineLevel="1" x14ac:dyDescent="0.2">
      <c r="A36" s="162">
        <v>7</v>
      </c>
      <c r="B36" s="163" t="s">
        <v>443</v>
      </c>
      <c r="C36" s="164" t="s">
        <v>444</v>
      </c>
      <c r="D36" s="165" t="s">
        <v>141</v>
      </c>
      <c r="E36" s="166">
        <v>27.3325</v>
      </c>
      <c r="F36" s="167"/>
      <c r="G36" s="168">
        <f>ROUND(E36*F36,2)</f>
        <v>0</v>
      </c>
      <c r="H36" s="148"/>
      <c r="I36" s="147">
        <f>ROUND(E36*H36,2)</f>
        <v>0</v>
      </c>
      <c r="J36" s="148"/>
      <c r="K36" s="147">
        <f>ROUND(E36*J36,2)</f>
        <v>0</v>
      </c>
      <c r="L36" s="147">
        <v>21</v>
      </c>
      <c r="M36" s="147">
        <f>G36*(1+L36/100)</f>
        <v>0</v>
      </c>
      <c r="N36" s="147">
        <v>7.7200000000000005E-2</v>
      </c>
      <c r="O36" s="147">
        <f>ROUND(E36*N36,2)</f>
        <v>2.11</v>
      </c>
      <c r="P36" s="147">
        <v>0</v>
      </c>
      <c r="Q36" s="147">
        <f>ROUND(E36*P36,2)</f>
        <v>0</v>
      </c>
      <c r="R36" s="147"/>
      <c r="S36" s="147" t="s">
        <v>126</v>
      </c>
      <c r="T36" s="147" t="s">
        <v>142</v>
      </c>
      <c r="U36" s="147">
        <v>1.4319999999999999</v>
      </c>
      <c r="V36" s="147">
        <f>ROUND(E36*U36,2)</f>
        <v>39.14</v>
      </c>
      <c r="W36" s="147"/>
      <c r="X36" s="147" t="s">
        <v>128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129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2"/>
      <c r="B37" s="163"/>
      <c r="C37" s="169" t="s">
        <v>445</v>
      </c>
      <c r="D37" s="170"/>
      <c r="E37" s="171">
        <v>0.52500000000000002</v>
      </c>
      <c r="F37" s="172"/>
      <c r="G37" s="168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5"/>
      <c r="Z37" s="145"/>
      <c r="AA37" s="145"/>
      <c r="AB37" s="145"/>
      <c r="AC37" s="145"/>
      <c r="AD37" s="145"/>
      <c r="AE37" s="145"/>
      <c r="AF37" s="145"/>
      <c r="AG37" s="145" t="s">
        <v>144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2"/>
      <c r="B38" s="163"/>
      <c r="C38" s="169" t="s">
        <v>549</v>
      </c>
      <c r="D38" s="170"/>
      <c r="E38" s="171">
        <v>13.685</v>
      </c>
      <c r="F38" s="172"/>
      <c r="G38" s="168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5"/>
      <c r="Z38" s="145"/>
      <c r="AA38" s="145"/>
      <c r="AB38" s="145"/>
      <c r="AC38" s="145"/>
      <c r="AD38" s="145"/>
      <c r="AE38" s="145"/>
      <c r="AF38" s="145"/>
      <c r="AG38" s="145" t="s">
        <v>144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2"/>
      <c r="B39" s="163"/>
      <c r="C39" s="169" t="s">
        <v>550</v>
      </c>
      <c r="D39" s="170"/>
      <c r="E39" s="171">
        <v>8.4</v>
      </c>
      <c r="F39" s="172"/>
      <c r="G39" s="168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5"/>
      <c r="Z39" s="145"/>
      <c r="AA39" s="145"/>
      <c r="AB39" s="145"/>
      <c r="AC39" s="145"/>
      <c r="AD39" s="145"/>
      <c r="AE39" s="145"/>
      <c r="AF39" s="145"/>
      <c r="AG39" s="145" t="s">
        <v>144</v>
      </c>
      <c r="AH39" s="145">
        <v>0</v>
      </c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62"/>
      <c r="B40" s="163"/>
      <c r="C40" s="169" t="s">
        <v>551</v>
      </c>
      <c r="D40" s="170"/>
      <c r="E40" s="171">
        <v>2.2400000000000002</v>
      </c>
      <c r="F40" s="172"/>
      <c r="G40" s="168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5"/>
      <c r="Z40" s="145"/>
      <c r="AA40" s="145"/>
      <c r="AB40" s="145"/>
      <c r="AC40" s="145"/>
      <c r="AD40" s="145"/>
      <c r="AE40" s="145"/>
      <c r="AF40" s="145"/>
      <c r="AG40" s="145" t="s">
        <v>144</v>
      </c>
      <c r="AH40" s="145">
        <v>0</v>
      </c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62"/>
      <c r="B41" s="163"/>
      <c r="C41" s="169" t="s">
        <v>552</v>
      </c>
      <c r="D41" s="170"/>
      <c r="E41" s="171">
        <v>0.6825</v>
      </c>
      <c r="F41" s="172"/>
      <c r="G41" s="168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5"/>
      <c r="Z41" s="145"/>
      <c r="AA41" s="145"/>
      <c r="AB41" s="145"/>
      <c r="AC41" s="145"/>
      <c r="AD41" s="145"/>
      <c r="AE41" s="145"/>
      <c r="AF41" s="145"/>
      <c r="AG41" s="145" t="s">
        <v>144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62"/>
      <c r="B42" s="163"/>
      <c r="C42" s="169" t="s">
        <v>553</v>
      </c>
      <c r="D42" s="170"/>
      <c r="E42" s="171">
        <v>1.8</v>
      </c>
      <c r="F42" s="172"/>
      <c r="G42" s="168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5"/>
      <c r="Z42" s="145"/>
      <c r="AA42" s="145"/>
      <c r="AB42" s="145"/>
      <c r="AC42" s="145"/>
      <c r="AD42" s="145"/>
      <c r="AE42" s="145"/>
      <c r="AF42" s="145"/>
      <c r="AG42" s="145" t="s">
        <v>144</v>
      </c>
      <c r="AH42" s="145">
        <v>0</v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62">
        <v>8</v>
      </c>
      <c r="B43" s="163" t="s">
        <v>452</v>
      </c>
      <c r="C43" s="164" t="s">
        <v>453</v>
      </c>
      <c r="D43" s="165" t="s">
        <v>141</v>
      </c>
      <c r="E43" s="166">
        <v>27.532499999999999</v>
      </c>
      <c r="F43" s="167"/>
      <c r="G43" s="168">
        <f>ROUND(E43*F43,2)</f>
        <v>0</v>
      </c>
      <c r="H43" s="148"/>
      <c r="I43" s="147">
        <f>ROUND(E43*H43,2)</f>
        <v>0</v>
      </c>
      <c r="J43" s="148"/>
      <c r="K43" s="147">
        <f>ROUND(E43*J43,2)</f>
        <v>0</v>
      </c>
      <c r="L43" s="147">
        <v>21</v>
      </c>
      <c r="M43" s="147">
        <f>G43*(1+L43/100)</f>
        <v>0</v>
      </c>
      <c r="N43" s="147">
        <v>1.4500000000000001E-2</v>
      </c>
      <c r="O43" s="147">
        <f>ROUND(E43*N43,2)</f>
        <v>0.4</v>
      </c>
      <c r="P43" s="147">
        <v>0</v>
      </c>
      <c r="Q43" s="147">
        <f>ROUND(E43*P43,2)</f>
        <v>0</v>
      </c>
      <c r="R43" s="147" t="s">
        <v>179</v>
      </c>
      <c r="S43" s="147" t="s">
        <v>142</v>
      </c>
      <c r="T43" s="147" t="s">
        <v>142</v>
      </c>
      <c r="U43" s="147">
        <v>0</v>
      </c>
      <c r="V43" s="147">
        <f>ROUND(E43*U43,2)</f>
        <v>0</v>
      </c>
      <c r="W43" s="147"/>
      <c r="X43" s="147" t="s">
        <v>180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181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2"/>
      <c r="B44" s="163"/>
      <c r="C44" s="169" t="s">
        <v>548</v>
      </c>
      <c r="D44" s="170"/>
      <c r="E44" s="171">
        <v>27.3325</v>
      </c>
      <c r="F44" s="172"/>
      <c r="G44" s="168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5"/>
      <c r="Z44" s="145"/>
      <c r="AA44" s="145"/>
      <c r="AB44" s="145"/>
      <c r="AC44" s="145"/>
      <c r="AD44" s="145"/>
      <c r="AE44" s="145"/>
      <c r="AF44" s="145"/>
      <c r="AG44" s="145" t="s">
        <v>144</v>
      </c>
      <c r="AH44" s="145">
        <v>5</v>
      </c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2"/>
      <c r="B45" s="163"/>
      <c r="C45" s="169" t="s">
        <v>454</v>
      </c>
      <c r="D45" s="170"/>
      <c r="E45" s="171">
        <v>0.2</v>
      </c>
      <c r="F45" s="172"/>
      <c r="G45" s="168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5"/>
      <c r="Z45" s="145"/>
      <c r="AA45" s="145"/>
      <c r="AB45" s="145"/>
      <c r="AC45" s="145"/>
      <c r="AD45" s="145"/>
      <c r="AE45" s="145"/>
      <c r="AF45" s="145"/>
      <c r="AG45" s="145" t="s">
        <v>144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x14ac:dyDescent="0.2">
      <c r="A46" s="155" t="s">
        <v>121</v>
      </c>
      <c r="B46" s="156" t="s">
        <v>57</v>
      </c>
      <c r="C46" s="157" t="s">
        <v>58</v>
      </c>
      <c r="D46" s="158"/>
      <c r="E46" s="159"/>
      <c r="F46" s="160"/>
      <c r="G46" s="161">
        <f>SUMIF(AG47:AG53,"&lt;&gt;NOR",G47:G53)</f>
        <v>0</v>
      </c>
      <c r="H46" s="149"/>
      <c r="I46" s="149">
        <f>SUM(I47:I53)</f>
        <v>0</v>
      </c>
      <c r="J46" s="149"/>
      <c r="K46" s="149">
        <f>SUM(K47:K53)</f>
        <v>0</v>
      </c>
      <c r="L46" s="149"/>
      <c r="M46" s="149">
        <f>SUM(M47:M53)</f>
        <v>0</v>
      </c>
      <c r="N46" s="149"/>
      <c r="O46" s="149">
        <f>SUM(O47:O53)</f>
        <v>2.08</v>
      </c>
      <c r="P46" s="149"/>
      <c r="Q46" s="149">
        <f>SUM(Q47:Q53)</f>
        <v>0</v>
      </c>
      <c r="R46" s="149"/>
      <c r="S46" s="149"/>
      <c r="T46" s="149"/>
      <c r="U46" s="149"/>
      <c r="V46" s="149">
        <f>SUM(V47:V53)</f>
        <v>133.59</v>
      </c>
      <c r="W46" s="149"/>
      <c r="X46" s="149"/>
      <c r="AG46" t="s">
        <v>122</v>
      </c>
    </row>
    <row r="47" spans="1:60" outlineLevel="1" x14ac:dyDescent="0.2">
      <c r="A47" s="162">
        <v>9</v>
      </c>
      <c r="B47" s="163" t="s">
        <v>455</v>
      </c>
      <c r="C47" s="164" t="s">
        <v>456</v>
      </c>
      <c r="D47" s="165" t="s">
        <v>141</v>
      </c>
      <c r="E47" s="166">
        <v>79.67</v>
      </c>
      <c r="F47" s="167"/>
      <c r="G47" s="168">
        <f>ROUND(E47*F47,2)</f>
        <v>0</v>
      </c>
      <c r="H47" s="148"/>
      <c r="I47" s="147">
        <f>ROUND(E47*H47,2)</f>
        <v>0</v>
      </c>
      <c r="J47" s="148"/>
      <c r="K47" s="147">
        <f>ROUND(E47*J47,2)</f>
        <v>0</v>
      </c>
      <c r="L47" s="147">
        <v>21</v>
      </c>
      <c r="M47" s="147">
        <f>G47*(1+L47/100)</f>
        <v>0</v>
      </c>
      <c r="N47" s="147">
        <v>5.9000000000000003E-4</v>
      </c>
      <c r="O47" s="147">
        <f>ROUND(E47*N47,2)</f>
        <v>0.05</v>
      </c>
      <c r="P47" s="147">
        <v>0</v>
      </c>
      <c r="Q47" s="147">
        <f>ROUND(E47*P47,2)</f>
        <v>0</v>
      </c>
      <c r="R47" s="147"/>
      <c r="S47" s="147" t="s">
        <v>142</v>
      </c>
      <c r="T47" s="147" t="s">
        <v>142</v>
      </c>
      <c r="U47" s="147">
        <v>0.21</v>
      </c>
      <c r="V47" s="147">
        <f>ROUND(E47*U47,2)</f>
        <v>16.73</v>
      </c>
      <c r="W47" s="147"/>
      <c r="X47" s="147" t="s">
        <v>128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129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2"/>
      <c r="B48" s="163"/>
      <c r="C48" s="169" t="s">
        <v>532</v>
      </c>
      <c r="D48" s="170"/>
      <c r="E48" s="171">
        <v>74.42</v>
      </c>
      <c r="F48" s="172"/>
      <c r="G48" s="16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5"/>
      <c r="Z48" s="145"/>
      <c r="AA48" s="145"/>
      <c r="AB48" s="145"/>
      <c r="AC48" s="145"/>
      <c r="AD48" s="145"/>
      <c r="AE48" s="145"/>
      <c r="AF48" s="145"/>
      <c r="AG48" s="145" t="s">
        <v>144</v>
      </c>
      <c r="AH48" s="145">
        <v>5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2"/>
      <c r="B49" s="163"/>
      <c r="C49" s="169" t="s">
        <v>554</v>
      </c>
      <c r="D49" s="170"/>
      <c r="E49" s="171">
        <v>5.25</v>
      </c>
      <c r="F49" s="172"/>
      <c r="G49" s="168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5"/>
      <c r="Z49" s="145"/>
      <c r="AA49" s="145"/>
      <c r="AB49" s="145"/>
      <c r="AC49" s="145"/>
      <c r="AD49" s="145"/>
      <c r="AE49" s="145"/>
      <c r="AF49" s="145"/>
      <c r="AG49" s="145" t="s">
        <v>144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ht="22.5" outlineLevel="1" x14ac:dyDescent="0.2">
      <c r="A50" s="162">
        <v>10</v>
      </c>
      <c r="B50" s="163" t="s">
        <v>458</v>
      </c>
      <c r="C50" s="164" t="s">
        <v>459</v>
      </c>
      <c r="D50" s="165" t="s">
        <v>141</v>
      </c>
      <c r="E50" s="166">
        <v>74.42</v>
      </c>
      <c r="F50" s="167"/>
      <c r="G50" s="168">
        <f>ROUND(E50*F50,2)</f>
        <v>0</v>
      </c>
      <c r="H50" s="148"/>
      <c r="I50" s="147">
        <f>ROUND(E50*H50,2)</f>
        <v>0</v>
      </c>
      <c r="J50" s="148"/>
      <c r="K50" s="147">
        <f>ROUND(E50*J50,2)</f>
        <v>0</v>
      </c>
      <c r="L50" s="147">
        <v>21</v>
      </c>
      <c r="M50" s="147">
        <f>G50*(1+L50/100)</f>
        <v>0</v>
      </c>
      <c r="N50" s="147">
        <v>2.358E-2</v>
      </c>
      <c r="O50" s="147">
        <f>ROUND(E50*N50,2)</f>
        <v>1.75</v>
      </c>
      <c r="P50" s="147">
        <v>0</v>
      </c>
      <c r="Q50" s="147">
        <f>ROUND(E50*P50,2)</f>
        <v>0</v>
      </c>
      <c r="R50" s="147"/>
      <c r="S50" s="147" t="s">
        <v>142</v>
      </c>
      <c r="T50" s="147" t="s">
        <v>142</v>
      </c>
      <c r="U50" s="147">
        <v>1.16534</v>
      </c>
      <c r="V50" s="147">
        <f>ROUND(E50*U50,2)</f>
        <v>86.72</v>
      </c>
      <c r="W50" s="147"/>
      <c r="X50" s="147" t="s">
        <v>128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129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2"/>
      <c r="B51" s="163"/>
      <c r="C51" s="169" t="s">
        <v>532</v>
      </c>
      <c r="D51" s="170"/>
      <c r="E51" s="171">
        <v>74.42</v>
      </c>
      <c r="F51" s="172"/>
      <c r="G51" s="168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5"/>
      <c r="Z51" s="145"/>
      <c r="AA51" s="145"/>
      <c r="AB51" s="145"/>
      <c r="AC51" s="145"/>
      <c r="AD51" s="145"/>
      <c r="AE51" s="145"/>
      <c r="AF51" s="145"/>
      <c r="AG51" s="145" t="s">
        <v>144</v>
      </c>
      <c r="AH51" s="145">
        <v>5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62">
        <v>11</v>
      </c>
      <c r="B52" s="163" t="s">
        <v>460</v>
      </c>
      <c r="C52" s="164" t="s">
        <v>461</v>
      </c>
      <c r="D52" s="165" t="s">
        <v>141</v>
      </c>
      <c r="E52" s="166">
        <v>74.42</v>
      </c>
      <c r="F52" s="167"/>
      <c r="G52" s="168">
        <f>ROUND(E52*F52,2)</f>
        <v>0</v>
      </c>
      <c r="H52" s="148"/>
      <c r="I52" s="147">
        <f>ROUND(E52*H52,2)</f>
        <v>0</v>
      </c>
      <c r="J52" s="148"/>
      <c r="K52" s="147">
        <f>ROUND(E52*J52,2)</f>
        <v>0</v>
      </c>
      <c r="L52" s="147">
        <v>21</v>
      </c>
      <c r="M52" s="147">
        <f>G52*(1+L52/100)</f>
        <v>0</v>
      </c>
      <c r="N52" s="147">
        <v>3.82E-3</v>
      </c>
      <c r="O52" s="147">
        <f>ROUND(E52*N52,2)</f>
        <v>0.28000000000000003</v>
      </c>
      <c r="P52" s="147">
        <v>0</v>
      </c>
      <c r="Q52" s="147">
        <f>ROUND(E52*P52,2)</f>
        <v>0</v>
      </c>
      <c r="R52" s="147"/>
      <c r="S52" s="147" t="s">
        <v>142</v>
      </c>
      <c r="T52" s="147" t="s">
        <v>142</v>
      </c>
      <c r="U52" s="147">
        <v>0.40500000000000003</v>
      </c>
      <c r="V52" s="147">
        <f>ROUND(E52*U52,2)</f>
        <v>30.14</v>
      </c>
      <c r="W52" s="147"/>
      <c r="X52" s="147" t="s">
        <v>128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129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62"/>
      <c r="B53" s="163"/>
      <c r="C53" s="169" t="s">
        <v>532</v>
      </c>
      <c r="D53" s="170"/>
      <c r="E53" s="171">
        <v>74.42</v>
      </c>
      <c r="F53" s="172"/>
      <c r="G53" s="168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5"/>
      <c r="Z53" s="145"/>
      <c r="AA53" s="145"/>
      <c r="AB53" s="145"/>
      <c r="AC53" s="145"/>
      <c r="AD53" s="145"/>
      <c r="AE53" s="145"/>
      <c r="AF53" s="145"/>
      <c r="AG53" s="145" t="s">
        <v>144</v>
      </c>
      <c r="AH53" s="145">
        <v>5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x14ac:dyDescent="0.2">
      <c r="A54" s="155" t="s">
        <v>121</v>
      </c>
      <c r="B54" s="156" t="s">
        <v>59</v>
      </c>
      <c r="C54" s="157" t="s">
        <v>60</v>
      </c>
      <c r="D54" s="158"/>
      <c r="E54" s="159"/>
      <c r="F54" s="160"/>
      <c r="G54" s="161">
        <f>SUMIF(AG55:AG64,"&lt;&gt;NOR",G55:G64)</f>
        <v>0</v>
      </c>
      <c r="H54" s="149"/>
      <c r="I54" s="149">
        <f>SUM(I55:I64)</f>
        <v>0</v>
      </c>
      <c r="J54" s="149"/>
      <c r="K54" s="149">
        <f>SUM(K55:K64)</f>
        <v>0</v>
      </c>
      <c r="L54" s="149"/>
      <c r="M54" s="149">
        <f>SUM(M55:M64)</f>
        <v>0</v>
      </c>
      <c r="N54" s="149"/>
      <c r="O54" s="149">
        <f>SUM(O55:O64)</f>
        <v>10.53</v>
      </c>
      <c r="P54" s="149"/>
      <c r="Q54" s="149">
        <f>SUM(Q55:Q64)</f>
        <v>0</v>
      </c>
      <c r="R54" s="149"/>
      <c r="S54" s="149"/>
      <c r="T54" s="149"/>
      <c r="U54" s="149"/>
      <c r="V54" s="149">
        <f>SUM(V55:V64)</f>
        <v>169.6</v>
      </c>
      <c r="W54" s="149"/>
      <c r="X54" s="149"/>
      <c r="AG54" t="s">
        <v>122</v>
      </c>
    </row>
    <row r="55" spans="1:60" outlineLevel="1" x14ac:dyDescent="0.2">
      <c r="A55" s="162">
        <v>12</v>
      </c>
      <c r="B55" s="163" t="s">
        <v>462</v>
      </c>
      <c r="C55" s="164" t="s">
        <v>463</v>
      </c>
      <c r="D55" s="165" t="s">
        <v>141</v>
      </c>
      <c r="E55" s="166">
        <v>69</v>
      </c>
      <c r="F55" s="167"/>
      <c r="G55" s="168">
        <f>ROUND(E55*F55,2)</f>
        <v>0</v>
      </c>
      <c r="H55" s="148"/>
      <c r="I55" s="147">
        <f>ROUND(E55*H55,2)</f>
        <v>0</v>
      </c>
      <c r="J55" s="148"/>
      <c r="K55" s="147">
        <f>ROUND(E55*J55,2)</f>
        <v>0</v>
      </c>
      <c r="L55" s="147">
        <v>21</v>
      </c>
      <c r="M55" s="147">
        <f>G55*(1+L55/100)</f>
        <v>0</v>
      </c>
      <c r="N55" s="147">
        <v>4.9950000000000001E-2</v>
      </c>
      <c r="O55" s="147">
        <f>ROUND(E55*N55,2)</f>
        <v>3.45</v>
      </c>
      <c r="P55" s="147">
        <v>0</v>
      </c>
      <c r="Q55" s="147">
        <f>ROUND(E55*P55,2)</f>
        <v>0</v>
      </c>
      <c r="R55" s="147"/>
      <c r="S55" s="147" t="s">
        <v>142</v>
      </c>
      <c r="T55" s="147" t="s">
        <v>142</v>
      </c>
      <c r="U55" s="147">
        <v>0.24</v>
      </c>
      <c r="V55" s="147">
        <f>ROUND(E55*U55,2)</f>
        <v>16.559999999999999</v>
      </c>
      <c r="W55" s="147"/>
      <c r="X55" s="147" t="s">
        <v>128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129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2"/>
      <c r="B56" s="163"/>
      <c r="C56" s="169" t="s">
        <v>555</v>
      </c>
      <c r="D56" s="170"/>
      <c r="E56" s="171">
        <v>69</v>
      </c>
      <c r="F56" s="172"/>
      <c r="G56" s="168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5"/>
      <c r="Z56" s="145"/>
      <c r="AA56" s="145"/>
      <c r="AB56" s="145"/>
      <c r="AC56" s="145"/>
      <c r="AD56" s="145"/>
      <c r="AE56" s="145"/>
      <c r="AF56" s="145"/>
      <c r="AG56" s="145" t="s">
        <v>144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62">
        <v>13</v>
      </c>
      <c r="B57" s="163" t="s">
        <v>465</v>
      </c>
      <c r="C57" s="164" t="s">
        <v>466</v>
      </c>
      <c r="D57" s="165" t="s">
        <v>141</v>
      </c>
      <c r="E57" s="166">
        <v>124.4325</v>
      </c>
      <c r="F57" s="167"/>
      <c r="G57" s="168">
        <f>ROUND(E57*F57,2)</f>
        <v>0</v>
      </c>
      <c r="H57" s="148"/>
      <c r="I57" s="147">
        <f>ROUND(E57*H57,2)</f>
        <v>0</v>
      </c>
      <c r="J57" s="148"/>
      <c r="K57" s="147">
        <f>ROUND(E57*J57,2)</f>
        <v>0</v>
      </c>
      <c r="L57" s="147">
        <v>21</v>
      </c>
      <c r="M57" s="147">
        <f>G57*(1+L57/100)</f>
        <v>0</v>
      </c>
      <c r="N57" s="147">
        <v>1.6000000000000001E-3</v>
      </c>
      <c r="O57" s="147">
        <f>ROUND(E57*N57,2)</f>
        <v>0.2</v>
      </c>
      <c r="P57" s="147">
        <v>0</v>
      </c>
      <c r="Q57" s="147">
        <f>ROUND(E57*P57,2)</f>
        <v>0</v>
      </c>
      <c r="R57" s="147"/>
      <c r="S57" s="147" t="s">
        <v>142</v>
      </c>
      <c r="T57" s="147" t="s">
        <v>142</v>
      </c>
      <c r="U57" s="147">
        <v>0.05</v>
      </c>
      <c r="V57" s="147">
        <f>ROUND(E57*U57,2)</f>
        <v>6.22</v>
      </c>
      <c r="W57" s="147"/>
      <c r="X57" s="147" t="s">
        <v>128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129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2"/>
      <c r="B58" s="163"/>
      <c r="C58" s="169" t="s">
        <v>556</v>
      </c>
      <c r="D58" s="170"/>
      <c r="E58" s="171">
        <v>124.4325</v>
      </c>
      <c r="F58" s="172"/>
      <c r="G58" s="16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5"/>
      <c r="Z58" s="145"/>
      <c r="AA58" s="145"/>
      <c r="AB58" s="145"/>
      <c r="AC58" s="145"/>
      <c r="AD58" s="145"/>
      <c r="AE58" s="145"/>
      <c r="AF58" s="145"/>
      <c r="AG58" s="145" t="s">
        <v>144</v>
      </c>
      <c r="AH58" s="145">
        <v>5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2">
        <v>14</v>
      </c>
      <c r="B59" s="163" t="s">
        <v>468</v>
      </c>
      <c r="C59" s="164" t="s">
        <v>469</v>
      </c>
      <c r="D59" s="165" t="s">
        <v>141</v>
      </c>
      <c r="E59" s="166">
        <v>124.4325</v>
      </c>
      <c r="F59" s="167"/>
      <c r="G59" s="168">
        <f>ROUND(E59*F59,2)</f>
        <v>0</v>
      </c>
      <c r="H59" s="148"/>
      <c r="I59" s="147">
        <f>ROUND(E59*H59,2)</f>
        <v>0</v>
      </c>
      <c r="J59" s="148"/>
      <c r="K59" s="147">
        <f>ROUND(E59*J59,2)</f>
        <v>0</v>
      </c>
      <c r="L59" s="147">
        <v>21</v>
      </c>
      <c r="M59" s="147">
        <f>G59*(1+L59/100)</f>
        <v>0</v>
      </c>
      <c r="N59" s="147">
        <v>8.3000000000000001E-4</v>
      </c>
      <c r="O59" s="147">
        <f>ROUND(E59*N59,2)</f>
        <v>0.1</v>
      </c>
      <c r="P59" s="147">
        <v>0</v>
      </c>
      <c r="Q59" s="147">
        <f>ROUND(E59*P59,2)</f>
        <v>0</v>
      </c>
      <c r="R59" s="147"/>
      <c r="S59" s="147" t="s">
        <v>142</v>
      </c>
      <c r="T59" s="147" t="s">
        <v>142</v>
      </c>
      <c r="U59" s="147">
        <v>0.21</v>
      </c>
      <c r="V59" s="147">
        <f>ROUND(E59*U59,2)</f>
        <v>26.13</v>
      </c>
      <c r="W59" s="147"/>
      <c r="X59" s="147" t="s">
        <v>128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129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62"/>
      <c r="B60" s="163"/>
      <c r="C60" s="169" t="s">
        <v>556</v>
      </c>
      <c r="D60" s="170"/>
      <c r="E60" s="171">
        <v>124.4325</v>
      </c>
      <c r="F60" s="172"/>
      <c r="G60" s="168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5"/>
      <c r="Z60" s="145"/>
      <c r="AA60" s="145"/>
      <c r="AB60" s="145"/>
      <c r="AC60" s="145"/>
      <c r="AD60" s="145"/>
      <c r="AE60" s="145"/>
      <c r="AF60" s="145"/>
      <c r="AG60" s="145" t="s">
        <v>144</v>
      </c>
      <c r="AH60" s="145">
        <v>5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22.5" outlineLevel="1" x14ac:dyDescent="0.2">
      <c r="A61" s="162">
        <v>15</v>
      </c>
      <c r="B61" s="163" t="s">
        <v>470</v>
      </c>
      <c r="C61" s="164" t="s">
        <v>471</v>
      </c>
      <c r="D61" s="165" t="s">
        <v>141</v>
      </c>
      <c r="E61" s="166">
        <v>124.4325</v>
      </c>
      <c r="F61" s="167"/>
      <c r="G61" s="168">
        <f>ROUND(E61*F61,2)</f>
        <v>0</v>
      </c>
      <c r="H61" s="148"/>
      <c r="I61" s="147">
        <f>ROUND(E61*H61,2)</f>
        <v>0</v>
      </c>
      <c r="J61" s="148"/>
      <c r="K61" s="147">
        <f>ROUND(E61*J61,2)</f>
        <v>0</v>
      </c>
      <c r="L61" s="147">
        <v>21</v>
      </c>
      <c r="M61" s="147">
        <f>G61*(1+L61/100)</f>
        <v>0</v>
      </c>
      <c r="N61" s="147">
        <v>4.165E-2</v>
      </c>
      <c r="O61" s="147">
        <f>ROUND(E61*N61,2)</f>
        <v>5.18</v>
      </c>
      <c r="P61" s="147">
        <v>0</v>
      </c>
      <c r="Q61" s="147">
        <f>ROUND(E61*P61,2)</f>
        <v>0</v>
      </c>
      <c r="R61" s="147"/>
      <c r="S61" s="147" t="s">
        <v>142</v>
      </c>
      <c r="T61" s="147" t="s">
        <v>142</v>
      </c>
      <c r="U61" s="147">
        <v>0.52</v>
      </c>
      <c r="V61" s="147">
        <f>ROUND(E61*U61,2)</f>
        <v>64.7</v>
      </c>
      <c r="W61" s="147"/>
      <c r="X61" s="147" t="s">
        <v>128</v>
      </c>
      <c r="Y61" s="145"/>
      <c r="Z61" s="145"/>
      <c r="AA61" s="145"/>
      <c r="AB61" s="145"/>
      <c r="AC61" s="145"/>
      <c r="AD61" s="145"/>
      <c r="AE61" s="145"/>
      <c r="AF61" s="145"/>
      <c r="AG61" s="145" t="s">
        <v>129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2"/>
      <c r="B62" s="163"/>
      <c r="C62" s="169" t="s">
        <v>556</v>
      </c>
      <c r="D62" s="170"/>
      <c r="E62" s="171">
        <v>124.4325</v>
      </c>
      <c r="F62" s="172"/>
      <c r="G62" s="168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5"/>
      <c r="Z62" s="145"/>
      <c r="AA62" s="145"/>
      <c r="AB62" s="145"/>
      <c r="AC62" s="145"/>
      <c r="AD62" s="145"/>
      <c r="AE62" s="145"/>
      <c r="AF62" s="145"/>
      <c r="AG62" s="145" t="s">
        <v>144</v>
      </c>
      <c r="AH62" s="145">
        <v>5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62">
        <v>16</v>
      </c>
      <c r="B63" s="163" t="s">
        <v>472</v>
      </c>
      <c r="C63" s="164" t="s">
        <v>473</v>
      </c>
      <c r="D63" s="165" t="s">
        <v>141</v>
      </c>
      <c r="E63" s="166">
        <v>124.4325</v>
      </c>
      <c r="F63" s="167"/>
      <c r="G63" s="168">
        <f>ROUND(E63*F63,2)</f>
        <v>0</v>
      </c>
      <c r="H63" s="148"/>
      <c r="I63" s="147">
        <f>ROUND(E63*H63,2)</f>
        <v>0</v>
      </c>
      <c r="J63" s="148"/>
      <c r="K63" s="147">
        <f>ROUND(E63*J63,2)</f>
        <v>0</v>
      </c>
      <c r="L63" s="147">
        <v>21</v>
      </c>
      <c r="M63" s="147">
        <f>G63*(1+L63/100)</f>
        <v>0</v>
      </c>
      <c r="N63" s="147">
        <v>1.286E-2</v>
      </c>
      <c r="O63" s="147">
        <f>ROUND(E63*N63,2)</f>
        <v>1.6</v>
      </c>
      <c r="P63" s="147">
        <v>0</v>
      </c>
      <c r="Q63" s="147">
        <f>ROUND(E63*P63,2)</f>
        <v>0</v>
      </c>
      <c r="R63" s="147"/>
      <c r="S63" s="147" t="s">
        <v>142</v>
      </c>
      <c r="T63" s="147" t="s">
        <v>142</v>
      </c>
      <c r="U63" s="147">
        <v>0.45</v>
      </c>
      <c r="V63" s="147">
        <f>ROUND(E63*U63,2)</f>
        <v>55.99</v>
      </c>
      <c r="W63" s="147"/>
      <c r="X63" s="147" t="s">
        <v>128</v>
      </c>
      <c r="Y63" s="145"/>
      <c r="Z63" s="145"/>
      <c r="AA63" s="145"/>
      <c r="AB63" s="145"/>
      <c r="AC63" s="145"/>
      <c r="AD63" s="145"/>
      <c r="AE63" s="145"/>
      <c r="AF63" s="145"/>
      <c r="AG63" s="145" t="s">
        <v>129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62"/>
      <c r="B64" s="163"/>
      <c r="C64" s="169" t="s">
        <v>556</v>
      </c>
      <c r="D64" s="170"/>
      <c r="E64" s="171">
        <v>124.4325</v>
      </c>
      <c r="F64" s="172"/>
      <c r="G64" s="168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5"/>
      <c r="Z64" s="145"/>
      <c r="AA64" s="145"/>
      <c r="AB64" s="145"/>
      <c r="AC64" s="145"/>
      <c r="AD64" s="145"/>
      <c r="AE64" s="145"/>
      <c r="AF64" s="145"/>
      <c r="AG64" s="145" t="s">
        <v>144</v>
      </c>
      <c r="AH64" s="145">
        <v>5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x14ac:dyDescent="0.2">
      <c r="A65" s="155" t="s">
        <v>121</v>
      </c>
      <c r="B65" s="156" t="s">
        <v>63</v>
      </c>
      <c r="C65" s="157" t="s">
        <v>64</v>
      </c>
      <c r="D65" s="158"/>
      <c r="E65" s="159"/>
      <c r="F65" s="160"/>
      <c r="G65" s="161">
        <f>SUMIF(AG66:AG69,"&lt;&gt;NOR",G66:G69)</f>
        <v>0</v>
      </c>
      <c r="H65" s="149"/>
      <c r="I65" s="149">
        <f>SUM(I66:I69)</f>
        <v>0</v>
      </c>
      <c r="J65" s="149"/>
      <c r="K65" s="149">
        <f>SUM(K66:K69)</f>
        <v>0</v>
      </c>
      <c r="L65" s="149"/>
      <c r="M65" s="149">
        <f>SUM(M66:M69)</f>
        <v>0</v>
      </c>
      <c r="N65" s="149"/>
      <c r="O65" s="149">
        <f>SUM(O66:O69)</f>
        <v>7.0000000000000007E-2</v>
      </c>
      <c r="P65" s="149"/>
      <c r="Q65" s="149">
        <f>SUM(Q66:Q69)</f>
        <v>0</v>
      </c>
      <c r="R65" s="149"/>
      <c r="S65" s="149"/>
      <c r="T65" s="149"/>
      <c r="U65" s="149"/>
      <c r="V65" s="149">
        <f>SUM(V66:V69)</f>
        <v>0</v>
      </c>
      <c r="W65" s="149"/>
      <c r="X65" s="149"/>
      <c r="AG65" t="s">
        <v>122</v>
      </c>
    </row>
    <row r="66" spans="1:60" outlineLevel="1" x14ac:dyDescent="0.2">
      <c r="A66" s="162">
        <v>17</v>
      </c>
      <c r="B66" s="163" t="s">
        <v>177</v>
      </c>
      <c r="C66" s="164" t="s">
        <v>178</v>
      </c>
      <c r="D66" s="165" t="s">
        <v>141</v>
      </c>
      <c r="E66" s="166">
        <v>126</v>
      </c>
      <c r="F66" s="167"/>
      <c r="G66" s="168">
        <f>ROUND(E66*F66,2)</f>
        <v>0</v>
      </c>
      <c r="H66" s="148"/>
      <c r="I66" s="147">
        <f>ROUND(E66*H66,2)</f>
        <v>0</v>
      </c>
      <c r="J66" s="148"/>
      <c r="K66" s="147">
        <f>ROUND(E66*J66,2)</f>
        <v>0</v>
      </c>
      <c r="L66" s="147">
        <v>21</v>
      </c>
      <c r="M66" s="147">
        <f>G66*(1+L66/100)</f>
        <v>0</v>
      </c>
      <c r="N66" s="147">
        <v>2.0000000000000001E-4</v>
      </c>
      <c r="O66" s="147">
        <f>ROUND(E66*N66,2)</f>
        <v>0.03</v>
      </c>
      <c r="P66" s="147">
        <v>0</v>
      </c>
      <c r="Q66" s="147">
        <f>ROUND(E66*P66,2)</f>
        <v>0</v>
      </c>
      <c r="R66" s="147" t="s">
        <v>179</v>
      </c>
      <c r="S66" s="147" t="s">
        <v>142</v>
      </c>
      <c r="T66" s="147" t="s">
        <v>142</v>
      </c>
      <c r="U66" s="147">
        <v>0</v>
      </c>
      <c r="V66" s="147">
        <f>ROUND(E66*U66,2)</f>
        <v>0</v>
      </c>
      <c r="W66" s="147"/>
      <c r="X66" s="147" t="s">
        <v>180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181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2"/>
      <c r="B67" s="163"/>
      <c r="C67" s="169" t="s">
        <v>557</v>
      </c>
      <c r="D67" s="170"/>
      <c r="E67" s="171">
        <v>126</v>
      </c>
      <c r="F67" s="172"/>
      <c r="G67" s="168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5"/>
      <c r="Z67" s="145"/>
      <c r="AA67" s="145"/>
      <c r="AB67" s="145"/>
      <c r="AC67" s="145"/>
      <c r="AD67" s="145"/>
      <c r="AE67" s="145"/>
      <c r="AF67" s="145"/>
      <c r="AG67" s="145" t="s">
        <v>144</v>
      </c>
      <c r="AH67" s="145">
        <v>5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22.5" outlineLevel="1" x14ac:dyDescent="0.2">
      <c r="A68" s="162">
        <v>18</v>
      </c>
      <c r="B68" s="163" t="s">
        <v>183</v>
      </c>
      <c r="C68" s="164" t="s">
        <v>184</v>
      </c>
      <c r="D68" s="165" t="s">
        <v>141</v>
      </c>
      <c r="E68" s="166">
        <v>126</v>
      </c>
      <c r="F68" s="167"/>
      <c r="G68" s="168">
        <f>ROUND(E68*F68,2)</f>
        <v>0</v>
      </c>
      <c r="H68" s="148"/>
      <c r="I68" s="147">
        <f>ROUND(E68*H68,2)</f>
        <v>0</v>
      </c>
      <c r="J68" s="148"/>
      <c r="K68" s="147">
        <f>ROUND(E68*J68,2)</f>
        <v>0</v>
      </c>
      <c r="L68" s="147">
        <v>21</v>
      </c>
      <c r="M68" s="147">
        <f>G68*(1+L68/100)</f>
        <v>0</v>
      </c>
      <c r="N68" s="147">
        <v>2.9999999999999997E-4</v>
      </c>
      <c r="O68" s="147">
        <f>ROUND(E68*N68,2)</f>
        <v>0.04</v>
      </c>
      <c r="P68" s="147">
        <v>0</v>
      </c>
      <c r="Q68" s="147">
        <f>ROUND(E68*P68,2)</f>
        <v>0</v>
      </c>
      <c r="R68" s="147" t="s">
        <v>179</v>
      </c>
      <c r="S68" s="147" t="s">
        <v>142</v>
      </c>
      <c r="T68" s="147" t="s">
        <v>142</v>
      </c>
      <c r="U68" s="147">
        <v>0</v>
      </c>
      <c r="V68" s="147">
        <f>ROUND(E68*U68,2)</f>
        <v>0</v>
      </c>
      <c r="W68" s="147"/>
      <c r="X68" s="147" t="s">
        <v>180</v>
      </c>
      <c r="Y68" s="145"/>
      <c r="Z68" s="145"/>
      <c r="AA68" s="145"/>
      <c r="AB68" s="145"/>
      <c r="AC68" s="145"/>
      <c r="AD68" s="145"/>
      <c r="AE68" s="145"/>
      <c r="AF68" s="145"/>
      <c r="AG68" s="145" t="s">
        <v>181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62"/>
      <c r="B69" s="163"/>
      <c r="C69" s="169" t="s">
        <v>558</v>
      </c>
      <c r="D69" s="170"/>
      <c r="E69" s="171">
        <v>126</v>
      </c>
      <c r="F69" s="172"/>
      <c r="G69" s="168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5"/>
      <c r="Z69" s="145"/>
      <c r="AA69" s="145"/>
      <c r="AB69" s="145"/>
      <c r="AC69" s="145"/>
      <c r="AD69" s="145"/>
      <c r="AE69" s="145"/>
      <c r="AF69" s="145"/>
      <c r="AG69" s="145" t="s">
        <v>144</v>
      </c>
      <c r="AH69" s="145">
        <v>0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5.5" x14ac:dyDescent="0.2">
      <c r="A70" s="155" t="s">
        <v>121</v>
      </c>
      <c r="B70" s="156" t="s">
        <v>65</v>
      </c>
      <c r="C70" s="157" t="s">
        <v>66</v>
      </c>
      <c r="D70" s="158"/>
      <c r="E70" s="159"/>
      <c r="F70" s="160"/>
      <c r="G70" s="161">
        <f>SUMIF(AG71:AG72,"&lt;&gt;NOR",G71:G72)</f>
        <v>0</v>
      </c>
      <c r="H70" s="149"/>
      <c r="I70" s="149">
        <f>SUM(I71:I72)</f>
        <v>0</v>
      </c>
      <c r="J70" s="149"/>
      <c r="K70" s="149">
        <f>SUM(K71:K72)</f>
        <v>0</v>
      </c>
      <c r="L70" s="149"/>
      <c r="M70" s="149">
        <f>SUM(M71:M72)</f>
        <v>0</v>
      </c>
      <c r="N70" s="149"/>
      <c r="O70" s="149">
        <f>SUM(O71:O72)</f>
        <v>0.01</v>
      </c>
      <c r="P70" s="149"/>
      <c r="Q70" s="149">
        <f>SUM(Q71:Q72)</f>
        <v>0</v>
      </c>
      <c r="R70" s="149"/>
      <c r="S70" s="149"/>
      <c r="T70" s="149"/>
      <c r="U70" s="149"/>
      <c r="V70" s="149">
        <f>SUM(V71:V72)</f>
        <v>38.81</v>
      </c>
      <c r="W70" s="149"/>
      <c r="X70" s="149"/>
      <c r="AG70" t="s">
        <v>122</v>
      </c>
    </row>
    <row r="71" spans="1:60" outlineLevel="1" x14ac:dyDescent="0.2">
      <c r="A71" s="162">
        <v>19</v>
      </c>
      <c r="B71" s="163" t="s">
        <v>476</v>
      </c>
      <c r="C71" s="164" t="s">
        <v>477</v>
      </c>
      <c r="D71" s="165" t="s">
        <v>141</v>
      </c>
      <c r="E71" s="166">
        <v>126</v>
      </c>
      <c r="F71" s="167"/>
      <c r="G71" s="168">
        <f>ROUND(E71*F71,2)</f>
        <v>0</v>
      </c>
      <c r="H71" s="148"/>
      <c r="I71" s="147">
        <f>ROUND(E71*H71,2)</f>
        <v>0</v>
      </c>
      <c r="J71" s="148"/>
      <c r="K71" s="147">
        <f>ROUND(E71*J71,2)</f>
        <v>0</v>
      </c>
      <c r="L71" s="147">
        <v>21</v>
      </c>
      <c r="M71" s="147">
        <f>G71*(1+L71/100)</f>
        <v>0</v>
      </c>
      <c r="N71" s="147">
        <v>4.0000000000000003E-5</v>
      </c>
      <c r="O71" s="147">
        <f>ROUND(E71*N71,2)</f>
        <v>0.01</v>
      </c>
      <c r="P71" s="147">
        <v>0</v>
      </c>
      <c r="Q71" s="147">
        <f>ROUND(E71*P71,2)</f>
        <v>0</v>
      </c>
      <c r="R71" s="147"/>
      <c r="S71" s="147" t="s">
        <v>142</v>
      </c>
      <c r="T71" s="147" t="s">
        <v>142</v>
      </c>
      <c r="U71" s="147">
        <v>0.308</v>
      </c>
      <c r="V71" s="147">
        <f>ROUND(E71*U71,2)</f>
        <v>38.81</v>
      </c>
      <c r="W71" s="147"/>
      <c r="X71" s="147" t="s">
        <v>128</v>
      </c>
      <c r="Y71" s="145"/>
      <c r="Z71" s="145"/>
      <c r="AA71" s="145"/>
      <c r="AB71" s="145"/>
      <c r="AC71" s="145"/>
      <c r="AD71" s="145"/>
      <c r="AE71" s="145"/>
      <c r="AF71" s="145"/>
      <c r="AG71" s="145" t="s">
        <v>129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2"/>
      <c r="B72" s="163"/>
      <c r="C72" s="169" t="s">
        <v>557</v>
      </c>
      <c r="D72" s="170"/>
      <c r="E72" s="171">
        <v>126</v>
      </c>
      <c r="F72" s="172"/>
      <c r="G72" s="168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5"/>
      <c r="Z72" s="145"/>
      <c r="AA72" s="145"/>
      <c r="AB72" s="145"/>
      <c r="AC72" s="145"/>
      <c r="AD72" s="145"/>
      <c r="AE72" s="145"/>
      <c r="AF72" s="145"/>
      <c r="AG72" s="145" t="s">
        <v>144</v>
      </c>
      <c r="AH72" s="145">
        <v>5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x14ac:dyDescent="0.2">
      <c r="A73" s="155" t="s">
        <v>121</v>
      </c>
      <c r="B73" s="156" t="s">
        <v>67</v>
      </c>
      <c r="C73" s="157" t="s">
        <v>68</v>
      </c>
      <c r="D73" s="158"/>
      <c r="E73" s="159"/>
      <c r="F73" s="160"/>
      <c r="G73" s="161">
        <f>SUMIF(AG74:AG96,"&lt;&gt;NOR",G74:G96)</f>
        <v>0</v>
      </c>
      <c r="H73" s="149"/>
      <c r="I73" s="149">
        <f>SUM(I74:I96)</f>
        <v>0</v>
      </c>
      <c r="J73" s="149"/>
      <c r="K73" s="149">
        <f>SUM(K74:K96)</f>
        <v>0</v>
      </c>
      <c r="L73" s="149"/>
      <c r="M73" s="149">
        <f>SUM(M74:M96)</f>
        <v>0</v>
      </c>
      <c r="N73" s="149"/>
      <c r="O73" s="149">
        <f>SUM(O74:O96)</f>
        <v>0</v>
      </c>
      <c r="P73" s="149"/>
      <c r="Q73" s="149">
        <f>SUM(Q74:Q96)</f>
        <v>3.91</v>
      </c>
      <c r="R73" s="149"/>
      <c r="S73" s="149"/>
      <c r="T73" s="149"/>
      <c r="U73" s="149"/>
      <c r="V73" s="149">
        <f>SUM(V74:V96)</f>
        <v>177.48000000000002</v>
      </c>
      <c r="W73" s="149"/>
      <c r="X73" s="149"/>
      <c r="AG73" t="s">
        <v>122</v>
      </c>
    </row>
    <row r="74" spans="1:60" outlineLevel="1" x14ac:dyDescent="0.2">
      <c r="A74" s="162">
        <v>20</v>
      </c>
      <c r="B74" s="163" t="s">
        <v>478</v>
      </c>
      <c r="C74" s="164" t="s">
        <v>479</v>
      </c>
      <c r="D74" s="165" t="s">
        <v>141</v>
      </c>
      <c r="E74" s="166">
        <v>124.4325</v>
      </c>
      <c r="F74" s="167"/>
      <c r="G74" s="168">
        <f>ROUND(E74*F74,2)</f>
        <v>0</v>
      </c>
      <c r="H74" s="148"/>
      <c r="I74" s="147">
        <f>ROUND(E74*H74,2)</f>
        <v>0</v>
      </c>
      <c r="J74" s="148"/>
      <c r="K74" s="147">
        <f>ROUND(E74*J74,2)</f>
        <v>0</v>
      </c>
      <c r="L74" s="147">
        <v>21</v>
      </c>
      <c r="M74" s="147">
        <f>G74*(1+L74/100)</f>
        <v>0</v>
      </c>
      <c r="N74" s="147">
        <v>2.0000000000000002E-5</v>
      </c>
      <c r="O74" s="147">
        <f>ROUND(E74*N74,2)</f>
        <v>0</v>
      </c>
      <c r="P74" s="147">
        <v>0</v>
      </c>
      <c r="Q74" s="147">
        <f>ROUND(E74*P74,2)</f>
        <v>0</v>
      </c>
      <c r="R74" s="147"/>
      <c r="S74" s="147" t="s">
        <v>142</v>
      </c>
      <c r="T74" s="147" t="s">
        <v>142</v>
      </c>
      <c r="U74" s="147">
        <v>0.32</v>
      </c>
      <c r="V74" s="147">
        <f>ROUND(E74*U74,2)</f>
        <v>39.82</v>
      </c>
      <c r="W74" s="147"/>
      <c r="X74" s="147" t="s">
        <v>128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138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62"/>
      <c r="B75" s="163"/>
      <c r="C75" s="169" t="s">
        <v>556</v>
      </c>
      <c r="D75" s="170"/>
      <c r="E75" s="171">
        <v>124.4325</v>
      </c>
      <c r="F75" s="172"/>
      <c r="G75" s="168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5"/>
      <c r="Z75" s="145"/>
      <c r="AA75" s="145"/>
      <c r="AB75" s="145"/>
      <c r="AC75" s="145"/>
      <c r="AD75" s="145"/>
      <c r="AE75" s="145"/>
      <c r="AF75" s="145"/>
      <c r="AG75" s="145" t="s">
        <v>144</v>
      </c>
      <c r="AH75" s="145">
        <v>5</v>
      </c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2">
        <v>21</v>
      </c>
      <c r="B76" s="163" t="s">
        <v>480</v>
      </c>
      <c r="C76" s="164" t="s">
        <v>481</v>
      </c>
      <c r="D76" s="165" t="s">
        <v>141</v>
      </c>
      <c r="E76" s="166">
        <v>124.4325</v>
      </c>
      <c r="F76" s="167"/>
      <c r="G76" s="168">
        <f>ROUND(E76*F76,2)</f>
        <v>0</v>
      </c>
      <c r="H76" s="148"/>
      <c r="I76" s="147">
        <f>ROUND(E76*H76,2)</f>
        <v>0</v>
      </c>
      <c r="J76" s="148"/>
      <c r="K76" s="147">
        <f>ROUND(E76*J76,2)</f>
        <v>0</v>
      </c>
      <c r="L76" s="147">
        <v>21</v>
      </c>
      <c r="M76" s="147">
        <f>G76*(1+L76/100)</f>
        <v>0</v>
      </c>
      <c r="N76" s="147">
        <v>0</v>
      </c>
      <c r="O76" s="147">
        <f>ROUND(E76*N76,2)</f>
        <v>0</v>
      </c>
      <c r="P76" s="147">
        <v>0</v>
      </c>
      <c r="Q76" s="147">
        <f>ROUND(E76*P76,2)</f>
        <v>0</v>
      </c>
      <c r="R76" s="147"/>
      <c r="S76" s="147" t="s">
        <v>142</v>
      </c>
      <c r="T76" s="147" t="s">
        <v>142</v>
      </c>
      <c r="U76" s="147">
        <v>0.43</v>
      </c>
      <c r="V76" s="147">
        <f>ROUND(E76*U76,2)</f>
        <v>53.51</v>
      </c>
      <c r="W76" s="147"/>
      <c r="X76" s="147" t="s">
        <v>128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129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2"/>
      <c r="B77" s="163"/>
      <c r="C77" s="169" t="s">
        <v>556</v>
      </c>
      <c r="D77" s="170"/>
      <c r="E77" s="171">
        <v>124.4325</v>
      </c>
      <c r="F77" s="172"/>
      <c r="G77" s="168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5"/>
      <c r="Z77" s="145"/>
      <c r="AA77" s="145"/>
      <c r="AB77" s="145"/>
      <c r="AC77" s="145"/>
      <c r="AD77" s="145"/>
      <c r="AE77" s="145"/>
      <c r="AF77" s="145"/>
      <c r="AG77" s="145" t="s">
        <v>144</v>
      </c>
      <c r="AH77" s="145">
        <v>5</v>
      </c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2">
        <v>22</v>
      </c>
      <c r="B78" s="163" t="s">
        <v>482</v>
      </c>
      <c r="C78" s="164" t="s">
        <v>483</v>
      </c>
      <c r="D78" s="165" t="s">
        <v>245</v>
      </c>
      <c r="E78" s="166">
        <v>27.8</v>
      </c>
      <c r="F78" s="167"/>
      <c r="G78" s="168">
        <f>ROUND(E78*F78,2)</f>
        <v>0</v>
      </c>
      <c r="H78" s="148"/>
      <c r="I78" s="147">
        <f>ROUND(E78*H78,2)</f>
        <v>0</v>
      </c>
      <c r="J78" s="148"/>
      <c r="K78" s="147">
        <f>ROUND(E78*J78,2)</f>
        <v>0</v>
      </c>
      <c r="L78" s="147">
        <v>21</v>
      </c>
      <c r="M78" s="147">
        <f>G78*(1+L78/100)</f>
        <v>0</v>
      </c>
      <c r="N78" s="147">
        <v>0</v>
      </c>
      <c r="O78" s="147">
        <f>ROUND(E78*N78,2)</f>
        <v>0</v>
      </c>
      <c r="P78" s="147">
        <v>0</v>
      </c>
      <c r="Q78" s="147">
        <f>ROUND(E78*P78,2)</f>
        <v>0</v>
      </c>
      <c r="R78" s="147"/>
      <c r="S78" s="147" t="s">
        <v>142</v>
      </c>
      <c r="T78" s="147" t="s">
        <v>418</v>
      </c>
      <c r="U78" s="147">
        <v>7.3999999999999996E-2</v>
      </c>
      <c r="V78" s="147">
        <f>ROUND(E78*U78,2)</f>
        <v>2.06</v>
      </c>
      <c r="W78" s="147"/>
      <c r="X78" s="147" t="s">
        <v>128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129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2"/>
      <c r="B79" s="163"/>
      <c r="C79" s="169" t="s">
        <v>428</v>
      </c>
      <c r="D79" s="170"/>
      <c r="E79" s="171">
        <v>1.5</v>
      </c>
      <c r="F79" s="172"/>
      <c r="G79" s="168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5"/>
      <c r="Z79" s="145"/>
      <c r="AA79" s="145"/>
      <c r="AB79" s="145"/>
      <c r="AC79" s="145"/>
      <c r="AD79" s="145"/>
      <c r="AE79" s="145"/>
      <c r="AF79" s="145"/>
      <c r="AG79" s="145" t="s">
        <v>144</v>
      </c>
      <c r="AH79" s="145">
        <v>0</v>
      </c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62"/>
      <c r="B80" s="163"/>
      <c r="C80" s="169" t="s">
        <v>429</v>
      </c>
      <c r="D80" s="170"/>
      <c r="E80" s="171">
        <v>12.8</v>
      </c>
      <c r="F80" s="172"/>
      <c r="G80" s="168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5"/>
      <c r="Z80" s="145"/>
      <c r="AA80" s="145"/>
      <c r="AB80" s="145"/>
      <c r="AC80" s="145"/>
      <c r="AD80" s="145"/>
      <c r="AE80" s="145"/>
      <c r="AF80" s="145"/>
      <c r="AG80" s="145" t="s">
        <v>144</v>
      </c>
      <c r="AH80" s="145">
        <v>0</v>
      </c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2"/>
      <c r="B81" s="163"/>
      <c r="C81" s="169" t="s">
        <v>430</v>
      </c>
      <c r="D81" s="170"/>
      <c r="E81" s="171">
        <v>9.4</v>
      </c>
      <c r="F81" s="172"/>
      <c r="G81" s="168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5"/>
      <c r="Z81" s="145"/>
      <c r="AA81" s="145"/>
      <c r="AB81" s="145"/>
      <c r="AC81" s="145"/>
      <c r="AD81" s="145"/>
      <c r="AE81" s="145"/>
      <c r="AF81" s="145"/>
      <c r="AG81" s="145" t="s">
        <v>144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62"/>
      <c r="B82" s="163"/>
      <c r="C82" s="169" t="s">
        <v>484</v>
      </c>
      <c r="D82" s="170"/>
      <c r="E82" s="171">
        <v>3</v>
      </c>
      <c r="F82" s="172"/>
      <c r="G82" s="168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5"/>
      <c r="Z82" s="145"/>
      <c r="AA82" s="145"/>
      <c r="AB82" s="145"/>
      <c r="AC82" s="145"/>
      <c r="AD82" s="145"/>
      <c r="AE82" s="145"/>
      <c r="AF82" s="145"/>
      <c r="AG82" s="145" t="s">
        <v>144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62"/>
      <c r="B83" s="163"/>
      <c r="C83" s="169" t="s">
        <v>485</v>
      </c>
      <c r="D83" s="170"/>
      <c r="E83" s="171">
        <v>1.1000000000000001</v>
      </c>
      <c r="F83" s="172"/>
      <c r="G83" s="168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5"/>
      <c r="Z83" s="145"/>
      <c r="AA83" s="145"/>
      <c r="AB83" s="145"/>
      <c r="AC83" s="145"/>
      <c r="AD83" s="145"/>
      <c r="AE83" s="145"/>
      <c r="AF83" s="145"/>
      <c r="AG83" s="145" t="s">
        <v>144</v>
      </c>
      <c r="AH83" s="145">
        <v>0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2">
        <v>23</v>
      </c>
      <c r="B84" s="163" t="s">
        <v>486</v>
      </c>
      <c r="C84" s="164" t="s">
        <v>487</v>
      </c>
      <c r="D84" s="165" t="s">
        <v>488</v>
      </c>
      <c r="E84" s="166">
        <v>0.22800000000000001</v>
      </c>
      <c r="F84" s="167"/>
      <c r="G84" s="168">
        <f>ROUND(E84*F84,2)</f>
        <v>0</v>
      </c>
      <c r="H84" s="148"/>
      <c r="I84" s="147">
        <f>ROUND(E84*H84,2)</f>
        <v>0</v>
      </c>
      <c r="J84" s="148"/>
      <c r="K84" s="147">
        <f>ROUND(E84*J84,2)</f>
        <v>0</v>
      </c>
      <c r="L84" s="147">
        <v>21</v>
      </c>
      <c r="M84" s="147">
        <f>G84*(1+L84/100)</f>
        <v>0</v>
      </c>
      <c r="N84" s="147">
        <v>0</v>
      </c>
      <c r="O84" s="147">
        <f>ROUND(E84*N84,2)</f>
        <v>0</v>
      </c>
      <c r="P84" s="147">
        <v>2.4</v>
      </c>
      <c r="Q84" s="147">
        <f>ROUND(E84*P84,2)</f>
        <v>0.55000000000000004</v>
      </c>
      <c r="R84" s="147"/>
      <c r="S84" s="147" t="s">
        <v>142</v>
      </c>
      <c r="T84" s="147" t="s">
        <v>418</v>
      </c>
      <c r="U84" s="147">
        <v>13.301</v>
      </c>
      <c r="V84" s="147">
        <f>ROUND(E84*U84,2)</f>
        <v>3.03</v>
      </c>
      <c r="W84" s="147"/>
      <c r="X84" s="147" t="s">
        <v>128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129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62"/>
      <c r="B85" s="163"/>
      <c r="C85" s="169" t="s">
        <v>559</v>
      </c>
      <c r="D85" s="170"/>
      <c r="E85" s="171">
        <v>0.22800000000000001</v>
      </c>
      <c r="F85" s="172"/>
      <c r="G85" s="168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5"/>
      <c r="Z85" s="145"/>
      <c r="AA85" s="145"/>
      <c r="AB85" s="145"/>
      <c r="AC85" s="145"/>
      <c r="AD85" s="145"/>
      <c r="AE85" s="145"/>
      <c r="AF85" s="145"/>
      <c r="AG85" s="145" t="s">
        <v>144</v>
      </c>
      <c r="AH85" s="145">
        <v>0</v>
      </c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162">
        <v>24</v>
      </c>
      <c r="B86" s="163" t="s">
        <v>490</v>
      </c>
      <c r="C86" s="164" t="s">
        <v>491</v>
      </c>
      <c r="D86" s="165" t="s">
        <v>141</v>
      </c>
      <c r="E86" s="166">
        <v>101.7525</v>
      </c>
      <c r="F86" s="167"/>
      <c r="G86" s="168">
        <f>ROUND(E86*F86,2)</f>
        <v>0</v>
      </c>
      <c r="H86" s="148"/>
      <c r="I86" s="147">
        <f>ROUND(E86*H86,2)</f>
        <v>0</v>
      </c>
      <c r="J86" s="148"/>
      <c r="K86" s="147">
        <f>ROUND(E86*J86,2)</f>
        <v>0</v>
      </c>
      <c r="L86" s="147">
        <v>21</v>
      </c>
      <c r="M86" s="147">
        <f>G86*(1+L86/100)</f>
        <v>0</v>
      </c>
      <c r="N86" s="147">
        <v>0</v>
      </c>
      <c r="O86" s="147">
        <f>ROUND(E86*N86,2)</f>
        <v>0</v>
      </c>
      <c r="P86" s="147">
        <v>0.02</v>
      </c>
      <c r="Q86" s="147">
        <f>ROUND(E86*P86,2)</f>
        <v>2.04</v>
      </c>
      <c r="R86" s="147"/>
      <c r="S86" s="147" t="s">
        <v>142</v>
      </c>
      <c r="T86" s="147" t="s">
        <v>142</v>
      </c>
      <c r="U86" s="147">
        <v>0.24</v>
      </c>
      <c r="V86" s="147">
        <f>ROUND(E86*U86,2)</f>
        <v>24.42</v>
      </c>
      <c r="W86" s="147"/>
      <c r="X86" s="147" t="s">
        <v>128</v>
      </c>
      <c r="Y86" s="145"/>
      <c r="Z86" s="145"/>
      <c r="AA86" s="145"/>
      <c r="AB86" s="145"/>
      <c r="AC86" s="145"/>
      <c r="AD86" s="145"/>
      <c r="AE86" s="145"/>
      <c r="AF86" s="145"/>
      <c r="AG86" s="145" t="s">
        <v>129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62"/>
      <c r="B87" s="163"/>
      <c r="C87" s="169" t="s">
        <v>548</v>
      </c>
      <c r="D87" s="170"/>
      <c r="E87" s="171">
        <v>27.3325</v>
      </c>
      <c r="F87" s="172"/>
      <c r="G87" s="168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5"/>
      <c r="Z87" s="145"/>
      <c r="AA87" s="145"/>
      <c r="AB87" s="145"/>
      <c r="AC87" s="145"/>
      <c r="AD87" s="145"/>
      <c r="AE87" s="145"/>
      <c r="AF87" s="145"/>
      <c r="AG87" s="145" t="s">
        <v>144</v>
      </c>
      <c r="AH87" s="145">
        <v>5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62"/>
      <c r="B88" s="163"/>
      <c r="C88" s="169" t="s">
        <v>532</v>
      </c>
      <c r="D88" s="170"/>
      <c r="E88" s="171">
        <v>74.42</v>
      </c>
      <c r="F88" s="172"/>
      <c r="G88" s="168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5"/>
      <c r="Z88" s="145"/>
      <c r="AA88" s="145"/>
      <c r="AB88" s="145"/>
      <c r="AC88" s="145"/>
      <c r="AD88" s="145"/>
      <c r="AE88" s="145"/>
      <c r="AF88" s="145"/>
      <c r="AG88" s="145" t="s">
        <v>144</v>
      </c>
      <c r="AH88" s="145">
        <v>5</v>
      </c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62">
        <v>25</v>
      </c>
      <c r="B89" s="163" t="s">
        <v>492</v>
      </c>
      <c r="C89" s="164" t="s">
        <v>493</v>
      </c>
      <c r="D89" s="165" t="s">
        <v>245</v>
      </c>
      <c r="E89" s="166">
        <v>4</v>
      </c>
      <c r="F89" s="167"/>
      <c r="G89" s="168">
        <f>ROUND(E89*F89,2)</f>
        <v>0</v>
      </c>
      <c r="H89" s="148"/>
      <c r="I89" s="147">
        <f>ROUND(E89*H89,2)</f>
        <v>0</v>
      </c>
      <c r="J89" s="148"/>
      <c r="K89" s="147">
        <f>ROUND(E89*J89,2)</f>
        <v>0</v>
      </c>
      <c r="L89" s="147">
        <v>21</v>
      </c>
      <c r="M89" s="147">
        <f>G89*(1+L89/100)</f>
        <v>0</v>
      </c>
      <c r="N89" s="147">
        <v>0</v>
      </c>
      <c r="O89" s="147">
        <f>ROUND(E89*N89,2)</f>
        <v>0</v>
      </c>
      <c r="P89" s="147">
        <v>4.6000000000000001E-4</v>
      </c>
      <c r="Q89" s="147">
        <f>ROUND(E89*P89,2)</f>
        <v>0</v>
      </c>
      <c r="R89" s="147"/>
      <c r="S89" s="147" t="s">
        <v>142</v>
      </c>
      <c r="T89" s="147" t="s">
        <v>142</v>
      </c>
      <c r="U89" s="147">
        <v>2.5</v>
      </c>
      <c r="V89" s="147">
        <f>ROUND(E89*U89,2)</f>
        <v>10</v>
      </c>
      <c r="W89" s="147"/>
      <c r="X89" s="147" t="s">
        <v>128</v>
      </c>
      <c r="Y89" s="145"/>
      <c r="Z89" s="145"/>
      <c r="AA89" s="145"/>
      <c r="AB89" s="145"/>
      <c r="AC89" s="145"/>
      <c r="AD89" s="145"/>
      <c r="AE89" s="145"/>
      <c r="AF89" s="145"/>
      <c r="AG89" s="145" t="s">
        <v>129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62"/>
      <c r="B90" s="163"/>
      <c r="C90" s="169" t="s">
        <v>560</v>
      </c>
      <c r="D90" s="170"/>
      <c r="E90" s="171">
        <v>4</v>
      </c>
      <c r="F90" s="172"/>
      <c r="G90" s="168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5"/>
      <c r="Z90" s="145"/>
      <c r="AA90" s="145"/>
      <c r="AB90" s="145"/>
      <c r="AC90" s="145"/>
      <c r="AD90" s="145"/>
      <c r="AE90" s="145"/>
      <c r="AF90" s="145"/>
      <c r="AG90" s="145" t="s">
        <v>144</v>
      </c>
      <c r="AH90" s="145">
        <v>0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2">
        <v>26</v>
      </c>
      <c r="B91" s="163" t="s">
        <v>495</v>
      </c>
      <c r="C91" s="164" t="s">
        <v>496</v>
      </c>
      <c r="D91" s="165" t="s">
        <v>212</v>
      </c>
      <c r="E91" s="166">
        <v>8</v>
      </c>
      <c r="F91" s="167"/>
      <c r="G91" s="168">
        <f>ROUND(E91*F91,2)</f>
        <v>0</v>
      </c>
      <c r="H91" s="148"/>
      <c r="I91" s="147">
        <f>ROUND(E91*H91,2)</f>
        <v>0</v>
      </c>
      <c r="J91" s="148"/>
      <c r="K91" s="147">
        <f>ROUND(E91*J91,2)</f>
        <v>0</v>
      </c>
      <c r="L91" s="147">
        <v>21</v>
      </c>
      <c r="M91" s="147">
        <f>G91*(1+L91/100)</f>
        <v>0</v>
      </c>
      <c r="N91" s="147">
        <v>3.4000000000000002E-4</v>
      </c>
      <c r="O91" s="147">
        <f>ROUND(E91*N91,2)</f>
        <v>0</v>
      </c>
      <c r="P91" s="147">
        <v>0.16500000000000001</v>
      </c>
      <c r="Q91" s="147">
        <f>ROUND(E91*P91,2)</f>
        <v>1.32</v>
      </c>
      <c r="R91" s="147"/>
      <c r="S91" s="147" t="s">
        <v>142</v>
      </c>
      <c r="T91" s="147" t="s">
        <v>142</v>
      </c>
      <c r="U91" s="147">
        <v>2.5</v>
      </c>
      <c r="V91" s="147">
        <f>ROUND(E91*U91,2)</f>
        <v>20</v>
      </c>
      <c r="W91" s="147"/>
      <c r="X91" s="147" t="s">
        <v>128</v>
      </c>
      <c r="Y91" s="145"/>
      <c r="Z91" s="145"/>
      <c r="AA91" s="145"/>
      <c r="AB91" s="145"/>
      <c r="AC91" s="145"/>
      <c r="AD91" s="145"/>
      <c r="AE91" s="145"/>
      <c r="AF91" s="145"/>
      <c r="AG91" s="145" t="s">
        <v>129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62"/>
      <c r="B92" s="163"/>
      <c r="C92" s="169" t="s">
        <v>561</v>
      </c>
      <c r="D92" s="170"/>
      <c r="E92" s="171">
        <v>8</v>
      </c>
      <c r="F92" s="172"/>
      <c r="G92" s="168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5"/>
      <c r="Z92" s="145"/>
      <c r="AA92" s="145"/>
      <c r="AB92" s="145"/>
      <c r="AC92" s="145"/>
      <c r="AD92" s="145"/>
      <c r="AE92" s="145"/>
      <c r="AF92" s="145"/>
      <c r="AG92" s="145" t="s">
        <v>144</v>
      </c>
      <c r="AH92" s="145">
        <v>0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62">
        <v>27</v>
      </c>
      <c r="B93" s="163" t="s">
        <v>498</v>
      </c>
      <c r="C93" s="164" t="s">
        <v>499</v>
      </c>
      <c r="D93" s="165" t="s">
        <v>141</v>
      </c>
      <c r="E93" s="166">
        <v>124.4325</v>
      </c>
      <c r="F93" s="167"/>
      <c r="G93" s="168">
        <f>ROUND(E93*F93,2)</f>
        <v>0</v>
      </c>
      <c r="H93" s="148"/>
      <c r="I93" s="147">
        <f>ROUND(E93*H93,2)</f>
        <v>0</v>
      </c>
      <c r="J93" s="148"/>
      <c r="K93" s="147">
        <f>ROUND(E93*J93,2)</f>
        <v>0</v>
      </c>
      <c r="L93" s="147">
        <v>21</v>
      </c>
      <c r="M93" s="147">
        <f>G93*(1+L93/100)</f>
        <v>0</v>
      </c>
      <c r="N93" s="147">
        <v>2.0000000000000002E-5</v>
      </c>
      <c r="O93" s="147">
        <f>ROUND(E93*N93,2)</f>
        <v>0</v>
      </c>
      <c r="P93" s="147">
        <v>0</v>
      </c>
      <c r="Q93" s="147">
        <f>ROUND(E93*P93,2)</f>
        <v>0</v>
      </c>
      <c r="R93" s="147"/>
      <c r="S93" s="147" t="s">
        <v>142</v>
      </c>
      <c r="T93" s="147" t="s">
        <v>418</v>
      </c>
      <c r="U93" s="147">
        <v>0.19800000000000001</v>
      </c>
      <c r="V93" s="147">
        <f>ROUND(E93*U93,2)</f>
        <v>24.64</v>
      </c>
      <c r="W93" s="147"/>
      <c r="X93" s="147" t="s">
        <v>278</v>
      </c>
      <c r="Y93" s="145"/>
      <c r="Z93" s="145"/>
      <c r="AA93" s="145"/>
      <c r="AB93" s="145"/>
      <c r="AC93" s="145"/>
      <c r="AD93" s="145"/>
      <c r="AE93" s="145"/>
      <c r="AF93" s="145"/>
      <c r="AG93" s="145" t="s">
        <v>279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62"/>
      <c r="B94" s="163"/>
      <c r="C94" s="169" t="s">
        <v>548</v>
      </c>
      <c r="D94" s="170"/>
      <c r="E94" s="171">
        <v>27.3325</v>
      </c>
      <c r="F94" s="172"/>
      <c r="G94" s="168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5"/>
      <c r="Z94" s="145"/>
      <c r="AA94" s="145"/>
      <c r="AB94" s="145"/>
      <c r="AC94" s="145"/>
      <c r="AD94" s="145"/>
      <c r="AE94" s="145"/>
      <c r="AF94" s="145"/>
      <c r="AG94" s="145" t="s">
        <v>144</v>
      </c>
      <c r="AH94" s="145">
        <v>5</v>
      </c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62"/>
      <c r="B95" s="163"/>
      <c r="C95" s="169" t="s">
        <v>532</v>
      </c>
      <c r="D95" s="170"/>
      <c r="E95" s="171">
        <v>74.42</v>
      </c>
      <c r="F95" s="172"/>
      <c r="G95" s="168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5"/>
      <c r="Z95" s="145"/>
      <c r="AA95" s="145"/>
      <c r="AB95" s="145"/>
      <c r="AC95" s="145"/>
      <c r="AD95" s="145"/>
      <c r="AE95" s="145"/>
      <c r="AF95" s="145"/>
      <c r="AG95" s="145" t="s">
        <v>144</v>
      </c>
      <c r="AH95" s="145">
        <v>5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62"/>
      <c r="B96" s="163"/>
      <c r="C96" s="169" t="s">
        <v>562</v>
      </c>
      <c r="D96" s="170"/>
      <c r="E96" s="171">
        <v>22.68</v>
      </c>
      <c r="F96" s="172"/>
      <c r="G96" s="168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5"/>
      <c r="Z96" s="145"/>
      <c r="AA96" s="145"/>
      <c r="AB96" s="145"/>
      <c r="AC96" s="145"/>
      <c r="AD96" s="145"/>
      <c r="AE96" s="145"/>
      <c r="AF96" s="145"/>
      <c r="AG96" s="145" t="s">
        <v>144</v>
      </c>
      <c r="AH96" s="145">
        <v>0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x14ac:dyDescent="0.2">
      <c r="A97" s="155" t="s">
        <v>121</v>
      </c>
      <c r="B97" s="156" t="s">
        <v>69</v>
      </c>
      <c r="C97" s="157" t="s">
        <v>70</v>
      </c>
      <c r="D97" s="158"/>
      <c r="E97" s="159"/>
      <c r="F97" s="160"/>
      <c r="G97" s="161">
        <f>SUMIF(AG98:AG98,"&lt;&gt;NOR",G98:G98)</f>
        <v>0</v>
      </c>
      <c r="H97" s="149"/>
      <c r="I97" s="149">
        <f>SUM(I98:I98)</f>
        <v>0</v>
      </c>
      <c r="J97" s="149"/>
      <c r="K97" s="149">
        <f>SUM(K98:K98)</f>
        <v>0</v>
      </c>
      <c r="L97" s="149"/>
      <c r="M97" s="149">
        <f>SUM(M98:M98)</f>
        <v>0</v>
      </c>
      <c r="N97" s="149"/>
      <c r="O97" s="149">
        <f>SUM(O98:O98)</f>
        <v>0</v>
      </c>
      <c r="P97" s="149"/>
      <c r="Q97" s="149">
        <f>SUM(Q98:Q98)</f>
        <v>0</v>
      </c>
      <c r="R97" s="149"/>
      <c r="S97" s="149"/>
      <c r="T97" s="149"/>
      <c r="U97" s="149"/>
      <c r="V97" s="149">
        <f>SUM(V98:V98)</f>
        <v>15.59</v>
      </c>
      <c r="W97" s="149"/>
      <c r="X97" s="149"/>
      <c r="AG97" t="s">
        <v>122</v>
      </c>
    </row>
    <row r="98" spans="1:60" outlineLevel="1" x14ac:dyDescent="0.2">
      <c r="A98" s="162">
        <v>28</v>
      </c>
      <c r="B98" s="163" t="s">
        <v>501</v>
      </c>
      <c r="C98" s="164" t="s">
        <v>502</v>
      </c>
      <c r="D98" s="165" t="s">
        <v>188</v>
      </c>
      <c r="E98" s="166">
        <v>16.61309</v>
      </c>
      <c r="F98" s="167"/>
      <c r="G98" s="168">
        <f>ROUND(E98*F98,2)</f>
        <v>0</v>
      </c>
      <c r="H98" s="148"/>
      <c r="I98" s="147">
        <f>ROUND(E98*H98,2)</f>
        <v>0</v>
      </c>
      <c r="J98" s="148"/>
      <c r="K98" s="147">
        <f>ROUND(E98*J98,2)</f>
        <v>0</v>
      </c>
      <c r="L98" s="147">
        <v>21</v>
      </c>
      <c r="M98" s="147">
        <f>G98*(1+L98/100)</f>
        <v>0</v>
      </c>
      <c r="N98" s="147">
        <v>0</v>
      </c>
      <c r="O98" s="147">
        <f>ROUND(E98*N98,2)</f>
        <v>0</v>
      </c>
      <c r="P98" s="147">
        <v>0</v>
      </c>
      <c r="Q98" s="147">
        <f>ROUND(E98*P98,2)</f>
        <v>0</v>
      </c>
      <c r="R98" s="147"/>
      <c r="S98" s="147" t="s">
        <v>142</v>
      </c>
      <c r="T98" s="147" t="s">
        <v>142</v>
      </c>
      <c r="U98" s="147">
        <v>0.9385</v>
      </c>
      <c r="V98" s="147">
        <f>ROUND(E98*U98,2)</f>
        <v>15.59</v>
      </c>
      <c r="W98" s="147"/>
      <c r="X98" s="147" t="s">
        <v>189</v>
      </c>
      <c r="Y98" s="145"/>
      <c r="Z98" s="145"/>
      <c r="AA98" s="145"/>
      <c r="AB98" s="145"/>
      <c r="AC98" s="145"/>
      <c r="AD98" s="145"/>
      <c r="AE98" s="145"/>
      <c r="AF98" s="145"/>
      <c r="AG98" s="145" t="s">
        <v>190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x14ac:dyDescent="0.2">
      <c r="A99" s="155" t="s">
        <v>121</v>
      </c>
      <c r="B99" s="156" t="s">
        <v>73</v>
      </c>
      <c r="C99" s="157" t="s">
        <v>74</v>
      </c>
      <c r="D99" s="158"/>
      <c r="E99" s="159"/>
      <c r="F99" s="160"/>
      <c r="G99" s="161">
        <f>SUMIF(AG100:AG101,"&lt;&gt;NOR",G100:G101)</f>
        <v>0</v>
      </c>
      <c r="H99" s="149"/>
      <c r="I99" s="149">
        <f>SUM(I100:I101)</f>
        <v>0</v>
      </c>
      <c r="J99" s="149"/>
      <c r="K99" s="149">
        <f>SUM(K100:K101)</f>
        <v>0</v>
      </c>
      <c r="L99" s="149"/>
      <c r="M99" s="149">
        <f>SUM(M100:M101)</f>
        <v>0</v>
      </c>
      <c r="N99" s="149"/>
      <c r="O99" s="149">
        <f>SUM(O100:O101)</f>
        <v>0.02</v>
      </c>
      <c r="P99" s="149"/>
      <c r="Q99" s="149">
        <f>SUM(Q100:Q101)</f>
        <v>0</v>
      </c>
      <c r="R99" s="149"/>
      <c r="S99" s="149"/>
      <c r="T99" s="149"/>
      <c r="U99" s="149"/>
      <c r="V99" s="149">
        <f>SUM(V100:V101)</f>
        <v>6.45</v>
      </c>
      <c r="W99" s="149"/>
      <c r="X99" s="149"/>
      <c r="AG99" t="s">
        <v>122</v>
      </c>
    </row>
    <row r="100" spans="1:60" outlineLevel="1" x14ac:dyDescent="0.2">
      <c r="A100" s="162">
        <v>29</v>
      </c>
      <c r="B100" s="163" t="s">
        <v>503</v>
      </c>
      <c r="C100" s="164" t="s">
        <v>681</v>
      </c>
      <c r="D100" s="165" t="s">
        <v>212</v>
      </c>
      <c r="E100" s="166">
        <v>4</v>
      </c>
      <c r="F100" s="167"/>
      <c r="G100" s="168">
        <f>ROUND(E100*F100,2)</f>
        <v>0</v>
      </c>
      <c r="H100" s="148"/>
      <c r="I100" s="147">
        <f>ROUND(E100*H100,2)</f>
        <v>0</v>
      </c>
      <c r="J100" s="148"/>
      <c r="K100" s="147">
        <f>ROUND(E100*J100,2)</f>
        <v>0</v>
      </c>
      <c r="L100" s="147">
        <v>21</v>
      </c>
      <c r="M100" s="147">
        <f>G100*(1+L100/100)</f>
        <v>0</v>
      </c>
      <c r="N100" s="147">
        <v>4.7699999999999999E-3</v>
      </c>
      <c r="O100" s="147">
        <f>ROUND(E100*N100,2)</f>
        <v>0.02</v>
      </c>
      <c r="P100" s="147">
        <v>0</v>
      </c>
      <c r="Q100" s="147">
        <f>ROUND(E100*P100,2)</f>
        <v>0</v>
      </c>
      <c r="R100" s="147"/>
      <c r="S100" s="147" t="s">
        <v>142</v>
      </c>
      <c r="T100" s="147" t="s">
        <v>142</v>
      </c>
      <c r="U100" s="147">
        <v>1.29</v>
      </c>
      <c r="V100" s="147">
        <f>ROUND(E100*U100,2)</f>
        <v>5.16</v>
      </c>
      <c r="W100" s="147"/>
      <c r="X100" s="147" t="s">
        <v>128</v>
      </c>
      <c r="Y100" s="145"/>
      <c r="Z100" s="145"/>
      <c r="AA100" s="145"/>
      <c r="AB100" s="145"/>
      <c r="AC100" s="145"/>
      <c r="AD100" s="145"/>
      <c r="AE100" s="145"/>
      <c r="AF100" s="145"/>
      <c r="AG100" s="145" t="s">
        <v>129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ht="22.5" outlineLevel="1" x14ac:dyDescent="0.2">
      <c r="A101" s="162">
        <v>30</v>
      </c>
      <c r="B101" s="163" t="s">
        <v>563</v>
      </c>
      <c r="C101" s="164" t="s">
        <v>564</v>
      </c>
      <c r="D101" s="165" t="s">
        <v>212</v>
      </c>
      <c r="E101" s="166">
        <v>1</v>
      </c>
      <c r="F101" s="167"/>
      <c r="G101" s="168">
        <f>ROUND(E101*F101,2)</f>
        <v>0</v>
      </c>
      <c r="H101" s="148"/>
      <c r="I101" s="147">
        <f>ROUND(E101*H101,2)</f>
        <v>0</v>
      </c>
      <c r="J101" s="148"/>
      <c r="K101" s="147">
        <f>ROUND(E101*J101,2)</f>
        <v>0</v>
      </c>
      <c r="L101" s="147">
        <v>21</v>
      </c>
      <c r="M101" s="147">
        <f>G101*(1+L101/100)</f>
        <v>0</v>
      </c>
      <c r="N101" s="147">
        <v>4.7699999999999999E-3</v>
      </c>
      <c r="O101" s="147">
        <f>ROUND(E101*N101,2)</f>
        <v>0</v>
      </c>
      <c r="P101" s="147">
        <v>0</v>
      </c>
      <c r="Q101" s="147">
        <f>ROUND(E101*P101,2)</f>
        <v>0</v>
      </c>
      <c r="R101" s="147"/>
      <c r="S101" s="147" t="s">
        <v>126</v>
      </c>
      <c r="T101" s="147" t="s">
        <v>127</v>
      </c>
      <c r="U101" s="147">
        <v>1.29</v>
      </c>
      <c r="V101" s="147">
        <f>ROUND(E101*U101,2)</f>
        <v>1.29</v>
      </c>
      <c r="W101" s="147"/>
      <c r="X101" s="147" t="s">
        <v>128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129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x14ac:dyDescent="0.2">
      <c r="A102" s="155" t="s">
        <v>121</v>
      </c>
      <c r="B102" s="156" t="s">
        <v>79</v>
      </c>
      <c r="C102" s="157" t="s">
        <v>80</v>
      </c>
      <c r="D102" s="158"/>
      <c r="E102" s="159"/>
      <c r="F102" s="160"/>
      <c r="G102" s="161">
        <f>SUMIF(AG103:AG111,"&lt;&gt;NOR",G103:G111)</f>
        <v>0</v>
      </c>
      <c r="H102" s="149"/>
      <c r="I102" s="149">
        <f>SUM(I103:I111)</f>
        <v>0</v>
      </c>
      <c r="J102" s="149"/>
      <c r="K102" s="149">
        <f>SUM(K103:K111)</f>
        <v>0</v>
      </c>
      <c r="L102" s="149"/>
      <c r="M102" s="149">
        <f>SUM(M103:M111)</f>
        <v>0</v>
      </c>
      <c r="N102" s="149"/>
      <c r="O102" s="149">
        <f>SUM(O103:O111)</f>
        <v>0.26</v>
      </c>
      <c r="P102" s="149"/>
      <c r="Q102" s="149">
        <f>SUM(Q103:Q111)</f>
        <v>0</v>
      </c>
      <c r="R102" s="149"/>
      <c r="S102" s="149"/>
      <c r="T102" s="149"/>
      <c r="U102" s="149"/>
      <c r="V102" s="149">
        <f>SUM(V103:V111)</f>
        <v>107.44000000000001</v>
      </c>
      <c r="W102" s="149"/>
      <c r="X102" s="149"/>
      <c r="AG102" t="s">
        <v>122</v>
      </c>
    </row>
    <row r="103" spans="1:60" outlineLevel="1" x14ac:dyDescent="0.2">
      <c r="A103" s="162">
        <v>31</v>
      </c>
      <c r="B103" s="163" t="s">
        <v>289</v>
      </c>
      <c r="C103" s="164" t="s">
        <v>290</v>
      </c>
      <c r="D103" s="165" t="s">
        <v>291</v>
      </c>
      <c r="E103" s="166">
        <v>248</v>
      </c>
      <c r="F103" s="167"/>
      <c r="G103" s="168">
        <f>ROUND(E103*F103,2)</f>
        <v>0</v>
      </c>
      <c r="H103" s="148"/>
      <c r="I103" s="147">
        <f>ROUND(E103*H103,2)</f>
        <v>0</v>
      </c>
      <c r="J103" s="148"/>
      <c r="K103" s="147">
        <f>ROUND(E103*J103,2)</f>
        <v>0</v>
      </c>
      <c r="L103" s="147">
        <v>21</v>
      </c>
      <c r="M103" s="147">
        <f>G103*(1+L103/100)</f>
        <v>0</v>
      </c>
      <c r="N103" s="147">
        <v>6.0000000000000002E-5</v>
      </c>
      <c r="O103" s="147">
        <f>ROUND(E103*N103,2)</f>
        <v>0.01</v>
      </c>
      <c r="P103" s="147">
        <v>0</v>
      </c>
      <c r="Q103" s="147">
        <f>ROUND(E103*P103,2)</f>
        <v>0</v>
      </c>
      <c r="R103" s="147"/>
      <c r="S103" s="147" t="s">
        <v>142</v>
      </c>
      <c r="T103" s="147" t="s">
        <v>142</v>
      </c>
      <c r="U103" s="147">
        <v>0.42599999999999999</v>
      </c>
      <c r="V103" s="147">
        <f>ROUND(E103*U103,2)</f>
        <v>105.65</v>
      </c>
      <c r="W103" s="147"/>
      <c r="X103" s="147" t="s">
        <v>128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129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2"/>
      <c r="B104" s="163"/>
      <c r="C104" s="169" t="s">
        <v>565</v>
      </c>
      <c r="D104" s="170"/>
      <c r="E104" s="171">
        <v>248</v>
      </c>
      <c r="F104" s="172"/>
      <c r="G104" s="168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5"/>
      <c r="Z104" s="145"/>
      <c r="AA104" s="145"/>
      <c r="AB104" s="145"/>
      <c r="AC104" s="145"/>
      <c r="AD104" s="145"/>
      <c r="AE104" s="145"/>
      <c r="AF104" s="145"/>
      <c r="AG104" s="145" t="s">
        <v>144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62">
        <v>32</v>
      </c>
      <c r="B105" s="163" t="s">
        <v>506</v>
      </c>
      <c r="C105" s="164" t="s">
        <v>507</v>
      </c>
      <c r="D105" s="165" t="s">
        <v>245</v>
      </c>
      <c r="E105" s="166">
        <v>6.4</v>
      </c>
      <c r="F105" s="167"/>
      <c r="G105" s="168">
        <f>ROUND(E105*F105,2)</f>
        <v>0</v>
      </c>
      <c r="H105" s="148"/>
      <c r="I105" s="147">
        <f>ROUND(E105*H105,2)</f>
        <v>0</v>
      </c>
      <c r="J105" s="148"/>
      <c r="K105" s="147">
        <f>ROUND(E105*J105,2)</f>
        <v>0</v>
      </c>
      <c r="L105" s="147">
        <v>21</v>
      </c>
      <c r="M105" s="147">
        <f>G105*(1+L105/100)</f>
        <v>0</v>
      </c>
      <c r="N105" s="147">
        <v>3.8000000000000002E-4</v>
      </c>
      <c r="O105" s="147">
        <f>ROUND(E105*N105,2)</f>
        <v>0</v>
      </c>
      <c r="P105" s="147">
        <v>0</v>
      </c>
      <c r="Q105" s="147">
        <f>ROUND(E105*P105,2)</f>
        <v>0</v>
      </c>
      <c r="R105" s="147"/>
      <c r="S105" s="147" t="s">
        <v>126</v>
      </c>
      <c r="T105" s="147" t="s">
        <v>127</v>
      </c>
      <c r="U105" s="147">
        <v>0.28000000000000003</v>
      </c>
      <c r="V105" s="147">
        <f>ROUND(E105*U105,2)</f>
        <v>1.79</v>
      </c>
      <c r="W105" s="147"/>
      <c r="X105" s="147" t="s">
        <v>128</v>
      </c>
      <c r="Y105" s="145"/>
      <c r="Z105" s="145"/>
      <c r="AA105" s="145"/>
      <c r="AB105" s="145"/>
      <c r="AC105" s="145"/>
      <c r="AD105" s="145"/>
      <c r="AE105" s="145"/>
      <c r="AF105" s="145"/>
      <c r="AG105" s="145" t="s">
        <v>129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62"/>
      <c r="B106" s="163"/>
      <c r="C106" s="169" t="s">
        <v>566</v>
      </c>
      <c r="D106" s="170"/>
      <c r="E106" s="171">
        <v>4</v>
      </c>
      <c r="F106" s="172"/>
      <c r="G106" s="168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144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2"/>
      <c r="B107" s="163"/>
      <c r="C107" s="169" t="s">
        <v>567</v>
      </c>
      <c r="D107" s="170"/>
      <c r="E107" s="171">
        <v>2.4</v>
      </c>
      <c r="F107" s="172"/>
      <c r="G107" s="168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5"/>
      <c r="Z107" s="145"/>
      <c r="AA107" s="145"/>
      <c r="AB107" s="145"/>
      <c r="AC107" s="145"/>
      <c r="AD107" s="145"/>
      <c r="AE107" s="145"/>
      <c r="AF107" s="145"/>
      <c r="AG107" s="145" t="s">
        <v>144</v>
      </c>
      <c r="AH107" s="145">
        <v>0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62">
        <v>33</v>
      </c>
      <c r="B108" s="163" t="s">
        <v>509</v>
      </c>
      <c r="C108" s="164" t="s">
        <v>510</v>
      </c>
      <c r="D108" s="165" t="s">
        <v>511</v>
      </c>
      <c r="E108" s="166">
        <v>8</v>
      </c>
      <c r="F108" s="167"/>
      <c r="G108" s="168">
        <f>ROUND(E108*F108,2)</f>
        <v>0</v>
      </c>
      <c r="H108" s="148"/>
      <c r="I108" s="147">
        <f>ROUND(E108*H108,2)</f>
        <v>0</v>
      </c>
      <c r="J108" s="148"/>
      <c r="K108" s="147">
        <f>ROUND(E108*J108,2)</f>
        <v>0</v>
      </c>
      <c r="L108" s="147">
        <v>21</v>
      </c>
      <c r="M108" s="147">
        <f>G108*(1+L108/100)</f>
        <v>0</v>
      </c>
      <c r="N108" s="147">
        <v>0</v>
      </c>
      <c r="O108" s="147">
        <f>ROUND(E108*N108,2)</f>
        <v>0</v>
      </c>
      <c r="P108" s="147">
        <v>0</v>
      </c>
      <c r="Q108" s="147">
        <f>ROUND(E108*P108,2)</f>
        <v>0</v>
      </c>
      <c r="R108" s="147"/>
      <c r="S108" s="147" t="s">
        <v>126</v>
      </c>
      <c r="T108" s="147" t="s">
        <v>512</v>
      </c>
      <c r="U108" s="147">
        <v>0</v>
      </c>
      <c r="V108" s="147">
        <f>ROUND(E108*U108,2)</f>
        <v>0</v>
      </c>
      <c r="W108" s="147"/>
      <c r="X108" s="147" t="s">
        <v>278</v>
      </c>
      <c r="Y108" s="145"/>
      <c r="Z108" s="145"/>
      <c r="AA108" s="145"/>
      <c r="AB108" s="145"/>
      <c r="AC108" s="145"/>
      <c r="AD108" s="145"/>
      <c r="AE108" s="145"/>
      <c r="AF108" s="145"/>
      <c r="AG108" s="145" t="s">
        <v>279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62"/>
      <c r="B109" s="163"/>
      <c r="C109" s="169" t="s">
        <v>568</v>
      </c>
      <c r="D109" s="170"/>
      <c r="E109" s="171">
        <v>8</v>
      </c>
      <c r="F109" s="172"/>
      <c r="G109" s="168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5"/>
      <c r="Z109" s="145"/>
      <c r="AA109" s="145"/>
      <c r="AB109" s="145"/>
      <c r="AC109" s="145"/>
      <c r="AD109" s="145"/>
      <c r="AE109" s="145"/>
      <c r="AF109" s="145"/>
      <c r="AG109" s="145" t="s">
        <v>144</v>
      </c>
      <c r="AH109" s="145">
        <v>0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62">
        <v>34</v>
      </c>
      <c r="B110" s="163" t="s">
        <v>293</v>
      </c>
      <c r="C110" s="164" t="s">
        <v>294</v>
      </c>
      <c r="D110" s="165" t="s">
        <v>291</v>
      </c>
      <c r="E110" s="166">
        <v>248</v>
      </c>
      <c r="F110" s="167"/>
      <c r="G110" s="168">
        <f>ROUND(E110*F110,2)</f>
        <v>0</v>
      </c>
      <c r="H110" s="148"/>
      <c r="I110" s="147">
        <f>ROUND(E110*H110,2)</f>
        <v>0</v>
      </c>
      <c r="J110" s="148"/>
      <c r="K110" s="147">
        <f>ROUND(E110*J110,2)</f>
        <v>0</v>
      </c>
      <c r="L110" s="147">
        <v>21</v>
      </c>
      <c r="M110" s="147">
        <f>G110*(1+L110/100)</f>
        <v>0</v>
      </c>
      <c r="N110" s="147">
        <v>1E-3</v>
      </c>
      <c r="O110" s="147">
        <f>ROUND(E110*N110,2)</f>
        <v>0.25</v>
      </c>
      <c r="P110" s="147">
        <v>0</v>
      </c>
      <c r="Q110" s="147">
        <f>ROUND(E110*P110,2)</f>
        <v>0</v>
      </c>
      <c r="R110" s="147" t="s">
        <v>179</v>
      </c>
      <c r="S110" s="147" t="s">
        <v>142</v>
      </c>
      <c r="T110" s="147" t="s">
        <v>142</v>
      </c>
      <c r="U110" s="147">
        <v>0</v>
      </c>
      <c r="V110" s="147">
        <f>ROUND(E110*U110,2)</f>
        <v>0</v>
      </c>
      <c r="W110" s="147"/>
      <c r="X110" s="147" t="s">
        <v>180</v>
      </c>
      <c r="Y110" s="145"/>
      <c r="Z110" s="145"/>
      <c r="AA110" s="145"/>
      <c r="AB110" s="145"/>
      <c r="AC110" s="145"/>
      <c r="AD110" s="145"/>
      <c r="AE110" s="145"/>
      <c r="AF110" s="145"/>
      <c r="AG110" s="145" t="s">
        <v>181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62"/>
      <c r="B111" s="163"/>
      <c r="C111" s="169" t="s">
        <v>569</v>
      </c>
      <c r="D111" s="170"/>
      <c r="E111" s="171">
        <v>248</v>
      </c>
      <c r="F111" s="172"/>
      <c r="G111" s="168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5"/>
      <c r="Z111" s="145"/>
      <c r="AA111" s="145"/>
      <c r="AB111" s="145"/>
      <c r="AC111" s="145"/>
      <c r="AD111" s="145"/>
      <c r="AE111" s="145"/>
      <c r="AF111" s="145"/>
      <c r="AG111" s="145" t="s">
        <v>144</v>
      </c>
      <c r="AH111" s="145">
        <v>5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x14ac:dyDescent="0.2">
      <c r="A112" s="155" t="s">
        <v>121</v>
      </c>
      <c r="B112" s="156" t="s">
        <v>83</v>
      </c>
      <c r="C112" s="157" t="s">
        <v>84</v>
      </c>
      <c r="D112" s="158"/>
      <c r="E112" s="159"/>
      <c r="F112" s="160"/>
      <c r="G112" s="161">
        <f>SUMIF(AG113:AG124,"&lt;&gt;NOR",G113:G124)</f>
        <v>0</v>
      </c>
      <c r="H112" s="149"/>
      <c r="I112" s="149">
        <f>SUM(I113:I124)</f>
        <v>0</v>
      </c>
      <c r="J112" s="149"/>
      <c r="K112" s="149">
        <f>SUM(K113:K124)</f>
        <v>0</v>
      </c>
      <c r="L112" s="149"/>
      <c r="M112" s="149">
        <f>SUM(M113:M124)</f>
        <v>0</v>
      </c>
      <c r="N112" s="149"/>
      <c r="O112" s="149">
        <f>SUM(O113:O124)</f>
        <v>0.46</v>
      </c>
      <c r="P112" s="149"/>
      <c r="Q112" s="149">
        <f>SUM(Q113:Q124)</f>
        <v>0</v>
      </c>
      <c r="R112" s="149"/>
      <c r="S112" s="149"/>
      <c r="T112" s="149"/>
      <c r="U112" s="149"/>
      <c r="V112" s="149">
        <f>SUM(V113:V124)</f>
        <v>5.92</v>
      </c>
      <c r="W112" s="149"/>
      <c r="X112" s="149"/>
      <c r="AG112" t="s">
        <v>122</v>
      </c>
    </row>
    <row r="113" spans="1:60" outlineLevel="1" x14ac:dyDescent="0.2">
      <c r="A113" s="162">
        <v>35</v>
      </c>
      <c r="B113" s="163" t="s">
        <v>515</v>
      </c>
      <c r="C113" s="164" t="s">
        <v>516</v>
      </c>
      <c r="D113" s="165" t="s">
        <v>141</v>
      </c>
      <c r="E113" s="166">
        <v>2.4</v>
      </c>
      <c r="F113" s="167"/>
      <c r="G113" s="168">
        <f>ROUND(E113*F113,2)</f>
        <v>0</v>
      </c>
      <c r="H113" s="148"/>
      <c r="I113" s="147">
        <f>ROUND(E113*H113,2)</f>
        <v>0</v>
      </c>
      <c r="J113" s="148"/>
      <c r="K113" s="147">
        <f>ROUND(E113*J113,2)</f>
        <v>0</v>
      </c>
      <c r="L113" s="147">
        <v>21</v>
      </c>
      <c r="M113" s="147">
        <f>G113*(1+L113/100)</f>
        <v>0</v>
      </c>
      <c r="N113" s="147">
        <v>7.5600000000000001E-2</v>
      </c>
      <c r="O113" s="147">
        <f>ROUND(E113*N113,2)</f>
        <v>0.18</v>
      </c>
      <c r="P113" s="147">
        <v>0</v>
      </c>
      <c r="Q113" s="147">
        <f>ROUND(E113*P113,2)</f>
        <v>0</v>
      </c>
      <c r="R113" s="147"/>
      <c r="S113" s="147" t="s">
        <v>142</v>
      </c>
      <c r="T113" s="147" t="s">
        <v>142</v>
      </c>
      <c r="U113" s="147">
        <v>0.38500000000000001</v>
      </c>
      <c r="V113" s="147">
        <f>ROUND(E113*U113,2)</f>
        <v>0.92</v>
      </c>
      <c r="W113" s="147"/>
      <c r="X113" s="147" t="s">
        <v>128</v>
      </c>
      <c r="Y113" s="145"/>
      <c r="Z113" s="145"/>
      <c r="AA113" s="145"/>
      <c r="AB113" s="145"/>
      <c r="AC113" s="145"/>
      <c r="AD113" s="145"/>
      <c r="AE113" s="145"/>
      <c r="AF113" s="145"/>
      <c r="AG113" s="145" t="s">
        <v>129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62"/>
      <c r="B114" s="163"/>
      <c r="C114" s="169" t="s">
        <v>570</v>
      </c>
      <c r="D114" s="170"/>
      <c r="E114" s="171">
        <v>2.4</v>
      </c>
      <c r="F114" s="172"/>
      <c r="G114" s="168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5"/>
      <c r="Z114" s="145"/>
      <c r="AA114" s="145"/>
      <c r="AB114" s="145"/>
      <c r="AC114" s="145"/>
      <c r="AD114" s="145"/>
      <c r="AE114" s="145"/>
      <c r="AF114" s="145"/>
      <c r="AG114" s="145" t="s">
        <v>144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62">
        <v>36</v>
      </c>
      <c r="B115" s="163" t="s">
        <v>518</v>
      </c>
      <c r="C115" s="164" t="s">
        <v>680</v>
      </c>
      <c r="D115" s="165" t="s">
        <v>141</v>
      </c>
      <c r="E115" s="166">
        <v>2.4</v>
      </c>
      <c r="F115" s="167"/>
      <c r="G115" s="168">
        <f>ROUND(E115*F115,2)</f>
        <v>0</v>
      </c>
      <c r="H115" s="148"/>
      <c r="I115" s="147">
        <f>ROUND(E115*H115,2)</f>
        <v>0</v>
      </c>
      <c r="J115" s="148"/>
      <c r="K115" s="147">
        <f>ROUND(E115*J115,2)</f>
        <v>0</v>
      </c>
      <c r="L115" s="147">
        <v>21</v>
      </c>
      <c r="M115" s="147">
        <f>G115*(1+L115/100)</f>
        <v>0</v>
      </c>
      <c r="N115" s="147">
        <v>9.5000000000000001E-2</v>
      </c>
      <c r="O115" s="147">
        <f>ROUND(E115*N115,2)</f>
        <v>0.23</v>
      </c>
      <c r="P115" s="147">
        <v>0</v>
      </c>
      <c r="Q115" s="147">
        <f>ROUND(E115*P115,2)</f>
        <v>0</v>
      </c>
      <c r="R115" s="147"/>
      <c r="S115" s="147" t="s">
        <v>142</v>
      </c>
      <c r="T115" s="147" t="s">
        <v>142</v>
      </c>
      <c r="U115" s="147">
        <v>0.47</v>
      </c>
      <c r="V115" s="147">
        <f>ROUND(E115*U115,2)</f>
        <v>1.1299999999999999</v>
      </c>
      <c r="W115" s="147"/>
      <c r="X115" s="147" t="s">
        <v>128</v>
      </c>
      <c r="Y115" s="145"/>
      <c r="Z115" s="145"/>
      <c r="AA115" s="145"/>
      <c r="AB115" s="145"/>
      <c r="AC115" s="145"/>
      <c r="AD115" s="145"/>
      <c r="AE115" s="145"/>
      <c r="AF115" s="145"/>
      <c r="AG115" s="145" t="s">
        <v>129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62"/>
      <c r="B116" s="163"/>
      <c r="C116" s="169" t="s">
        <v>571</v>
      </c>
      <c r="D116" s="170"/>
      <c r="E116" s="171">
        <v>2.4</v>
      </c>
      <c r="F116" s="172"/>
      <c r="G116" s="168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5"/>
      <c r="Z116" s="145"/>
      <c r="AA116" s="145"/>
      <c r="AB116" s="145"/>
      <c r="AC116" s="145"/>
      <c r="AD116" s="145"/>
      <c r="AE116" s="145"/>
      <c r="AF116" s="145"/>
      <c r="AG116" s="145" t="s">
        <v>144</v>
      </c>
      <c r="AH116" s="145">
        <v>5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2">
        <v>37</v>
      </c>
      <c r="B117" s="163" t="s">
        <v>520</v>
      </c>
      <c r="C117" s="164" t="s">
        <v>521</v>
      </c>
      <c r="D117" s="165" t="s">
        <v>141</v>
      </c>
      <c r="E117" s="166">
        <v>2.4</v>
      </c>
      <c r="F117" s="167"/>
      <c r="G117" s="168">
        <f>ROUND(E117*F117,2)</f>
        <v>0</v>
      </c>
      <c r="H117" s="148"/>
      <c r="I117" s="147">
        <f>ROUND(E117*H117,2)</f>
        <v>0</v>
      </c>
      <c r="J117" s="148"/>
      <c r="K117" s="147">
        <f>ROUND(E117*J117,2)</f>
        <v>0</v>
      </c>
      <c r="L117" s="147">
        <v>21</v>
      </c>
      <c r="M117" s="147">
        <f>G117*(1+L117/100)</f>
        <v>0</v>
      </c>
      <c r="N117" s="147">
        <v>2.1000000000000001E-4</v>
      </c>
      <c r="O117" s="147">
        <f>ROUND(E117*N117,2)</f>
        <v>0</v>
      </c>
      <c r="P117" s="147">
        <v>0</v>
      </c>
      <c r="Q117" s="147">
        <f>ROUND(E117*P117,2)</f>
        <v>0</v>
      </c>
      <c r="R117" s="147"/>
      <c r="S117" s="147" t="s">
        <v>142</v>
      </c>
      <c r="T117" s="147" t="s">
        <v>142</v>
      </c>
      <c r="U117" s="147">
        <v>0.09</v>
      </c>
      <c r="V117" s="147">
        <f>ROUND(E117*U117,2)</f>
        <v>0.22</v>
      </c>
      <c r="W117" s="147"/>
      <c r="X117" s="147" t="s">
        <v>128</v>
      </c>
      <c r="Y117" s="145"/>
      <c r="Z117" s="145"/>
      <c r="AA117" s="145"/>
      <c r="AB117" s="145"/>
      <c r="AC117" s="145"/>
      <c r="AD117" s="145"/>
      <c r="AE117" s="145"/>
      <c r="AF117" s="145"/>
      <c r="AG117" s="145" t="s">
        <v>129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62"/>
      <c r="B118" s="163"/>
      <c r="C118" s="169" t="s">
        <v>571</v>
      </c>
      <c r="D118" s="170"/>
      <c r="E118" s="171">
        <v>2.4</v>
      </c>
      <c r="F118" s="172"/>
      <c r="G118" s="168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5"/>
      <c r="Z118" s="145"/>
      <c r="AA118" s="145"/>
      <c r="AB118" s="145"/>
      <c r="AC118" s="145"/>
      <c r="AD118" s="145"/>
      <c r="AE118" s="145"/>
      <c r="AF118" s="145"/>
      <c r="AG118" s="145" t="s">
        <v>144</v>
      </c>
      <c r="AH118" s="145">
        <v>5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62">
        <v>38</v>
      </c>
      <c r="B119" s="163" t="s">
        <v>522</v>
      </c>
      <c r="C119" s="164" t="s">
        <v>523</v>
      </c>
      <c r="D119" s="165" t="s">
        <v>245</v>
      </c>
      <c r="E119" s="166">
        <v>8</v>
      </c>
      <c r="F119" s="167"/>
      <c r="G119" s="168">
        <f>ROUND(E119*F119,2)</f>
        <v>0</v>
      </c>
      <c r="H119" s="148"/>
      <c r="I119" s="147">
        <f>ROUND(E119*H119,2)</f>
        <v>0</v>
      </c>
      <c r="J119" s="148"/>
      <c r="K119" s="147">
        <f>ROUND(E119*J119,2)</f>
        <v>0</v>
      </c>
      <c r="L119" s="147">
        <v>21</v>
      </c>
      <c r="M119" s="147">
        <f>G119*(1+L119/100)</f>
        <v>0</v>
      </c>
      <c r="N119" s="147">
        <v>0</v>
      </c>
      <c r="O119" s="147">
        <f>ROUND(E119*N119,2)</f>
        <v>0</v>
      </c>
      <c r="P119" s="147">
        <v>0</v>
      </c>
      <c r="Q119" s="147">
        <f>ROUND(E119*P119,2)</f>
        <v>0</v>
      </c>
      <c r="R119" s="147"/>
      <c r="S119" s="147" t="s">
        <v>142</v>
      </c>
      <c r="T119" s="147" t="s">
        <v>418</v>
      </c>
      <c r="U119" s="147">
        <v>0.45600000000000002</v>
      </c>
      <c r="V119" s="147">
        <f>ROUND(E119*U119,2)</f>
        <v>3.65</v>
      </c>
      <c r="W119" s="147"/>
      <c r="X119" s="147" t="s">
        <v>128</v>
      </c>
      <c r="Y119" s="145"/>
      <c r="Z119" s="145"/>
      <c r="AA119" s="145"/>
      <c r="AB119" s="145"/>
      <c r="AC119" s="145"/>
      <c r="AD119" s="145"/>
      <c r="AE119" s="145"/>
      <c r="AF119" s="145"/>
      <c r="AG119" s="145" t="s">
        <v>129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62"/>
      <c r="B120" s="163"/>
      <c r="C120" s="169" t="s">
        <v>572</v>
      </c>
      <c r="D120" s="170"/>
      <c r="E120" s="171">
        <v>8</v>
      </c>
      <c r="F120" s="172"/>
      <c r="G120" s="168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5"/>
      <c r="Z120" s="145"/>
      <c r="AA120" s="145"/>
      <c r="AB120" s="145"/>
      <c r="AC120" s="145"/>
      <c r="AD120" s="145"/>
      <c r="AE120" s="145"/>
      <c r="AF120" s="145"/>
      <c r="AG120" s="145" t="s">
        <v>144</v>
      </c>
      <c r="AH120" s="145">
        <v>0</v>
      </c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62">
        <v>39</v>
      </c>
      <c r="B121" s="163" t="s">
        <v>525</v>
      </c>
      <c r="C121" s="164" t="s">
        <v>526</v>
      </c>
      <c r="D121" s="165" t="s">
        <v>141</v>
      </c>
      <c r="E121" s="166">
        <v>2.64</v>
      </c>
      <c r="F121" s="167"/>
      <c r="G121" s="168">
        <f>ROUND(E121*F121,2)</f>
        <v>0</v>
      </c>
      <c r="H121" s="148"/>
      <c r="I121" s="147">
        <f>ROUND(E121*H121,2)</f>
        <v>0</v>
      </c>
      <c r="J121" s="148"/>
      <c r="K121" s="147">
        <f>ROUND(E121*J121,2)</f>
        <v>0</v>
      </c>
      <c r="L121" s="147">
        <v>21</v>
      </c>
      <c r="M121" s="147">
        <f>G121*(1+L121/100)</f>
        <v>0</v>
      </c>
      <c r="N121" s="147">
        <v>1.9199999999999998E-2</v>
      </c>
      <c r="O121" s="147">
        <f>ROUND(E121*N121,2)</f>
        <v>0.05</v>
      </c>
      <c r="P121" s="147">
        <v>0</v>
      </c>
      <c r="Q121" s="147">
        <f>ROUND(E121*P121,2)</f>
        <v>0</v>
      </c>
      <c r="R121" s="147" t="s">
        <v>179</v>
      </c>
      <c r="S121" s="147" t="s">
        <v>142</v>
      </c>
      <c r="T121" s="147" t="s">
        <v>142</v>
      </c>
      <c r="U121" s="147">
        <v>0</v>
      </c>
      <c r="V121" s="147">
        <f>ROUND(E121*U121,2)</f>
        <v>0</v>
      </c>
      <c r="W121" s="147"/>
      <c r="X121" s="147" t="s">
        <v>180</v>
      </c>
      <c r="Y121" s="145"/>
      <c r="Z121" s="145"/>
      <c r="AA121" s="145"/>
      <c r="AB121" s="145"/>
      <c r="AC121" s="145"/>
      <c r="AD121" s="145"/>
      <c r="AE121" s="145"/>
      <c r="AF121" s="145"/>
      <c r="AG121" s="145" t="s">
        <v>181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62"/>
      <c r="B122" s="163"/>
      <c r="C122" s="169" t="s">
        <v>571</v>
      </c>
      <c r="D122" s="170"/>
      <c r="E122" s="171">
        <v>2.4</v>
      </c>
      <c r="F122" s="172"/>
      <c r="G122" s="168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5"/>
      <c r="Z122" s="145"/>
      <c r="AA122" s="145"/>
      <c r="AB122" s="145"/>
      <c r="AC122" s="145"/>
      <c r="AD122" s="145"/>
      <c r="AE122" s="145"/>
      <c r="AF122" s="145"/>
      <c r="AG122" s="145" t="s">
        <v>144</v>
      </c>
      <c r="AH122" s="145">
        <v>5</v>
      </c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62"/>
      <c r="B123" s="163"/>
      <c r="C123" s="173" t="s">
        <v>527</v>
      </c>
      <c r="D123" s="174"/>
      <c r="E123" s="175">
        <v>0.24</v>
      </c>
      <c r="F123" s="172"/>
      <c r="G123" s="168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5"/>
      <c r="Z123" s="145"/>
      <c r="AA123" s="145"/>
      <c r="AB123" s="145"/>
      <c r="AC123" s="145"/>
      <c r="AD123" s="145"/>
      <c r="AE123" s="145"/>
      <c r="AF123" s="145"/>
      <c r="AG123" s="145" t="s">
        <v>144</v>
      </c>
      <c r="AH123" s="145">
        <v>4</v>
      </c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62"/>
      <c r="B124" s="163"/>
      <c r="C124" s="173" t="s">
        <v>433</v>
      </c>
      <c r="D124" s="174"/>
      <c r="E124" s="175"/>
      <c r="F124" s="172"/>
      <c r="G124" s="168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5"/>
      <c r="Z124" s="145"/>
      <c r="AA124" s="145"/>
      <c r="AB124" s="145"/>
      <c r="AC124" s="145"/>
      <c r="AD124" s="145"/>
      <c r="AE124" s="145"/>
      <c r="AF124" s="145"/>
      <c r="AG124" s="145" t="s">
        <v>144</v>
      </c>
      <c r="AH124" s="145">
        <v>4</v>
      </c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x14ac:dyDescent="0.2">
      <c r="A125" s="155" t="s">
        <v>121</v>
      </c>
      <c r="B125" s="156" t="s">
        <v>91</v>
      </c>
      <c r="C125" s="157" t="s">
        <v>92</v>
      </c>
      <c r="D125" s="158"/>
      <c r="E125" s="159"/>
      <c r="F125" s="160"/>
      <c r="G125" s="161">
        <f>SUMIF(AG126:AG133,"&lt;&gt;NOR",G126:G133)</f>
        <v>0</v>
      </c>
      <c r="H125" s="149"/>
      <c r="I125" s="149">
        <f>SUM(I126:I133)</f>
        <v>0</v>
      </c>
      <c r="J125" s="149"/>
      <c r="K125" s="149">
        <f>SUM(K126:K133)</f>
        <v>0</v>
      </c>
      <c r="L125" s="149"/>
      <c r="M125" s="149">
        <f>SUM(M126:M133)</f>
        <v>0</v>
      </c>
      <c r="N125" s="149"/>
      <c r="O125" s="149">
        <f>SUM(O126:O133)</f>
        <v>0</v>
      </c>
      <c r="P125" s="149"/>
      <c r="Q125" s="149">
        <f>SUM(Q126:Q133)</f>
        <v>0</v>
      </c>
      <c r="R125" s="149"/>
      <c r="S125" s="149"/>
      <c r="T125" s="149"/>
      <c r="U125" s="149"/>
      <c r="V125" s="149">
        <f>SUM(V126:V133)</f>
        <v>46.79</v>
      </c>
      <c r="W125" s="149"/>
      <c r="X125" s="149"/>
      <c r="AG125" t="s">
        <v>122</v>
      </c>
    </row>
    <row r="126" spans="1:60" outlineLevel="1" x14ac:dyDescent="0.2">
      <c r="A126" s="162">
        <v>40</v>
      </c>
      <c r="B126" s="163" t="s">
        <v>384</v>
      </c>
      <c r="C126" s="164" t="s">
        <v>385</v>
      </c>
      <c r="D126" s="165" t="s">
        <v>188</v>
      </c>
      <c r="E126" s="166">
        <v>7.8081800000000001</v>
      </c>
      <c r="F126" s="167"/>
      <c r="G126" s="168">
        <f t="shared" ref="G126:G133" si="0">ROUND(E126*F126,2)</f>
        <v>0</v>
      </c>
      <c r="H126" s="148"/>
      <c r="I126" s="147">
        <f t="shared" ref="I126:I133" si="1">ROUND(E126*H126,2)</f>
        <v>0</v>
      </c>
      <c r="J126" s="148"/>
      <c r="K126" s="147">
        <f t="shared" ref="K126:K133" si="2">ROUND(E126*J126,2)</f>
        <v>0</v>
      </c>
      <c r="L126" s="147">
        <v>21</v>
      </c>
      <c r="M126" s="147">
        <f t="shared" ref="M126:M133" si="3">G126*(1+L126/100)</f>
        <v>0</v>
      </c>
      <c r="N126" s="147">
        <v>0</v>
      </c>
      <c r="O126" s="147">
        <f t="shared" ref="O126:O133" si="4">ROUND(E126*N126,2)</f>
        <v>0</v>
      </c>
      <c r="P126" s="147">
        <v>0</v>
      </c>
      <c r="Q126" s="147">
        <f t="shared" ref="Q126:Q133" si="5">ROUND(E126*P126,2)</f>
        <v>0</v>
      </c>
      <c r="R126" s="147"/>
      <c r="S126" s="147" t="s">
        <v>142</v>
      </c>
      <c r="T126" s="147" t="s">
        <v>418</v>
      </c>
      <c r="U126" s="147">
        <v>0.27700000000000002</v>
      </c>
      <c r="V126" s="147">
        <f t="shared" ref="V126:V133" si="6">ROUND(E126*U126,2)</f>
        <v>2.16</v>
      </c>
      <c r="W126" s="147"/>
      <c r="X126" s="147" t="s">
        <v>343</v>
      </c>
      <c r="Y126" s="145"/>
      <c r="Z126" s="145"/>
      <c r="AA126" s="145"/>
      <c r="AB126" s="145"/>
      <c r="AC126" s="145"/>
      <c r="AD126" s="145"/>
      <c r="AE126" s="145"/>
      <c r="AF126" s="145"/>
      <c r="AG126" s="145" t="s">
        <v>344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2.5" outlineLevel="1" x14ac:dyDescent="0.2">
      <c r="A127" s="162">
        <v>41</v>
      </c>
      <c r="B127" s="163" t="s">
        <v>528</v>
      </c>
      <c r="C127" s="164" t="s">
        <v>529</v>
      </c>
      <c r="D127" s="165" t="s">
        <v>188</v>
      </c>
      <c r="E127" s="166">
        <v>3.9040900000000001</v>
      </c>
      <c r="F127" s="167"/>
      <c r="G127" s="168">
        <f t="shared" si="0"/>
        <v>0</v>
      </c>
      <c r="H127" s="148"/>
      <c r="I127" s="147">
        <f t="shared" si="1"/>
        <v>0</v>
      </c>
      <c r="J127" s="148"/>
      <c r="K127" s="147">
        <f t="shared" si="2"/>
        <v>0</v>
      </c>
      <c r="L127" s="147">
        <v>21</v>
      </c>
      <c r="M127" s="147">
        <f t="shared" si="3"/>
        <v>0</v>
      </c>
      <c r="N127" s="147">
        <v>0</v>
      </c>
      <c r="O127" s="147">
        <f t="shared" si="4"/>
        <v>0</v>
      </c>
      <c r="P127" s="147">
        <v>0</v>
      </c>
      <c r="Q127" s="147">
        <f t="shared" si="5"/>
        <v>0</v>
      </c>
      <c r="R127" s="147"/>
      <c r="S127" s="147" t="s">
        <v>142</v>
      </c>
      <c r="T127" s="147" t="s">
        <v>418</v>
      </c>
      <c r="U127" s="147">
        <v>2.0670000000000002</v>
      </c>
      <c r="V127" s="147">
        <f t="shared" si="6"/>
        <v>8.07</v>
      </c>
      <c r="W127" s="147"/>
      <c r="X127" s="147" t="s">
        <v>343</v>
      </c>
      <c r="Y127" s="145"/>
      <c r="Z127" s="145"/>
      <c r="AA127" s="145"/>
      <c r="AB127" s="145"/>
      <c r="AC127" s="145"/>
      <c r="AD127" s="145"/>
      <c r="AE127" s="145"/>
      <c r="AF127" s="145"/>
      <c r="AG127" s="145" t="s">
        <v>344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1" x14ac:dyDescent="0.2">
      <c r="A128" s="162">
        <v>42</v>
      </c>
      <c r="B128" s="163" t="s">
        <v>386</v>
      </c>
      <c r="C128" s="164" t="s">
        <v>387</v>
      </c>
      <c r="D128" s="165" t="s">
        <v>188</v>
      </c>
      <c r="E128" s="166">
        <v>11.71227</v>
      </c>
      <c r="F128" s="167"/>
      <c r="G128" s="168">
        <f t="shared" si="0"/>
        <v>0</v>
      </c>
      <c r="H128" s="148"/>
      <c r="I128" s="147">
        <f t="shared" si="1"/>
        <v>0</v>
      </c>
      <c r="J128" s="148"/>
      <c r="K128" s="147">
        <f t="shared" si="2"/>
        <v>0</v>
      </c>
      <c r="L128" s="147">
        <v>21</v>
      </c>
      <c r="M128" s="147">
        <f t="shared" si="3"/>
        <v>0</v>
      </c>
      <c r="N128" s="147">
        <v>0</v>
      </c>
      <c r="O128" s="147">
        <f t="shared" si="4"/>
        <v>0</v>
      </c>
      <c r="P128" s="147">
        <v>0</v>
      </c>
      <c r="Q128" s="147">
        <f t="shared" si="5"/>
        <v>0</v>
      </c>
      <c r="R128" s="147"/>
      <c r="S128" s="147" t="s">
        <v>142</v>
      </c>
      <c r="T128" s="147" t="s">
        <v>142</v>
      </c>
      <c r="U128" s="147">
        <v>1.8160000000000001</v>
      </c>
      <c r="V128" s="147">
        <f t="shared" si="6"/>
        <v>21.27</v>
      </c>
      <c r="W128" s="147"/>
      <c r="X128" s="147" t="s">
        <v>343</v>
      </c>
      <c r="Y128" s="145"/>
      <c r="Z128" s="145"/>
      <c r="AA128" s="145"/>
      <c r="AB128" s="145"/>
      <c r="AC128" s="145"/>
      <c r="AD128" s="145"/>
      <c r="AE128" s="145"/>
      <c r="AF128" s="145"/>
      <c r="AG128" s="145" t="s">
        <v>344</v>
      </c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62">
        <v>43</v>
      </c>
      <c r="B129" s="163" t="s">
        <v>388</v>
      </c>
      <c r="C129" s="164" t="s">
        <v>389</v>
      </c>
      <c r="D129" s="165" t="s">
        <v>188</v>
      </c>
      <c r="E129" s="166">
        <v>3.9040900000000001</v>
      </c>
      <c r="F129" s="167"/>
      <c r="G129" s="168">
        <f t="shared" si="0"/>
        <v>0</v>
      </c>
      <c r="H129" s="148"/>
      <c r="I129" s="147">
        <f t="shared" si="1"/>
        <v>0</v>
      </c>
      <c r="J129" s="148"/>
      <c r="K129" s="147">
        <f t="shared" si="2"/>
        <v>0</v>
      </c>
      <c r="L129" s="147">
        <v>21</v>
      </c>
      <c r="M129" s="147">
        <f t="shared" si="3"/>
        <v>0</v>
      </c>
      <c r="N129" s="147">
        <v>0</v>
      </c>
      <c r="O129" s="147">
        <f t="shared" si="4"/>
        <v>0</v>
      </c>
      <c r="P129" s="147">
        <v>0</v>
      </c>
      <c r="Q129" s="147">
        <f t="shared" si="5"/>
        <v>0</v>
      </c>
      <c r="R129" s="147"/>
      <c r="S129" s="147" t="s">
        <v>142</v>
      </c>
      <c r="T129" s="147" t="s">
        <v>142</v>
      </c>
      <c r="U129" s="147">
        <v>2.8260000000000001</v>
      </c>
      <c r="V129" s="147">
        <f t="shared" si="6"/>
        <v>11.03</v>
      </c>
      <c r="W129" s="147"/>
      <c r="X129" s="147" t="s">
        <v>343</v>
      </c>
      <c r="Y129" s="145"/>
      <c r="Z129" s="145"/>
      <c r="AA129" s="145"/>
      <c r="AB129" s="145"/>
      <c r="AC129" s="145"/>
      <c r="AD129" s="145"/>
      <c r="AE129" s="145"/>
      <c r="AF129" s="145"/>
      <c r="AG129" s="145" t="s">
        <v>344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62">
        <v>44</v>
      </c>
      <c r="B130" s="163" t="s">
        <v>390</v>
      </c>
      <c r="C130" s="164" t="s">
        <v>391</v>
      </c>
      <c r="D130" s="165" t="s">
        <v>188</v>
      </c>
      <c r="E130" s="166">
        <v>19.52045</v>
      </c>
      <c r="F130" s="167"/>
      <c r="G130" s="168">
        <f t="shared" si="0"/>
        <v>0</v>
      </c>
      <c r="H130" s="148"/>
      <c r="I130" s="147">
        <f t="shared" si="1"/>
        <v>0</v>
      </c>
      <c r="J130" s="148"/>
      <c r="K130" s="147">
        <f t="shared" si="2"/>
        <v>0</v>
      </c>
      <c r="L130" s="147">
        <v>21</v>
      </c>
      <c r="M130" s="147">
        <f t="shared" si="3"/>
        <v>0</v>
      </c>
      <c r="N130" s="147">
        <v>0</v>
      </c>
      <c r="O130" s="147">
        <f t="shared" si="4"/>
        <v>0</v>
      </c>
      <c r="P130" s="147">
        <v>0</v>
      </c>
      <c r="Q130" s="147">
        <f t="shared" si="5"/>
        <v>0</v>
      </c>
      <c r="R130" s="147"/>
      <c r="S130" s="147" t="s">
        <v>142</v>
      </c>
      <c r="T130" s="147" t="s">
        <v>418</v>
      </c>
      <c r="U130" s="147">
        <v>0.21</v>
      </c>
      <c r="V130" s="147">
        <f t="shared" si="6"/>
        <v>4.0999999999999996</v>
      </c>
      <c r="W130" s="147"/>
      <c r="X130" s="147" t="s">
        <v>343</v>
      </c>
      <c r="Y130" s="145"/>
      <c r="Z130" s="145"/>
      <c r="AA130" s="145"/>
      <c r="AB130" s="145"/>
      <c r="AC130" s="145"/>
      <c r="AD130" s="145"/>
      <c r="AE130" s="145"/>
      <c r="AF130" s="145"/>
      <c r="AG130" s="145" t="s">
        <v>344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outlineLevel="1" x14ac:dyDescent="0.2">
      <c r="A131" s="162">
        <v>45</v>
      </c>
      <c r="B131" s="163" t="s">
        <v>392</v>
      </c>
      <c r="C131" s="164" t="s">
        <v>393</v>
      </c>
      <c r="D131" s="165" t="s">
        <v>188</v>
      </c>
      <c r="E131" s="166">
        <v>3.9040900000000001</v>
      </c>
      <c r="F131" s="167"/>
      <c r="G131" s="168">
        <f t="shared" si="0"/>
        <v>0</v>
      </c>
      <c r="H131" s="148"/>
      <c r="I131" s="147">
        <f t="shared" si="1"/>
        <v>0</v>
      </c>
      <c r="J131" s="148"/>
      <c r="K131" s="147">
        <f t="shared" si="2"/>
        <v>0</v>
      </c>
      <c r="L131" s="147">
        <v>21</v>
      </c>
      <c r="M131" s="147">
        <f t="shared" si="3"/>
        <v>0</v>
      </c>
      <c r="N131" s="147">
        <v>0</v>
      </c>
      <c r="O131" s="147">
        <f t="shared" si="4"/>
        <v>0</v>
      </c>
      <c r="P131" s="147">
        <v>0</v>
      </c>
      <c r="Q131" s="147">
        <f t="shared" si="5"/>
        <v>0</v>
      </c>
      <c r="R131" s="147"/>
      <c r="S131" s="147" t="s">
        <v>142</v>
      </c>
      <c r="T131" s="147" t="s">
        <v>142</v>
      </c>
      <c r="U131" s="147">
        <v>4.2000000000000003E-2</v>
      </c>
      <c r="V131" s="147">
        <f t="shared" si="6"/>
        <v>0.16</v>
      </c>
      <c r="W131" s="147"/>
      <c r="X131" s="147" t="s">
        <v>343</v>
      </c>
      <c r="Y131" s="145"/>
      <c r="Z131" s="145"/>
      <c r="AA131" s="145"/>
      <c r="AB131" s="145"/>
      <c r="AC131" s="145"/>
      <c r="AD131" s="145"/>
      <c r="AE131" s="145"/>
      <c r="AF131" s="145"/>
      <c r="AG131" s="145" t="s">
        <v>344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62">
        <v>46</v>
      </c>
      <c r="B132" s="163" t="s">
        <v>394</v>
      </c>
      <c r="C132" s="164" t="s">
        <v>395</v>
      </c>
      <c r="D132" s="165" t="s">
        <v>188</v>
      </c>
      <c r="E132" s="166">
        <v>39.040900000000001</v>
      </c>
      <c r="F132" s="167"/>
      <c r="G132" s="168">
        <f t="shared" si="0"/>
        <v>0</v>
      </c>
      <c r="H132" s="148"/>
      <c r="I132" s="147">
        <f t="shared" si="1"/>
        <v>0</v>
      </c>
      <c r="J132" s="148"/>
      <c r="K132" s="147">
        <f t="shared" si="2"/>
        <v>0</v>
      </c>
      <c r="L132" s="147">
        <v>21</v>
      </c>
      <c r="M132" s="147">
        <f t="shared" si="3"/>
        <v>0</v>
      </c>
      <c r="N132" s="147">
        <v>0</v>
      </c>
      <c r="O132" s="147">
        <f t="shared" si="4"/>
        <v>0</v>
      </c>
      <c r="P132" s="147">
        <v>0</v>
      </c>
      <c r="Q132" s="147">
        <f t="shared" si="5"/>
        <v>0</v>
      </c>
      <c r="R132" s="147"/>
      <c r="S132" s="147" t="s">
        <v>142</v>
      </c>
      <c r="T132" s="147" t="s">
        <v>418</v>
      </c>
      <c r="U132" s="147">
        <v>0</v>
      </c>
      <c r="V132" s="147">
        <f t="shared" si="6"/>
        <v>0</v>
      </c>
      <c r="W132" s="147"/>
      <c r="X132" s="147" t="s">
        <v>343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344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2">
        <v>47</v>
      </c>
      <c r="B133" s="163" t="s">
        <v>530</v>
      </c>
      <c r="C133" s="164" t="s">
        <v>531</v>
      </c>
      <c r="D133" s="165" t="s">
        <v>188</v>
      </c>
      <c r="E133" s="166">
        <v>3.9040900000000001</v>
      </c>
      <c r="F133" s="167"/>
      <c r="G133" s="168">
        <f t="shared" si="0"/>
        <v>0</v>
      </c>
      <c r="H133" s="148"/>
      <c r="I133" s="147">
        <f t="shared" si="1"/>
        <v>0</v>
      </c>
      <c r="J133" s="148"/>
      <c r="K133" s="147">
        <f t="shared" si="2"/>
        <v>0</v>
      </c>
      <c r="L133" s="147">
        <v>21</v>
      </c>
      <c r="M133" s="147">
        <f t="shared" si="3"/>
        <v>0</v>
      </c>
      <c r="N133" s="147">
        <v>0</v>
      </c>
      <c r="O133" s="147">
        <f t="shared" si="4"/>
        <v>0</v>
      </c>
      <c r="P133" s="147">
        <v>0</v>
      </c>
      <c r="Q133" s="147">
        <f t="shared" si="5"/>
        <v>0</v>
      </c>
      <c r="R133" s="147"/>
      <c r="S133" s="147" t="s">
        <v>142</v>
      </c>
      <c r="T133" s="147" t="s">
        <v>418</v>
      </c>
      <c r="U133" s="147">
        <v>0</v>
      </c>
      <c r="V133" s="147">
        <f t="shared" si="6"/>
        <v>0</v>
      </c>
      <c r="W133" s="147"/>
      <c r="X133" s="147" t="s">
        <v>343</v>
      </c>
      <c r="Y133" s="145"/>
      <c r="Z133" s="145"/>
      <c r="AA133" s="145"/>
      <c r="AB133" s="145"/>
      <c r="AC133" s="145"/>
      <c r="AD133" s="145"/>
      <c r="AE133" s="145"/>
      <c r="AF133" s="145"/>
      <c r="AG133" s="145" t="s">
        <v>344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x14ac:dyDescent="0.2">
      <c r="A134" s="155" t="s">
        <v>121</v>
      </c>
      <c r="B134" s="156" t="s">
        <v>94</v>
      </c>
      <c r="C134" s="157" t="s">
        <v>29</v>
      </c>
      <c r="D134" s="158"/>
      <c r="E134" s="159"/>
      <c r="F134" s="160"/>
      <c r="G134" s="161">
        <f>SUMIF(AG135:AG136,"&lt;&gt;NOR",G135:G136)</f>
        <v>0</v>
      </c>
      <c r="H134" s="149"/>
      <c r="I134" s="149">
        <f>SUM(I135:I136)</f>
        <v>0</v>
      </c>
      <c r="J134" s="149"/>
      <c r="K134" s="149">
        <f>SUM(K135:K136)</f>
        <v>0</v>
      </c>
      <c r="L134" s="149"/>
      <c r="M134" s="149">
        <f>SUM(M135:M136)</f>
        <v>0</v>
      </c>
      <c r="N134" s="149"/>
      <c r="O134" s="149">
        <f>SUM(O135:O136)</f>
        <v>0</v>
      </c>
      <c r="P134" s="149"/>
      <c r="Q134" s="149">
        <f>SUM(Q135:Q136)</f>
        <v>0</v>
      </c>
      <c r="R134" s="149"/>
      <c r="S134" s="149"/>
      <c r="T134" s="149"/>
      <c r="U134" s="149"/>
      <c r="V134" s="149">
        <f>SUM(V135:V136)</f>
        <v>0</v>
      </c>
      <c r="W134" s="149"/>
      <c r="X134" s="149"/>
      <c r="AG134" t="s">
        <v>122</v>
      </c>
    </row>
    <row r="135" spans="1:60" outlineLevel="1" x14ac:dyDescent="0.2">
      <c r="A135" s="162">
        <v>48</v>
      </c>
      <c r="B135" s="163" t="s">
        <v>396</v>
      </c>
      <c r="C135" s="164" t="s">
        <v>397</v>
      </c>
      <c r="D135" s="165" t="s">
        <v>398</v>
      </c>
      <c r="E135" s="166">
        <v>1</v>
      </c>
      <c r="F135" s="167"/>
      <c r="G135" s="168">
        <f>ROUND(E135*F135,2)</f>
        <v>0</v>
      </c>
      <c r="H135" s="148"/>
      <c r="I135" s="147">
        <f>ROUND(E135*H135,2)</f>
        <v>0</v>
      </c>
      <c r="J135" s="148"/>
      <c r="K135" s="147">
        <f>ROUND(E135*J135,2)</f>
        <v>0</v>
      </c>
      <c r="L135" s="147">
        <v>21</v>
      </c>
      <c r="M135" s="147">
        <f>G135*(1+L135/100)</f>
        <v>0</v>
      </c>
      <c r="N135" s="147">
        <v>0</v>
      </c>
      <c r="O135" s="147">
        <f>ROUND(E135*N135,2)</f>
        <v>0</v>
      </c>
      <c r="P135" s="147">
        <v>0</v>
      </c>
      <c r="Q135" s="147">
        <f>ROUND(E135*P135,2)</f>
        <v>0</v>
      </c>
      <c r="R135" s="147"/>
      <c r="S135" s="147" t="s">
        <v>142</v>
      </c>
      <c r="T135" s="147" t="s">
        <v>127</v>
      </c>
      <c r="U135" s="147">
        <v>0</v>
      </c>
      <c r="V135" s="147">
        <f>ROUND(E135*U135,2)</f>
        <v>0</v>
      </c>
      <c r="W135" s="147"/>
      <c r="X135" s="147" t="s">
        <v>399</v>
      </c>
      <c r="Y135" s="145"/>
      <c r="Z135" s="145"/>
      <c r="AA135" s="145"/>
      <c r="AB135" s="145"/>
      <c r="AC135" s="145"/>
      <c r="AD135" s="145"/>
      <c r="AE135" s="145"/>
      <c r="AF135" s="145"/>
      <c r="AG135" s="145" t="s">
        <v>400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2">
        <v>49</v>
      </c>
      <c r="B136" s="163" t="s">
        <v>401</v>
      </c>
      <c r="C136" s="164" t="s">
        <v>402</v>
      </c>
      <c r="D136" s="165" t="s">
        <v>398</v>
      </c>
      <c r="E136" s="166">
        <v>1</v>
      </c>
      <c r="F136" s="167"/>
      <c r="G136" s="168">
        <f>ROUND(E136*F136,2)</f>
        <v>0</v>
      </c>
      <c r="H136" s="148"/>
      <c r="I136" s="147">
        <f>ROUND(E136*H136,2)</f>
        <v>0</v>
      </c>
      <c r="J136" s="148"/>
      <c r="K136" s="147">
        <f>ROUND(E136*J136,2)</f>
        <v>0</v>
      </c>
      <c r="L136" s="147">
        <v>21</v>
      </c>
      <c r="M136" s="147">
        <f>G136*(1+L136/100)</f>
        <v>0</v>
      </c>
      <c r="N136" s="147">
        <v>0</v>
      </c>
      <c r="O136" s="147">
        <f>ROUND(E136*N136,2)</f>
        <v>0</v>
      </c>
      <c r="P136" s="147">
        <v>0</v>
      </c>
      <c r="Q136" s="147">
        <f>ROUND(E136*P136,2)</f>
        <v>0</v>
      </c>
      <c r="R136" s="147"/>
      <c r="S136" s="147" t="s">
        <v>142</v>
      </c>
      <c r="T136" s="147" t="s">
        <v>127</v>
      </c>
      <c r="U136" s="147">
        <v>0</v>
      </c>
      <c r="V136" s="147">
        <f>ROUND(E136*U136,2)</f>
        <v>0</v>
      </c>
      <c r="W136" s="147"/>
      <c r="X136" s="147" t="s">
        <v>399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403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x14ac:dyDescent="0.2">
      <c r="A137" s="155" t="s">
        <v>121</v>
      </c>
      <c r="B137" s="156" t="s">
        <v>95</v>
      </c>
      <c r="C137" s="157" t="s">
        <v>30</v>
      </c>
      <c r="D137" s="158"/>
      <c r="E137" s="159"/>
      <c r="F137" s="160"/>
      <c r="G137" s="161">
        <f>SUMIF(AG138:AG140,"&lt;&gt;NOR",G138:G140)</f>
        <v>0</v>
      </c>
      <c r="H137" s="149"/>
      <c r="I137" s="149">
        <f>SUM(I138:I140)</f>
        <v>0</v>
      </c>
      <c r="J137" s="149"/>
      <c r="K137" s="149">
        <f>SUM(K138:K140)</f>
        <v>0</v>
      </c>
      <c r="L137" s="149"/>
      <c r="M137" s="149">
        <f>SUM(M138:M140)</f>
        <v>0</v>
      </c>
      <c r="N137" s="149"/>
      <c r="O137" s="149">
        <f>SUM(O138:O140)</f>
        <v>0</v>
      </c>
      <c r="P137" s="149"/>
      <c r="Q137" s="149">
        <f>SUM(Q138:Q140)</f>
        <v>0</v>
      </c>
      <c r="R137" s="149"/>
      <c r="S137" s="149"/>
      <c r="T137" s="149"/>
      <c r="U137" s="149"/>
      <c r="V137" s="149">
        <f>SUM(V138:V140)</f>
        <v>0</v>
      </c>
      <c r="W137" s="149"/>
      <c r="X137" s="149"/>
      <c r="AG137" t="s">
        <v>122</v>
      </c>
    </row>
    <row r="138" spans="1:60" outlineLevel="1" x14ac:dyDescent="0.2">
      <c r="A138" s="162">
        <v>50</v>
      </c>
      <c r="B138" s="163" t="s">
        <v>407</v>
      </c>
      <c r="C138" s="164" t="s">
        <v>408</v>
      </c>
      <c r="D138" s="165" t="s">
        <v>398</v>
      </c>
      <c r="E138" s="166">
        <v>1</v>
      </c>
      <c r="F138" s="167"/>
      <c r="G138" s="168">
        <f>ROUND(E138*F138,2)</f>
        <v>0</v>
      </c>
      <c r="H138" s="148"/>
      <c r="I138" s="147">
        <f>ROUND(E138*H138,2)</f>
        <v>0</v>
      </c>
      <c r="J138" s="148"/>
      <c r="K138" s="147">
        <f>ROUND(E138*J138,2)</f>
        <v>0</v>
      </c>
      <c r="L138" s="147">
        <v>21</v>
      </c>
      <c r="M138" s="147">
        <f>G138*(1+L138/100)</f>
        <v>0</v>
      </c>
      <c r="N138" s="147">
        <v>0</v>
      </c>
      <c r="O138" s="147">
        <f>ROUND(E138*N138,2)</f>
        <v>0</v>
      </c>
      <c r="P138" s="147">
        <v>0</v>
      </c>
      <c r="Q138" s="147">
        <f>ROUND(E138*P138,2)</f>
        <v>0</v>
      </c>
      <c r="R138" s="147"/>
      <c r="S138" s="147" t="s">
        <v>142</v>
      </c>
      <c r="T138" s="147" t="s">
        <v>127</v>
      </c>
      <c r="U138" s="147">
        <v>0</v>
      </c>
      <c r="V138" s="147">
        <f>ROUND(E138*U138,2)</f>
        <v>0</v>
      </c>
      <c r="W138" s="147"/>
      <c r="X138" s="147" t="s">
        <v>399</v>
      </c>
      <c r="Y138" s="145"/>
      <c r="Z138" s="145"/>
      <c r="AA138" s="145"/>
      <c r="AB138" s="145"/>
      <c r="AC138" s="145"/>
      <c r="AD138" s="145"/>
      <c r="AE138" s="145"/>
      <c r="AF138" s="145"/>
      <c r="AG138" s="145" t="s">
        <v>400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2">
        <v>51</v>
      </c>
      <c r="B139" s="163" t="s">
        <v>409</v>
      </c>
      <c r="C139" s="164" t="s">
        <v>410</v>
      </c>
      <c r="D139" s="165" t="s">
        <v>398</v>
      </c>
      <c r="E139" s="166">
        <v>1</v>
      </c>
      <c r="F139" s="167"/>
      <c r="G139" s="168">
        <f>ROUND(E139*F139,2)</f>
        <v>0</v>
      </c>
      <c r="H139" s="148"/>
      <c r="I139" s="147">
        <f>ROUND(E139*H139,2)</f>
        <v>0</v>
      </c>
      <c r="J139" s="148"/>
      <c r="K139" s="147">
        <f>ROUND(E139*J139,2)</f>
        <v>0</v>
      </c>
      <c r="L139" s="147">
        <v>21</v>
      </c>
      <c r="M139" s="147">
        <f>G139*(1+L139/100)</f>
        <v>0</v>
      </c>
      <c r="N139" s="147">
        <v>0</v>
      </c>
      <c r="O139" s="147">
        <f>ROUND(E139*N139,2)</f>
        <v>0</v>
      </c>
      <c r="P139" s="147">
        <v>0</v>
      </c>
      <c r="Q139" s="147">
        <f>ROUND(E139*P139,2)</f>
        <v>0</v>
      </c>
      <c r="R139" s="147"/>
      <c r="S139" s="147" t="s">
        <v>142</v>
      </c>
      <c r="T139" s="147" t="s">
        <v>127</v>
      </c>
      <c r="U139" s="147">
        <v>0</v>
      </c>
      <c r="V139" s="147">
        <f>ROUND(E139*U139,2)</f>
        <v>0</v>
      </c>
      <c r="W139" s="147"/>
      <c r="X139" s="147" t="s">
        <v>399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400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ht="22.5" outlineLevel="1" x14ac:dyDescent="0.2">
      <c r="A140" s="162">
        <v>52</v>
      </c>
      <c r="B140" s="163" t="s">
        <v>411</v>
      </c>
      <c r="C140" s="164" t="s">
        <v>412</v>
      </c>
      <c r="D140" s="165" t="s">
        <v>398</v>
      </c>
      <c r="E140" s="166">
        <v>1</v>
      </c>
      <c r="F140" s="167"/>
      <c r="G140" s="168">
        <f>ROUND(E140*F140,2)</f>
        <v>0</v>
      </c>
      <c r="H140" s="148"/>
      <c r="I140" s="147">
        <f>ROUND(E140*H140,2)</f>
        <v>0</v>
      </c>
      <c r="J140" s="148"/>
      <c r="K140" s="147">
        <f>ROUND(E140*J140,2)</f>
        <v>0</v>
      </c>
      <c r="L140" s="147">
        <v>21</v>
      </c>
      <c r="M140" s="147">
        <f>G140*(1+L140/100)</f>
        <v>0</v>
      </c>
      <c r="N140" s="147">
        <v>0</v>
      </c>
      <c r="O140" s="147">
        <f>ROUND(E140*N140,2)</f>
        <v>0</v>
      </c>
      <c r="P140" s="147">
        <v>0</v>
      </c>
      <c r="Q140" s="147">
        <f>ROUND(E140*P140,2)</f>
        <v>0</v>
      </c>
      <c r="R140" s="147"/>
      <c r="S140" s="147" t="s">
        <v>142</v>
      </c>
      <c r="T140" s="147" t="s">
        <v>127</v>
      </c>
      <c r="U140" s="147">
        <v>0</v>
      </c>
      <c r="V140" s="147">
        <f>ROUND(E140*U140,2)</f>
        <v>0</v>
      </c>
      <c r="W140" s="147"/>
      <c r="X140" s="147" t="s">
        <v>399</v>
      </c>
      <c r="Y140" s="145"/>
      <c r="Z140" s="145"/>
      <c r="AA140" s="145"/>
      <c r="AB140" s="145"/>
      <c r="AC140" s="145"/>
      <c r="AD140" s="145"/>
      <c r="AE140" s="145"/>
      <c r="AF140" s="145"/>
      <c r="AG140" s="145" t="s">
        <v>406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x14ac:dyDescent="0.2">
      <c r="A141" s="152"/>
      <c r="B141" s="153"/>
      <c r="C141" s="176"/>
      <c r="D141" s="154"/>
      <c r="E141" s="177"/>
      <c r="F141" s="177"/>
      <c r="G141" s="17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AE141">
        <v>15</v>
      </c>
      <c r="AF141">
        <v>21</v>
      </c>
    </row>
    <row r="142" spans="1:60" x14ac:dyDescent="0.2">
      <c r="A142" s="179"/>
      <c r="B142" s="180" t="s">
        <v>31</v>
      </c>
      <c r="C142" s="181"/>
      <c r="D142" s="182"/>
      <c r="E142" s="183"/>
      <c r="F142" s="183"/>
      <c r="G142" s="184">
        <f>G8+G26+G46+G54+G65+G70+G73+G97+G99+G102+G112+G125+G134+G137</f>
        <v>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AE142">
        <f>SUMIF(L7:L140,AE141,G7:G140)</f>
        <v>0</v>
      </c>
      <c r="AF142">
        <f>SUMIF(L7:L140,AF141,G7:G140)</f>
        <v>0</v>
      </c>
      <c r="AG142" t="s">
        <v>130</v>
      </c>
    </row>
    <row r="143" spans="1:60" x14ac:dyDescent="0.2">
      <c r="A143" s="5"/>
      <c r="B143" s="6"/>
      <c r="C143" s="150"/>
      <c r="D143" s="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60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55</vt:i4>
      </vt:variant>
    </vt:vector>
  </HeadingPairs>
  <TitlesOfParts>
    <vt:vector size="63" baseType="lpstr">
      <vt:lpstr>Pokyny pro vyplnění</vt:lpstr>
      <vt:lpstr>Stavba</vt:lpstr>
      <vt:lpstr>VzorPolozky</vt:lpstr>
      <vt:lpstr>- v Pol</vt:lpstr>
      <vt:lpstr>POL ele</vt:lpstr>
      <vt:lpstr>- v P1</vt:lpstr>
      <vt:lpstr>- v P2</vt:lpstr>
      <vt:lpstr>- v P3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'- v P1'!Názvy_tisku</vt:lpstr>
      <vt:lpstr>'- v P2'!Názvy_tisku</vt:lpstr>
      <vt:lpstr>'- v P3'!Názvy_tisku</vt:lpstr>
      <vt:lpstr>'- v Pol'!Názvy_tisku</vt:lpstr>
      <vt:lpstr>oadresa</vt:lpstr>
      <vt:lpstr>Stavba!Objednatel</vt:lpstr>
      <vt:lpstr>Stavba!Objekt</vt:lpstr>
      <vt:lpstr>'- v P1'!Oblast_tisku</vt:lpstr>
      <vt:lpstr>'- v P2'!Oblast_tisku</vt:lpstr>
      <vt:lpstr>'- v P3'!Oblast_tisku</vt:lpstr>
      <vt:lpstr>'- v Pol'!Oblast_tisku</vt:lpstr>
      <vt:lpstr>'POL ele'!Oblast_tisku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Radomír Drozd</cp:lastModifiedBy>
  <cp:lastPrinted>2019-04-17T11:15:46Z</cp:lastPrinted>
  <dcterms:created xsi:type="dcterms:W3CDTF">2009-04-08T07:15:50Z</dcterms:created>
  <dcterms:modified xsi:type="dcterms:W3CDTF">2019-06-20T05:41:53Z</dcterms:modified>
</cp:coreProperties>
</file>