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Jaburkova\2020\01 SCI - skleníky BZ\01 ZD Projekt\"/>
    </mc:Choice>
  </mc:AlternateContent>
  <xr:revisionPtr revIDLastSave="0" documentId="13_ncr:1_{7B472186-8321-46A8-8DC2-7AA916CD20D2}" xr6:coauthVersionLast="36" xr6:coauthVersionMax="36" xr10:uidLastSave="{00000000-0000-0000-0000-000000000000}"/>
  <bookViews>
    <workbookView xWindow="0" yWindow="0" windowWidth="3225" windowHeight="75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- v Pol" sheetId="12" r:id="rId4"/>
    <sheet name="POL ele" sheetId="16" r:id="rId5"/>
    <sheet name="- v P1" sheetId="13" r:id="rId6"/>
  </sheets>
  <externalReferences>
    <externalReference r:id="rId7"/>
    <externalReference r:id="rId8"/>
  </externalReferences>
  <definedNames>
    <definedName name="CelkCena">[1]Stavba!$G$29</definedName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5">'- v P1'!$1:$7</definedName>
    <definedName name="_xlnm.Print_Titles" localSheetId="3">'-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5">'- v P1'!$A$1:$X$225</definedName>
    <definedName name="_xlnm.Print_Area" localSheetId="3">'- v Pol'!$A$1:$X$21</definedName>
    <definedName name="_xlnm.Print_Area" localSheetId="4">'POL ele'!$A$1:$G$56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x">#REF!</definedName>
    <definedName name="xx">[1]Stavba!$G$23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8" i="13" l="1"/>
  <c r="G119" i="13"/>
  <c r="I63" i="1" l="1"/>
  <c r="I62" i="1"/>
  <c r="I61" i="1"/>
  <c r="I56" i="1"/>
  <c r="I52" i="1"/>
  <c r="G56" i="16" l="1"/>
  <c r="G55" i="16"/>
  <c r="G54" i="16"/>
  <c r="G53" i="16"/>
  <c r="G52" i="16"/>
  <c r="G51" i="16"/>
  <c r="G50" i="16"/>
  <c r="G49" i="16"/>
  <c r="G48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7" i="16" s="1"/>
  <c r="F9" i="12" s="1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5" i="16"/>
  <c r="G14" i="16"/>
  <c r="G13" i="16"/>
  <c r="G12" i="16"/>
  <c r="G11" i="16"/>
  <c r="G10" i="16"/>
  <c r="G9" i="16"/>
  <c r="G8" i="16"/>
  <c r="G9" i="13" l="1"/>
  <c r="M9" i="13" s="1"/>
  <c r="I9" i="13"/>
  <c r="I8" i="13" s="1"/>
  <c r="K9" i="13"/>
  <c r="O9" i="13"/>
  <c r="O8" i="13" s="1"/>
  <c r="Q9" i="13"/>
  <c r="V9" i="13"/>
  <c r="V8" i="13" s="1"/>
  <c r="G10" i="13"/>
  <c r="I10" i="13"/>
  <c r="K10" i="13"/>
  <c r="M10" i="13"/>
  <c r="O10" i="13"/>
  <c r="Q10" i="13"/>
  <c r="V10" i="13"/>
  <c r="G12" i="13"/>
  <c r="M12" i="13" s="1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6" i="13"/>
  <c r="M16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1" i="13"/>
  <c r="M41" i="13" s="1"/>
  <c r="M40" i="13" s="1"/>
  <c r="I41" i="13"/>
  <c r="I40" i="13" s="1"/>
  <c r="K41" i="13"/>
  <c r="K40" i="13" s="1"/>
  <c r="O41" i="13"/>
  <c r="O40" i="13" s="1"/>
  <c r="Q41" i="13"/>
  <c r="Q40" i="13" s="1"/>
  <c r="V41" i="13"/>
  <c r="V40" i="13" s="1"/>
  <c r="G43" i="13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1" i="13"/>
  <c r="M61" i="13" s="1"/>
  <c r="I61" i="13"/>
  <c r="K61" i="13"/>
  <c r="O61" i="13"/>
  <c r="Q61" i="13"/>
  <c r="V61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I111" i="13"/>
  <c r="K111" i="13"/>
  <c r="O111" i="13"/>
  <c r="Q111" i="13"/>
  <c r="V111" i="13"/>
  <c r="G113" i="13"/>
  <c r="M113" i="13" s="1"/>
  <c r="I113" i="13"/>
  <c r="K113" i="13"/>
  <c r="O113" i="13"/>
  <c r="Q113" i="13"/>
  <c r="V113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O116" i="13"/>
  <c r="Q116" i="13"/>
  <c r="V116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39" i="13"/>
  <c r="M139" i="13" s="1"/>
  <c r="I139" i="13"/>
  <c r="K139" i="13"/>
  <c r="O139" i="13"/>
  <c r="Q139" i="13"/>
  <c r="V139" i="13"/>
  <c r="G145" i="13"/>
  <c r="M145" i="13" s="1"/>
  <c r="I145" i="13"/>
  <c r="K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5" i="13"/>
  <c r="M155" i="13" s="1"/>
  <c r="I155" i="13"/>
  <c r="K155" i="13"/>
  <c r="O155" i="13"/>
  <c r="Q155" i="13"/>
  <c r="V155" i="13"/>
  <c r="G157" i="13"/>
  <c r="M157" i="13" s="1"/>
  <c r="I157" i="13"/>
  <c r="K157" i="13"/>
  <c r="O157" i="13"/>
  <c r="Q157" i="13"/>
  <c r="V157" i="13"/>
  <c r="G158" i="13"/>
  <c r="M158" i="13" s="1"/>
  <c r="I158" i="13"/>
  <c r="K158" i="13"/>
  <c r="O158" i="13"/>
  <c r="Q158" i="13"/>
  <c r="V158" i="13"/>
  <c r="G160" i="13"/>
  <c r="I160" i="13"/>
  <c r="K160" i="13"/>
  <c r="O160" i="13"/>
  <c r="Q160" i="13"/>
  <c r="V160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9" i="13"/>
  <c r="M179" i="13" s="1"/>
  <c r="I179" i="13"/>
  <c r="K179" i="13"/>
  <c r="O179" i="13"/>
  <c r="Q179" i="13"/>
  <c r="V179" i="13"/>
  <c r="G181" i="13"/>
  <c r="M181" i="13" s="1"/>
  <c r="I181" i="13"/>
  <c r="K181" i="13"/>
  <c r="O181" i="13"/>
  <c r="Q181" i="13"/>
  <c r="V181" i="13"/>
  <c r="G184" i="13"/>
  <c r="M184" i="13" s="1"/>
  <c r="I184" i="13"/>
  <c r="K184" i="13"/>
  <c r="O184" i="13"/>
  <c r="Q184" i="13"/>
  <c r="V184" i="13"/>
  <c r="G189" i="13"/>
  <c r="M189" i="13" s="1"/>
  <c r="I189" i="13"/>
  <c r="K189" i="13"/>
  <c r="O189" i="13"/>
  <c r="Q189" i="13"/>
  <c r="V189" i="13"/>
  <c r="G191" i="13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200" i="13"/>
  <c r="M200" i="13" s="1"/>
  <c r="I200" i="13"/>
  <c r="I199" i="13" s="1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M205" i="13" s="1"/>
  <c r="I205" i="13"/>
  <c r="K205" i="13"/>
  <c r="O205" i="13"/>
  <c r="Q205" i="13"/>
  <c r="V205" i="13"/>
  <c r="G207" i="13"/>
  <c r="M207" i="13" s="1"/>
  <c r="I207" i="13"/>
  <c r="K207" i="13"/>
  <c r="O207" i="13"/>
  <c r="O206" i="13" s="1"/>
  <c r="Q207" i="13"/>
  <c r="V207" i="13"/>
  <c r="G208" i="13"/>
  <c r="M208" i="13" s="1"/>
  <c r="I208" i="13"/>
  <c r="K208" i="13"/>
  <c r="O208" i="13"/>
  <c r="Q208" i="13"/>
  <c r="V208" i="13"/>
  <c r="G210" i="13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AE215" i="13"/>
  <c r="F42" i="1" s="1"/>
  <c r="Q8" i="12"/>
  <c r="G9" i="12"/>
  <c r="G8" i="12" s="1"/>
  <c r="I60" i="1" s="1"/>
  <c r="I18" i="1" s="1"/>
  <c r="I9" i="12"/>
  <c r="I8" i="12" s="1"/>
  <c r="K9" i="12"/>
  <c r="K8" i="12" s="1"/>
  <c r="O9" i="12"/>
  <c r="O8" i="12" s="1"/>
  <c r="Q9" i="12"/>
  <c r="V9" i="12"/>
  <c r="V8" i="12" s="1"/>
  <c r="AE11" i="12"/>
  <c r="F40" i="1" l="1"/>
  <c r="F39" i="1"/>
  <c r="O183" i="13"/>
  <c r="Q183" i="13"/>
  <c r="AF215" i="13"/>
  <c r="G42" i="1" s="1"/>
  <c r="H42" i="1" s="1"/>
  <c r="I42" i="1" s="1"/>
  <c r="I209" i="13"/>
  <c r="I183" i="13"/>
  <c r="O209" i="13"/>
  <c r="O110" i="13"/>
  <c r="K159" i="13"/>
  <c r="G159" i="13"/>
  <c r="I58" i="1" s="1"/>
  <c r="Q110" i="13"/>
  <c r="G40" i="13"/>
  <c r="K8" i="13"/>
  <c r="V209" i="13"/>
  <c r="M206" i="13"/>
  <c r="K199" i="13"/>
  <c r="V159" i="13"/>
  <c r="Q159" i="13"/>
  <c r="V115" i="13"/>
  <c r="V75" i="13"/>
  <c r="K58" i="13"/>
  <c r="K42" i="13"/>
  <c r="V11" i="13"/>
  <c r="Q199" i="13"/>
  <c r="M115" i="13"/>
  <c r="M58" i="13"/>
  <c r="Q42" i="13"/>
  <c r="G209" i="13"/>
  <c r="V206" i="13"/>
  <c r="G183" i="13"/>
  <c r="I59" i="1" s="1"/>
  <c r="V183" i="13"/>
  <c r="I159" i="13"/>
  <c r="V110" i="13"/>
  <c r="O42" i="13"/>
  <c r="K11" i="13"/>
  <c r="I115" i="13"/>
  <c r="Q11" i="13"/>
  <c r="O11" i="13"/>
  <c r="M8" i="13"/>
  <c r="Q206" i="13"/>
  <c r="G199" i="13"/>
  <c r="V199" i="13"/>
  <c r="K115" i="13"/>
  <c r="I110" i="13"/>
  <c r="O75" i="13"/>
  <c r="K75" i="13"/>
  <c r="V42" i="13"/>
  <c r="I11" i="13"/>
  <c r="G8" i="13"/>
  <c r="Q75" i="13"/>
  <c r="I58" i="13"/>
  <c r="G206" i="13"/>
  <c r="K209" i="13"/>
  <c r="O159" i="13"/>
  <c r="G110" i="13"/>
  <c r="V58" i="13"/>
  <c r="I42" i="13"/>
  <c r="K206" i="13"/>
  <c r="M160" i="13"/>
  <c r="Q115" i="13"/>
  <c r="I75" i="13"/>
  <c r="Q58" i="13"/>
  <c r="G42" i="13"/>
  <c r="I53" i="1" s="1"/>
  <c r="Q8" i="13"/>
  <c r="Q209" i="13"/>
  <c r="I206" i="13"/>
  <c r="O199" i="13"/>
  <c r="K183" i="13"/>
  <c r="O115" i="13"/>
  <c r="K110" i="13"/>
  <c r="O58" i="13"/>
  <c r="F41" i="1"/>
  <c r="AF11" i="12"/>
  <c r="M9" i="12"/>
  <c r="M8" i="12" s="1"/>
  <c r="G11" i="12"/>
  <c r="M75" i="13"/>
  <c r="M11" i="13"/>
  <c r="M159" i="13"/>
  <c r="M43" i="13"/>
  <c r="M42" i="13" s="1"/>
  <c r="G115" i="13"/>
  <c r="I57" i="1" s="1"/>
  <c r="G58" i="13"/>
  <c r="I54" i="1" s="1"/>
  <c r="G11" i="13"/>
  <c r="I51" i="1" s="1"/>
  <c r="M210" i="13"/>
  <c r="M209" i="13" s="1"/>
  <c r="M202" i="13"/>
  <c r="M199" i="13" s="1"/>
  <c r="M191" i="13"/>
  <c r="M183" i="13" s="1"/>
  <c r="M111" i="13"/>
  <c r="M110" i="13" s="1"/>
  <c r="G75" i="13"/>
  <c r="I55" i="1" s="1"/>
  <c r="J28" i="1"/>
  <c r="J26" i="1"/>
  <c r="G38" i="1"/>
  <c r="F38" i="1"/>
  <c r="J23" i="1"/>
  <c r="J24" i="1"/>
  <c r="J25" i="1"/>
  <c r="J27" i="1"/>
  <c r="E24" i="1"/>
  <c r="E26" i="1"/>
  <c r="G39" i="1" l="1"/>
  <c r="G40" i="1"/>
  <c r="H40" i="1" s="1"/>
  <c r="I40" i="1" s="1"/>
  <c r="I17" i="1"/>
  <c r="I19" i="1"/>
  <c r="I50" i="1"/>
  <c r="G215" i="13"/>
  <c r="I20" i="1"/>
  <c r="G41" i="1"/>
  <c r="H41" i="1" s="1"/>
  <c r="I41" i="1" s="1"/>
  <c r="G43" i="1"/>
  <c r="G25" i="1" s="1"/>
  <c r="A25" i="1" s="1"/>
  <c r="A26" i="1" s="1"/>
  <c r="G26" i="1" s="1"/>
  <c r="F43" i="1"/>
  <c r="I16" i="1" l="1"/>
  <c r="I21" i="1" s="1"/>
  <c r="I64" i="1"/>
  <c r="H39" i="1"/>
  <c r="H43" i="1" s="1"/>
  <c r="G28" i="1"/>
  <c r="G23" i="1"/>
  <c r="A23" i="1" s="1"/>
  <c r="A24" i="1" s="1"/>
  <c r="G24" i="1" s="1"/>
  <c r="A27" i="1" s="1"/>
  <c r="A29" i="1" s="1"/>
  <c r="G29" i="1" s="1"/>
  <c r="G27" i="1" s="1"/>
  <c r="J63" i="1" l="1"/>
  <c r="J55" i="1"/>
  <c r="J53" i="1"/>
  <c r="J52" i="1"/>
  <c r="J56" i="1"/>
  <c r="J50" i="1"/>
  <c r="J60" i="1"/>
  <c r="J54" i="1"/>
  <c r="J61" i="1"/>
  <c r="J51" i="1"/>
  <c r="J58" i="1"/>
  <c r="J59" i="1"/>
  <c r="J57" i="1"/>
  <c r="J62" i="1"/>
  <c r="I39" i="1"/>
  <c r="I43" i="1" s="1"/>
  <c r="J40" i="1" s="1"/>
  <c r="J64" i="1" l="1"/>
  <c r="J41" i="1"/>
  <c r="J39" i="1"/>
  <c r="J43" i="1" s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6CB0566C-53A8-4B93-8E6E-1C2F50A196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6C5C38E-3CF1-4FDC-A0C9-5169CDBAFF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8AB5AB1F-1DCC-4B8E-B8F1-04A304D451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E89AA4C-20D0-4EA3-B92B-0605070244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<sst xmlns="http://schemas.openxmlformats.org/spreadsheetml/2006/main" count="1253" uniqueCount="508">
  <si>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</si>
  <si>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</si>
  <si>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</si>
  <si>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</si>
  <si>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</si>
  <si>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</si>
  <si>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</si>
  <si>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</si>
  <si>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</si>
  <si>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</si>
  <si>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</si>
  <si>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</si>
  <si>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</si>
  <si>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</si>
  <si>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</si>
  <si>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</si>
  <si>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</si>
  <si>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</si>
  <si>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</si>
  <si>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</si>
  <si>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</si>
  <si>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</si>
  <si>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</si>
  <si>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</si>
  <si>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</si>
  <si>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</si>
  <si>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</si>
  <si>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</si>
  <si>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</si>
  <si>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</si>
  <si>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</si>
  <si>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</si>
  <si>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</si>
  <si>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</si>
  <si>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</si>
  <si>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</si>
  <si>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</si>
  <si>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</si>
  <si>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</si>
  <si>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</si>
  <si>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</si>
  <si>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</si>
  <si>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</si>
  <si>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 19-203</t>
  </si>
  <si>
    <t>Oprava skleníku Botanické zahrady MU</t>
  </si>
  <si>
    <t>Stavba</t>
  </si>
  <si>
    <t>-</t>
  </si>
  <si>
    <t>PD skleník č.1 - elektro</t>
  </si>
  <si>
    <t>PD skleník č.1 - oprava pláště</t>
  </si>
  <si>
    <t>Celkem za stavbu</t>
  </si>
  <si>
    <t>CZK</t>
  </si>
  <si>
    <t>Rekapitulace dílů</t>
  </si>
  <si>
    <t>Typ dílu</t>
  </si>
  <si>
    <t>93</t>
  </si>
  <si>
    <t>Dokončovací práce inženýrskách staveb</t>
  </si>
  <si>
    <t>94</t>
  </si>
  <si>
    <t>Lešení a stavební výtahy</t>
  </si>
  <si>
    <t>99</t>
  </si>
  <si>
    <t>Staveništní přesun hmot</t>
  </si>
  <si>
    <t>712</t>
  </si>
  <si>
    <t>Povlakové krytiny</t>
  </si>
  <si>
    <t>728</t>
  </si>
  <si>
    <t>Vzduchotechnika</t>
  </si>
  <si>
    <t>764</t>
  </si>
  <si>
    <t>Konstrukce klempířské</t>
  </si>
  <si>
    <t>767</t>
  </si>
  <si>
    <t>Konstrukce zámečnické</t>
  </si>
  <si>
    <t>769</t>
  </si>
  <si>
    <t>Otvorové prvky z plastu</t>
  </si>
  <si>
    <t>783</t>
  </si>
  <si>
    <t>Nátěry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</si>
  <si>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</si>
  <si>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</si>
  <si>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</si>
  <si>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</si>
  <si>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</si>
  <si>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</si>
  <si>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</si>
  <si>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</si>
  <si>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</si>
  <si>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</si>
  <si>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</si>
  <si>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</si>
  <si>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</si>
  <si>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</si>
  <si>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</si>
  <si>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</si>
  <si>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</si>
  <si>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</si>
  <si>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</si>
  <si>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</si>
  <si>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</si>
  <si>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</si>
  <si>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</si>
  <si>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</si>
  <si>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</si>
  <si>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</si>
  <si>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</si>
  <si>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</si>
  <si>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</si>
  <si>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</si>
  <si>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</si>
  <si>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</si>
  <si>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</si>
  <si>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</si>
  <si>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</si>
  <si>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</si>
  <si>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210000000R0X</t>
  </si>
  <si>
    <t>D+M části elektro vč. demontáží a revizídle specifikace</t>
  </si>
  <si>
    <t>kpl</t>
  </si>
  <si>
    <t>Vlastní</t>
  </si>
  <si>
    <t>Indiv</t>
  </si>
  <si>
    <t>Práce</t>
  </si>
  <si>
    <t>POL1_</t>
  </si>
  <si>
    <t>SUM</t>
  </si>
  <si>
    <t>Poznámky uchazeče k zadání</t>
  </si>
  <si>
    <t>POPUZIV</t>
  </si>
  <si>
    <t>END</t>
  </si>
  <si>
    <t>9360021020XX</t>
  </si>
  <si>
    <t>Revize uzemněnní a LPS vstupní revize hromosvodné soustavy</t>
  </si>
  <si>
    <t>9360021020XY</t>
  </si>
  <si>
    <t>Revize uzemněnní a LPS předávací revize hromosvodné soustavy</t>
  </si>
  <si>
    <t>POL1_1</t>
  </si>
  <si>
    <t>184807111R00</t>
  </si>
  <si>
    <t>Ochrana stromu bedněním - zřízení</t>
  </si>
  <si>
    <t>m2</t>
  </si>
  <si>
    <t>RTS 19/ I</t>
  </si>
  <si>
    <t>2,5*2*4</t>
  </si>
  <si>
    <t>VV</t>
  </si>
  <si>
    <t>184807112R00</t>
  </si>
  <si>
    <t>Ochrana stromu bedněním - odstranění</t>
  </si>
  <si>
    <t>Odkaz na mn. položky pořadí 3 : 20,00000</t>
  </si>
  <si>
    <t>941955001R00</t>
  </si>
  <si>
    <t>Lešení lehké pomocné, výška podlahy do 1,2 m</t>
  </si>
  <si>
    <t>22*1,2</t>
  </si>
  <si>
    <t>941955002R00</t>
  </si>
  <si>
    <t>Lešení lehké pomocné, výška podlahy do 1,9 m</t>
  </si>
  <si>
    <t>9*1,9</t>
  </si>
  <si>
    <t>2*1,9*22</t>
  </si>
  <si>
    <t>941955004R00</t>
  </si>
  <si>
    <t>Lešení lehké pomocné, výška podlahy do 3,5 m</t>
  </si>
  <si>
    <t>3,5*4*2</t>
  </si>
  <si>
    <t>944944101R00</t>
  </si>
  <si>
    <t>Montáž záchytné plachty a ochrana interiéru</t>
  </si>
  <si>
    <t>Odkaz na mn. položky pořadí 12 : 312,87000</t>
  </si>
  <si>
    <t>946941106RT1</t>
  </si>
  <si>
    <t>Montáž pojízdných Alu věží  2,5 x 0,85 m pracovní výška 4,2 m</t>
  </si>
  <si>
    <t>sada</t>
  </si>
  <si>
    <t>619991011U0X</t>
  </si>
  <si>
    <t>Dočasné zakrytí konstrukcí fólie+páska+hranoly</t>
  </si>
  <si>
    <t>Vlastní CÚ</t>
  </si>
  <si>
    <t>12,5*22</t>
  </si>
  <si>
    <t>7990001010X</t>
  </si>
  <si>
    <t>Zabezpečovací pochůzí plochy kolem střechy, říms nad konstrukcí OK, dřev.desky</t>
  </si>
  <si>
    <t>Kalkul</t>
  </si>
  <si>
    <t>22*2,5</t>
  </si>
  <si>
    <t>952901110R0X</t>
  </si>
  <si>
    <t>Čištění mytím ploch oken a dveří</t>
  </si>
  <si>
    <t>Odkaz na mn. položky pořadí 54 : 85,12000</t>
  </si>
  <si>
    <t>Odkaz na mn. položky pořadí 68 : 91,62000</t>
  </si>
  <si>
    <t>Odkaz na mn. položky pořadí 55 : 136,13000</t>
  </si>
  <si>
    <t>283231415R</t>
  </si>
  <si>
    <t>Fólie ochranná</t>
  </si>
  <si>
    <t>SPCM</t>
  </si>
  <si>
    <t>Specifikace</t>
  </si>
  <si>
    <t>POL3_</t>
  </si>
  <si>
    <t>Odkaz na mn. položky pořadí 14 : 80,00000</t>
  </si>
  <si>
    <t>67390526R</t>
  </si>
  <si>
    <t>Textilie ochranná 300 g/m2 ochrana ploch kolem budovy</t>
  </si>
  <si>
    <t>2,5*(22+10)</t>
  </si>
  <si>
    <t>999281108R00</t>
  </si>
  <si>
    <t>Přesun hmot pro opravy a údržbu do výšky 12 m</t>
  </si>
  <si>
    <t>t</t>
  </si>
  <si>
    <t>Přesun hmot</t>
  </si>
  <si>
    <t>POL7_</t>
  </si>
  <si>
    <t>952902110R00</t>
  </si>
  <si>
    <t>Čištění zametáním</t>
  </si>
  <si>
    <t>Z1 : 1,3*22</t>
  </si>
  <si>
    <t>712300841RT2</t>
  </si>
  <si>
    <t>Odstranění mechu ze střech plochých do 10° silně znečištěné plochy</t>
  </si>
  <si>
    <t>Odkaz na mn. položky pořadí 16 : 28,60000</t>
  </si>
  <si>
    <t>712331101RZ1</t>
  </si>
  <si>
    <t>Povlaková krytina střech do 10°,podkladní vrstva geotextilie 1 vrstva - včetně dodávky</t>
  </si>
  <si>
    <t>Odkaz na mn. položky pořadí 19 : 11,00000</t>
  </si>
  <si>
    <t>712371801RZ4</t>
  </si>
  <si>
    <t>Povlaková krytina střech do 10°, fólií PVC 1 vrstva - včetně dod. tl.1,5mm</t>
  </si>
  <si>
    <t>Z1 : 22*0,5</t>
  </si>
  <si>
    <t>712400831R00</t>
  </si>
  <si>
    <t>Odstranění živičné krytiny střech do 30° 1vrstvé</t>
  </si>
  <si>
    <t>Z1 : 22*0,2</t>
  </si>
  <si>
    <t>712321332RZX</t>
  </si>
  <si>
    <t xml:space="preserve">Přetření spojů a slepení přesahů </t>
  </si>
  <si>
    <t xml:space="preserve">m     </t>
  </si>
  <si>
    <t>Z1 : 22</t>
  </si>
  <si>
    <t>28348145RX</t>
  </si>
  <si>
    <t>Prostup pro s olemováním folií do DN200</t>
  </si>
  <si>
    <t>kus</t>
  </si>
  <si>
    <t>sloup : 8</t>
  </si>
  <si>
    <t>998712103R00</t>
  </si>
  <si>
    <t>Přesun hmot pro povlakové krytiny, výšky do 24 m</t>
  </si>
  <si>
    <t>728314112R00</t>
  </si>
  <si>
    <t>Montáž protidešť. žaluzie čtyřhranné do 0,3 m2</t>
  </si>
  <si>
    <t>Odkaz na mn. položky pořadí 26 : 4,00000</t>
  </si>
  <si>
    <t>210290752R00</t>
  </si>
  <si>
    <t>Montáž ventilátoru</t>
  </si>
  <si>
    <t>731310812R0X</t>
  </si>
  <si>
    <t>Demontáž ventilátoru vč. příslišenství a venkovní žaluzie</t>
  </si>
  <si>
    <t>Odkaz na mn. položky pořadí 27 : 2,00000</t>
  </si>
  <si>
    <t>Odkaz na mn. položky pořadí 28 : 2,00000</t>
  </si>
  <si>
    <t>42912162R</t>
  </si>
  <si>
    <t>Ventilátor axiální 315, IP65 dle spec.</t>
  </si>
  <si>
    <t>42912176R</t>
  </si>
  <si>
    <t>Ventilátor axiální 450, IP65 dle spec.</t>
  </si>
  <si>
    <t>4295330117R</t>
  </si>
  <si>
    <t>Žaluzie protidešťová 315x315 samotížná dle spec.</t>
  </si>
  <si>
    <t>4295330128R</t>
  </si>
  <si>
    <t>Žaluzie protidešťová 450x450 samotížná dle spec.</t>
  </si>
  <si>
    <t>998728101R00</t>
  </si>
  <si>
    <t>Přesun hmot pro vzduchotechniku, výšky do 6 m</t>
  </si>
  <si>
    <t>763611121RT6</t>
  </si>
  <si>
    <t>M.bednění střech z desek do tl.18 mm,sraz,sponky vč. dodávky desky OSB 3N tl. 15 mm</t>
  </si>
  <si>
    <t>Odkaz na mn. položky pořadí 44 : 10,20000</t>
  </si>
  <si>
    <t>764259614R00</t>
  </si>
  <si>
    <t>Kotlík závěsný TiZn půlkulatý, 330/80 mm</t>
  </si>
  <si>
    <t>Z5 : 2</t>
  </si>
  <si>
    <t>764511670R00</t>
  </si>
  <si>
    <t>Oplechování okap plechem TiZn , rš. 500 mm</t>
  </si>
  <si>
    <t>m</t>
  </si>
  <si>
    <t>Z2 : 22,1</t>
  </si>
  <si>
    <t>764522610RT3</t>
  </si>
  <si>
    <t>Oplechování říms a žlabů TiZn, do rš.1000 mm kotvení</t>
  </si>
  <si>
    <t>Z4 : 8,5</t>
  </si>
  <si>
    <t>764551604R00</t>
  </si>
  <si>
    <t>Svod z Ti Zn, kruhový, D 120 mm</t>
  </si>
  <si>
    <t>Z5 : 3*2</t>
  </si>
  <si>
    <t>764551614R00</t>
  </si>
  <si>
    <t>Koleno z Ti Zn  72°, kruhové, D 120 mm</t>
  </si>
  <si>
    <t>Z5 : 4*3</t>
  </si>
  <si>
    <t>764291410R00</t>
  </si>
  <si>
    <t>Dilatační lišta z Ti Zn plechu, rš 120 mm</t>
  </si>
  <si>
    <t>Z4 : 8,5*2</t>
  </si>
  <si>
    <t>764510495R00</t>
  </si>
  <si>
    <t>Montáž - okapnice  spoj mat. nýtování</t>
  </si>
  <si>
    <t>Z1 : 22,1</t>
  </si>
  <si>
    <t>764541410R00</t>
  </si>
  <si>
    <t>chrlič z Ti-Zn,D do 50 mm,délka do 500mm</t>
  </si>
  <si>
    <t>Z4 : 2</t>
  </si>
  <si>
    <t>764321850R00</t>
  </si>
  <si>
    <t>Demontáž oplechování říms, rš 900 mm, do 30°</t>
  </si>
  <si>
    <t>Z1 : 8,5</t>
  </si>
  <si>
    <t>764352811R00</t>
  </si>
  <si>
    <t>Demontáž žlabů půlkruh. rovných, rš 330 mm, do 45°</t>
  </si>
  <si>
    <t>764410850R00</t>
  </si>
  <si>
    <t>Demontáž oplechování parapetů,rš od 100 do 330 mm</t>
  </si>
  <si>
    <t>Z3 : 22,1</t>
  </si>
  <si>
    <t>765901185R00</t>
  </si>
  <si>
    <t>Fólie podstřešní vodotěsná drenážní</t>
  </si>
  <si>
    <t>Z4 : 8,5*1,2</t>
  </si>
  <si>
    <t>764252410RAB</t>
  </si>
  <si>
    <t>Žlab z TiZn plechu podokapní půlkruhový rš 330 mm</t>
  </si>
  <si>
    <t>Agregovaná položka</t>
  </si>
  <si>
    <t>POL2_</t>
  </si>
  <si>
    <t>Odkaz na mn. položky pořadí 42 : 22,10000</t>
  </si>
  <si>
    <t>28355232R</t>
  </si>
  <si>
    <t>Páska těsnicí šedá</t>
  </si>
  <si>
    <t>Odkaz na mn. položky pořadí 43 : 44,20000</t>
  </si>
  <si>
    <t>55326104R</t>
  </si>
  <si>
    <t>Poplast plech  okapnice rš = 200 mm l = 2 m</t>
  </si>
  <si>
    <t>Z1 : 12</t>
  </si>
  <si>
    <t>998764102R00</t>
  </si>
  <si>
    <t>Přesun hmot pro klempířské konstr., výšky do 12 m</t>
  </si>
  <si>
    <t>767995101R00</t>
  </si>
  <si>
    <t>Výroba a montáž kov. atypických konstr. do 5 kg</t>
  </si>
  <si>
    <t>kg</t>
  </si>
  <si>
    <t>Odkaz na mn. položky pořadí 50 : 176,00000</t>
  </si>
  <si>
    <t>55399999R</t>
  </si>
  <si>
    <t>Ocelové výrobky - kotvy a spojky-atypické prvky</t>
  </si>
  <si>
    <t>998767101R00</t>
  </si>
  <si>
    <t>Přesun hmot pro zámečnické konstr., výšky do 6 m</t>
  </si>
  <si>
    <t>Montáž desky polykarbonátové komůrové, na ocel rám deska dle spec.</t>
  </si>
  <si>
    <t>787101821R00</t>
  </si>
  <si>
    <t>Přípl.za konstr.s Al-lištami jednstrannými,stěny</t>
  </si>
  <si>
    <t>787300801R00</t>
  </si>
  <si>
    <t>Vysklívání konstrukcí tmelených stěl s Al lištami polykarbonát</t>
  </si>
  <si>
    <t>10 : (0,4*1)*1</t>
  </si>
  <si>
    <t>11 : (0,7*1,3)*1</t>
  </si>
  <si>
    <t>12 : (1*1,3)*12</t>
  </si>
  <si>
    <t>13 : (0,9*1,3)*3</t>
  </si>
  <si>
    <t>14 : (0,9*0,6)*2</t>
  </si>
  <si>
    <t>15 : (1,3*0,6)*2</t>
  </si>
  <si>
    <t>16 : (1,4*1,5)*2</t>
  </si>
  <si>
    <t>17 : (1,4*16)*2</t>
  </si>
  <si>
    <t>18 : (1,1*1,7)*2</t>
  </si>
  <si>
    <t>19 : (1*1,3)*1</t>
  </si>
  <si>
    <t>20 : (0,6*1,3)*1</t>
  </si>
  <si>
    <t>21 : (1,1*1)*2</t>
  </si>
  <si>
    <t>22 : (1,4*1)*2</t>
  </si>
  <si>
    <t>23 : (1,4*0,8)*2</t>
  </si>
  <si>
    <t>787300803R00</t>
  </si>
  <si>
    <t>Vysklívání střešních konstrukcí netmelených polykarbonát</t>
  </si>
  <si>
    <t>05 : (1*5,2)*16</t>
  </si>
  <si>
    <t>06 : (1*2,95)*8</t>
  </si>
  <si>
    <t>07 : (1*2,15)*8</t>
  </si>
  <si>
    <t>08 : (1*0,6)*18</t>
  </si>
  <si>
    <t>09 : (0,7*1,9)*1</t>
  </si>
  <si>
    <t>787692311R00</t>
  </si>
  <si>
    <t>Zasklívání, Al lišty</t>
  </si>
  <si>
    <t>787692512R00</t>
  </si>
  <si>
    <t>Zasklívání desek, těsnění, pro polykarbonát</t>
  </si>
  <si>
    <t>Odkaz na mn. položky pořadí 52 : 221,25000</t>
  </si>
  <si>
    <t>28355231R</t>
  </si>
  <si>
    <t>05 : (5,2)*16*2+16*2</t>
  </si>
  <si>
    <t>06 : (2,95)*8*2+8*2</t>
  </si>
  <si>
    <t>07 : (2,15)*8*2+8*2</t>
  </si>
  <si>
    <t>08 : (0,6)*18*2+18*2</t>
  </si>
  <si>
    <t>09 : (1,9)*1*2+1*2</t>
  </si>
  <si>
    <t>28355490RX</t>
  </si>
  <si>
    <t>Páska podkladní plastová 5-15x30 mm černá</t>
  </si>
  <si>
    <t>05 : (5,2)*4</t>
  </si>
  <si>
    <t>998787102R00</t>
  </si>
  <si>
    <t>Přesun hmot pro zasklívání, výšky do 12 m</t>
  </si>
  <si>
    <t>979990191R00</t>
  </si>
  <si>
    <t>Poplatek za skládku suti - plastové výrobky</t>
  </si>
  <si>
    <t>Přesun suti</t>
  </si>
  <si>
    <t>POL8_</t>
  </si>
  <si>
    <t>783103811R00</t>
  </si>
  <si>
    <t>Odstranění nátěrů z ocel.konstrukcí oškrábáním</t>
  </si>
  <si>
    <t>kr : 0,25*21*9</t>
  </si>
  <si>
    <t>vaz : 0,25*12,5*22</t>
  </si>
  <si>
    <t>če : 3,5*4</t>
  </si>
  <si>
    <t>če : 1,8*4</t>
  </si>
  <si>
    <t>sl : 0,5*8*(12,8+2,5)</t>
  </si>
  <si>
    <t>ok : 0,05*5*(10+12+21)</t>
  </si>
  <si>
    <t>stě : 0,1*6*22</t>
  </si>
  <si>
    <t>oo : 0,3*6*8</t>
  </si>
  <si>
    <t>Koeficient: 0,35</t>
  </si>
  <si>
    <t>783108812R00</t>
  </si>
  <si>
    <t>Tryskání minerál. materiálem, stupeň očištění Sa 2</t>
  </si>
  <si>
    <t>Odkaz na mn. položky pořadí 62 : 319,61250*0,3</t>
  </si>
  <si>
    <t>783201811R00</t>
  </si>
  <si>
    <t>Odstranění nátěrů z kovových konstrukcí oškrábáním dočištění</t>
  </si>
  <si>
    <t>Odkaz na mn. položky pořadí 62 : 319,61250</t>
  </si>
  <si>
    <t>783251017R00</t>
  </si>
  <si>
    <t>Nátěr epoxidový kovových konstrukcí  živ: H (15)</t>
  </si>
  <si>
    <t xml:space="preserve">základní : </t>
  </si>
  <si>
    <t>Koeficient: 1</t>
  </si>
  <si>
    <t>783903812R00</t>
  </si>
  <si>
    <t>Odmaštění saponáty</t>
  </si>
  <si>
    <t>783904811R0X</t>
  </si>
  <si>
    <t>Tmelení kovových konstrukcí</t>
  </si>
  <si>
    <t>787600802R00</t>
  </si>
  <si>
    <t>Vysklívání oken skla plochého o ploše do 3 m2</t>
  </si>
  <si>
    <t>01 : (1*1,1)*60</t>
  </si>
  <si>
    <t>02 : ((1*1,1)*2)*6</t>
  </si>
  <si>
    <t>03 : (0,9*0,4)*2</t>
  </si>
  <si>
    <t>04 : (1*1,3)*9</t>
  </si>
  <si>
    <t>787601821R00</t>
  </si>
  <si>
    <t>Vysklívání okna,příplatek za  Al lišty jednstranné</t>
  </si>
  <si>
    <t>787692511R00</t>
  </si>
  <si>
    <t>Zasklívání oken, těsnění,pro bezpečnostní sklo</t>
  </si>
  <si>
    <t>787693311RT1</t>
  </si>
  <si>
    <t>Zasklívání oken,na OK, izol.dvojsklo pl.do 1 m2 sklem bezpečnostním</t>
  </si>
  <si>
    <t>979990163R00</t>
  </si>
  <si>
    <t>Poplatek za skládku suti - plast+sklo</t>
  </si>
  <si>
    <t>979086112R00</t>
  </si>
  <si>
    <t>Nakládání nebo překládání suti a vybouraných hmot</t>
  </si>
  <si>
    <t>979017111R00</t>
  </si>
  <si>
    <t>Svislé přemístění suti nošením na H do 3,5 m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</si>
  <si>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</si>
  <si>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</si>
  <si>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</si>
  <si>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</si>
  <si>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</si>
  <si>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</si>
  <si>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</si>
  <si>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</si>
  <si>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</si>
  <si>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</si>
  <si>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</si>
  <si>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</si>
  <si>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</si>
  <si>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</si>
  <si>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</si>
  <si>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</si>
  <si>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005211010R</t>
  </si>
  <si>
    <t>Předání a převzetí staveniště</t>
  </si>
  <si>
    <t>POL99_8</t>
  </si>
  <si>
    <t>005211030R</t>
  </si>
  <si>
    <t>Dočasná bezpečnostní opatření a značení</t>
  </si>
  <si>
    <t>005211080R</t>
  </si>
  <si>
    <t xml:space="preserve">Bezpečnostní a hygienická opatření na staveništi </t>
  </si>
  <si>
    <t>005241010R</t>
  </si>
  <si>
    <t>Dokumentace skutečného provedení a výrobní dokumentace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</si>
  <si>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</si>
  <si>
    <t>Botanická zahrada MU – skleník č.1</t>
  </si>
  <si>
    <t>D.1.2.</t>
  </si>
  <si>
    <t>Elektroinstalace</t>
  </si>
  <si>
    <t>..</t>
  </si>
  <si>
    <t>množství</t>
  </si>
  <si>
    <t>cena / MJ</t>
  </si>
  <si>
    <t>210101(R)</t>
  </si>
  <si>
    <t>DM-RO: Proudový chránič kombinovaný 16C-1N-0,03A</t>
  </si>
  <si>
    <t>210102(R)</t>
  </si>
  <si>
    <t>DM: LED reflektor ozn.“A“, 20W, 2000lm, 230V, IP65</t>
  </si>
  <si>
    <t>ks</t>
  </si>
  <si>
    <t>210103(R)</t>
  </si>
  <si>
    <t>DM: Svítidlo zářivkové ozn.“B“, ABS, EP, 2x18W, 230V, IP65</t>
  </si>
  <si>
    <t>210104(R)</t>
  </si>
  <si>
    <t>DM: Zářivková trubice 18W</t>
  </si>
  <si>
    <t>210105(R)</t>
  </si>
  <si>
    <t>DM: Autonomní nouzové svítidlo ozn.“N“, 1h, 230V, IP65</t>
  </si>
  <si>
    <t>210106(R)</t>
  </si>
  <si>
    <t>DM: Lineární pohon, 175W, 230V, IP55, vč. příslušenství</t>
  </si>
  <si>
    <t>210107(R)</t>
  </si>
  <si>
    <t>DM: Regulátor otáček pro ventilátory REV 1,5 A</t>
  </si>
  <si>
    <t>210108(R)</t>
  </si>
  <si>
    <t>DM: Reproduktor do vlhka, 40W</t>
  </si>
  <si>
    <t>pár</t>
  </si>
  <si>
    <t>210203(R)</t>
  </si>
  <si>
    <t>DM: Kabel CYKY-J 3x2,5mm2</t>
  </si>
  <si>
    <t>210204(R)</t>
  </si>
  <si>
    <t>DM: Kabel CYKY-J 7x1,5mm2</t>
  </si>
  <si>
    <t>210205(R)</t>
  </si>
  <si>
    <t>DM: Kabel CYKY-J 5x1,5mm2</t>
  </si>
  <si>
    <t>210206(R)</t>
  </si>
  <si>
    <t>DM: Kabel CYKY-J 3x1,5mm2</t>
  </si>
  <si>
    <t>210207(R)</t>
  </si>
  <si>
    <t>DM: Repro kabel SCY 2x1,5mm2</t>
  </si>
  <si>
    <t>210208(R)</t>
  </si>
  <si>
    <t>DM: Vodič CY 10 mm2  zelenožlutý</t>
  </si>
  <si>
    <t>210209(R)</t>
  </si>
  <si>
    <t>DM: Vodič CY 6 mm2  zelenožlutý</t>
  </si>
  <si>
    <t>210210(R)</t>
  </si>
  <si>
    <t>DM: Štítek popisovací</t>
  </si>
  <si>
    <t>210211(R)</t>
  </si>
  <si>
    <t>DM: Pásková příchytka plast.</t>
  </si>
  <si>
    <t>210212(R)</t>
  </si>
  <si>
    <t xml:space="preserve">DM: Žlab pozink 100/125 </t>
  </si>
  <si>
    <t>210213(R)</t>
  </si>
  <si>
    <t>DM: Víko žlabu pozink 125</t>
  </si>
  <si>
    <t>210214(R)</t>
  </si>
  <si>
    <t>DM: Spojovací materiál, nosníky a příslušenství pro žlaby</t>
  </si>
  <si>
    <t>210215(R)</t>
  </si>
  <si>
    <t>DM: Trubka ohebná plast. 16, UV stabilní</t>
  </si>
  <si>
    <t>210216(R)</t>
  </si>
  <si>
    <t>DM: Trubka ohebná plast. 20, UV stabilní</t>
  </si>
  <si>
    <t>210217(R)</t>
  </si>
  <si>
    <t>DM: Trubka ohebná plast. 25, UV stabilní</t>
  </si>
  <si>
    <t>210218(R)</t>
  </si>
  <si>
    <t>DM: Trubka ohebná plast. 32, UV stabilní</t>
  </si>
  <si>
    <t>210219(R)</t>
  </si>
  <si>
    <t>DM: Trubka z PVC fí20 vč.příchytek, UV stabilní</t>
  </si>
  <si>
    <t>210220(R)</t>
  </si>
  <si>
    <t>DM: Trubka z PVC fí25 vč.příchytek, UV stabilní</t>
  </si>
  <si>
    <t>210221(R)</t>
  </si>
  <si>
    <t>DM: Trubka z PVC fí32 vč.příchytek, UV stabilní</t>
  </si>
  <si>
    <t>210222(R)</t>
  </si>
  <si>
    <t>DM: Hmoždinky natlouk.6x40</t>
  </si>
  <si>
    <t>210223(R)</t>
  </si>
  <si>
    <t>DM: Hmoždinky klasika fí 8mm</t>
  </si>
  <si>
    <t>210224(R)</t>
  </si>
  <si>
    <t>DM: Krabice instalační 5P, IP67</t>
  </si>
  <si>
    <t>210225(R)</t>
  </si>
  <si>
    <t>DM: Spínač nástěnný jednopól. ř.6(1), 10A, 230V, IP44</t>
  </si>
  <si>
    <t>210226(R)</t>
  </si>
  <si>
    <t>DM: Zásuvka 1.fáz. s víčkem, nástěnná,16A, IP44</t>
  </si>
  <si>
    <t>210227(R)</t>
  </si>
  <si>
    <t>DM: Drobný montážní materiál</t>
  </si>
  <si>
    <t>210228(R)</t>
  </si>
  <si>
    <t>DM: Svorka univerzální SU</t>
  </si>
  <si>
    <t>210229(R)</t>
  </si>
  <si>
    <t>DM: Svorka připojovací SP1</t>
  </si>
  <si>
    <t>210230(R)</t>
  </si>
  <si>
    <t>DM: Svorka na potrubí s nerez páskem</t>
  </si>
  <si>
    <t>210231(R)</t>
  </si>
  <si>
    <t>DM: Úhelník, pásek pozinkovaný na nosné konstrukce</t>
  </si>
  <si>
    <t>210232(R)</t>
  </si>
  <si>
    <t xml:space="preserve">DM: Antikorozní ochrana </t>
  </si>
  <si>
    <t>210501(R)</t>
  </si>
  <si>
    <t>DM: Montážní práce v položkách dodávek</t>
  </si>
  <si>
    <t>210502(R)</t>
  </si>
  <si>
    <t>DM: Demontáže</t>
  </si>
  <si>
    <t>hod</t>
  </si>
  <si>
    <t>210503(R)</t>
  </si>
  <si>
    <t>TECH: Zapojení prvků VZT</t>
  </si>
  <si>
    <t>210504(R)</t>
  </si>
  <si>
    <t>DM-RO: Úpravy v rozváděči</t>
  </si>
  <si>
    <t>210505(R)</t>
  </si>
  <si>
    <t>DM: Stanovisko TIČR</t>
  </si>
  <si>
    <t>210506(R)</t>
  </si>
  <si>
    <t>DM: Výchozí revize včetně revizní zprávy</t>
  </si>
  <si>
    <t>210507(R)</t>
  </si>
  <si>
    <t>DM: Komplexní vyzkoušení, předání</t>
  </si>
  <si>
    <t>210508(R)</t>
  </si>
  <si>
    <t>DM: Dopravné, stravné, ubytování</t>
  </si>
  <si>
    <t>210509(R)</t>
  </si>
  <si>
    <t>DM: Projekt skutečného provedení</t>
  </si>
  <si>
    <t>výpis prvků pol.č.26 : 2</t>
  </si>
  <si>
    <t>výpis prvků pol.č.25 : 2</t>
  </si>
  <si>
    <t>52a</t>
  </si>
  <si>
    <t>7653751Rpol</t>
  </si>
  <si>
    <t>7653752 Rpol</t>
  </si>
  <si>
    <t>Dodávka desky polykarbonátové komůrové, na ocel rám deska dle specifikace v TZ</t>
  </si>
  <si>
    <t>Páska těsnicí  dle specifikace</t>
  </si>
  <si>
    <t>10a</t>
  </si>
  <si>
    <t>6199910URpo</t>
  </si>
  <si>
    <t>Dočasné zakrytí soklu bedněním</t>
  </si>
  <si>
    <t>33,2*0,75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</si>
</sst>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2" xfId="0" applyFill="1" applyBorder="1" applyAlignment="1">
      <alignment wrapText="1"/>
    </xf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4" xfId="0" applyBorder="1" applyAlignment="1">
      <alignment vertical="top"/>
    </xf>
    <xf numFmtId="49" fontId="0" fillId="0" borderId="45" xfId="0" applyNumberFormat="1" applyBorder="1" applyAlignment="1">
      <alignment vertical="top"/>
    </xf>
    <xf numFmtId="0" fontId="0" fillId="0" borderId="45" xfId="0" applyBorder="1" applyAlignment="1">
      <alignment horizontal="center" vertical="top"/>
    </xf>
    <xf numFmtId="0" fontId="8" fillId="3" borderId="44" xfId="0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shrinkToFit="1"/>
    </xf>
    <xf numFmtId="164" fontId="8" fillId="3" borderId="45" xfId="0" applyNumberFormat="1" applyFont="1" applyFill="1" applyBorder="1" applyAlignment="1">
      <alignment vertical="top" shrinkToFit="1"/>
    </xf>
    <xf numFmtId="4" fontId="8" fillId="3" borderId="45" xfId="0" applyNumberFormat="1" applyFont="1" applyFill="1" applyBorder="1" applyAlignment="1">
      <alignment vertical="top" shrinkToFit="1"/>
    </xf>
    <xf numFmtId="4" fontId="8" fillId="3" borderId="46" xfId="0" applyNumberFormat="1" applyFont="1" applyFill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7" fillId="0" borderId="45" xfId="0" quotePrefix="1" applyNumberFormat="1" applyFont="1" applyBorder="1" applyAlignment="1">
      <alignment horizontal="left" vertical="top" wrapText="1"/>
    </xf>
    <xf numFmtId="164" fontId="17" fillId="0" borderId="45" xfId="0" applyNumberFormat="1" applyFont="1" applyBorder="1" applyAlignment="1">
      <alignment horizontal="center" vertical="top" wrapText="1" shrinkToFit="1"/>
    </xf>
    <xf numFmtId="164" fontId="17" fillId="0" borderId="45" xfId="0" applyNumberFormat="1" applyFont="1" applyBorder="1" applyAlignment="1">
      <alignment vertical="top" wrapText="1" shrinkToFit="1"/>
    </xf>
    <xf numFmtId="4" fontId="16" fillId="0" borderId="45" xfId="0" applyNumberFormat="1" applyFont="1" applyBorder="1" applyAlignment="1">
      <alignment vertical="top" shrinkToFit="1"/>
    </xf>
    <xf numFmtId="164" fontId="18" fillId="0" borderId="45" xfId="0" quotePrefix="1" applyNumberFormat="1" applyFont="1" applyBorder="1" applyAlignment="1">
      <alignment horizontal="left" vertical="top" wrapText="1"/>
    </xf>
    <xf numFmtId="164" fontId="18" fillId="0" borderId="45" xfId="0" applyNumberFormat="1" applyFont="1" applyBorder="1" applyAlignment="1">
      <alignment horizontal="center" vertical="top" wrapText="1" shrinkToFit="1"/>
    </xf>
    <xf numFmtId="164" fontId="18" fillId="0" borderId="45" xfId="0" applyNumberFormat="1" applyFont="1" applyBorder="1" applyAlignment="1">
      <alignment vertical="top" wrapText="1" shrinkToFit="1"/>
    </xf>
    <xf numFmtId="49" fontId="0" fillId="0" borderId="45" xfId="0" applyNumberFormat="1" applyBorder="1" applyAlignment="1">
      <alignment horizontal="left" vertical="top" wrapText="1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8" fillId="3" borderId="47" xfId="0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horizontal="left" vertical="top" wrapText="1"/>
    </xf>
    <xf numFmtId="0" fontId="8" fillId="3" borderId="48" xfId="0" applyFont="1" applyFill="1" applyBorder="1" applyAlignment="1">
      <alignment horizontal="center" vertical="top"/>
    </xf>
    <xf numFmtId="0" fontId="8" fillId="3" borderId="48" xfId="0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0" fillId="5" borderId="41" xfId="0" applyFill="1" applyBorder="1"/>
    <xf numFmtId="49" fontId="0" fillId="5" borderId="42" xfId="0" applyNumberFormat="1" applyFill="1" applyBorder="1"/>
    <xf numFmtId="0" fontId="0" fillId="5" borderId="42" xfId="0" applyFill="1" applyBorder="1" applyAlignment="1">
      <alignment horizontal="center"/>
    </xf>
    <xf numFmtId="0" fontId="0" fillId="5" borderId="42" xfId="0" applyFill="1" applyBorder="1"/>
    <xf numFmtId="0" fontId="0" fillId="5" borderId="43" xfId="0" applyFill="1" applyBorder="1"/>
    <xf numFmtId="164" fontId="0" fillId="0" borderId="45" xfId="0" applyNumberFormat="1" applyBorder="1" applyAlignment="1">
      <alignment vertical="top"/>
    </xf>
    <xf numFmtId="4" fontId="0" fillId="0" borderId="45" xfId="0" applyNumberFormat="1" applyBorder="1" applyAlignment="1">
      <alignment vertical="top"/>
    </xf>
    <xf numFmtId="4" fontId="0" fillId="0" borderId="46" xfId="0" applyNumberFormat="1" applyBorder="1" applyAlignment="1">
      <alignment vertical="top"/>
    </xf>
    <xf numFmtId="0" fontId="1" fillId="0" borderId="39" xfId="0" applyFont="1" applyBorder="1" applyAlignment="1">
      <alignment vertical="center"/>
    </xf>
    <xf numFmtId="49" fontId="0" fillId="0" borderId="37" xfId="0" applyNumberFormat="1" applyBorder="1" applyAlignment="1">
      <alignment vertical="center"/>
    </xf>
    <xf numFmtId="0" fontId="1" fillId="6" borderId="39" xfId="0" applyFont="1" applyFill="1" applyBorder="1" applyAlignment="1">
      <alignment vertical="center"/>
    </xf>
    <xf numFmtId="49" fontId="0" fillId="6" borderId="37" xfId="0" applyNumberFormat="1" applyFill="1" applyBorder="1" applyAlignment="1">
      <alignment vertical="center"/>
    </xf>
    <xf numFmtId="0" fontId="0" fillId="7" borderId="41" xfId="0" applyFill="1" applyBorder="1"/>
    <xf numFmtId="49" fontId="0" fillId="7" borderId="42" xfId="0" applyNumberFormat="1" applyFill="1" applyBorder="1"/>
    <xf numFmtId="0" fontId="0" fillId="7" borderId="42" xfId="0" applyFill="1" applyBorder="1" applyAlignment="1">
      <alignment horizontal="center"/>
    </xf>
    <xf numFmtId="0" fontId="0" fillId="7" borderId="42" xfId="0" applyFill="1" applyBorder="1"/>
    <xf numFmtId="0" fontId="0" fillId="7" borderId="43" xfId="0" applyFill="1" applyBorder="1"/>
    <xf numFmtId="0" fontId="0" fillId="6" borderId="44" xfId="0" applyFill="1" applyBorder="1" applyAlignment="1">
      <alignment vertical="top"/>
    </xf>
    <xf numFmtId="49" fontId="0" fillId="6" borderId="45" xfId="0" applyNumberFormat="1" applyFill="1" applyBorder="1" applyAlignment="1">
      <alignment vertical="top"/>
    </xf>
    <xf numFmtId="0" fontId="0" fillId="6" borderId="45" xfId="0" applyFill="1" applyBorder="1" applyAlignment="1">
      <alignment horizontal="center" vertical="top"/>
    </xf>
    <xf numFmtId="164" fontId="0" fillId="6" borderId="45" xfId="0" applyNumberFormat="1" applyFill="1" applyBorder="1" applyAlignment="1">
      <alignment vertical="top"/>
    </xf>
    <xf numFmtId="4" fontId="0" fillId="6" borderId="45" xfId="0" applyNumberFormat="1" applyFill="1" applyBorder="1" applyAlignment="1">
      <alignment vertical="top"/>
    </xf>
    <xf numFmtId="0" fontId="19" fillId="0" borderId="44" xfId="0" applyFont="1" applyBorder="1" applyAlignment="1">
      <alignment vertical="top"/>
    </xf>
    <xf numFmtId="0" fontId="19" fillId="0" borderId="45" xfId="0" applyFont="1" applyBorder="1" applyAlignment="1">
      <alignment vertical="top"/>
    </xf>
    <xf numFmtId="0" fontId="19" fillId="0" borderId="45" xfId="0" applyFont="1" applyBorder="1" applyAlignment="1">
      <alignment horizontal="left" vertical="top" wrapText="1"/>
    </xf>
    <xf numFmtId="0" fontId="19" fillId="0" borderId="45" xfId="0" applyFont="1" applyBorder="1" applyAlignment="1">
      <alignment horizontal="center" vertical="top" shrinkToFit="1"/>
    </xf>
    <xf numFmtId="4" fontId="19" fillId="0" borderId="45" xfId="0" applyNumberFormat="1" applyFont="1" applyBorder="1" applyAlignment="1">
      <alignment vertical="top" shrinkToFit="1"/>
    </xf>
    <xf numFmtId="4" fontId="19" fillId="0" borderId="46" xfId="0" applyNumberFormat="1" applyFont="1" applyBorder="1" applyAlignment="1">
      <alignment vertical="top" shrinkToFit="1"/>
    </xf>
    <xf numFmtId="0" fontId="19" fillId="0" borderId="47" xfId="0" applyFont="1" applyBorder="1" applyAlignment="1">
      <alignment vertical="top"/>
    </xf>
    <xf numFmtId="0" fontId="19" fillId="0" borderId="48" xfId="0" applyFont="1" applyBorder="1" applyAlignment="1">
      <alignment vertical="top"/>
    </xf>
    <xf numFmtId="0" fontId="19" fillId="0" borderId="48" xfId="0" applyFont="1" applyBorder="1" applyAlignment="1">
      <alignment horizontal="left" vertical="top" wrapText="1"/>
    </xf>
    <xf numFmtId="0" fontId="19" fillId="0" borderId="48" xfId="0" applyFont="1" applyBorder="1" applyAlignment="1">
      <alignment horizontal="center" vertical="top" shrinkToFit="1"/>
    </xf>
    <xf numFmtId="4" fontId="19" fillId="0" borderId="48" xfId="0" applyNumberFormat="1" applyFont="1" applyBorder="1" applyAlignment="1">
      <alignment vertical="top" shrinkToFit="1"/>
    </xf>
    <xf numFmtId="4" fontId="19" fillId="0" borderId="49" xfId="0" applyNumberFormat="1" applyFont="1" applyBorder="1" applyAlignment="1">
      <alignment vertical="top" shrinkToFit="1"/>
    </xf>
    <xf numFmtId="4" fontId="8" fillId="6" borderId="46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6" borderId="38" xfId="0" applyNumberFormat="1" applyFill="1" applyBorder="1" applyAlignment="1">
      <alignment vertical="center"/>
    </xf>
    <xf numFmtId="0" fontId="16" fillId="8" borderId="44" xfId="0" applyFont="1" applyFill="1" applyBorder="1" applyAlignment="1">
      <alignment vertical="top"/>
    </xf>
    <xf numFmtId="49" fontId="16" fillId="8" borderId="45" xfId="0" applyNumberFormat="1" applyFont="1" applyFill="1" applyBorder="1" applyAlignment="1">
      <alignment vertical="top"/>
    </xf>
    <xf numFmtId="49" fontId="16" fillId="8" borderId="45" xfId="0" applyNumberFormat="1" applyFont="1" applyFill="1" applyBorder="1" applyAlignment="1">
      <alignment horizontal="left" vertical="top" wrapText="1"/>
    </xf>
    <xf numFmtId="0" fontId="16" fillId="8" borderId="45" xfId="0" applyFont="1" applyFill="1" applyBorder="1" applyAlignment="1">
      <alignment horizontal="center" vertical="top" shrinkToFit="1"/>
    </xf>
    <xf numFmtId="164" fontId="16" fillId="8" borderId="45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9\Data\ZAK&#193;ZKY\19-203%20Oprava%20sklen&#237;ku%20Botanick&#233;%20zahrady%20MU_Brno\Projekt\DPS\Star&#233;-pracovn&#237;\19-203-DPS-F-RR-souhrnn&#2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- v Pol"/>
      <sheetName val="- v P1"/>
      <sheetName val="- v P2"/>
      <sheetName val="- v P3"/>
    </sheetNames>
    <sheetDataSet>
      <sheetData sheetId="0">
        <row r="23">
          <cell r="G23">
            <v>0</v>
          </cell>
        </row>
        <row r="29">
          <cell r="G29">
            <v>3794847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tabSelected="1" workbookViewId="0">
      <selection activeCell="A4" sqref="A4:G4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220" t="s">
        <v>41</v>
      </c>
      <c r="B2" s="220"/>
      <c r="C2" s="220"/>
      <c r="D2" s="220"/>
      <c r="E2" s="220"/>
      <c r="F2" s="220"/>
      <c r="G2" s="220"/>
    </row>
    <row r="4" spans="1:7" ht="171.75" customHeight="1" x14ac:dyDescent="0.2">
      <c r="A4" s="221" t="s">
        <v>393</v>
      </c>
      <c r="B4" s="221"/>
      <c r="C4" s="221"/>
      <c r="D4" s="221"/>
      <c r="E4" s="221"/>
      <c r="F4" s="221"/>
      <c r="G4" s="221"/>
    </row>
  </sheetData>
  <sheetProtection algorithmName="SHA-512" hashValue="z+vxALEMQMnD0+eXy8yKr/1Sq5xEyiGNT405w1zmkRxF6ws2vcGQP0TuBcdBIihy8NwwSJdLxJtt15TKSd2nWw==" saltValue="1l1HYtKiz61q14cqAo0UTQ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3"/>
      <c r="B2" s="77" t="s">
        <v>24</v>
      </c>
      <c r="C2" s="78"/>
      <c r="D2" s="79" t="s">
        <v>43</v>
      </c>
      <c r="E2" s="240" t="s">
        <v>44</v>
      </c>
      <c r="F2" s="241"/>
      <c r="G2" s="241"/>
      <c r="H2" s="241"/>
      <c r="I2" s="241"/>
      <c r="J2" s="242"/>
      <c r="O2" s="2"/>
    </row>
    <row r="3" spans="1:15" ht="27" hidden="1" customHeight="1" x14ac:dyDescent="0.2">
      <c r="A3" s="3"/>
      <c r="B3" s="80"/>
      <c r="C3" s="78"/>
      <c r="D3" s="81"/>
      <c r="E3" s="243"/>
      <c r="F3" s="244"/>
      <c r="G3" s="244"/>
      <c r="H3" s="244"/>
      <c r="I3" s="244"/>
      <c r="J3" s="245"/>
    </row>
    <row r="4" spans="1:15" ht="23.25" customHeight="1" x14ac:dyDescent="0.2">
      <c r="A4" s="3"/>
      <c r="B4" s="82"/>
      <c r="C4" s="83"/>
      <c r="D4" s="84"/>
      <c r="E4" s="253"/>
      <c r="F4" s="253"/>
      <c r="G4" s="253"/>
      <c r="H4" s="253"/>
      <c r="I4" s="253"/>
      <c r="J4" s="254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47"/>
      <c r="E11" s="247"/>
      <c r="F11" s="247"/>
      <c r="G11" s="247"/>
      <c r="H11" s="26" t="s">
        <v>42</v>
      </c>
      <c r="I11" s="86"/>
      <c r="J11" s="10"/>
    </row>
    <row r="12" spans="1:15" ht="15.75" customHeight="1" x14ac:dyDescent="0.2">
      <c r="A12" s="3"/>
      <c r="B12" s="39"/>
      <c r="C12" s="24"/>
      <c r="D12" s="252"/>
      <c r="E12" s="252"/>
      <c r="F12" s="252"/>
      <c r="G12" s="252"/>
      <c r="H12" s="26" t="s">
        <v>36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55"/>
      <c r="F13" s="256"/>
      <c r="G13" s="256"/>
      <c r="H13" s="27"/>
      <c r="I13" s="32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237"/>
      <c r="F16" s="238"/>
      <c r="G16" s="237"/>
      <c r="H16" s="238"/>
      <c r="I16" s="237">
        <f>SUMIF(F50:F63,A16,I50:I63)+SUMIF(F50:F63,"PSU",I50:I63)</f>
        <v>0</v>
      </c>
      <c r="J16" s="239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237"/>
      <c r="F17" s="238"/>
      <c r="G17" s="237"/>
      <c r="H17" s="238"/>
      <c r="I17" s="237">
        <f>SUMIF(F50:F63,A17,I50:I63)</f>
        <v>0</v>
      </c>
      <c r="J17" s="239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237"/>
      <c r="F18" s="238"/>
      <c r="G18" s="237"/>
      <c r="H18" s="238"/>
      <c r="I18" s="237">
        <f>SUMIF(F50:F63,A18,I50:I63)</f>
        <v>0</v>
      </c>
      <c r="J18" s="239"/>
    </row>
    <row r="19" spans="1:10" ht="23.25" customHeight="1" x14ac:dyDescent="0.2">
      <c r="A19" s="138" t="s">
        <v>78</v>
      </c>
      <c r="B19" s="55" t="s">
        <v>29</v>
      </c>
      <c r="C19" s="56"/>
      <c r="D19" s="57"/>
      <c r="E19" s="237"/>
      <c r="F19" s="238"/>
      <c r="G19" s="237"/>
      <c r="H19" s="238"/>
      <c r="I19" s="237">
        <f>SUMIF(F50:F63,A19,I50:I63)</f>
        <v>0</v>
      </c>
      <c r="J19" s="239"/>
    </row>
    <row r="20" spans="1:10" ht="23.25" customHeight="1" x14ac:dyDescent="0.2">
      <c r="A20" s="138" t="s">
        <v>79</v>
      </c>
      <c r="B20" s="55" t="s">
        <v>30</v>
      </c>
      <c r="C20" s="56"/>
      <c r="D20" s="57"/>
      <c r="E20" s="237"/>
      <c r="F20" s="238"/>
      <c r="G20" s="237"/>
      <c r="H20" s="238"/>
      <c r="I20" s="237">
        <f>SUMIF(F50:F63,A20,I50:I63)</f>
        <v>0</v>
      </c>
      <c r="J20" s="239"/>
    </row>
    <row r="21" spans="1:10" ht="23.25" customHeight="1" x14ac:dyDescent="0.2">
      <c r="A21" s="3"/>
      <c r="B21" s="72" t="s">
        <v>31</v>
      </c>
      <c r="C21" s="73"/>
      <c r="D21" s="74"/>
      <c r="E21" s="250"/>
      <c r="F21" s="251"/>
      <c r="G21" s="250"/>
      <c r="H21" s="251"/>
      <c r="I21" s="250">
        <f>SUM(I16:J20)</f>
        <v>0</v>
      </c>
      <c r="J21" s="262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60">
        <f>ZakladDPHSniVypocet</f>
        <v>0</v>
      </c>
      <c r="H23" s="261"/>
      <c r="I23" s="261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58">
        <f>IF(A24&gt;50, ROUNDUP(A23, 0), ROUNDDOWN(A23, 0))</f>
        <v>0</v>
      </c>
      <c r="H24" s="259"/>
      <c r="I24" s="259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60">
        <f>ZakladDPHZaklVypocet</f>
        <v>0</v>
      </c>
      <c r="H25" s="261"/>
      <c r="I25" s="261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34">
        <f>IF(A26&gt;50, ROUNDUP(A25, 0), ROUNDDOWN(A25, 0))</f>
        <v>0</v>
      </c>
      <c r="H26" s="235"/>
      <c r="I26" s="235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36">
        <f>CenaCelkem-(ZakladDPHSni+DPHSni+ZakladDPHZakl+DPHZakl)</f>
        <v>0</v>
      </c>
      <c r="H27" s="236"/>
      <c r="I27" s="236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64">
        <f>ZakladDPHSniVypocet+ZakladDPHZaklVypocet</f>
        <v>0</v>
      </c>
      <c r="H28" s="264"/>
      <c r="I28" s="264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63">
        <f>IF(A29&gt;50, ROUNDUP(A27, 0), ROUNDDOWN(A27, 0))</f>
        <v>0</v>
      </c>
      <c r="H29" s="263"/>
      <c r="I29" s="263"/>
      <c r="J29" s="121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65"/>
      <c r="E34" s="266"/>
      <c r="F34" s="29"/>
      <c r="G34" s="265"/>
      <c r="H34" s="266"/>
      <c r="I34" s="266"/>
      <c r="J34" s="36"/>
    </row>
    <row r="35" spans="1:10" ht="12.75" customHeight="1" x14ac:dyDescent="0.2">
      <c r="A35" s="3"/>
      <c r="B35" s="3"/>
      <c r="C35" s="4"/>
      <c r="D35" s="257" t="s">
        <v>2</v>
      </c>
      <c r="E35" s="257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0.75" customHeight="1" x14ac:dyDescent="0.2">
      <c r="A39" s="91">
        <v>1</v>
      </c>
      <c r="B39" s="101" t="s">
        <v>45</v>
      </c>
      <c r="C39" s="224"/>
      <c r="D39" s="225"/>
      <c r="E39" s="225"/>
      <c r="F39" s="102">
        <f>+'- v Pol'!AE11+'- v P1'!AE215</f>
        <v>0</v>
      </c>
      <c r="G39" s="103">
        <f>+'- v Pol'!AF11+'- v P1'!AF215</f>
        <v>0</v>
      </c>
      <c r="H39" s="104">
        <f t="shared" ref="H39:H42" si="1">(F39*SazbaDPH1/100)+(G39*SazbaDPH2/100)</f>
        <v>0</v>
      </c>
      <c r="I39" s="104">
        <f t="shared" ref="I39:I42" si="2">F39+G39+H39</f>
        <v>0</v>
      </c>
      <c r="J39" s="105" t="str">
        <f t="shared" ref="J39:J42" si="3">IF(CenaCelkemVypocet=0,"",I39/CenaCelkemVypocet*100)</f>
        <v/>
      </c>
    </row>
    <row r="40" spans="1:10" ht="25.5" customHeight="1" x14ac:dyDescent="0.2">
      <c r="A40" s="91">
        <v>2</v>
      </c>
      <c r="B40" s="106" t="s">
        <v>46</v>
      </c>
      <c r="C40" s="229" t="s">
        <v>46</v>
      </c>
      <c r="D40" s="230"/>
      <c r="E40" s="230"/>
      <c r="F40" s="107">
        <f>+'- v Pol'!AE11+'- v P1'!AE215</f>
        <v>0</v>
      </c>
      <c r="G40" s="108">
        <f>'- v Pol'!AF11+'- v P1'!AF215</f>
        <v>0</v>
      </c>
      <c r="H40" s="108">
        <f t="shared" si="1"/>
        <v>0</v>
      </c>
      <c r="I40" s="108">
        <f t="shared" si="2"/>
        <v>0</v>
      </c>
      <c r="J40" s="109" t="str">
        <f t="shared" si="3"/>
        <v/>
      </c>
    </row>
    <row r="41" spans="1:10" ht="25.5" customHeight="1" x14ac:dyDescent="0.2">
      <c r="A41" s="91">
        <v>3</v>
      </c>
      <c r="B41" s="110" t="s">
        <v>12</v>
      </c>
      <c r="C41" s="224" t="s">
        <v>47</v>
      </c>
      <c r="D41" s="225"/>
      <c r="E41" s="225"/>
      <c r="F41" s="111">
        <f>'- v Pol'!AE11</f>
        <v>0</v>
      </c>
      <c r="G41" s="104">
        <f>'- v Pol'!AF11</f>
        <v>0</v>
      </c>
      <c r="H41" s="104">
        <f t="shared" si="1"/>
        <v>0</v>
      </c>
      <c r="I41" s="104">
        <f t="shared" si="2"/>
        <v>0</v>
      </c>
      <c r="J41" s="105" t="str">
        <f t="shared" si="3"/>
        <v/>
      </c>
    </row>
    <row r="42" spans="1:10" ht="25.5" customHeight="1" x14ac:dyDescent="0.2">
      <c r="A42" s="91">
        <v>3</v>
      </c>
      <c r="B42" s="110" t="s">
        <v>12</v>
      </c>
      <c r="C42" s="224" t="s">
        <v>48</v>
      </c>
      <c r="D42" s="225"/>
      <c r="E42" s="225"/>
      <c r="F42" s="111">
        <f>'- v P1'!AE215</f>
        <v>0</v>
      </c>
      <c r="G42" s="104">
        <f>'- v P1'!AF215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91"/>
      <c r="B43" s="226" t="s">
        <v>49</v>
      </c>
      <c r="C43" s="227"/>
      <c r="D43" s="227"/>
      <c r="E43" s="228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2" t="s">
        <v>51</v>
      </c>
    </row>
    <row r="49" spans="1:10" ht="25.5" customHeight="1" x14ac:dyDescent="0.2">
      <c r="A49" s="123"/>
      <c r="B49" s="126" t="s">
        <v>18</v>
      </c>
      <c r="C49" s="126" t="s">
        <v>6</v>
      </c>
      <c r="D49" s="127"/>
      <c r="E49" s="127"/>
      <c r="F49" s="128" t="s">
        <v>52</v>
      </c>
      <c r="G49" s="128"/>
      <c r="H49" s="128"/>
      <c r="I49" s="128" t="s">
        <v>31</v>
      </c>
      <c r="J49" s="128" t="s">
        <v>0</v>
      </c>
    </row>
    <row r="50" spans="1:10" ht="25.5" customHeight="1" x14ac:dyDescent="0.2">
      <c r="A50" s="124"/>
      <c r="B50" s="129" t="s">
        <v>53</v>
      </c>
      <c r="C50" s="222" t="s">
        <v>54</v>
      </c>
      <c r="D50" s="223"/>
      <c r="E50" s="223"/>
      <c r="F50" s="134" t="s">
        <v>26</v>
      </c>
      <c r="G50" s="135"/>
      <c r="H50" s="135"/>
      <c r="I50" s="135">
        <f>'- v P1'!G8</f>
        <v>0</v>
      </c>
      <c r="J50" s="132" t="str">
        <f>IF(I64=0,"",I50/I64*100)</f>
        <v/>
      </c>
    </row>
    <row r="51" spans="1:10" ht="25.5" customHeight="1" x14ac:dyDescent="0.2">
      <c r="A51" s="124"/>
      <c r="B51" s="129" t="s">
        <v>55</v>
      </c>
      <c r="C51" s="222" t="s">
        <v>56</v>
      </c>
      <c r="D51" s="223"/>
      <c r="E51" s="223"/>
      <c r="F51" s="134" t="s">
        <v>26</v>
      </c>
      <c r="G51" s="135"/>
      <c r="H51" s="135"/>
      <c r="I51" s="135">
        <f>'- v P1'!G11</f>
        <v>0</v>
      </c>
      <c r="J51" s="132" t="str">
        <f>IF(I64=0,"",I51/I64*100)</f>
        <v/>
      </c>
    </row>
    <row r="52" spans="1:10" ht="25.5" customHeight="1" x14ac:dyDescent="0.2">
      <c r="A52" s="124"/>
      <c r="B52" s="129" t="s">
        <v>57</v>
      </c>
      <c r="C52" s="222" t="s">
        <v>58</v>
      </c>
      <c r="D52" s="223"/>
      <c r="E52" s="223"/>
      <c r="F52" s="134" t="s">
        <v>26</v>
      </c>
      <c r="G52" s="135"/>
      <c r="H52" s="135"/>
      <c r="I52" s="135">
        <f>'- v P1'!G40</f>
        <v>0</v>
      </c>
      <c r="J52" s="132" t="str">
        <f>IF(I64=0,"",I52/I64*100)</f>
        <v/>
      </c>
    </row>
    <row r="53" spans="1:10" ht="25.5" customHeight="1" x14ac:dyDescent="0.2">
      <c r="A53" s="124"/>
      <c r="B53" s="129" t="s">
        <v>59</v>
      </c>
      <c r="C53" s="222" t="s">
        <v>60</v>
      </c>
      <c r="D53" s="223"/>
      <c r="E53" s="223"/>
      <c r="F53" s="134" t="s">
        <v>27</v>
      </c>
      <c r="G53" s="135"/>
      <c r="H53" s="135"/>
      <c r="I53" s="135">
        <f>'- v P1'!G42</f>
        <v>0</v>
      </c>
      <c r="J53" s="132" t="str">
        <f>IF(I64=0,"",I53/I64*100)</f>
        <v/>
      </c>
    </row>
    <row r="54" spans="1:10" ht="25.5" customHeight="1" x14ac:dyDescent="0.2">
      <c r="A54" s="124"/>
      <c r="B54" s="129" t="s">
        <v>61</v>
      </c>
      <c r="C54" s="222" t="s">
        <v>62</v>
      </c>
      <c r="D54" s="223"/>
      <c r="E54" s="223"/>
      <c r="F54" s="134" t="s">
        <v>27</v>
      </c>
      <c r="G54" s="135"/>
      <c r="H54" s="135"/>
      <c r="I54" s="135">
        <f>'- v P1'!G58</f>
        <v>0</v>
      </c>
      <c r="J54" s="132" t="str">
        <f>IF(I64=0,"",I54/I64*100)</f>
        <v/>
      </c>
    </row>
    <row r="55" spans="1:10" ht="25.5" customHeight="1" x14ac:dyDescent="0.2">
      <c r="A55" s="124"/>
      <c r="B55" s="129" t="s">
        <v>63</v>
      </c>
      <c r="C55" s="222" t="s">
        <v>64</v>
      </c>
      <c r="D55" s="223"/>
      <c r="E55" s="223"/>
      <c r="F55" s="134" t="s">
        <v>27</v>
      </c>
      <c r="G55" s="135"/>
      <c r="H55" s="135"/>
      <c r="I55" s="135">
        <f>'- v P1'!G75</f>
        <v>0</v>
      </c>
      <c r="J55" s="132" t="str">
        <f>IF(I64=0,"",I55/I64*100)</f>
        <v/>
      </c>
    </row>
    <row r="56" spans="1:10" ht="25.5" customHeight="1" x14ac:dyDescent="0.2">
      <c r="A56" s="124"/>
      <c r="B56" s="129" t="s">
        <v>65</v>
      </c>
      <c r="C56" s="222" t="s">
        <v>66</v>
      </c>
      <c r="D56" s="223"/>
      <c r="E56" s="223"/>
      <c r="F56" s="134" t="s">
        <v>27</v>
      </c>
      <c r="G56" s="135"/>
      <c r="H56" s="135"/>
      <c r="I56" s="135">
        <f>'- v P1'!G110</f>
        <v>0</v>
      </c>
      <c r="J56" s="132" t="str">
        <f>IF(I64=0,"",I56/I64*100)</f>
        <v/>
      </c>
    </row>
    <row r="57" spans="1:10" ht="25.5" customHeight="1" x14ac:dyDescent="0.2">
      <c r="A57" s="124"/>
      <c r="B57" s="129" t="s">
        <v>67</v>
      </c>
      <c r="C57" s="222" t="s">
        <v>68</v>
      </c>
      <c r="D57" s="223"/>
      <c r="E57" s="223"/>
      <c r="F57" s="134" t="s">
        <v>27</v>
      </c>
      <c r="G57" s="135"/>
      <c r="H57" s="135"/>
      <c r="I57" s="135">
        <f>'- v P1'!G115</f>
        <v>0</v>
      </c>
      <c r="J57" s="132" t="str">
        <f>IF(I64=0,"",I57/I64*100)</f>
        <v/>
      </c>
    </row>
    <row r="58" spans="1:10" ht="25.5" customHeight="1" x14ac:dyDescent="0.2">
      <c r="A58" s="124"/>
      <c r="B58" s="129" t="s">
        <v>69</v>
      </c>
      <c r="C58" s="222" t="s">
        <v>70</v>
      </c>
      <c r="D58" s="223"/>
      <c r="E58" s="223"/>
      <c r="F58" s="134" t="s">
        <v>27</v>
      </c>
      <c r="G58" s="135"/>
      <c r="H58" s="135"/>
      <c r="I58" s="135">
        <f>'- v P1'!G159</f>
        <v>0</v>
      </c>
      <c r="J58" s="132" t="str">
        <f>IF(I64=0,"",I58/I64*100)</f>
        <v/>
      </c>
    </row>
    <row r="59" spans="1:10" ht="25.5" customHeight="1" x14ac:dyDescent="0.2">
      <c r="A59" s="124"/>
      <c r="B59" s="129" t="s">
        <v>71</v>
      </c>
      <c r="C59" s="222" t="s">
        <v>72</v>
      </c>
      <c r="D59" s="223"/>
      <c r="E59" s="223"/>
      <c r="F59" s="134" t="s">
        <v>27</v>
      </c>
      <c r="G59" s="135"/>
      <c r="H59" s="135"/>
      <c r="I59" s="135">
        <f>'- v P1'!G183</f>
        <v>0</v>
      </c>
      <c r="J59" s="132" t="str">
        <f>IF(I64=0,"",I59/I64*100)</f>
        <v/>
      </c>
    </row>
    <row r="60" spans="1:10" ht="25.5" customHeight="1" x14ac:dyDescent="0.2">
      <c r="A60" s="124"/>
      <c r="B60" s="129" t="s">
        <v>73</v>
      </c>
      <c r="C60" s="222" t="s">
        <v>74</v>
      </c>
      <c r="D60" s="223"/>
      <c r="E60" s="223"/>
      <c r="F60" s="134" t="s">
        <v>28</v>
      </c>
      <c r="G60" s="135"/>
      <c r="H60" s="135"/>
      <c r="I60" s="135">
        <f>'- v Pol'!G8</f>
        <v>0</v>
      </c>
      <c r="J60" s="132" t="str">
        <f>IF(I64=0,"",I60/I64*100)</f>
        <v/>
      </c>
    </row>
    <row r="61" spans="1:10" ht="25.5" customHeight="1" x14ac:dyDescent="0.2">
      <c r="A61" s="124"/>
      <c r="B61" s="129" t="s">
        <v>75</v>
      </c>
      <c r="C61" s="222" t="s">
        <v>76</v>
      </c>
      <c r="D61" s="223"/>
      <c r="E61" s="223"/>
      <c r="F61" s="134" t="s">
        <v>77</v>
      </c>
      <c r="G61" s="135"/>
      <c r="H61" s="135"/>
      <c r="I61" s="135">
        <f>'- v P1'!G199</f>
        <v>0</v>
      </c>
      <c r="J61" s="132" t="str">
        <f>IF(I64=0,"",I61/I64*100)</f>
        <v/>
      </c>
    </row>
    <row r="62" spans="1:10" ht="25.5" customHeight="1" x14ac:dyDescent="0.2">
      <c r="A62" s="124"/>
      <c r="B62" s="129" t="s">
        <v>78</v>
      </c>
      <c r="C62" s="222" t="s">
        <v>29</v>
      </c>
      <c r="D62" s="223"/>
      <c r="E62" s="223"/>
      <c r="F62" s="134" t="s">
        <v>78</v>
      </c>
      <c r="G62" s="135"/>
      <c r="H62" s="135"/>
      <c r="I62" s="135">
        <f>'- v P1'!G206</f>
        <v>0</v>
      </c>
      <c r="J62" s="132" t="str">
        <f>IF(I64=0,"",I62/I64*100)</f>
        <v/>
      </c>
    </row>
    <row r="63" spans="1:10" ht="25.5" customHeight="1" x14ac:dyDescent="0.2">
      <c r="A63" s="124"/>
      <c r="B63" s="129" t="s">
        <v>79</v>
      </c>
      <c r="C63" s="222" t="s">
        <v>30</v>
      </c>
      <c r="D63" s="223"/>
      <c r="E63" s="223"/>
      <c r="F63" s="134" t="s">
        <v>79</v>
      </c>
      <c r="G63" s="135"/>
      <c r="H63" s="135"/>
      <c r="I63" s="135">
        <f>'- v P1'!G209</f>
        <v>0</v>
      </c>
      <c r="J63" s="132" t="str">
        <f>IF(I64=0,"",I63/I64*100)</f>
        <v/>
      </c>
    </row>
    <row r="64" spans="1:10" ht="25.5" customHeight="1" x14ac:dyDescent="0.2">
      <c r="A64" s="125"/>
      <c r="B64" s="130" t="s">
        <v>1</v>
      </c>
      <c r="C64" s="130"/>
      <c r="D64" s="131"/>
      <c r="E64" s="131"/>
      <c r="F64" s="136"/>
      <c r="G64" s="137"/>
      <c r="H64" s="137"/>
      <c r="I64" s="137">
        <f>SUM(I50:I63)</f>
        <v>0</v>
      </c>
      <c r="J64" s="133">
        <f>SUM(J50:J63)</f>
        <v>0</v>
      </c>
    </row>
    <row r="65" spans="6:10" x14ac:dyDescent="0.2">
      <c r="F65" s="89"/>
      <c r="G65" s="88"/>
      <c r="H65" s="89"/>
      <c r="I65" s="88"/>
      <c r="J65" s="90"/>
    </row>
    <row r="66" spans="6:10" x14ac:dyDescent="0.2">
      <c r="F66" s="89"/>
      <c r="G66" s="88"/>
      <c r="H66" s="89"/>
      <c r="I66" s="88"/>
      <c r="J66" s="90"/>
    </row>
    <row r="67" spans="6:10" x14ac:dyDescent="0.2">
      <c r="F67" s="89"/>
      <c r="G67" s="88"/>
      <c r="H67" s="89"/>
      <c r="I67" s="88"/>
      <c r="J67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42:E42"/>
    <mergeCell ref="B43:E43"/>
    <mergeCell ref="C39:E39"/>
    <mergeCell ref="C40:E40"/>
    <mergeCell ref="C41:E41"/>
    <mergeCell ref="C52:E52"/>
    <mergeCell ref="C53:E53"/>
    <mergeCell ref="C54:E54"/>
    <mergeCell ref="C55:E55"/>
    <mergeCell ref="C50:E50"/>
    <mergeCell ref="C51:E51"/>
    <mergeCell ref="C60:E60"/>
    <mergeCell ref="C61:E61"/>
    <mergeCell ref="C62:E62"/>
    <mergeCell ref="C63:E63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67" t="s">
        <v>7</v>
      </c>
      <c r="B1" s="267"/>
      <c r="C1" s="268"/>
      <c r="D1" s="267"/>
      <c r="E1" s="267"/>
      <c r="F1" s="267"/>
      <c r="G1" s="267"/>
    </row>
    <row r="2" spans="1:7" ht="24.95" customHeight="1" x14ac:dyDescent="0.2">
      <c r="A2" s="76" t="s">
        <v>8</v>
      </c>
      <c r="B2" s="75"/>
      <c r="C2" s="269"/>
      <c r="D2" s="269"/>
      <c r="E2" s="269"/>
      <c r="F2" s="269"/>
      <c r="G2" s="270"/>
    </row>
    <row r="3" spans="1:7" ht="24.95" customHeight="1" x14ac:dyDescent="0.2">
      <c r="A3" s="76" t="s">
        <v>9</v>
      </c>
      <c r="B3" s="75"/>
      <c r="C3" s="269"/>
      <c r="D3" s="269"/>
      <c r="E3" s="269"/>
      <c r="F3" s="269"/>
      <c r="G3" s="270"/>
    </row>
    <row r="4" spans="1:7" ht="24.95" customHeight="1" x14ac:dyDescent="0.2">
      <c r="A4" s="76" t="s">
        <v>10</v>
      </c>
      <c r="B4" s="75"/>
      <c r="C4" s="269"/>
      <c r="D4" s="269"/>
      <c r="E4" s="269"/>
      <c r="F4" s="269"/>
      <c r="G4" s="270"/>
    </row>
    <row r="5" spans="1:7" x14ac:dyDescent="0.2">
      <c r="B5" s="6"/>
      <c r="C5" s="7"/>
      <c r="D5" s="8"/>
    </row>
  </sheetData>
  <sheetProtection algorithmName="SHA-512" hashValue="GJ555akFKvvXtVrl1I0V2ewmSbATb3uJbNkec2CvC/1qmJcLgP39JPebLCxC4oAY0CLOLp8+fk+JGxtD26f8gw==" saltValue="LlQP1fl9JPHM0g2VIO7cH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589CF-5E0D-46F7-9C81-F47283930F2A}">
  <sheetPr>
    <outlinePr summaryBelow="0"/>
  </sheetPr>
  <dimension ref="A1:BH5000"/>
  <sheetViews>
    <sheetView workbookViewId="0">
      <pane ySplit="7" topLeftCell="A8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80</v>
      </c>
    </row>
    <row r="2" spans="1:60" ht="24.95" customHeight="1" x14ac:dyDescent="0.2">
      <c r="A2" s="140" t="s">
        <v>8</v>
      </c>
      <c r="B2" s="75" t="s">
        <v>43</v>
      </c>
      <c r="C2" s="284" t="s">
        <v>44</v>
      </c>
      <c r="D2" s="285"/>
      <c r="E2" s="285"/>
      <c r="F2" s="285"/>
      <c r="G2" s="286"/>
      <c r="AG2" t="s">
        <v>81</v>
      </c>
    </row>
    <row r="3" spans="1:60" ht="24.95" customHeight="1" x14ac:dyDescent="0.2">
      <c r="A3" s="140" t="s">
        <v>9</v>
      </c>
      <c r="B3" s="75" t="s">
        <v>46</v>
      </c>
      <c r="C3" s="284" t="s">
        <v>46</v>
      </c>
      <c r="D3" s="285"/>
      <c r="E3" s="285"/>
      <c r="F3" s="285"/>
      <c r="G3" s="286"/>
      <c r="AC3" s="87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12</v>
      </c>
      <c r="C4" s="287" t="s">
        <v>47</v>
      </c>
      <c r="D4" s="288"/>
      <c r="E4" s="288"/>
      <c r="F4" s="288"/>
      <c r="G4" s="289"/>
      <c r="AG4" t="s">
        <v>83</v>
      </c>
    </row>
    <row r="5" spans="1:60" x14ac:dyDescent="0.2">
      <c r="D5" s="139"/>
    </row>
    <row r="6" spans="1:60" ht="38.25" x14ac:dyDescent="0.2">
      <c r="A6" s="185" t="s">
        <v>84</v>
      </c>
      <c r="B6" s="186" t="s">
        <v>85</v>
      </c>
      <c r="C6" s="186" t="s">
        <v>86</v>
      </c>
      <c r="D6" s="187" t="s">
        <v>87</v>
      </c>
      <c r="E6" s="188" t="s">
        <v>88</v>
      </c>
      <c r="F6" s="188" t="s">
        <v>89</v>
      </c>
      <c r="G6" s="189" t="s">
        <v>31</v>
      </c>
      <c r="H6" s="143" t="s">
        <v>32</v>
      </c>
      <c r="I6" s="144" t="s">
        <v>90</v>
      </c>
      <c r="J6" s="144" t="s">
        <v>33</v>
      </c>
      <c r="K6" s="144" t="s">
        <v>91</v>
      </c>
      <c r="L6" s="144" t="s">
        <v>92</v>
      </c>
      <c r="M6" s="144" t="s">
        <v>93</v>
      </c>
      <c r="N6" s="144" t="s">
        <v>94</v>
      </c>
      <c r="O6" s="144" t="s">
        <v>95</v>
      </c>
      <c r="P6" s="144" t="s">
        <v>96</v>
      </c>
      <c r="Q6" s="144" t="s">
        <v>97</v>
      </c>
      <c r="R6" s="144" t="s">
        <v>98</v>
      </c>
      <c r="S6" s="144" t="s">
        <v>99</v>
      </c>
      <c r="T6" s="144" t="s">
        <v>100</v>
      </c>
      <c r="U6" s="144" t="s">
        <v>101</v>
      </c>
      <c r="V6" s="144" t="s">
        <v>102</v>
      </c>
      <c r="W6" s="144" t="s">
        <v>103</v>
      </c>
      <c r="X6" s="144" t="s">
        <v>104</v>
      </c>
    </row>
    <row r="7" spans="1:60" hidden="1" x14ac:dyDescent="0.2">
      <c r="A7" s="152"/>
      <c r="B7" s="153"/>
      <c r="C7" s="153"/>
      <c r="D7" s="154"/>
      <c r="E7" s="190"/>
      <c r="F7" s="191"/>
      <c r="G7" s="192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5" t="s">
        <v>105</v>
      </c>
      <c r="B8" s="156" t="s">
        <v>73</v>
      </c>
      <c r="C8" s="157" t="s">
        <v>74</v>
      </c>
      <c r="D8" s="158"/>
      <c r="E8" s="159"/>
      <c r="F8" s="160"/>
      <c r="G8" s="161">
        <f>SUMIF(AG9:AG9,"&lt;&gt;NOR",G9:G9)</f>
        <v>0</v>
      </c>
      <c r="H8" s="149"/>
      <c r="I8" s="149">
        <f>SUM(I9:I9)</f>
        <v>0</v>
      </c>
      <c r="J8" s="149"/>
      <c r="K8" s="149">
        <f>SUM(K9:K9)</f>
        <v>0</v>
      </c>
      <c r="L8" s="149"/>
      <c r="M8" s="149">
        <f>SUM(M9:M9)</f>
        <v>0</v>
      </c>
      <c r="N8" s="149"/>
      <c r="O8" s="149">
        <f>SUM(O9:O9)</f>
        <v>0</v>
      </c>
      <c r="P8" s="149"/>
      <c r="Q8" s="149">
        <f>SUM(Q9:Q9)</f>
        <v>0</v>
      </c>
      <c r="R8" s="149"/>
      <c r="S8" s="149"/>
      <c r="T8" s="149"/>
      <c r="U8" s="149"/>
      <c r="V8" s="149">
        <f>SUM(V9:V9)</f>
        <v>0.68</v>
      </c>
      <c r="W8" s="149"/>
      <c r="X8" s="149"/>
      <c r="AG8" t="s">
        <v>106</v>
      </c>
    </row>
    <row r="9" spans="1:60" ht="22.5" outlineLevel="1" x14ac:dyDescent="0.2">
      <c r="A9" s="162">
        <v>1</v>
      </c>
      <c r="B9" s="163" t="s">
        <v>107</v>
      </c>
      <c r="C9" s="164" t="s">
        <v>108</v>
      </c>
      <c r="D9" s="165" t="s">
        <v>109</v>
      </c>
      <c r="E9" s="166">
        <v>1</v>
      </c>
      <c r="F9" s="172">
        <f>'POL ele'!G7</f>
        <v>0</v>
      </c>
      <c r="G9" s="168">
        <f>ROUND(E9*F9,2)</f>
        <v>0</v>
      </c>
      <c r="H9" s="148"/>
      <c r="I9" s="147">
        <f>ROUND(E9*H9,2)</f>
        <v>0</v>
      </c>
      <c r="J9" s="148"/>
      <c r="K9" s="147">
        <f>ROUND(E9*J9,2)</f>
        <v>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110</v>
      </c>
      <c r="T9" s="147" t="s">
        <v>111</v>
      </c>
      <c r="U9" s="147">
        <v>0.67500000000000004</v>
      </c>
      <c r="V9" s="147">
        <f>ROUND(E9*U9,2)</f>
        <v>0.68</v>
      </c>
      <c r="W9" s="147"/>
      <c r="X9" s="147" t="s">
        <v>112</v>
      </c>
      <c r="Y9" s="145"/>
      <c r="Z9" s="145"/>
      <c r="AA9" s="145"/>
      <c r="AB9" s="145"/>
      <c r="AC9" s="145"/>
      <c r="AD9" s="145"/>
      <c r="AE9" s="145"/>
      <c r="AF9" s="145"/>
      <c r="AG9" s="145" t="s">
        <v>113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">
      <c r="A10" s="152"/>
      <c r="B10" s="153"/>
      <c r="C10" s="176"/>
      <c r="D10" s="154"/>
      <c r="E10" s="177"/>
      <c r="F10" s="177"/>
      <c r="G10" s="178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AE10">
        <v>15</v>
      </c>
      <c r="AF10">
        <v>21</v>
      </c>
    </row>
    <row r="11" spans="1:60" x14ac:dyDescent="0.2">
      <c r="A11" s="179"/>
      <c r="B11" s="180" t="s">
        <v>31</v>
      </c>
      <c r="C11" s="181"/>
      <c r="D11" s="182"/>
      <c r="E11" s="183"/>
      <c r="F11" s="183"/>
      <c r="G11" s="184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AE11">
        <f>SUMIF(L7:L9,AE10,G7:G9)</f>
        <v>0</v>
      </c>
      <c r="AF11">
        <f>SUMIF(L7:L9,AF10,G7:G9)</f>
        <v>0</v>
      </c>
      <c r="AG11" t="s">
        <v>114</v>
      </c>
    </row>
    <row r="12" spans="1:60" x14ac:dyDescent="0.2">
      <c r="A12" s="5"/>
      <c r="B12" s="6"/>
      <c r="C12" s="150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60" x14ac:dyDescent="0.2">
      <c r="A13" s="5"/>
      <c r="B13" s="6"/>
      <c r="C13" s="150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60" x14ac:dyDescent="0.2">
      <c r="A14" s="290" t="s">
        <v>115</v>
      </c>
      <c r="B14" s="290"/>
      <c r="C14" s="291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60" x14ac:dyDescent="0.2">
      <c r="A15" s="271"/>
      <c r="B15" s="272"/>
      <c r="C15" s="273"/>
      <c r="D15" s="272"/>
      <c r="E15" s="272"/>
      <c r="F15" s="272"/>
      <c r="G15" s="27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AG15" t="s">
        <v>116</v>
      </c>
    </row>
    <row r="16" spans="1:60" x14ac:dyDescent="0.2">
      <c r="A16" s="275"/>
      <c r="B16" s="276"/>
      <c r="C16" s="277"/>
      <c r="D16" s="276"/>
      <c r="E16" s="276"/>
      <c r="F16" s="276"/>
      <c r="G16" s="278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33" x14ac:dyDescent="0.2">
      <c r="A17" s="275"/>
      <c r="B17" s="276"/>
      <c r="C17" s="277"/>
      <c r="D17" s="276"/>
      <c r="E17" s="276"/>
      <c r="F17" s="276"/>
      <c r="G17" s="27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33" x14ac:dyDescent="0.2">
      <c r="A18" s="275"/>
      <c r="B18" s="276"/>
      <c r="C18" s="277"/>
      <c r="D18" s="276"/>
      <c r="E18" s="276"/>
      <c r="F18" s="276"/>
      <c r="G18" s="27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33" x14ac:dyDescent="0.2">
      <c r="A19" s="279"/>
      <c r="B19" s="280"/>
      <c r="C19" s="281"/>
      <c r="D19" s="280"/>
      <c r="E19" s="280"/>
      <c r="F19" s="280"/>
      <c r="G19" s="28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33" x14ac:dyDescent="0.2">
      <c r="A20" s="5"/>
      <c r="B20" s="6"/>
      <c r="C20" s="150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33" x14ac:dyDescent="0.2">
      <c r="C21" s="151"/>
      <c r="D21" s="139"/>
      <c r="AG21" t="s">
        <v>117</v>
      </c>
    </row>
    <row r="22" spans="1:33" x14ac:dyDescent="0.2">
      <c r="D22" s="139"/>
    </row>
    <row r="23" spans="1:33" x14ac:dyDescent="0.2">
      <c r="D23" s="139"/>
    </row>
    <row r="24" spans="1:33" x14ac:dyDescent="0.2">
      <c r="D24" s="139"/>
    </row>
    <row r="25" spans="1:33" x14ac:dyDescent="0.2">
      <c r="D25" s="139"/>
    </row>
    <row r="26" spans="1:33" x14ac:dyDescent="0.2">
      <c r="D26" s="139"/>
    </row>
    <row r="27" spans="1:33" x14ac:dyDescent="0.2">
      <c r="D27" s="139"/>
    </row>
    <row r="28" spans="1:33" x14ac:dyDescent="0.2">
      <c r="D28" s="139"/>
    </row>
    <row r="29" spans="1:33" x14ac:dyDescent="0.2">
      <c r="D29" s="139"/>
    </row>
    <row r="30" spans="1:33" x14ac:dyDescent="0.2">
      <c r="D30" s="139"/>
    </row>
    <row r="31" spans="1:33" x14ac:dyDescent="0.2">
      <c r="D31" s="139"/>
    </row>
    <row r="32" spans="1:33" x14ac:dyDescent="0.2">
      <c r="D32" s="139"/>
    </row>
    <row r="33" spans="4:4" x14ac:dyDescent="0.2">
      <c r="D33" s="139"/>
    </row>
    <row r="34" spans="4:4" x14ac:dyDescent="0.2">
      <c r="D34" s="139"/>
    </row>
    <row r="35" spans="4:4" x14ac:dyDescent="0.2">
      <c r="D35" s="139"/>
    </row>
    <row r="36" spans="4:4" x14ac:dyDescent="0.2">
      <c r="D36" s="139"/>
    </row>
    <row r="37" spans="4:4" x14ac:dyDescent="0.2">
      <c r="D37" s="139"/>
    </row>
    <row r="38" spans="4:4" x14ac:dyDescent="0.2">
      <c r="D38" s="139"/>
    </row>
    <row r="39" spans="4:4" x14ac:dyDescent="0.2">
      <c r="D39" s="139"/>
    </row>
    <row r="40" spans="4:4" x14ac:dyDescent="0.2">
      <c r="D40" s="139"/>
    </row>
    <row r="41" spans="4:4" x14ac:dyDescent="0.2">
      <c r="D41" s="139"/>
    </row>
    <row r="42" spans="4:4" x14ac:dyDescent="0.2">
      <c r="D42" s="139"/>
    </row>
    <row r="43" spans="4:4" x14ac:dyDescent="0.2">
      <c r="D43" s="139"/>
    </row>
    <row r="44" spans="4:4" x14ac:dyDescent="0.2">
      <c r="D44" s="139"/>
    </row>
    <row r="45" spans="4:4" x14ac:dyDescent="0.2">
      <c r="D45" s="139"/>
    </row>
    <row r="46" spans="4:4" x14ac:dyDescent="0.2">
      <c r="D46" s="139"/>
    </row>
    <row r="47" spans="4:4" x14ac:dyDescent="0.2">
      <c r="D47" s="139"/>
    </row>
    <row r="48" spans="4:4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protectedRanges>
    <protectedRange sqref="Y10" name="Oblast1"/>
  </protectedRanges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A9335-8178-4DBE-83E9-E530832F4E1B}">
  <sheetPr>
    <pageSetUpPr fitToPage="1"/>
  </sheetPr>
  <dimension ref="A1:G57"/>
  <sheetViews>
    <sheetView topLeftCell="A7" workbookViewId="0">
      <selection activeCell="F31" sqref="F31"/>
    </sheetView>
  </sheetViews>
  <sheetFormatPr defaultRowHeight="12.75" x14ac:dyDescent="0.2"/>
  <cols>
    <col min="1" max="1" width="4.140625" customWidth="1"/>
    <col min="2" max="2" width="14" style="87" customWidth="1"/>
    <col min="3" max="3" width="37.140625" style="87" customWidth="1"/>
    <col min="4" max="4" width="4.5703125" customWidth="1"/>
    <col min="5" max="5" width="10.28515625" customWidth="1"/>
    <col min="6" max="6" width="9.5703125" customWidth="1"/>
    <col min="7" max="7" width="11.140625" customWidth="1"/>
  </cols>
  <sheetData>
    <row r="1" spans="1:7" ht="15.75" x14ac:dyDescent="0.25">
      <c r="A1" s="292" t="s">
        <v>7</v>
      </c>
      <c r="B1" s="292"/>
      <c r="C1" s="292"/>
      <c r="D1" s="292"/>
      <c r="E1" s="292"/>
      <c r="F1" s="292"/>
      <c r="G1" s="292"/>
    </row>
    <row r="2" spans="1:7" x14ac:dyDescent="0.2">
      <c r="A2" s="193" t="s">
        <v>8</v>
      </c>
      <c r="B2" s="194"/>
      <c r="C2" s="293" t="s">
        <v>394</v>
      </c>
      <c r="D2" s="293"/>
      <c r="E2" s="293"/>
      <c r="F2" s="293"/>
      <c r="G2" s="293"/>
    </row>
    <row r="3" spans="1:7" x14ac:dyDescent="0.2">
      <c r="A3" s="193" t="s">
        <v>9</v>
      </c>
      <c r="B3" s="194" t="s">
        <v>395</v>
      </c>
      <c r="C3" s="293" t="s">
        <v>396</v>
      </c>
      <c r="D3" s="293"/>
      <c r="E3" s="293"/>
      <c r="F3" s="293"/>
      <c r="G3" s="293"/>
    </row>
    <row r="4" spans="1:7" x14ac:dyDescent="0.2">
      <c r="A4" s="195" t="s">
        <v>10</v>
      </c>
      <c r="B4" s="196"/>
      <c r="C4" s="294" t="s">
        <v>397</v>
      </c>
      <c r="D4" s="294"/>
      <c r="E4" s="294"/>
      <c r="F4" s="294"/>
      <c r="G4" s="294"/>
    </row>
    <row r="5" spans="1:7" x14ac:dyDescent="0.2">
      <c r="D5" s="139"/>
    </row>
    <row r="6" spans="1:7" x14ac:dyDescent="0.2">
      <c r="A6" s="197" t="s">
        <v>84</v>
      </c>
      <c r="B6" s="198" t="s">
        <v>85</v>
      </c>
      <c r="C6" s="198" t="s">
        <v>86</v>
      </c>
      <c r="D6" s="199" t="s">
        <v>87</v>
      </c>
      <c r="E6" s="200" t="s">
        <v>398</v>
      </c>
      <c r="F6" s="200" t="s">
        <v>399</v>
      </c>
      <c r="G6" s="201" t="s">
        <v>31</v>
      </c>
    </row>
    <row r="7" spans="1:7" x14ac:dyDescent="0.2">
      <c r="A7" s="202" t="s">
        <v>105</v>
      </c>
      <c r="B7" s="203" t="s">
        <v>73</v>
      </c>
      <c r="C7" s="203" t="s">
        <v>74</v>
      </c>
      <c r="D7" s="204"/>
      <c r="E7" s="205"/>
      <c r="F7" s="206"/>
      <c r="G7" s="219">
        <f>SUMIF(AE8:AE56,"&lt;&gt;NOR",G8:G56)</f>
        <v>0</v>
      </c>
    </row>
    <row r="8" spans="1:7" ht="22.5" x14ac:dyDescent="0.2">
      <c r="A8" s="207">
        <v>1</v>
      </c>
      <c r="B8" s="208" t="s">
        <v>400</v>
      </c>
      <c r="C8" s="209" t="s">
        <v>401</v>
      </c>
      <c r="D8" s="210" t="s">
        <v>109</v>
      </c>
      <c r="E8" s="211">
        <v>1</v>
      </c>
      <c r="F8" s="167"/>
      <c r="G8" s="212">
        <f t="shared" ref="G8:G15" si="0">E8*F8</f>
        <v>0</v>
      </c>
    </row>
    <row r="9" spans="1:7" ht="22.5" x14ac:dyDescent="0.2">
      <c r="A9" s="207">
        <v>2</v>
      </c>
      <c r="B9" s="208" t="s">
        <v>402</v>
      </c>
      <c r="C9" s="209" t="s">
        <v>403</v>
      </c>
      <c r="D9" s="210" t="s">
        <v>404</v>
      </c>
      <c r="E9" s="211">
        <v>25</v>
      </c>
      <c r="F9" s="167"/>
      <c r="G9" s="212">
        <f t="shared" si="0"/>
        <v>0</v>
      </c>
    </row>
    <row r="10" spans="1:7" ht="22.5" x14ac:dyDescent="0.2">
      <c r="A10" s="207">
        <v>3</v>
      </c>
      <c r="B10" s="208" t="s">
        <v>405</v>
      </c>
      <c r="C10" s="209" t="s">
        <v>406</v>
      </c>
      <c r="D10" s="210" t="s">
        <v>404</v>
      </c>
      <c r="E10" s="211">
        <v>2</v>
      </c>
      <c r="F10" s="167"/>
      <c r="G10" s="212">
        <f t="shared" si="0"/>
        <v>0</v>
      </c>
    </row>
    <row r="11" spans="1:7" x14ac:dyDescent="0.2">
      <c r="A11" s="207">
        <v>4</v>
      </c>
      <c r="B11" s="208" t="s">
        <v>407</v>
      </c>
      <c r="C11" s="209" t="s">
        <v>408</v>
      </c>
      <c r="D11" s="210" t="s">
        <v>404</v>
      </c>
      <c r="E11" s="211">
        <v>4</v>
      </c>
      <c r="F11" s="167"/>
      <c r="G11" s="212">
        <f t="shared" si="0"/>
        <v>0</v>
      </c>
    </row>
    <row r="12" spans="1:7" ht="22.5" x14ac:dyDescent="0.2">
      <c r="A12" s="207">
        <v>5</v>
      </c>
      <c r="B12" s="208" t="s">
        <v>409</v>
      </c>
      <c r="C12" s="209" t="s">
        <v>410</v>
      </c>
      <c r="D12" s="210" t="s">
        <v>404</v>
      </c>
      <c r="E12" s="211">
        <v>3</v>
      </c>
      <c r="F12" s="167"/>
      <c r="G12" s="212">
        <f t="shared" si="0"/>
        <v>0</v>
      </c>
    </row>
    <row r="13" spans="1:7" ht="22.5" x14ac:dyDescent="0.2">
      <c r="A13" s="207">
        <v>6</v>
      </c>
      <c r="B13" s="208" t="s">
        <v>411</v>
      </c>
      <c r="C13" s="209" t="s">
        <v>412</v>
      </c>
      <c r="D13" s="210" t="s">
        <v>404</v>
      </c>
      <c r="E13" s="211">
        <v>14</v>
      </c>
      <c r="F13" s="167"/>
      <c r="G13" s="212">
        <f t="shared" si="0"/>
        <v>0</v>
      </c>
    </row>
    <row r="14" spans="1:7" x14ac:dyDescent="0.2">
      <c r="A14" s="207">
        <v>7</v>
      </c>
      <c r="B14" s="208" t="s">
        <v>413</v>
      </c>
      <c r="C14" s="209" t="s">
        <v>414</v>
      </c>
      <c r="D14" s="210" t="s">
        <v>404</v>
      </c>
      <c r="E14" s="211">
        <v>4</v>
      </c>
      <c r="F14" s="167"/>
      <c r="G14" s="212">
        <f t="shared" si="0"/>
        <v>0</v>
      </c>
    </row>
    <row r="15" spans="1:7" x14ac:dyDescent="0.2">
      <c r="A15" s="207">
        <v>8</v>
      </c>
      <c r="B15" s="208" t="s">
        <v>415</v>
      </c>
      <c r="C15" s="209" t="s">
        <v>416</v>
      </c>
      <c r="D15" s="210" t="s">
        <v>417</v>
      </c>
      <c r="E15" s="211">
        <v>3</v>
      </c>
      <c r="F15" s="167"/>
      <c r="G15" s="212">
        <f t="shared" si="0"/>
        <v>0</v>
      </c>
    </row>
    <row r="16" spans="1:7" x14ac:dyDescent="0.2">
      <c r="A16" s="207"/>
      <c r="B16" s="208"/>
      <c r="C16" s="209"/>
      <c r="D16" s="210"/>
      <c r="E16" s="211"/>
      <c r="F16" s="167"/>
      <c r="G16" s="212"/>
    </row>
    <row r="17" spans="1:7" x14ac:dyDescent="0.2">
      <c r="A17" s="207">
        <v>9</v>
      </c>
      <c r="B17" s="208" t="s">
        <v>418</v>
      </c>
      <c r="C17" s="209" t="s">
        <v>419</v>
      </c>
      <c r="D17" s="210" t="s">
        <v>227</v>
      </c>
      <c r="E17" s="211">
        <v>100</v>
      </c>
      <c r="F17" s="167"/>
      <c r="G17" s="212">
        <f t="shared" ref="G17:G46" si="1">E17*F17</f>
        <v>0</v>
      </c>
    </row>
    <row r="18" spans="1:7" x14ac:dyDescent="0.2">
      <c r="A18" s="207">
        <v>10</v>
      </c>
      <c r="B18" s="208" t="s">
        <v>420</v>
      </c>
      <c r="C18" s="209" t="s">
        <v>421</v>
      </c>
      <c r="D18" s="210" t="s">
        <v>227</v>
      </c>
      <c r="E18" s="211">
        <v>40</v>
      </c>
      <c r="F18" s="167"/>
      <c r="G18" s="212">
        <f t="shared" si="1"/>
        <v>0</v>
      </c>
    </row>
    <row r="19" spans="1:7" x14ac:dyDescent="0.2">
      <c r="A19" s="207">
        <v>11</v>
      </c>
      <c r="B19" s="208" t="s">
        <v>422</v>
      </c>
      <c r="C19" s="209" t="s">
        <v>423</v>
      </c>
      <c r="D19" s="210" t="s">
        <v>227</v>
      </c>
      <c r="E19" s="211">
        <v>540</v>
      </c>
      <c r="F19" s="167"/>
      <c r="G19" s="212">
        <f t="shared" si="1"/>
        <v>0</v>
      </c>
    </row>
    <row r="20" spans="1:7" x14ac:dyDescent="0.2">
      <c r="A20" s="207">
        <v>12</v>
      </c>
      <c r="B20" s="208" t="s">
        <v>424</v>
      </c>
      <c r="C20" s="209" t="s">
        <v>425</v>
      </c>
      <c r="D20" s="210" t="s">
        <v>227</v>
      </c>
      <c r="E20" s="211">
        <v>580</v>
      </c>
      <c r="F20" s="167"/>
      <c r="G20" s="212">
        <f t="shared" si="1"/>
        <v>0</v>
      </c>
    </row>
    <row r="21" spans="1:7" x14ac:dyDescent="0.2">
      <c r="A21" s="207">
        <v>13</v>
      </c>
      <c r="B21" s="208" t="s">
        <v>426</v>
      </c>
      <c r="C21" s="209" t="s">
        <v>427</v>
      </c>
      <c r="D21" s="210" t="s">
        <v>227</v>
      </c>
      <c r="E21" s="211">
        <v>180</v>
      </c>
      <c r="F21" s="167"/>
      <c r="G21" s="212">
        <f t="shared" si="1"/>
        <v>0</v>
      </c>
    </row>
    <row r="22" spans="1:7" x14ac:dyDescent="0.2">
      <c r="A22" s="207">
        <v>14</v>
      </c>
      <c r="B22" s="208" t="s">
        <v>428</v>
      </c>
      <c r="C22" s="209" t="s">
        <v>429</v>
      </c>
      <c r="D22" s="210" t="s">
        <v>227</v>
      </c>
      <c r="E22" s="211">
        <v>20</v>
      </c>
      <c r="F22" s="167"/>
      <c r="G22" s="212">
        <f t="shared" si="1"/>
        <v>0</v>
      </c>
    </row>
    <row r="23" spans="1:7" x14ac:dyDescent="0.2">
      <c r="A23" s="207">
        <v>15</v>
      </c>
      <c r="B23" s="208" t="s">
        <v>430</v>
      </c>
      <c r="C23" s="209" t="s">
        <v>431</v>
      </c>
      <c r="D23" s="210" t="s">
        <v>227</v>
      </c>
      <c r="E23" s="211">
        <v>100</v>
      </c>
      <c r="F23" s="167"/>
      <c r="G23" s="212">
        <f t="shared" si="1"/>
        <v>0</v>
      </c>
    </row>
    <row r="24" spans="1:7" x14ac:dyDescent="0.2">
      <c r="A24" s="207">
        <v>16</v>
      </c>
      <c r="B24" s="208" t="s">
        <v>432</v>
      </c>
      <c r="C24" s="209" t="s">
        <v>433</v>
      </c>
      <c r="D24" s="210" t="s">
        <v>404</v>
      </c>
      <c r="E24" s="211">
        <v>26</v>
      </c>
      <c r="F24" s="167"/>
      <c r="G24" s="212">
        <f t="shared" si="1"/>
        <v>0</v>
      </c>
    </row>
    <row r="25" spans="1:7" x14ac:dyDescent="0.2">
      <c r="A25" s="207">
        <v>17</v>
      </c>
      <c r="B25" s="208" t="s">
        <v>434</v>
      </c>
      <c r="C25" s="209" t="s">
        <v>435</v>
      </c>
      <c r="D25" s="210" t="s">
        <v>404</v>
      </c>
      <c r="E25" s="211">
        <v>500</v>
      </c>
      <c r="F25" s="167"/>
      <c r="G25" s="212">
        <f t="shared" si="1"/>
        <v>0</v>
      </c>
    </row>
    <row r="26" spans="1:7" x14ac:dyDescent="0.2">
      <c r="A26" s="207">
        <v>18</v>
      </c>
      <c r="B26" s="208" t="s">
        <v>436</v>
      </c>
      <c r="C26" s="209" t="s">
        <v>437</v>
      </c>
      <c r="D26" s="210" t="s">
        <v>227</v>
      </c>
      <c r="E26" s="211">
        <v>70</v>
      </c>
      <c r="F26" s="167"/>
      <c r="G26" s="212">
        <f t="shared" si="1"/>
        <v>0</v>
      </c>
    </row>
    <row r="27" spans="1:7" x14ac:dyDescent="0.2">
      <c r="A27" s="207">
        <v>19</v>
      </c>
      <c r="B27" s="208" t="s">
        <v>438</v>
      </c>
      <c r="C27" s="209" t="s">
        <v>439</v>
      </c>
      <c r="D27" s="210" t="s">
        <v>227</v>
      </c>
      <c r="E27" s="211">
        <v>70</v>
      </c>
      <c r="F27" s="167"/>
      <c r="G27" s="212">
        <f t="shared" si="1"/>
        <v>0</v>
      </c>
    </row>
    <row r="28" spans="1:7" ht="22.5" x14ac:dyDescent="0.2">
      <c r="A28" s="207">
        <v>20</v>
      </c>
      <c r="B28" s="208" t="s">
        <v>440</v>
      </c>
      <c r="C28" s="209" t="s">
        <v>441</v>
      </c>
      <c r="D28" s="210" t="s">
        <v>109</v>
      </c>
      <c r="E28" s="211">
        <v>1</v>
      </c>
      <c r="F28" s="167"/>
      <c r="G28" s="212">
        <f t="shared" si="1"/>
        <v>0</v>
      </c>
    </row>
    <row r="29" spans="1:7" x14ac:dyDescent="0.2">
      <c r="A29" s="207">
        <v>21</v>
      </c>
      <c r="B29" s="208" t="s">
        <v>442</v>
      </c>
      <c r="C29" s="209" t="s">
        <v>443</v>
      </c>
      <c r="D29" s="210" t="s">
        <v>227</v>
      </c>
      <c r="E29" s="211">
        <v>30</v>
      </c>
      <c r="F29" s="167"/>
      <c r="G29" s="212">
        <f t="shared" si="1"/>
        <v>0</v>
      </c>
    </row>
    <row r="30" spans="1:7" x14ac:dyDescent="0.2">
      <c r="A30" s="207">
        <v>22</v>
      </c>
      <c r="B30" s="208" t="s">
        <v>444</v>
      </c>
      <c r="C30" s="209" t="s">
        <v>445</v>
      </c>
      <c r="D30" s="210" t="s">
        <v>227</v>
      </c>
      <c r="E30" s="211">
        <v>50</v>
      </c>
      <c r="F30" s="167"/>
      <c r="G30" s="212">
        <f t="shared" si="1"/>
        <v>0</v>
      </c>
    </row>
    <row r="31" spans="1:7" x14ac:dyDescent="0.2">
      <c r="A31" s="207">
        <v>23</v>
      </c>
      <c r="B31" s="208" t="s">
        <v>446</v>
      </c>
      <c r="C31" s="209" t="s">
        <v>447</v>
      </c>
      <c r="D31" s="210" t="s">
        <v>227</v>
      </c>
      <c r="E31" s="211">
        <v>50</v>
      </c>
      <c r="F31" s="167"/>
      <c r="G31" s="212">
        <f t="shared" si="1"/>
        <v>0</v>
      </c>
    </row>
    <row r="32" spans="1:7" x14ac:dyDescent="0.2">
      <c r="A32" s="207">
        <v>24</v>
      </c>
      <c r="B32" s="208" t="s">
        <v>448</v>
      </c>
      <c r="C32" s="209" t="s">
        <v>449</v>
      </c>
      <c r="D32" s="210" t="s">
        <v>227</v>
      </c>
      <c r="E32" s="211">
        <v>20</v>
      </c>
      <c r="F32" s="167"/>
      <c r="G32" s="212">
        <f t="shared" si="1"/>
        <v>0</v>
      </c>
    </row>
    <row r="33" spans="1:7" x14ac:dyDescent="0.2">
      <c r="A33" s="207">
        <v>25</v>
      </c>
      <c r="B33" s="208" t="s">
        <v>450</v>
      </c>
      <c r="C33" s="209" t="s">
        <v>451</v>
      </c>
      <c r="D33" s="210" t="s">
        <v>227</v>
      </c>
      <c r="E33" s="211">
        <v>20</v>
      </c>
      <c r="F33" s="167"/>
      <c r="G33" s="212">
        <f t="shared" si="1"/>
        <v>0</v>
      </c>
    </row>
    <row r="34" spans="1:7" x14ac:dyDescent="0.2">
      <c r="A34" s="207">
        <v>26</v>
      </c>
      <c r="B34" s="208" t="s">
        <v>452</v>
      </c>
      <c r="C34" s="209" t="s">
        <v>453</v>
      </c>
      <c r="D34" s="210" t="s">
        <v>227</v>
      </c>
      <c r="E34" s="211">
        <v>60</v>
      </c>
      <c r="F34" s="167"/>
      <c r="G34" s="212">
        <f t="shared" si="1"/>
        <v>0</v>
      </c>
    </row>
    <row r="35" spans="1:7" x14ac:dyDescent="0.2">
      <c r="A35" s="207">
        <v>27</v>
      </c>
      <c r="B35" s="208" t="s">
        <v>454</v>
      </c>
      <c r="C35" s="209" t="s">
        <v>455</v>
      </c>
      <c r="D35" s="210" t="s">
        <v>227</v>
      </c>
      <c r="E35" s="211">
        <v>20</v>
      </c>
      <c r="F35" s="167"/>
      <c r="G35" s="212">
        <f t="shared" si="1"/>
        <v>0</v>
      </c>
    </row>
    <row r="36" spans="1:7" x14ac:dyDescent="0.2">
      <c r="A36" s="207">
        <v>28</v>
      </c>
      <c r="B36" s="208" t="s">
        <v>456</v>
      </c>
      <c r="C36" s="209" t="s">
        <v>457</v>
      </c>
      <c r="D36" s="210" t="s">
        <v>404</v>
      </c>
      <c r="E36" s="211">
        <v>50</v>
      </c>
      <c r="F36" s="167"/>
      <c r="G36" s="212">
        <f t="shared" si="1"/>
        <v>0</v>
      </c>
    </row>
    <row r="37" spans="1:7" x14ac:dyDescent="0.2">
      <c r="A37" s="207">
        <v>29</v>
      </c>
      <c r="B37" s="208" t="s">
        <v>458</v>
      </c>
      <c r="C37" s="209" t="s">
        <v>459</v>
      </c>
      <c r="D37" s="210" t="s">
        <v>404</v>
      </c>
      <c r="E37" s="211">
        <v>50</v>
      </c>
      <c r="F37" s="167"/>
      <c r="G37" s="212">
        <f t="shared" si="1"/>
        <v>0</v>
      </c>
    </row>
    <row r="38" spans="1:7" x14ac:dyDescent="0.2">
      <c r="A38" s="207">
        <v>30</v>
      </c>
      <c r="B38" s="208" t="s">
        <v>460</v>
      </c>
      <c r="C38" s="209" t="s">
        <v>461</v>
      </c>
      <c r="D38" s="210" t="s">
        <v>404</v>
      </c>
      <c r="E38" s="211">
        <v>45</v>
      </c>
      <c r="F38" s="167"/>
      <c r="G38" s="212">
        <f t="shared" si="1"/>
        <v>0</v>
      </c>
    </row>
    <row r="39" spans="1:7" ht="22.5" x14ac:dyDescent="0.2">
      <c r="A39" s="207">
        <v>31</v>
      </c>
      <c r="B39" s="208" t="s">
        <v>462</v>
      </c>
      <c r="C39" s="209" t="s">
        <v>463</v>
      </c>
      <c r="D39" s="210" t="s">
        <v>404</v>
      </c>
      <c r="E39" s="211">
        <v>1</v>
      </c>
      <c r="F39" s="167"/>
      <c r="G39" s="212">
        <f t="shared" si="1"/>
        <v>0</v>
      </c>
    </row>
    <row r="40" spans="1:7" x14ac:dyDescent="0.2">
      <c r="A40" s="207">
        <v>32</v>
      </c>
      <c r="B40" s="208" t="s">
        <v>464</v>
      </c>
      <c r="C40" s="209" t="s">
        <v>465</v>
      </c>
      <c r="D40" s="210" t="s">
        <v>404</v>
      </c>
      <c r="E40" s="211">
        <v>3</v>
      </c>
      <c r="F40" s="167"/>
      <c r="G40" s="212">
        <f t="shared" si="1"/>
        <v>0</v>
      </c>
    </row>
    <row r="41" spans="1:7" x14ac:dyDescent="0.2">
      <c r="A41" s="207">
        <v>33</v>
      </c>
      <c r="B41" s="208" t="s">
        <v>466</v>
      </c>
      <c r="C41" s="209" t="s">
        <v>467</v>
      </c>
      <c r="D41" s="210" t="s">
        <v>273</v>
      </c>
      <c r="E41" s="211">
        <v>5</v>
      </c>
      <c r="F41" s="167"/>
      <c r="G41" s="212">
        <f t="shared" si="1"/>
        <v>0</v>
      </c>
    </row>
    <row r="42" spans="1:7" x14ac:dyDescent="0.2">
      <c r="A42" s="207">
        <v>34</v>
      </c>
      <c r="B42" s="208" t="s">
        <v>468</v>
      </c>
      <c r="C42" s="209" t="s">
        <v>469</v>
      </c>
      <c r="D42" s="210" t="s">
        <v>404</v>
      </c>
      <c r="E42" s="211">
        <v>5</v>
      </c>
      <c r="F42" s="167"/>
      <c r="G42" s="212">
        <f t="shared" si="1"/>
        <v>0</v>
      </c>
    </row>
    <row r="43" spans="1:7" x14ac:dyDescent="0.2">
      <c r="A43" s="207">
        <v>35</v>
      </c>
      <c r="B43" s="208" t="s">
        <v>470</v>
      </c>
      <c r="C43" s="209" t="s">
        <v>471</v>
      </c>
      <c r="D43" s="210" t="s">
        <v>404</v>
      </c>
      <c r="E43" s="211">
        <v>5</v>
      </c>
      <c r="F43" s="167"/>
      <c r="G43" s="212">
        <f t="shared" si="1"/>
        <v>0</v>
      </c>
    </row>
    <row r="44" spans="1:7" x14ac:dyDescent="0.2">
      <c r="A44" s="207">
        <v>36</v>
      </c>
      <c r="B44" s="208" t="s">
        <v>472</v>
      </c>
      <c r="C44" s="209" t="s">
        <v>473</v>
      </c>
      <c r="D44" s="210" t="s">
        <v>404</v>
      </c>
      <c r="E44" s="211">
        <v>5</v>
      </c>
      <c r="F44" s="167"/>
      <c r="G44" s="212">
        <f t="shared" si="1"/>
        <v>0</v>
      </c>
    </row>
    <row r="45" spans="1:7" ht="22.5" x14ac:dyDescent="0.2">
      <c r="A45" s="207">
        <v>37</v>
      </c>
      <c r="B45" s="208" t="s">
        <v>474</v>
      </c>
      <c r="C45" s="209" t="s">
        <v>475</v>
      </c>
      <c r="D45" s="210" t="s">
        <v>273</v>
      </c>
      <c r="E45" s="211">
        <v>20</v>
      </c>
      <c r="F45" s="167"/>
      <c r="G45" s="212">
        <f t="shared" si="1"/>
        <v>0</v>
      </c>
    </row>
    <row r="46" spans="1:7" x14ac:dyDescent="0.2">
      <c r="A46" s="207">
        <v>38</v>
      </c>
      <c r="B46" s="208" t="s">
        <v>476</v>
      </c>
      <c r="C46" s="209" t="s">
        <v>477</v>
      </c>
      <c r="D46" s="210" t="s">
        <v>109</v>
      </c>
      <c r="E46" s="211">
        <v>1</v>
      </c>
      <c r="F46" s="167"/>
      <c r="G46" s="212">
        <f t="shared" si="1"/>
        <v>0</v>
      </c>
    </row>
    <row r="47" spans="1:7" x14ac:dyDescent="0.2">
      <c r="A47" s="207"/>
      <c r="B47" s="208"/>
      <c r="C47" s="209"/>
      <c r="D47" s="210"/>
      <c r="E47" s="211"/>
      <c r="F47" s="167"/>
      <c r="G47" s="212"/>
    </row>
    <row r="48" spans="1:7" x14ac:dyDescent="0.2">
      <c r="A48" s="207">
        <v>39</v>
      </c>
      <c r="B48" s="208" t="s">
        <v>478</v>
      </c>
      <c r="C48" s="209" t="s">
        <v>479</v>
      </c>
      <c r="D48" s="210" t="s">
        <v>109</v>
      </c>
      <c r="E48" s="211">
        <v>1</v>
      </c>
      <c r="F48" s="167"/>
      <c r="G48" s="212">
        <f t="shared" ref="G48:G56" si="2">E48*F48</f>
        <v>0</v>
      </c>
    </row>
    <row r="49" spans="1:7" x14ac:dyDescent="0.2">
      <c r="A49" s="207">
        <v>40</v>
      </c>
      <c r="B49" s="208" t="s">
        <v>480</v>
      </c>
      <c r="C49" s="209" t="s">
        <v>481</v>
      </c>
      <c r="D49" s="210" t="s">
        <v>482</v>
      </c>
      <c r="E49" s="211">
        <v>50</v>
      </c>
      <c r="F49" s="167"/>
      <c r="G49" s="212">
        <f t="shared" si="2"/>
        <v>0</v>
      </c>
    </row>
    <row r="50" spans="1:7" x14ac:dyDescent="0.2">
      <c r="A50" s="207">
        <v>41</v>
      </c>
      <c r="B50" s="208" t="s">
        <v>483</v>
      </c>
      <c r="C50" s="209" t="s">
        <v>484</v>
      </c>
      <c r="D50" s="210" t="s">
        <v>482</v>
      </c>
      <c r="E50" s="211">
        <v>8</v>
      </c>
      <c r="F50" s="167"/>
      <c r="G50" s="212">
        <f t="shared" si="2"/>
        <v>0</v>
      </c>
    </row>
    <row r="51" spans="1:7" x14ac:dyDescent="0.2">
      <c r="A51" s="207">
        <v>42</v>
      </c>
      <c r="B51" s="208" t="s">
        <v>485</v>
      </c>
      <c r="C51" s="209" t="s">
        <v>486</v>
      </c>
      <c r="D51" s="210" t="s">
        <v>482</v>
      </c>
      <c r="E51" s="211">
        <v>8</v>
      </c>
      <c r="F51" s="167"/>
      <c r="G51" s="212">
        <f t="shared" si="2"/>
        <v>0</v>
      </c>
    </row>
    <row r="52" spans="1:7" x14ac:dyDescent="0.2">
      <c r="A52" s="207">
        <v>43</v>
      </c>
      <c r="B52" s="208" t="s">
        <v>487</v>
      </c>
      <c r="C52" s="209" t="s">
        <v>488</v>
      </c>
      <c r="D52" s="210" t="s">
        <v>109</v>
      </c>
      <c r="E52" s="211">
        <v>1</v>
      </c>
      <c r="F52" s="167"/>
      <c r="G52" s="212">
        <f t="shared" si="2"/>
        <v>0</v>
      </c>
    </row>
    <row r="53" spans="1:7" x14ac:dyDescent="0.2">
      <c r="A53" s="207">
        <v>44</v>
      </c>
      <c r="B53" s="208" t="s">
        <v>489</v>
      </c>
      <c r="C53" s="209" t="s">
        <v>490</v>
      </c>
      <c r="D53" s="210" t="s">
        <v>482</v>
      </c>
      <c r="E53" s="211">
        <v>16</v>
      </c>
      <c r="F53" s="167"/>
      <c r="G53" s="212">
        <f t="shared" si="2"/>
        <v>0</v>
      </c>
    </row>
    <row r="54" spans="1:7" x14ac:dyDescent="0.2">
      <c r="A54" s="207">
        <v>45</v>
      </c>
      <c r="B54" s="208" t="s">
        <v>491</v>
      </c>
      <c r="C54" s="209" t="s">
        <v>492</v>
      </c>
      <c r="D54" s="210" t="s">
        <v>482</v>
      </c>
      <c r="E54" s="211">
        <v>8</v>
      </c>
      <c r="F54" s="167"/>
      <c r="G54" s="212">
        <f t="shared" si="2"/>
        <v>0</v>
      </c>
    </row>
    <row r="55" spans="1:7" x14ac:dyDescent="0.2">
      <c r="A55" s="207">
        <v>46</v>
      </c>
      <c r="B55" s="208" t="s">
        <v>493</v>
      </c>
      <c r="C55" s="209" t="s">
        <v>494</v>
      </c>
      <c r="D55" s="210" t="s">
        <v>109</v>
      </c>
      <c r="E55" s="211">
        <v>10</v>
      </c>
      <c r="F55" s="167"/>
      <c r="G55" s="212">
        <f t="shared" si="2"/>
        <v>0</v>
      </c>
    </row>
    <row r="56" spans="1:7" x14ac:dyDescent="0.2">
      <c r="A56" s="213">
        <v>47</v>
      </c>
      <c r="B56" s="214" t="s">
        <v>495</v>
      </c>
      <c r="C56" s="215" t="s">
        <v>496</v>
      </c>
      <c r="D56" s="216" t="s">
        <v>109</v>
      </c>
      <c r="E56" s="217">
        <v>1</v>
      </c>
      <c r="F56" s="167"/>
      <c r="G56" s="218">
        <f t="shared" si="2"/>
        <v>0</v>
      </c>
    </row>
    <row r="57" spans="1:7" x14ac:dyDescent="0.2">
      <c r="C57" s="151"/>
      <c r="D57" s="139"/>
    </row>
  </sheetData>
  <protectedRanges>
    <protectedRange sqref="F8:F56" name="Oblast1"/>
  </protectedRanges>
  <mergeCells count="4">
    <mergeCell ref="A1:G1"/>
    <mergeCell ref="C2:G2"/>
    <mergeCell ref="C3:G3"/>
    <mergeCell ref="C4:G4"/>
  </mergeCells>
  <pageMargins left="0.70866141732283472" right="0.70866141732283472" top="0.47" bottom="0.48" header="0.31496062992125984" footer="0.31496062992125984"/>
  <pageSetup paperSize="9" scale="9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A151C-F560-49A8-A93F-94C51AF635AF}">
  <sheetPr>
    <outlinePr summaryBelow="0"/>
  </sheetPr>
  <dimension ref="A1:BH5005"/>
  <sheetViews>
    <sheetView workbookViewId="0">
      <pane ySplit="7" topLeftCell="A8" activePane="bottomLeft" state="frozen"/>
      <selection pane="bottomLeft" activeCell="F29" sqref="F29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80</v>
      </c>
    </row>
    <row r="2" spans="1:60" ht="24.95" customHeight="1" x14ac:dyDescent="0.2">
      <c r="A2" s="140" t="s">
        <v>8</v>
      </c>
      <c r="B2" s="75" t="s">
        <v>43</v>
      </c>
      <c r="C2" s="284" t="s">
        <v>44</v>
      </c>
      <c r="D2" s="285"/>
      <c r="E2" s="285"/>
      <c r="F2" s="285"/>
      <c r="G2" s="286"/>
      <c r="AG2" t="s">
        <v>81</v>
      </c>
    </row>
    <row r="3" spans="1:60" ht="24.95" customHeight="1" x14ac:dyDescent="0.2">
      <c r="A3" s="140" t="s">
        <v>9</v>
      </c>
      <c r="B3" s="75" t="s">
        <v>46</v>
      </c>
      <c r="C3" s="284" t="s">
        <v>46</v>
      </c>
      <c r="D3" s="285"/>
      <c r="E3" s="285"/>
      <c r="F3" s="285"/>
      <c r="G3" s="286"/>
      <c r="AC3" s="87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12</v>
      </c>
      <c r="C4" s="287" t="s">
        <v>48</v>
      </c>
      <c r="D4" s="288"/>
      <c r="E4" s="288"/>
      <c r="F4" s="288"/>
      <c r="G4" s="289"/>
      <c r="AG4" t="s">
        <v>83</v>
      </c>
    </row>
    <row r="5" spans="1:60" x14ac:dyDescent="0.2">
      <c r="D5" s="139"/>
    </row>
    <row r="6" spans="1:60" ht="38.25" x14ac:dyDescent="0.2">
      <c r="A6" s="185" t="s">
        <v>84</v>
      </c>
      <c r="B6" s="186" t="s">
        <v>85</v>
      </c>
      <c r="C6" s="186" t="s">
        <v>86</v>
      </c>
      <c r="D6" s="187" t="s">
        <v>87</v>
      </c>
      <c r="E6" s="188" t="s">
        <v>88</v>
      </c>
      <c r="F6" s="188" t="s">
        <v>89</v>
      </c>
      <c r="G6" s="189" t="s">
        <v>31</v>
      </c>
      <c r="H6" s="143" t="s">
        <v>32</v>
      </c>
      <c r="I6" s="144" t="s">
        <v>90</v>
      </c>
      <c r="J6" s="144" t="s">
        <v>33</v>
      </c>
      <c r="K6" s="144" t="s">
        <v>91</v>
      </c>
      <c r="L6" s="144" t="s">
        <v>92</v>
      </c>
      <c r="M6" s="144" t="s">
        <v>93</v>
      </c>
      <c r="N6" s="144" t="s">
        <v>94</v>
      </c>
      <c r="O6" s="144" t="s">
        <v>95</v>
      </c>
      <c r="P6" s="144" t="s">
        <v>96</v>
      </c>
      <c r="Q6" s="144" t="s">
        <v>97</v>
      </c>
      <c r="R6" s="144" t="s">
        <v>98</v>
      </c>
      <c r="S6" s="144" t="s">
        <v>99</v>
      </c>
      <c r="T6" s="144" t="s">
        <v>100</v>
      </c>
      <c r="U6" s="144" t="s">
        <v>101</v>
      </c>
      <c r="V6" s="144" t="s">
        <v>102</v>
      </c>
      <c r="W6" s="144" t="s">
        <v>103</v>
      </c>
      <c r="X6" s="144" t="s">
        <v>104</v>
      </c>
    </row>
    <row r="7" spans="1:60" hidden="1" x14ac:dyDescent="0.2">
      <c r="A7" s="152"/>
      <c r="B7" s="153"/>
      <c r="C7" s="153"/>
      <c r="D7" s="154"/>
      <c r="E7" s="190"/>
      <c r="F7" s="191"/>
      <c r="G7" s="192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5" t="s">
        <v>105</v>
      </c>
      <c r="B8" s="156" t="s">
        <v>53</v>
      </c>
      <c r="C8" s="157" t="s">
        <v>54</v>
      </c>
      <c r="D8" s="158"/>
      <c r="E8" s="159"/>
      <c r="F8" s="160"/>
      <c r="G8" s="161">
        <f>SUMIF(AG9:AG10,"&lt;&gt;NOR",G9:G10)</f>
        <v>0</v>
      </c>
      <c r="H8" s="149"/>
      <c r="I8" s="149">
        <f>SUM(I9:I10)</f>
        <v>0</v>
      </c>
      <c r="J8" s="149"/>
      <c r="K8" s="149">
        <f>SUM(K9:K10)</f>
        <v>0</v>
      </c>
      <c r="L8" s="149"/>
      <c r="M8" s="149">
        <f>SUM(M9:M10)</f>
        <v>0</v>
      </c>
      <c r="N8" s="149"/>
      <c r="O8" s="149">
        <f>SUM(O9:O10)</f>
        <v>0</v>
      </c>
      <c r="P8" s="149"/>
      <c r="Q8" s="149">
        <f>SUM(Q9:Q10)</f>
        <v>0</v>
      </c>
      <c r="R8" s="149"/>
      <c r="S8" s="149"/>
      <c r="T8" s="149"/>
      <c r="U8" s="149"/>
      <c r="V8" s="149">
        <f>SUM(V9:V10)</f>
        <v>0</v>
      </c>
      <c r="W8" s="149"/>
      <c r="X8" s="149"/>
      <c r="AG8" t="s">
        <v>106</v>
      </c>
    </row>
    <row r="9" spans="1:60" ht="22.5" outlineLevel="1" x14ac:dyDescent="0.2">
      <c r="A9" s="162">
        <v>1</v>
      </c>
      <c r="B9" s="163" t="s">
        <v>118</v>
      </c>
      <c r="C9" s="164" t="s">
        <v>119</v>
      </c>
      <c r="D9" s="165" t="s">
        <v>109</v>
      </c>
      <c r="E9" s="166">
        <v>1</v>
      </c>
      <c r="F9" s="167"/>
      <c r="G9" s="168">
        <f>ROUND(E9*F9,2)</f>
        <v>0</v>
      </c>
      <c r="H9" s="148"/>
      <c r="I9" s="147">
        <f>ROUND(E9*H9,2)</f>
        <v>0</v>
      </c>
      <c r="J9" s="148"/>
      <c r="K9" s="147">
        <f>ROUND(E9*J9,2)</f>
        <v>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110</v>
      </c>
      <c r="T9" s="147" t="s">
        <v>111</v>
      </c>
      <c r="U9" s="147">
        <v>0</v>
      </c>
      <c r="V9" s="147">
        <f>ROUND(E9*U9,2)</f>
        <v>0</v>
      </c>
      <c r="W9" s="147"/>
      <c r="X9" s="147" t="s">
        <v>112</v>
      </c>
      <c r="Y9" s="145"/>
      <c r="Z9" s="145"/>
      <c r="AA9" s="145"/>
      <c r="AB9" s="145"/>
      <c r="AC9" s="145"/>
      <c r="AD9" s="145"/>
      <c r="AE9" s="145"/>
      <c r="AF9" s="145"/>
      <c r="AG9" s="145" t="s">
        <v>113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 x14ac:dyDescent="0.2">
      <c r="A10" s="162">
        <v>2</v>
      </c>
      <c r="B10" s="163" t="s">
        <v>120</v>
      </c>
      <c r="C10" s="164" t="s">
        <v>121</v>
      </c>
      <c r="D10" s="165" t="s">
        <v>109</v>
      </c>
      <c r="E10" s="166">
        <v>1</v>
      </c>
      <c r="F10" s="167"/>
      <c r="G10" s="168">
        <f>ROUND(E10*F10,2)</f>
        <v>0</v>
      </c>
      <c r="H10" s="148"/>
      <c r="I10" s="147">
        <f>ROUND(E10*H10,2)</f>
        <v>0</v>
      </c>
      <c r="J10" s="148"/>
      <c r="K10" s="147">
        <f>ROUND(E10*J10,2)</f>
        <v>0</v>
      </c>
      <c r="L10" s="147">
        <v>21</v>
      </c>
      <c r="M10" s="147">
        <f>G10*(1+L10/100)</f>
        <v>0</v>
      </c>
      <c r="N10" s="147">
        <v>0</v>
      </c>
      <c r="O10" s="147">
        <f>ROUND(E10*N10,2)</f>
        <v>0</v>
      </c>
      <c r="P10" s="147">
        <v>0</v>
      </c>
      <c r="Q10" s="147">
        <f>ROUND(E10*P10,2)</f>
        <v>0</v>
      </c>
      <c r="R10" s="147"/>
      <c r="S10" s="147" t="s">
        <v>110</v>
      </c>
      <c r="T10" s="147" t="s">
        <v>111</v>
      </c>
      <c r="U10" s="147">
        <v>0</v>
      </c>
      <c r="V10" s="147">
        <f>ROUND(E10*U10,2)</f>
        <v>0</v>
      </c>
      <c r="W10" s="147"/>
      <c r="X10" s="147" t="s">
        <v>112</v>
      </c>
      <c r="Y10" s="145"/>
      <c r="Z10" s="145"/>
      <c r="AA10" s="145"/>
      <c r="AB10" s="145"/>
      <c r="AC10" s="145"/>
      <c r="AD10" s="145"/>
      <c r="AE10" s="145"/>
      <c r="AF10" s="145"/>
      <c r="AG10" s="145" t="s">
        <v>122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x14ac:dyDescent="0.2">
      <c r="A11" s="155" t="s">
        <v>105</v>
      </c>
      <c r="B11" s="156" t="s">
        <v>55</v>
      </c>
      <c r="C11" s="157" t="s">
        <v>56</v>
      </c>
      <c r="D11" s="158"/>
      <c r="E11" s="159"/>
      <c r="F11" s="160"/>
      <c r="G11" s="161">
        <f>SUMIF(AG12:AG39,"&lt;&gt;NOR",G12:G39)</f>
        <v>0</v>
      </c>
      <c r="H11" s="149"/>
      <c r="I11" s="149">
        <f>SUM(I12:I39)</f>
        <v>0</v>
      </c>
      <c r="J11" s="149"/>
      <c r="K11" s="149">
        <f>SUM(K12:K39)</f>
        <v>0</v>
      </c>
      <c r="L11" s="149"/>
      <c r="M11" s="149">
        <f>SUM(M12:M39)</f>
        <v>0</v>
      </c>
      <c r="N11" s="149"/>
      <c r="O11" s="149">
        <f>SUM(O12:O39)</f>
        <v>0.68000000000000016</v>
      </c>
      <c r="P11" s="149"/>
      <c r="Q11" s="149">
        <f>SUM(Q12:Q39)</f>
        <v>0</v>
      </c>
      <c r="R11" s="149"/>
      <c r="S11" s="149"/>
      <c r="T11" s="149"/>
      <c r="U11" s="149"/>
      <c r="V11" s="149">
        <f>SUM(V12:V39)</f>
        <v>216.44</v>
      </c>
      <c r="W11" s="149"/>
      <c r="X11" s="149"/>
      <c r="AG11" t="s">
        <v>106</v>
      </c>
    </row>
    <row r="12" spans="1:60" outlineLevel="1" x14ac:dyDescent="0.2">
      <c r="A12" s="162">
        <v>3</v>
      </c>
      <c r="B12" s="163" t="s">
        <v>123</v>
      </c>
      <c r="C12" s="164" t="s">
        <v>124</v>
      </c>
      <c r="D12" s="165" t="s">
        <v>125</v>
      </c>
      <c r="E12" s="166">
        <v>20</v>
      </c>
      <c r="F12" s="167"/>
      <c r="G12" s="168">
        <f>ROUND(E12*F12,2)</f>
        <v>0</v>
      </c>
      <c r="H12" s="148"/>
      <c r="I12" s="147">
        <f>ROUND(E12*H12,2)</f>
        <v>0</v>
      </c>
      <c r="J12" s="148"/>
      <c r="K12" s="147">
        <f>ROUND(E12*J12,2)</f>
        <v>0</v>
      </c>
      <c r="L12" s="147">
        <v>21</v>
      </c>
      <c r="M12" s="147">
        <f>G12*(1+L12/100)</f>
        <v>0</v>
      </c>
      <c r="N12" s="147">
        <v>9.4000000000000004E-3</v>
      </c>
      <c r="O12" s="147">
        <f>ROUND(E12*N12,2)</f>
        <v>0.19</v>
      </c>
      <c r="P12" s="147">
        <v>0</v>
      </c>
      <c r="Q12" s="147">
        <f>ROUND(E12*P12,2)</f>
        <v>0</v>
      </c>
      <c r="R12" s="147"/>
      <c r="S12" s="147" t="s">
        <v>126</v>
      </c>
      <c r="T12" s="147" t="s">
        <v>126</v>
      </c>
      <c r="U12" s="147">
        <v>0.86399999999999999</v>
      </c>
      <c r="V12" s="147">
        <f>ROUND(E12*U12,2)</f>
        <v>17.28</v>
      </c>
      <c r="W12" s="147"/>
      <c r="X12" s="147" t="s">
        <v>112</v>
      </c>
      <c r="Y12" s="145"/>
      <c r="Z12" s="145"/>
      <c r="AA12" s="145"/>
      <c r="AB12" s="145"/>
      <c r="AC12" s="145"/>
      <c r="AD12" s="145"/>
      <c r="AE12" s="145"/>
      <c r="AF12" s="145"/>
      <c r="AG12" s="145" t="s">
        <v>113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62"/>
      <c r="B13" s="163"/>
      <c r="C13" s="169" t="s">
        <v>127</v>
      </c>
      <c r="D13" s="170"/>
      <c r="E13" s="171">
        <v>20</v>
      </c>
      <c r="F13" s="172"/>
      <c r="G13" s="168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5"/>
      <c r="Z13" s="145"/>
      <c r="AA13" s="145"/>
      <c r="AB13" s="145"/>
      <c r="AC13" s="145"/>
      <c r="AD13" s="145"/>
      <c r="AE13" s="145"/>
      <c r="AF13" s="145"/>
      <c r="AG13" s="145" t="s">
        <v>128</v>
      </c>
      <c r="AH13" s="145">
        <v>0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62">
        <v>4</v>
      </c>
      <c r="B14" s="163" t="s">
        <v>129</v>
      </c>
      <c r="C14" s="164" t="s">
        <v>130</v>
      </c>
      <c r="D14" s="165" t="s">
        <v>125</v>
      </c>
      <c r="E14" s="166">
        <v>20</v>
      </c>
      <c r="F14" s="167"/>
      <c r="G14" s="168">
        <f>ROUND(E14*F14,2)</f>
        <v>0</v>
      </c>
      <c r="H14" s="148"/>
      <c r="I14" s="147">
        <f>ROUND(E14*H14,2)</f>
        <v>0</v>
      </c>
      <c r="J14" s="148"/>
      <c r="K14" s="147">
        <f>ROUND(E14*J14,2)</f>
        <v>0</v>
      </c>
      <c r="L14" s="147">
        <v>21</v>
      </c>
      <c r="M14" s="147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7"/>
      <c r="S14" s="147" t="s">
        <v>126</v>
      </c>
      <c r="T14" s="147" t="s">
        <v>126</v>
      </c>
      <c r="U14" s="147">
        <v>0.371</v>
      </c>
      <c r="V14" s="147">
        <f>ROUND(E14*U14,2)</f>
        <v>7.42</v>
      </c>
      <c r="W14" s="147"/>
      <c r="X14" s="147" t="s">
        <v>112</v>
      </c>
      <c r="Y14" s="145"/>
      <c r="Z14" s="145"/>
      <c r="AA14" s="145"/>
      <c r="AB14" s="145"/>
      <c r="AC14" s="145"/>
      <c r="AD14" s="145"/>
      <c r="AE14" s="145"/>
      <c r="AF14" s="145"/>
      <c r="AG14" s="145" t="s">
        <v>113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62"/>
      <c r="B15" s="163"/>
      <c r="C15" s="169" t="s">
        <v>131</v>
      </c>
      <c r="D15" s="170"/>
      <c r="E15" s="171">
        <v>20</v>
      </c>
      <c r="F15" s="172"/>
      <c r="G15" s="168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5"/>
      <c r="Z15" s="145"/>
      <c r="AA15" s="145"/>
      <c r="AB15" s="145"/>
      <c r="AC15" s="145"/>
      <c r="AD15" s="145"/>
      <c r="AE15" s="145"/>
      <c r="AF15" s="145"/>
      <c r="AG15" s="145" t="s">
        <v>128</v>
      </c>
      <c r="AH15" s="145">
        <v>5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62">
        <v>5</v>
      </c>
      <c r="B16" s="163" t="s">
        <v>132</v>
      </c>
      <c r="C16" s="164" t="s">
        <v>133</v>
      </c>
      <c r="D16" s="165" t="s">
        <v>125</v>
      </c>
      <c r="E16" s="166">
        <v>26.4</v>
      </c>
      <c r="F16" s="167"/>
      <c r="G16" s="168">
        <f>ROUND(E16*F16,2)</f>
        <v>0</v>
      </c>
      <c r="H16" s="148"/>
      <c r="I16" s="147">
        <f>ROUND(E16*H16,2)</f>
        <v>0</v>
      </c>
      <c r="J16" s="148"/>
      <c r="K16" s="147">
        <f>ROUND(E16*J16,2)</f>
        <v>0</v>
      </c>
      <c r="L16" s="147">
        <v>21</v>
      </c>
      <c r="M16" s="147">
        <f>G16*(1+L16/100)</f>
        <v>0</v>
      </c>
      <c r="N16" s="147">
        <v>1.2099999999999999E-3</v>
      </c>
      <c r="O16" s="147">
        <f>ROUND(E16*N16,2)</f>
        <v>0.03</v>
      </c>
      <c r="P16" s="147">
        <v>0</v>
      </c>
      <c r="Q16" s="147">
        <f>ROUND(E16*P16,2)</f>
        <v>0</v>
      </c>
      <c r="R16" s="147"/>
      <c r="S16" s="147" t="s">
        <v>126</v>
      </c>
      <c r="T16" s="147" t="s">
        <v>126</v>
      </c>
      <c r="U16" s="147">
        <v>0.17699999999999999</v>
      </c>
      <c r="V16" s="147">
        <f>ROUND(E16*U16,2)</f>
        <v>4.67</v>
      </c>
      <c r="W16" s="147"/>
      <c r="X16" s="147" t="s">
        <v>112</v>
      </c>
      <c r="Y16" s="145"/>
      <c r="Z16" s="145"/>
      <c r="AA16" s="145"/>
      <c r="AB16" s="145"/>
      <c r="AC16" s="145"/>
      <c r="AD16" s="145"/>
      <c r="AE16" s="145"/>
      <c r="AF16" s="145"/>
      <c r="AG16" s="145" t="s">
        <v>113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62"/>
      <c r="B17" s="163"/>
      <c r="C17" s="169" t="s">
        <v>134</v>
      </c>
      <c r="D17" s="170"/>
      <c r="E17" s="171">
        <v>26.4</v>
      </c>
      <c r="F17" s="172"/>
      <c r="G17" s="168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5"/>
      <c r="Z17" s="145"/>
      <c r="AA17" s="145"/>
      <c r="AB17" s="145"/>
      <c r="AC17" s="145"/>
      <c r="AD17" s="145"/>
      <c r="AE17" s="145"/>
      <c r="AF17" s="145"/>
      <c r="AG17" s="145" t="s">
        <v>128</v>
      </c>
      <c r="AH17" s="145">
        <v>0</v>
      </c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62">
        <v>6</v>
      </c>
      <c r="B18" s="163" t="s">
        <v>135</v>
      </c>
      <c r="C18" s="164" t="s">
        <v>136</v>
      </c>
      <c r="D18" s="165" t="s">
        <v>125</v>
      </c>
      <c r="E18" s="166">
        <v>100.7</v>
      </c>
      <c r="F18" s="167"/>
      <c r="G18" s="168">
        <f>ROUND(E18*F18,2)</f>
        <v>0</v>
      </c>
      <c r="H18" s="148"/>
      <c r="I18" s="147">
        <f>ROUND(E18*H18,2)</f>
        <v>0</v>
      </c>
      <c r="J18" s="148"/>
      <c r="K18" s="147">
        <f>ROUND(E18*J18,2)</f>
        <v>0</v>
      </c>
      <c r="L18" s="147">
        <v>21</v>
      </c>
      <c r="M18" s="147">
        <f>G18*(1+L18/100)</f>
        <v>0</v>
      </c>
      <c r="N18" s="147">
        <v>1.58E-3</v>
      </c>
      <c r="O18" s="147">
        <f>ROUND(E18*N18,2)</f>
        <v>0.16</v>
      </c>
      <c r="P18" s="147">
        <v>0</v>
      </c>
      <c r="Q18" s="147">
        <f>ROUND(E18*P18,2)</f>
        <v>0</v>
      </c>
      <c r="R18" s="147"/>
      <c r="S18" s="147" t="s">
        <v>126</v>
      </c>
      <c r="T18" s="147" t="s">
        <v>126</v>
      </c>
      <c r="U18" s="147">
        <v>0.214</v>
      </c>
      <c r="V18" s="147">
        <f>ROUND(E18*U18,2)</f>
        <v>21.55</v>
      </c>
      <c r="W18" s="147"/>
      <c r="X18" s="147" t="s">
        <v>112</v>
      </c>
      <c r="Y18" s="145"/>
      <c r="Z18" s="145"/>
      <c r="AA18" s="145"/>
      <c r="AB18" s="145"/>
      <c r="AC18" s="145"/>
      <c r="AD18" s="145"/>
      <c r="AE18" s="145"/>
      <c r="AF18" s="145"/>
      <c r="AG18" s="145" t="s">
        <v>113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62"/>
      <c r="B19" s="163"/>
      <c r="C19" s="169" t="s">
        <v>137</v>
      </c>
      <c r="D19" s="170"/>
      <c r="E19" s="171">
        <v>17.100000000000001</v>
      </c>
      <c r="F19" s="172"/>
      <c r="G19" s="168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5"/>
      <c r="Z19" s="145"/>
      <c r="AA19" s="145"/>
      <c r="AB19" s="145"/>
      <c r="AC19" s="145"/>
      <c r="AD19" s="145"/>
      <c r="AE19" s="145"/>
      <c r="AF19" s="145"/>
      <c r="AG19" s="145" t="s">
        <v>128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62"/>
      <c r="B20" s="163"/>
      <c r="C20" s="169" t="s">
        <v>138</v>
      </c>
      <c r="D20" s="170"/>
      <c r="E20" s="171">
        <v>83.6</v>
      </c>
      <c r="F20" s="172"/>
      <c r="G20" s="168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5"/>
      <c r="Z20" s="145"/>
      <c r="AA20" s="145"/>
      <c r="AB20" s="145"/>
      <c r="AC20" s="145"/>
      <c r="AD20" s="145"/>
      <c r="AE20" s="145"/>
      <c r="AF20" s="145"/>
      <c r="AG20" s="145" t="s">
        <v>128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62">
        <v>7</v>
      </c>
      <c r="B21" s="163" t="s">
        <v>139</v>
      </c>
      <c r="C21" s="164" t="s">
        <v>140</v>
      </c>
      <c r="D21" s="165" t="s">
        <v>125</v>
      </c>
      <c r="E21" s="166">
        <v>28</v>
      </c>
      <c r="F21" s="167"/>
      <c r="G21" s="168">
        <f>ROUND(E21*F21,2)</f>
        <v>0</v>
      </c>
      <c r="H21" s="148"/>
      <c r="I21" s="147">
        <f>ROUND(E21*H21,2)</f>
        <v>0</v>
      </c>
      <c r="J21" s="148"/>
      <c r="K21" s="147">
        <f>ROUND(E21*J21,2)</f>
        <v>0</v>
      </c>
      <c r="L21" s="147">
        <v>21</v>
      </c>
      <c r="M21" s="147">
        <f>G21*(1+L21/100)</f>
        <v>0</v>
      </c>
      <c r="N21" s="147">
        <v>5.9199999999999999E-3</v>
      </c>
      <c r="O21" s="147">
        <f>ROUND(E21*N21,2)</f>
        <v>0.17</v>
      </c>
      <c r="P21" s="147">
        <v>0</v>
      </c>
      <c r="Q21" s="147">
        <f>ROUND(E21*P21,2)</f>
        <v>0</v>
      </c>
      <c r="R21" s="147"/>
      <c r="S21" s="147" t="s">
        <v>126</v>
      </c>
      <c r="T21" s="147" t="s">
        <v>126</v>
      </c>
      <c r="U21" s="147">
        <v>0.26</v>
      </c>
      <c r="V21" s="147">
        <f>ROUND(E21*U21,2)</f>
        <v>7.28</v>
      </c>
      <c r="W21" s="147"/>
      <c r="X21" s="147" t="s">
        <v>112</v>
      </c>
      <c r="Y21" s="145"/>
      <c r="Z21" s="145"/>
      <c r="AA21" s="145"/>
      <c r="AB21" s="145"/>
      <c r="AC21" s="145"/>
      <c r="AD21" s="145"/>
      <c r="AE21" s="145"/>
      <c r="AF21" s="145"/>
      <c r="AG21" s="145" t="s">
        <v>113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62"/>
      <c r="B22" s="163"/>
      <c r="C22" s="169" t="s">
        <v>141</v>
      </c>
      <c r="D22" s="170"/>
      <c r="E22" s="171">
        <v>28</v>
      </c>
      <c r="F22" s="172"/>
      <c r="G22" s="168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5"/>
      <c r="Z22" s="145"/>
      <c r="AA22" s="145"/>
      <c r="AB22" s="145"/>
      <c r="AC22" s="145"/>
      <c r="AD22" s="145"/>
      <c r="AE22" s="145"/>
      <c r="AF22" s="145"/>
      <c r="AG22" s="145" t="s">
        <v>128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62">
        <v>8</v>
      </c>
      <c r="B23" s="163" t="s">
        <v>142</v>
      </c>
      <c r="C23" s="164" t="s">
        <v>143</v>
      </c>
      <c r="D23" s="165" t="s">
        <v>125</v>
      </c>
      <c r="E23" s="166">
        <v>312.87</v>
      </c>
      <c r="F23" s="167"/>
      <c r="G23" s="168">
        <f>ROUND(E23*F23,2)</f>
        <v>0</v>
      </c>
      <c r="H23" s="148"/>
      <c r="I23" s="147">
        <f>ROUND(E23*H23,2)</f>
        <v>0</v>
      </c>
      <c r="J23" s="148"/>
      <c r="K23" s="147">
        <f>ROUND(E23*J23,2)</f>
        <v>0</v>
      </c>
      <c r="L23" s="147">
        <v>21</v>
      </c>
      <c r="M23" s="147">
        <f>G23*(1+L23/100)</f>
        <v>0</v>
      </c>
      <c r="N23" s="147">
        <v>5.0000000000000002E-5</v>
      </c>
      <c r="O23" s="147">
        <f>ROUND(E23*N23,2)</f>
        <v>0.02</v>
      </c>
      <c r="P23" s="147">
        <v>0</v>
      </c>
      <c r="Q23" s="147">
        <f>ROUND(E23*P23,2)</f>
        <v>0</v>
      </c>
      <c r="R23" s="147"/>
      <c r="S23" s="147" t="s">
        <v>126</v>
      </c>
      <c r="T23" s="147" t="s">
        <v>126</v>
      </c>
      <c r="U23" s="147">
        <v>0.27100000000000002</v>
      </c>
      <c r="V23" s="147">
        <f>ROUND(E23*U23,2)</f>
        <v>84.79</v>
      </c>
      <c r="W23" s="147"/>
      <c r="X23" s="147" t="s">
        <v>112</v>
      </c>
      <c r="Y23" s="145"/>
      <c r="Z23" s="145"/>
      <c r="AA23" s="145"/>
      <c r="AB23" s="145"/>
      <c r="AC23" s="145"/>
      <c r="AD23" s="145"/>
      <c r="AE23" s="145"/>
      <c r="AF23" s="145"/>
      <c r="AG23" s="145" t="s">
        <v>113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62"/>
      <c r="B24" s="163"/>
      <c r="C24" s="169" t="s">
        <v>144</v>
      </c>
      <c r="D24" s="170"/>
      <c r="E24" s="171">
        <v>312.87</v>
      </c>
      <c r="F24" s="172"/>
      <c r="G24" s="168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5"/>
      <c r="Z24" s="145"/>
      <c r="AA24" s="145"/>
      <c r="AB24" s="145"/>
      <c r="AC24" s="145"/>
      <c r="AD24" s="145"/>
      <c r="AE24" s="145"/>
      <c r="AF24" s="145"/>
      <c r="AG24" s="145" t="s">
        <v>128</v>
      </c>
      <c r="AH24" s="145">
        <v>5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2.5" outlineLevel="1" x14ac:dyDescent="0.2">
      <c r="A25" s="162">
        <v>9</v>
      </c>
      <c r="B25" s="163" t="s">
        <v>145</v>
      </c>
      <c r="C25" s="164" t="s">
        <v>146</v>
      </c>
      <c r="D25" s="165" t="s">
        <v>147</v>
      </c>
      <c r="E25" s="166">
        <v>22</v>
      </c>
      <c r="F25" s="167"/>
      <c r="G25" s="168">
        <f>ROUND(E25*F25,2)</f>
        <v>0</v>
      </c>
      <c r="H25" s="148"/>
      <c r="I25" s="147">
        <f>ROUND(E25*H25,2)</f>
        <v>0</v>
      </c>
      <c r="J25" s="148"/>
      <c r="K25" s="147">
        <f>ROUND(E25*J25,2)</f>
        <v>0</v>
      </c>
      <c r="L25" s="147">
        <v>21</v>
      </c>
      <c r="M25" s="147">
        <f>G25*(1+L25/100)</f>
        <v>0</v>
      </c>
      <c r="N25" s="147">
        <v>0</v>
      </c>
      <c r="O25" s="147">
        <f>ROUND(E25*N25,2)</f>
        <v>0</v>
      </c>
      <c r="P25" s="147">
        <v>0</v>
      </c>
      <c r="Q25" s="147">
        <f>ROUND(E25*P25,2)</f>
        <v>0</v>
      </c>
      <c r="R25" s="147"/>
      <c r="S25" s="147" t="s">
        <v>126</v>
      </c>
      <c r="T25" s="147" t="s">
        <v>126</v>
      </c>
      <c r="U25" s="147">
        <v>1.49</v>
      </c>
      <c r="V25" s="147">
        <f>ROUND(E25*U25,2)</f>
        <v>32.78</v>
      </c>
      <c r="W25" s="147"/>
      <c r="X25" s="147" t="s">
        <v>112</v>
      </c>
      <c r="Y25" s="145"/>
      <c r="Z25" s="145"/>
      <c r="AA25" s="145"/>
      <c r="AB25" s="145"/>
      <c r="AC25" s="145"/>
      <c r="AD25" s="145"/>
      <c r="AE25" s="145"/>
      <c r="AF25" s="145"/>
      <c r="AG25" s="145" t="s">
        <v>113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2">
        <v>10</v>
      </c>
      <c r="B26" s="163" t="s">
        <v>148</v>
      </c>
      <c r="C26" s="164" t="s">
        <v>149</v>
      </c>
      <c r="D26" s="165" t="s">
        <v>125</v>
      </c>
      <c r="E26" s="166">
        <v>275</v>
      </c>
      <c r="F26" s="167"/>
      <c r="G26" s="168">
        <f>ROUND(E26*F26,2)</f>
        <v>0</v>
      </c>
      <c r="H26" s="148"/>
      <c r="I26" s="147">
        <f>ROUND(E26*H26,2)</f>
        <v>0</v>
      </c>
      <c r="J26" s="148"/>
      <c r="K26" s="147">
        <f>ROUND(E26*J26,2)</f>
        <v>0</v>
      </c>
      <c r="L26" s="147">
        <v>21</v>
      </c>
      <c r="M26" s="147">
        <f>G26*(1+L26/100)</f>
        <v>0</v>
      </c>
      <c r="N26" s="147">
        <v>2.4000000000000001E-4</v>
      </c>
      <c r="O26" s="147">
        <f>ROUND(E26*N26,2)</f>
        <v>7.0000000000000007E-2</v>
      </c>
      <c r="P26" s="147">
        <v>0</v>
      </c>
      <c r="Q26" s="147">
        <f>ROUND(E26*P26,2)</f>
        <v>0</v>
      </c>
      <c r="R26" s="147"/>
      <c r="S26" s="147" t="s">
        <v>110</v>
      </c>
      <c r="T26" s="147" t="s">
        <v>150</v>
      </c>
      <c r="U26" s="147">
        <v>0</v>
      </c>
      <c r="V26" s="147">
        <f>ROUND(E26*U26,2)</f>
        <v>0</v>
      </c>
      <c r="W26" s="147"/>
      <c r="X26" s="147" t="s">
        <v>112</v>
      </c>
      <c r="Y26" s="145"/>
      <c r="Z26" s="145"/>
      <c r="AA26" s="145"/>
      <c r="AB26" s="145"/>
      <c r="AC26" s="145"/>
      <c r="AD26" s="145"/>
      <c r="AE26" s="145"/>
      <c r="AF26" s="145"/>
      <c r="AG26" s="145" t="s">
        <v>122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62"/>
      <c r="B27" s="163"/>
      <c r="C27" s="169" t="s">
        <v>151</v>
      </c>
      <c r="D27" s="170"/>
      <c r="E27" s="171">
        <v>275</v>
      </c>
      <c r="F27" s="172"/>
      <c r="G27" s="168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5"/>
      <c r="Z27" s="145"/>
      <c r="AA27" s="145"/>
      <c r="AB27" s="145"/>
      <c r="AC27" s="145"/>
      <c r="AD27" s="145"/>
      <c r="AE27" s="145"/>
      <c r="AF27" s="145"/>
      <c r="AG27" s="145" t="s">
        <v>128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295" t="s">
        <v>504</v>
      </c>
      <c r="B28" s="296" t="s">
        <v>505</v>
      </c>
      <c r="C28" s="297" t="s">
        <v>506</v>
      </c>
      <c r="D28" s="298" t="s">
        <v>125</v>
      </c>
      <c r="E28" s="299">
        <v>25</v>
      </c>
      <c r="F28" s="167"/>
      <c r="G28" s="168">
        <f>ROUND(E28*F28,2)</f>
        <v>0</v>
      </c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62"/>
      <c r="B29" s="163"/>
      <c r="C29" s="169" t="s">
        <v>507</v>
      </c>
      <c r="D29" s="170"/>
      <c r="E29" s="171">
        <v>275</v>
      </c>
      <c r="F29" s="172"/>
      <c r="G29" s="168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ht="22.5" outlineLevel="1" x14ac:dyDescent="0.2">
      <c r="A30" s="162">
        <v>11</v>
      </c>
      <c r="B30" s="163" t="s">
        <v>152</v>
      </c>
      <c r="C30" s="164" t="s">
        <v>153</v>
      </c>
      <c r="D30" s="165" t="s">
        <v>125</v>
      </c>
      <c r="E30" s="166">
        <v>55</v>
      </c>
      <c r="F30" s="167"/>
      <c r="G30" s="168">
        <f>ROUND(E30*F30,2)</f>
        <v>0</v>
      </c>
      <c r="H30" s="148"/>
      <c r="I30" s="147">
        <f>ROUND(E30*H30,2)</f>
        <v>0</v>
      </c>
      <c r="J30" s="148"/>
      <c r="K30" s="147">
        <f>ROUND(E30*J30,2)</f>
        <v>0</v>
      </c>
      <c r="L30" s="147">
        <v>21</v>
      </c>
      <c r="M30" s="147">
        <f>G30*(1+L30/100)</f>
        <v>0</v>
      </c>
      <c r="N30" s="147">
        <v>0</v>
      </c>
      <c r="O30" s="147">
        <f>ROUND(E30*N30,2)</f>
        <v>0</v>
      </c>
      <c r="P30" s="147">
        <v>0</v>
      </c>
      <c r="Q30" s="147">
        <f>ROUND(E30*P30,2)</f>
        <v>0</v>
      </c>
      <c r="R30" s="147"/>
      <c r="S30" s="147" t="s">
        <v>110</v>
      </c>
      <c r="T30" s="147" t="s">
        <v>154</v>
      </c>
      <c r="U30" s="147">
        <v>0</v>
      </c>
      <c r="V30" s="147">
        <f>ROUND(E30*U30,2)</f>
        <v>0</v>
      </c>
      <c r="W30" s="147"/>
      <c r="X30" s="147" t="s">
        <v>112</v>
      </c>
      <c r="Y30" s="145"/>
      <c r="Z30" s="145"/>
      <c r="AA30" s="145"/>
      <c r="AB30" s="145"/>
      <c r="AC30" s="145"/>
      <c r="AD30" s="145"/>
      <c r="AE30" s="145"/>
      <c r="AF30" s="145"/>
      <c r="AG30" s="145" t="s">
        <v>113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62"/>
      <c r="B31" s="163"/>
      <c r="C31" s="169" t="s">
        <v>155</v>
      </c>
      <c r="D31" s="170"/>
      <c r="E31" s="171">
        <v>55</v>
      </c>
      <c r="F31" s="172"/>
      <c r="G31" s="168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5"/>
      <c r="Z31" s="145"/>
      <c r="AA31" s="145"/>
      <c r="AB31" s="145"/>
      <c r="AC31" s="145"/>
      <c r="AD31" s="145"/>
      <c r="AE31" s="145"/>
      <c r="AF31" s="145"/>
      <c r="AG31" s="145" t="s">
        <v>128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62">
        <v>12</v>
      </c>
      <c r="B32" s="163" t="s">
        <v>156</v>
      </c>
      <c r="C32" s="164" t="s">
        <v>157</v>
      </c>
      <c r="D32" s="165" t="s">
        <v>125</v>
      </c>
      <c r="E32" s="166">
        <v>312.87</v>
      </c>
      <c r="F32" s="167"/>
      <c r="G32" s="168">
        <f>ROUND(E32*F32,2)</f>
        <v>0</v>
      </c>
      <c r="H32" s="148"/>
      <c r="I32" s="147">
        <f>ROUND(E32*H32,2)</f>
        <v>0</v>
      </c>
      <c r="J32" s="148"/>
      <c r="K32" s="147">
        <f>ROUND(E32*J32,2)</f>
        <v>0</v>
      </c>
      <c r="L32" s="147">
        <v>21</v>
      </c>
      <c r="M32" s="147">
        <f>G32*(1+L32/100)</f>
        <v>0</v>
      </c>
      <c r="N32" s="147">
        <v>0</v>
      </c>
      <c r="O32" s="147">
        <f>ROUND(E32*N32,2)</f>
        <v>0</v>
      </c>
      <c r="P32" s="147">
        <v>0</v>
      </c>
      <c r="Q32" s="147">
        <f>ROUND(E32*P32,2)</f>
        <v>0</v>
      </c>
      <c r="R32" s="147"/>
      <c r="S32" s="147" t="s">
        <v>110</v>
      </c>
      <c r="T32" s="147" t="s">
        <v>154</v>
      </c>
      <c r="U32" s="147">
        <v>0.13</v>
      </c>
      <c r="V32" s="147">
        <f>ROUND(E32*U32,2)</f>
        <v>40.67</v>
      </c>
      <c r="W32" s="147"/>
      <c r="X32" s="147" t="s">
        <v>112</v>
      </c>
      <c r="Y32" s="145"/>
      <c r="Z32" s="145"/>
      <c r="AA32" s="145"/>
      <c r="AB32" s="145"/>
      <c r="AC32" s="145"/>
      <c r="AD32" s="145"/>
      <c r="AE32" s="145"/>
      <c r="AF32" s="145"/>
      <c r="AG32" s="145" t="s">
        <v>122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62"/>
      <c r="B33" s="163"/>
      <c r="C33" s="169" t="s">
        <v>158</v>
      </c>
      <c r="D33" s="170"/>
      <c r="E33" s="171">
        <v>85.12</v>
      </c>
      <c r="F33" s="172"/>
      <c r="G33" s="168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5"/>
      <c r="Z33" s="145"/>
      <c r="AA33" s="145"/>
      <c r="AB33" s="145"/>
      <c r="AC33" s="145"/>
      <c r="AD33" s="145"/>
      <c r="AE33" s="145"/>
      <c r="AF33" s="145"/>
      <c r="AG33" s="145" t="s">
        <v>128</v>
      </c>
      <c r="AH33" s="145">
        <v>5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62"/>
      <c r="B34" s="163"/>
      <c r="C34" s="169" t="s">
        <v>159</v>
      </c>
      <c r="D34" s="170"/>
      <c r="E34" s="171">
        <v>91.62</v>
      </c>
      <c r="F34" s="172"/>
      <c r="G34" s="168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5"/>
      <c r="Z34" s="145"/>
      <c r="AA34" s="145"/>
      <c r="AB34" s="145"/>
      <c r="AC34" s="145"/>
      <c r="AD34" s="145"/>
      <c r="AE34" s="145"/>
      <c r="AF34" s="145"/>
      <c r="AG34" s="145" t="s">
        <v>128</v>
      </c>
      <c r="AH34" s="145">
        <v>5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62"/>
      <c r="B35" s="163"/>
      <c r="C35" s="169" t="s">
        <v>160</v>
      </c>
      <c r="D35" s="170"/>
      <c r="E35" s="171">
        <v>136.13</v>
      </c>
      <c r="F35" s="172"/>
      <c r="G35" s="168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5"/>
      <c r="Z35" s="145"/>
      <c r="AA35" s="145"/>
      <c r="AB35" s="145"/>
      <c r="AC35" s="145"/>
      <c r="AD35" s="145"/>
      <c r="AE35" s="145"/>
      <c r="AF35" s="145"/>
      <c r="AG35" s="145" t="s">
        <v>128</v>
      </c>
      <c r="AH35" s="145">
        <v>5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62">
        <v>13</v>
      </c>
      <c r="B36" s="163" t="s">
        <v>161</v>
      </c>
      <c r="C36" s="164" t="s">
        <v>162</v>
      </c>
      <c r="D36" s="165" t="s">
        <v>125</v>
      </c>
      <c r="E36" s="166">
        <v>80</v>
      </c>
      <c r="F36" s="167"/>
      <c r="G36" s="168">
        <f>ROUND(E36*F36,2)</f>
        <v>0</v>
      </c>
      <c r="H36" s="148"/>
      <c r="I36" s="147">
        <f>ROUND(E36*H36,2)</f>
        <v>0</v>
      </c>
      <c r="J36" s="148"/>
      <c r="K36" s="147">
        <f>ROUND(E36*J36,2)</f>
        <v>0</v>
      </c>
      <c r="L36" s="147">
        <v>21</v>
      </c>
      <c r="M36" s="147">
        <f>G36*(1+L36/100)</f>
        <v>0</v>
      </c>
      <c r="N36" s="147">
        <v>2.0000000000000001E-4</v>
      </c>
      <c r="O36" s="147">
        <f>ROUND(E36*N36,2)</f>
        <v>0.02</v>
      </c>
      <c r="P36" s="147">
        <v>0</v>
      </c>
      <c r="Q36" s="147">
        <f>ROUND(E36*P36,2)</f>
        <v>0</v>
      </c>
      <c r="R36" s="147" t="s">
        <v>163</v>
      </c>
      <c r="S36" s="147" t="s">
        <v>126</v>
      </c>
      <c r="T36" s="147" t="s">
        <v>126</v>
      </c>
      <c r="U36" s="147">
        <v>0</v>
      </c>
      <c r="V36" s="147">
        <f>ROUND(E36*U36,2)</f>
        <v>0</v>
      </c>
      <c r="W36" s="147"/>
      <c r="X36" s="147" t="s">
        <v>164</v>
      </c>
      <c r="Y36" s="145"/>
      <c r="Z36" s="145"/>
      <c r="AA36" s="145"/>
      <c r="AB36" s="145"/>
      <c r="AC36" s="145"/>
      <c r="AD36" s="145"/>
      <c r="AE36" s="145"/>
      <c r="AF36" s="145"/>
      <c r="AG36" s="145" t="s">
        <v>165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62"/>
      <c r="B37" s="163"/>
      <c r="C37" s="169" t="s">
        <v>166</v>
      </c>
      <c r="D37" s="170"/>
      <c r="E37" s="171">
        <v>80</v>
      </c>
      <c r="F37" s="172"/>
      <c r="G37" s="168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5"/>
      <c r="Z37" s="145"/>
      <c r="AA37" s="145"/>
      <c r="AB37" s="145"/>
      <c r="AC37" s="145"/>
      <c r="AD37" s="145"/>
      <c r="AE37" s="145"/>
      <c r="AF37" s="145"/>
      <c r="AG37" s="145" t="s">
        <v>128</v>
      </c>
      <c r="AH37" s="145">
        <v>5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2.5" outlineLevel="1" x14ac:dyDescent="0.2">
      <c r="A38" s="162">
        <v>14</v>
      </c>
      <c r="B38" s="163" t="s">
        <v>167</v>
      </c>
      <c r="C38" s="164" t="s">
        <v>168</v>
      </c>
      <c r="D38" s="165" t="s">
        <v>125</v>
      </c>
      <c r="E38" s="166">
        <v>80</v>
      </c>
      <c r="F38" s="167"/>
      <c r="G38" s="168">
        <f>ROUND(E38*F38,2)</f>
        <v>0</v>
      </c>
      <c r="H38" s="148"/>
      <c r="I38" s="147">
        <f>ROUND(E38*H38,2)</f>
        <v>0</v>
      </c>
      <c r="J38" s="148"/>
      <c r="K38" s="147">
        <f>ROUND(E38*J38,2)</f>
        <v>0</v>
      </c>
      <c r="L38" s="147">
        <v>21</v>
      </c>
      <c r="M38" s="147">
        <f>G38*(1+L38/100)</f>
        <v>0</v>
      </c>
      <c r="N38" s="147">
        <v>2.9999999999999997E-4</v>
      </c>
      <c r="O38" s="147">
        <f>ROUND(E38*N38,2)</f>
        <v>0.02</v>
      </c>
      <c r="P38" s="147">
        <v>0</v>
      </c>
      <c r="Q38" s="147">
        <f>ROUND(E38*P38,2)</f>
        <v>0</v>
      </c>
      <c r="R38" s="147" t="s">
        <v>163</v>
      </c>
      <c r="S38" s="147" t="s">
        <v>126</v>
      </c>
      <c r="T38" s="147" t="s">
        <v>126</v>
      </c>
      <c r="U38" s="147">
        <v>0</v>
      </c>
      <c r="V38" s="147">
        <f>ROUND(E38*U38,2)</f>
        <v>0</v>
      </c>
      <c r="W38" s="147"/>
      <c r="X38" s="147" t="s">
        <v>164</v>
      </c>
      <c r="Y38" s="145"/>
      <c r="Z38" s="145"/>
      <c r="AA38" s="145"/>
      <c r="AB38" s="145"/>
      <c r="AC38" s="145"/>
      <c r="AD38" s="145"/>
      <c r="AE38" s="145"/>
      <c r="AF38" s="145"/>
      <c r="AG38" s="145" t="s">
        <v>165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62"/>
      <c r="B39" s="163"/>
      <c r="C39" s="169" t="s">
        <v>169</v>
      </c>
      <c r="D39" s="170"/>
      <c r="E39" s="171">
        <v>80</v>
      </c>
      <c r="F39" s="172"/>
      <c r="G39" s="168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5"/>
      <c r="Z39" s="145"/>
      <c r="AA39" s="145"/>
      <c r="AB39" s="145"/>
      <c r="AC39" s="145"/>
      <c r="AD39" s="145"/>
      <c r="AE39" s="145"/>
      <c r="AF39" s="145"/>
      <c r="AG39" s="145" t="s">
        <v>128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">
      <c r="A40" s="155" t="s">
        <v>105</v>
      </c>
      <c r="B40" s="156" t="s">
        <v>57</v>
      </c>
      <c r="C40" s="157" t="s">
        <v>58</v>
      </c>
      <c r="D40" s="158"/>
      <c r="E40" s="159"/>
      <c r="F40" s="160"/>
      <c r="G40" s="161">
        <f>SUMIF(AG41:AG41,"&lt;&gt;NOR",G41:G41)</f>
        <v>0</v>
      </c>
      <c r="H40" s="149"/>
      <c r="I40" s="149">
        <f>SUM(I41:I41)</f>
        <v>0</v>
      </c>
      <c r="J40" s="149"/>
      <c r="K40" s="149">
        <f>SUM(K41:K41)</f>
        <v>0</v>
      </c>
      <c r="L40" s="149"/>
      <c r="M40" s="149">
        <f>SUM(M41:M41)</f>
        <v>0</v>
      </c>
      <c r="N40" s="149"/>
      <c r="O40" s="149">
        <f>SUM(O41:O41)</f>
        <v>0</v>
      </c>
      <c r="P40" s="149"/>
      <c r="Q40" s="149">
        <f>SUM(Q41:Q41)</f>
        <v>0</v>
      </c>
      <c r="R40" s="149"/>
      <c r="S40" s="149"/>
      <c r="T40" s="149"/>
      <c r="U40" s="149"/>
      <c r="V40" s="149">
        <f>SUM(V41:V41)</f>
        <v>1.26</v>
      </c>
      <c r="W40" s="149"/>
      <c r="X40" s="149"/>
      <c r="AG40" t="s">
        <v>106</v>
      </c>
    </row>
    <row r="41" spans="1:60" outlineLevel="1" x14ac:dyDescent="0.2">
      <c r="A41" s="162">
        <v>15</v>
      </c>
      <c r="B41" s="163" t="s">
        <v>170</v>
      </c>
      <c r="C41" s="164" t="s">
        <v>171</v>
      </c>
      <c r="D41" s="165" t="s">
        <v>172</v>
      </c>
      <c r="E41" s="166">
        <v>0.66644999999999999</v>
      </c>
      <c r="F41" s="167"/>
      <c r="G41" s="168">
        <f>ROUND(E41*F41,2)</f>
        <v>0</v>
      </c>
      <c r="H41" s="148"/>
      <c r="I41" s="147">
        <f>ROUND(E41*H41,2)</f>
        <v>0</v>
      </c>
      <c r="J41" s="148"/>
      <c r="K41" s="147">
        <f>ROUND(E41*J41,2)</f>
        <v>0</v>
      </c>
      <c r="L41" s="147">
        <v>21</v>
      </c>
      <c r="M41" s="147">
        <f>G41*(1+L41/100)</f>
        <v>0</v>
      </c>
      <c r="N41" s="147">
        <v>0</v>
      </c>
      <c r="O41" s="147">
        <f>ROUND(E41*N41,2)</f>
        <v>0</v>
      </c>
      <c r="P41" s="147">
        <v>0</v>
      </c>
      <c r="Q41" s="147">
        <f>ROUND(E41*P41,2)</f>
        <v>0</v>
      </c>
      <c r="R41" s="147"/>
      <c r="S41" s="147" t="s">
        <v>126</v>
      </c>
      <c r="T41" s="147" t="s">
        <v>126</v>
      </c>
      <c r="U41" s="147">
        <v>1.8919999999999999</v>
      </c>
      <c r="V41" s="147">
        <f>ROUND(E41*U41,2)</f>
        <v>1.26</v>
      </c>
      <c r="W41" s="147"/>
      <c r="X41" s="147" t="s">
        <v>173</v>
      </c>
      <c r="Y41" s="145"/>
      <c r="Z41" s="145"/>
      <c r="AA41" s="145"/>
      <c r="AB41" s="145"/>
      <c r="AC41" s="145"/>
      <c r="AD41" s="145"/>
      <c r="AE41" s="145"/>
      <c r="AF41" s="145"/>
      <c r="AG41" s="145" t="s">
        <v>174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x14ac:dyDescent="0.2">
      <c r="A42" s="155" t="s">
        <v>105</v>
      </c>
      <c r="B42" s="156" t="s">
        <v>59</v>
      </c>
      <c r="C42" s="157" t="s">
        <v>60</v>
      </c>
      <c r="D42" s="158"/>
      <c r="E42" s="159"/>
      <c r="F42" s="160"/>
      <c r="G42" s="161">
        <f>SUMIF(AG43:AG57,"&lt;&gt;NOR",G43:G57)</f>
        <v>0</v>
      </c>
      <c r="H42" s="149"/>
      <c r="I42" s="149">
        <f>SUM(I43:I57)</f>
        <v>0</v>
      </c>
      <c r="J42" s="149"/>
      <c r="K42" s="149">
        <f>SUM(K43:K57)</f>
        <v>0</v>
      </c>
      <c r="L42" s="149"/>
      <c r="M42" s="149">
        <f>SUM(M43:M57)</f>
        <v>0</v>
      </c>
      <c r="N42" s="149"/>
      <c r="O42" s="149">
        <f>SUM(O43:O57)</f>
        <v>0.08</v>
      </c>
      <c r="P42" s="149"/>
      <c r="Q42" s="149">
        <f>SUM(Q43:Q57)</f>
        <v>0.09</v>
      </c>
      <c r="R42" s="149"/>
      <c r="S42" s="149"/>
      <c r="T42" s="149"/>
      <c r="U42" s="149"/>
      <c r="V42" s="149">
        <f>SUM(V43:V57)</f>
        <v>7.63</v>
      </c>
      <c r="W42" s="149"/>
      <c r="X42" s="149"/>
      <c r="AG42" t="s">
        <v>106</v>
      </c>
    </row>
    <row r="43" spans="1:60" outlineLevel="1" x14ac:dyDescent="0.2">
      <c r="A43" s="162">
        <v>16</v>
      </c>
      <c r="B43" s="163" t="s">
        <v>175</v>
      </c>
      <c r="C43" s="164" t="s">
        <v>176</v>
      </c>
      <c r="D43" s="165" t="s">
        <v>125</v>
      </c>
      <c r="E43" s="166">
        <v>28.6</v>
      </c>
      <c r="F43" s="167"/>
      <c r="G43" s="168">
        <f>ROUND(E43*F43,2)</f>
        <v>0</v>
      </c>
      <c r="H43" s="148"/>
      <c r="I43" s="147">
        <f>ROUND(E43*H43,2)</f>
        <v>0</v>
      </c>
      <c r="J43" s="148"/>
      <c r="K43" s="147">
        <f>ROUND(E43*J43,2)</f>
        <v>0</v>
      </c>
      <c r="L43" s="147">
        <v>21</v>
      </c>
      <c r="M43" s="147">
        <f>G43*(1+L43/100)</f>
        <v>0</v>
      </c>
      <c r="N43" s="147">
        <v>0</v>
      </c>
      <c r="O43" s="147">
        <f>ROUND(E43*N43,2)</f>
        <v>0</v>
      </c>
      <c r="P43" s="147">
        <v>0</v>
      </c>
      <c r="Q43" s="147">
        <f>ROUND(E43*P43,2)</f>
        <v>0</v>
      </c>
      <c r="R43" s="147"/>
      <c r="S43" s="147" t="s">
        <v>126</v>
      </c>
      <c r="T43" s="147" t="s">
        <v>126</v>
      </c>
      <c r="U43" s="147">
        <v>1.4999999999999999E-2</v>
      </c>
      <c r="V43" s="147">
        <f>ROUND(E43*U43,2)</f>
        <v>0.43</v>
      </c>
      <c r="W43" s="147"/>
      <c r="X43" s="147" t="s">
        <v>112</v>
      </c>
      <c r="Y43" s="145"/>
      <c r="Z43" s="145"/>
      <c r="AA43" s="145"/>
      <c r="AB43" s="145"/>
      <c r="AC43" s="145"/>
      <c r="AD43" s="145"/>
      <c r="AE43" s="145"/>
      <c r="AF43" s="145"/>
      <c r="AG43" s="145" t="s">
        <v>113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2"/>
      <c r="B44" s="163"/>
      <c r="C44" s="169" t="s">
        <v>177</v>
      </c>
      <c r="D44" s="170"/>
      <c r="E44" s="171">
        <v>28.6</v>
      </c>
      <c r="F44" s="172"/>
      <c r="G44" s="168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5"/>
      <c r="Z44" s="145"/>
      <c r="AA44" s="145"/>
      <c r="AB44" s="145"/>
      <c r="AC44" s="145"/>
      <c r="AD44" s="145"/>
      <c r="AE44" s="145"/>
      <c r="AF44" s="145"/>
      <c r="AG44" s="145" t="s">
        <v>128</v>
      </c>
      <c r="AH44" s="145">
        <v>0</v>
      </c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 x14ac:dyDescent="0.2">
      <c r="A45" s="162">
        <v>17</v>
      </c>
      <c r="B45" s="163" t="s">
        <v>178</v>
      </c>
      <c r="C45" s="164" t="s">
        <v>179</v>
      </c>
      <c r="D45" s="165" t="s">
        <v>125</v>
      </c>
      <c r="E45" s="166">
        <v>28.6</v>
      </c>
      <c r="F45" s="167"/>
      <c r="G45" s="168">
        <f>ROUND(E45*F45,2)</f>
        <v>0</v>
      </c>
      <c r="H45" s="148"/>
      <c r="I45" s="147">
        <f>ROUND(E45*H45,2)</f>
        <v>0</v>
      </c>
      <c r="J45" s="148"/>
      <c r="K45" s="147">
        <f>ROUND(E45*J45,2)</f>
        <v>0</v>
      </c>
      <c r="L45" s="147">
        <v>21</v>
      </c>
      <c r="M45" s="147">
        <f>G45*(1+L45/100)</f>
        <v>0</v>
      </c>
      <c r="N45" s="147">
        <v>0</v>
      </c>
      <c r="O45" s="147">
        <f>ROUND(E45*N45,2)</f>
        <v>0</v>
      </c>
      <c r="P45" s="147">
        <v>2E-3</v>
      </c>
      <c r="Q45" s="147">
        <f>ROUND(E45*P45,2)</f>
        <v>0.06</v>
      </c>
      <c r="R45" s="147"/>
      <c r="S45" s="147" t="s">
        <v>126</v>
      </c>
      <c r="T45" s="147" t="s">
        <v>126</v>
      </c>
      <c r="U45" s="147">
        <v>0.08</v>
      </c>
      <c r="V45" s="147">
        <f>ROUND(E45*U45,2)</f>
        <v>2.29</v>
      </c>
      <c r="W45" s="147"/>
      <c r="X45" s="147" t="s">
        <v>112</v>
      </c>
      <c r="Y45" s="145"/>
      <c r="Z45" s="145"/>
      <c r="AA45" s="145"/>
      <c r="AB45" s="145"/>
      <c r="AC45" s="145"/>
      <c r="AD45" s="145"/>
      <c r="AE45" s="145"/>
      <c r="AF45" s="145"/>
      <c r="AG45" s="145" t="s">
        <v>113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62"/>
      <c r="B46" s="163"/>
      <c r="C46" s="169" t="s">
        <v>180</v>
      </c>
      <c r="D46" s="170"/>
      <c r="E46" s="171">
        <v>28.6</v>
      </c>
      <c r="F46" s="172"/>
      <c r="G46" s="168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5"/>
      <c r="Z46" s="145"/>
      <c r="AA46" s="145"/>
      <c r="AB46" s="145"/>
      <c r="AC46" s="145"/>
      <c r="AD46" s="145"/>
      <c r="AE46" s="145"/>
      <c r="AF46" s="145"/>
      <c r="AG46" s="145" t="s">
        <v>128</v>
      </c>
      <c r="AH46" s="145">
        <v>5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2.5" outlineLevel="1" x14ac:dyDescent="0.2">
      <c r="A47" s="162">
        <v>18</v>
      </c>
      <c r="B47" s="163" t="s">
        <v>181</v>
      </c>
      <c r="C47" s="164" t="s">
        <v>182</v>
      </c>
      <c r="D47" s="165" t="s">
        <v>125</v>
      </c>
      <c r="E47" s="166">
        <v>11</v>
      </c>
      <c r="F47" s="167"/>
      <c r="G47" s="168">
        <f>ROUND(E47*F47,2)</f>
        <v>0</v>
      </c>
      <c r="H47" s="148"/>
      <c r="I47" s="147">
        <f>ROUND(E47*H47,2)</f>
        <v>0</v>
      </c>
      <c r="J47" s="148"/>
      <c r="K47" s="147">
        <f>ROUND(E47*J47,2)</f>
        <v>0</v>
      </c>
      <c r="L47" s="147">
        <v>21</v>
      </c>
      <c r="M47" s="147">
        <f>G47*(1+L47/100)</f>
        <v>0</v>
      </c>
      <c r="N47" s="147">
        <v>1.15E-3</v>
      </c>
      <c r="O47" s="147">
        <f>ROUND(E47*N47,2)</f>
        <v>0.01</v>
      </c>
      <c r="P47" s="147">
        <v>0</v>
      </c>
      <c r="Q47" s="147">
        <f>ROUND(E47*P47,2)</f>
        <v>0</v>
      </c>
      <c r="R47" s="147"/>
      <c r="S47" s="147" t="s">
        <v>126</v>
      </c>
      <c r="T47" s="147" t="s">
        <v>126</v>
      </c>
      <c r="U47" s="147">
        <v>2.1000000000000001E-2</v>
      </c>
      <c r="V47" s="147">
        <f>ROUND(E47*U47,2)</f>
        <v>0.23</v>
      </c>
      <c r="W47" s="147"/>
      <c r="X47" s="147" t="s">
        <v>112</v>
      </c>
      <c r="Y47" s="145"/>
      <c r="Z47" s="145"/>
      <c r="AA47" s="145"/>
      <c r="AB47" s="145"/>
      <c r="AC47" s="145"/>
      <c r="AD47" s="145"/>
      <c r="AE47" s="145"/>
      <c r="AF47" s="145"/>
      <c r="AG47" s="145" t="s">
        <v>113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62"/>
      <c r="B48" s="163"/>
      <c r="C48" s="169" t="s">
        <v>183</v>
      </c>
      <c r="D48" s="170"/>
      <c r="E48" s="171">
        <v>11</v>
      </c>
      <c r="F48" s="172"/>
      <c r="G48" s="168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5"/>
      <c r="Z48" s="145"/>
      <c r="AA48" s="145"/>
      <c r="AB48" s="145"/>
      <c r="AC48" s="145"/>
      <c r="AD48" s="145"/>
      <c r="AE48" s="145"/>
      <c r="AF48" s="145"/>
      <c r="AG48" s="145" t="s">
        <v>128</v>
      </c>
      <c r="AH48" s="145">
        <v>5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22.5" outlineLevel="1" x14ac:dyDescent="0.2">
      <c r="A49" s="162">
        <v>19</v>
      </c>
      <c r="B49" s="163" t="s">
        <v>184</v>
      </c>
      <c r="C49" s="164" t="s">
        <v>185</v>
      </c>
      <c r="D49" s="165" t="s">
        <v>125</v>
      </c>
      <c r="E49" s="166">
        <v>11</v>
      </c>
      <c r="F49" s="167"/>
      <c r="G49" s="168">
        <f>ROUND(E49*F49,2)</f>
        <v>0</v>
      </c>
      <c r="H49" s="148"/>
      <c r="I49" s="147">
        <f>ROUND(E49*H49,2)</f>
        <v>0</v>
      </c>
      <c r="J49" s="148"/>
      <c r="K49" s="147">
        <f>ROUND(E49*J49,2)</f>
        <v>0</v>
      </c>
      <c r="L49" s="147">
        <v>21</v>
      </c>
      <c r="M49" s="147">
        <f>G49*(1+L49/100)</f>
        <v>0</v>
      </c>
      <c r="N49" s="147">
        <v>2.6099999999999999E-3</v>
      </c>
      <c r="O49" s="147">
        <f>ROUND(E49*N49,2)</f>
        <v>0.03</v>
      </c>
      <c r="P49" s="147">
        <v>0</v>
      </c>
      <c r="Q49" s="147">
        <f>ROUND(E49*P49,2)</f>
        <v>0</v>
      </c>
      <c r="R49" s="147"/>
      <c r="S49" s="147" t="s">
        <v>126</v>
      </c>
      <c r="T49" s="147" t="s">
        <v>126</v>
      </c>
      <c r="U49" s="147">
        <v>0.317</v>
      </c>
      <c r="V49" s="147">
        <f>ROUND(E49*U49,2)</f>
        <v>3.49</v>
      </c>
      <c r="W49" s="147"/>
      <c r="X49" s="147" t="s">
        <v>112</v>
      </c>
      <c r="Y49" s="145"/>
      <c r="Z49" s="145"/>
      <c r="AA49" s="145"/>
      <c r="AB49" s="145"/>
      <c r="AC49" s="145"/>
      <c r="AD49" s="145"/>
      <c r="AE49" s="145"/>
      <c r="AF49" s="145"/>
      <c r="AG49" s="145" t="s">
        <v>113</v>
      </c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62"/>
      <c r="B50" s="163"/>
      <c r="C50" s="169" t="s">
        <v>186</v>
      </c>
      <c r="D50" s="170"/>
      <c r="E50" s="171">
        <v>11</v>
      </c>
      <c r="F50" s="172"/>
      <c r="G50" s="168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5"/>
      <c r="Z50" s="145"/>
      <c r="AA50" s="145"/>
      <c r="AB50" s="145"/>
      <c r="AC50" s="145"/>
      <c r="AD50" s="145"/>
      <c r="AE50" s="145"/>
      <c r="AF50" s="145"/>
      <c r="AG50" s="145" t="s">
        <v>128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62">
        <v>20</v>
      </c>
      <c r="B51" s="163" t="s">
        <v>187</v>
      </c>
      <c r="C51" s="164" t="s">
        <v>188</v>
      </c>
      <c r="D51" s="165" t="s">
        <v>125</v>
      </c>
      <c r="E51" s="166">
        <v>4.4000000000000004</v>
      </c>
      <c r="F51" s="167"/>
      <c r="G51" s="168">
        <f>ROUND(E51*F51,2)</f>
        <v>0</v>
      </c>
      <c r="H51" s="148"/>
      <c r="I51" s="147">
        <f>ROUND(E51*H51,2)</f>
        <v>0</v>
      </c>
      <c r="J51" s="148"/>
      <c r="K51" s="147">
        <f>ROUND(E51*J51,2)</f>
        <v>0</v>
      </c>
      <c r="L51" s="147">
        <v>21</v>
      </c>
      <c r="M51" s="147">
        <f>G51*(1+L51/100)</f>
        <v>0</v>
      </c>
      <c r="N51" s="147">
        <v>0</v>
      </c>
      <c r="O51" s="147">
        <f>ROUND(E51*N51,2)</f>
        <v>0</v>
      </c>
      <c r="P51" s="147">
        <v>6.0000000000000001E-3</v>
      </c>
      <c r="Q51" s="147">
        <f>ROUND(E51*P51,2)</f>
        <v>0.03</v>
      </c>
      <c r="R51" s="147"/>
      <c r="S51" s="147" t="s">
        <v>126</v>
      </c>
      <c r="T51" s="147" t="s">
        <v>126</v>
      </c>
      <c r="U51" s="147">
        <v>0.05</v>
      </c>
      <c r="V51" s="147">
        <f>ROUND(E51*U51,2)</f>
        <v>0.22</v>
      </c>
      <c r="W51" s="147"/>
      <c r="X51" s="147" t="s">
        <v>112</v>
      </c>
      <c r="Y51" s="145"/>
      <c r="Z51" s="145"/>
      <c r="AA51" s="145"/>
      <c r="AB51" s="145"/>
      <c r="AC51" s="145"/>
      <c r="AD51" s="145"/>
      <c r="AE51" s="145"/>
      <c r="AF51" s="145"/>
      <c r="AG51" s="145" t="s">
        <v>113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62"/>
      <c r="B52" s="163"/>
      <c r="C52" s="169" t="s">
        <v>189</v>
      </c>
      <c r="D52" s="170"/>
      <c r="E52" s="171">
        <v>4.4000000000000004</v>
      </c>
      <c r="F52" s="172"/>
      <c r="G52" s="168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5"/>
      <c r="Z52" s="145"/>
      <c r="AA52" s="145"/>
      <c r="AB52" s="145"/>
      <c r="AC52" s="145"/>
      <c r="AD52" s="145"/>
      <c r="AE52" s="145"/>
      <c r="AF52" s="145"/>
      <c r="AG52" s="145" t="s">
        <v>128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62">
        <v>21</v>
      </c>
      <c r="B53" s="163" t="s">
        <v>190</v>
      </c>
      <c r="C53" s="164" t="s">
        <v>191</v>
      </c>
      <c r="D53" s="165" t="s">
        <v>192</v>
      </c>
      <c r="E53" s="166">
        <v>22</v>
      </c>
      <c r="F53" s="167"/>
      <c r="G53" s="168">
        <f>ROUND(E53*F53,2)</f>
        <v>0</v>
      </c>
      <c r="H53" s="148"/>
      <c r="I53" s="147">
        <f>ROUND(E53*H53,2)</f>
        <v>0</v>
      </c>
      <c r="J53" s="148"/>
      <c r="K53" s="147">
        <f>ROUND(E53*J53,2)</f>
        <v>0</v>
      </c>
      <c r="L53" s="147">
        <v>21</v>
      </c>
      <c r="M53" s="147">
        <f>G53*(1+L53/100)</f>
        <v>0</v>
      </c>
      <c r="N53" s="147">
        <v>6.8999999999999997E-4</v>
      </c>
      <c r="O53" s="147">
        <f>ROUND(E53*N53,2)</f>
        <v>0.02</v>
      </c>
      <c r="P53" s="147">
        <v>0</v>
      </c>
      <c r="Q53" s="147">
        <f>ROUND(E53*P53,2)</f>
        <v>0</v>
      </c>
      <c r="R53" s="147"/>
      <c r="S53" s="147" t="s">
        <v>110</v>
      </c>
      <c r="T53" s="147" t="s">
        <v>126</v>
      </c>
      <c r="U53" s="147">
        <v>3.7999999999999999E-2</v>
      </c>
      <c r="V53" s="147">
        <f>ROUND(E53*U53,2)</f>
        <v>0.84</v>
      </c>
      <c r="W53" s="147"/>
      <c r="X53" s="147" t="s">
        <v>112</v>
      </c>
      <c r="Y53" s="145"/>
      <c r="Z53" s="145"/>
      <c r="AA53" s="145"/>
      <c r="AB53" s="145"/>
      <c r="AC53" s="145"/>
      <c r="AD53" s="145"/>
      <c r="AE53" s="145"/>
      <c r="AF53" s="145"/>
      <c r="AG53" s="145" t="s">
        <v>113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62"/>
      <c r="B54" s="163"/>
      <c r="C54" s="169" t="s">
        <v>193</v>
      </c>
      <c r="D54" s="170"/>
      <c r="E54" s="171">
        <v>22</v>
      </c>
      <c r="F54" s="172"/>
      <c r="G54" s="168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5"/>
      <c r="Z54" s="145"/>
      <c r="AA54" s="145"/>
      <c r="AB54" s="145"/>
      <c r="AC54" s="145"/>
      <c r="AD54" s="145"/>
      <c r="AE54" s="145"/>
      <c r="AF54" s="145"/>
      <c r="AG54" s="145" t="s">
        <v>128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62">
        <v>22</v>
      </c>
      <c r="B55" s="163" t="s">
        <v>194</v>
      </c>
      <c r="C55" s="164" t="s">
        <v>195</v>
      </c>
      <c r="D55" s="165" t="s">
        <v>196</v>
      </c>
      <c r="E55" s="166">
        <v>8</v>
      </c>
      <c r="F55" s="167"/>
      <c r="G55" s="168">
        <f>ROUND(E55*F55,2)</f>
        <v>0</v>
      </c>
      <c r="H55" s="148"/>
      <c r="I55" s="147">
        <f>ROUND(E55*H55,2)</f>
        <v>0</v>
      </c>
      <c r="J55" s="148"/>
      <c r="K55" s="147">
        <f>ROUND(E55*J55,2)</f>
        <v>0</v>
      </c>
      <c r="L55" s="147">
        <v>21</v>
      </c>
      <c r="M55" s="147">
        <f>G55*(1+L55/100)</f>
        <v>0</v>
      </c>
      <c r="N55" s="147">
        <v>2.3E-3</v>
      </c>
      <c r="O55" s="147">
        <f>ROUND(E55*N55,2)</f>
        <v>0.02</v>
      </c>
      <c r="P55" s="147">
        <v>0</v>
      </c>
      <c r="Q55" s="147">
        <f>ROUND(E55*P55,2)</f>
        <v>0</v>
      </c>
      <c r="R55" s="147"/>
      <c r="S55" s="147" t="s">
        <v>110</v>
      </c>
      <c r="T55" s="147" t="s">
        <v>111</v>
      </c>
      <c r="U55" s="147">
        <v>0</v>
      </c>
      <c r="V55" s="147">
        <f>ROUND(E55*U55,2)</f>
        <v>0</v>
      </c>
      <c r="W55" s="147"/>
      <c r="X55" s="147" t="s">
        <v>164</v>
      </c>
      <c r="Y55" s="145"/>
      <c r="Z55" s="145"/>
      <c r="AA55" s="145"/>
      <c r="AB55" s="145"/>
      <c r="AC55" s="145"/>
      <c r="AD55" s="145"/>
      <c r="AE55" s="145"/>
      <c r="AF55" s="145"/>
      <c r="AG55" s="145" t="s">
        <v>165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62"/>
      <c r="B56" s="163"/>
      <c r="C56" s="169" t="s">
        <v>197</v>
      </c>
      <c r="D56" s="170"/>
      <c r="E56" s="171">
        <v>8</v>
      </c>
      <c r="F56" s="172"/>
      <c r="G56" s="168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5"/>
      <c r="Z56" s="145"/>
      <c r="AA56" s="145"/>
      <c r="AB56" s="145"/>
      <c r="AC56" s="145"/>
      <c r="AD56" s="145"/>
      <c r="AE56" s="145"/>
      <c r="AF56" s="145"/>
      <c r="AG56" s="145" t="s">
        <v>128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62">
        <v>23</v>
      </c>
      <c r="B57" s="163" t="s">
        <v>198</v>
      </c>
      <c r="C57" s="164" t="s">
        <v>199</v>
      </c>
      <c r="D57" s="165" t="s">
        <v>172</v>
      </c>
      <c r="E57" s="166">
        <v>7.4940000000000007E-2</v>
      </c>
      <c r="F57" s="167"/>
      <c r="G57" s="168">
        <f>ROUND(E57*F57,2)</f>
        <v>0</v>
      </c>
      <c r="H57" s="148"/>
      <c r="I57" s="147">
        <f>ROUND(E57*H57,2)</f>
        <v>0</v>
      </c>
      <c r="J57" s="148"/>
      <c r="K57" s="147">
        <f>ROUND(E57*J57,2)</f>
        <v>0</v>
      </c>
      <c r="L57" s="147">
        <v>21</v>
      </c>
      <c r="M57" s="147">
        <f>G57*(1+L57/100)</f>
        <v>0</v>
      </c>
      <c r="N57" s="147">
        <v>0</v>
      </c>
      <c r="O57" s="147">
        <f>ROUND(E57*N57,2)</f>
        <v>0</v>
      </c>
      <c r="P57" s="147">
        <v>0</v>
      </c>
      <c r="Q57" s="147">
        <f>ROUND(E57*P57,2)</f>
        <v>0</v>
      </c>
      <c r="R57" s="147"/>
      <c r="S57" s="147" t="s">
        <v>126</v>
      </c>
      <c r="T57" s="147" t="s">
        <v>126</v>
      </c>
      <c r="U57" s="147">
        <v>1.6850000000000001</v>
      </c>
      <c r="V57" s="147">
        <f>ROUND(E57*U57,2)</f>
        <v>0.13</v>
      </c>
      <c r="W57" s="147"/>
      <c r="X57" s="147" t="s">
        <v>173</v>
      </c>
      <c r="Y57" s="145"/>
      <c r="Z57" s="145"/>
      <c r="AA57" s="145"/>
      <c r="AB57" s="145"/>
      <c r="AC57" s="145"/>
      <c r="AD57" s="145"/>
      <c r="AE57" s="145"/>
      <c r="AF57" s="145"/>
      <c r="AG57" s="145" t="s">
        <v>174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x14ac:dyDescent="0.2">
      <c r="A58" s="155" t="s">
        <v>105</v>
      </c>
      <c r="B58" s="156" t="s">
        <v>61</v>
      </c>
      <c r="C58" s="157" t="s">
        <v>62</v>
      </c>
      <c r="D58" s="158"/>
      <c r="E58" s="159"/>
      <c r="F58" s="160"/>
      <c r="G58" s="161">
        <f>SUMIF(AG59:AG74,"&lt;&gt;NOR",G59:G74)</f>
        <v>0</v>
      </c>
      <c r="H58" s="149"/>
      <c r="I58" s="149">
        <f>SUM(I59:I74)</f>
        <v>0</v>
      </c>
      <c r="J58" s="149"/>
      <c r="K58" s="149">
        <f>SUM(K59:K74)</f>
        <v>0</v>
      </c>
      <c r="L58" s="149"/>
      <c r="M58" s="149">
        <f>SUM(M59:M74)</f>
        <v>0</v>
      </c>
      <c r="N58" s="149"/>
      <c r="O58" s="149">
        <f>SUM(O59:O74)</f>
        <v>0.37</v>
      </c>
      <c r="P58" s="149"/>
      <c r="Q58" s="149">
        <f>SUM(Q59:Q74)</f>
        <v>1.34</v>
      </c>
      <c r="R58" s="149"/>
      <c r="S58" s="149"/>
      <c r="T58" s="149"/>
      <c r="U58" s="149"/>
      <c r="V58" s="149">
        <f>SUM(V59:V74)</f>
        <v>10.09</v>
      </c>
      <c r="W58" s="149"/>
      <c r="X58" s="149"/>
      <c r="AG58" t="s">
        <v>106</v>
      </c>
    </row>
    <row r="59" spans="1:60" outlineLevel="1" x14ac:dyDescent="0.2">
      <c r="A59" s="162">
        <v>24</v>
      </c>
      <c r="B59" s="163" t="s">
        <v>200</v>
      </c>
      <c r="C59" s="164" t="s">
        <v>201</v>
      </c>
      <c r="D59" s="165" t="s">
        <v>196</v>
      </c>
      <c r="E59" s="166">
        <v>4</v>
      </c>
      <c r="F59" s="167"/>
      <c r="G59" s="168">
        <f>ROUND(E59*F59,2)</f>
        <v>0</v>
      </c>
      <c r="H59" s="148"/>
      <c r="I59" s="147">
        <f>ROUND(E59*H59,2)</f>
        <v>0</v>
      </c>
      <c r="J59" s="148"/>
      <c r="K59" s="147">
        <f>ROUND(E59*J59,2)</f>
        <v>0</v>
      </c>
      <c r="L59" s="147">
        <v>21</v>
      </c>
      <c r="M59" s="147">
        <f>G59*(1+L59/100)</f>
        <v>0</v>
      </c>
      <c r="N59" s="147">
        <v>0</v>
      </c>
      <c r="O59" s="147">
        <f>ROUND(E59*N59,2)</f>
        <v>0</v>
      </c>
      <c r="P59" s="147">
        <v>0</v>
      </c>
      <c r="Q59" s="147">
        <f>ROUND(E59*P59,2)</f>
        <v>0</v>
      </c>
      <c r="R59" s="147"/>
      <c r="S59" s="147" t="s">
        <v>126</v>
      </c>
      <c r="T59" s="147" t="s">
        <v>126</v>
      </c>
      <c r="U59" s="147">
        <v>0.75</v>
      </c>
      <c r="V59" s="147">
        <f>ROUND(E59*U59,2)</f>
        <v>3</v>
      </c>
      <c r="W59" s="147"/>
      <c r="X59" s="147" t="s">
        <v>112</v>
      </c>
      <c r="Y59" s="145"/>
      <c r="Z59" s="145"/>
      <c r="AA59" s="145"/>
      <c r="AB59" s="145"/>
      <c r="AC59" s="145"/>
      <c r="AD59" s="145"/>
      <c r="AE59" s="145"/>
      <c r="AF59" s="145"/>
      <c r="AG59" s="145" t="s">
        <v>113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62"/>
      <c r="B60" s="163"/>
      <c r="C60" s="169" t="s">
        <v>202</v>
      </c>
      <c r="D60" s="170"/>
      <c r="E60" s="171">
        <v>4</v>
      </c>
      <c r="F60" s="172"/>
      <c r="G60" s="168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5"/>
      <c r="Z60" s="145"/>
      <c r="AA60" s="145"/>
      <c r="AB60" s="145"/>
      <c r="AC60" s="145"/>
      <c r="AD60" s="145"/>
      <c r="AE60" s="145"/>
      <c r="AF60" s="145"/>
      <c r="AG60" s="145" t="s">
        <v>128</v>
      </c>
      <c r="AH60" s="145">
        <v>5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62">
        <v>25</v>
      </c>
      <c r="B61" s="163" t="s">
        <v>203</v>
      </c>
      <c r="C61" s="164" t="s">
        <v>204</v>
      </c>
      <c r="D61" s="165" t="s">
        <v>196</v>
      </c>
      <c r="E61" s="166">
        <v>4</v>
      </c>
      <c r="F61" s="167"/>
      <c r="G61" s="168">
        <f>ROUND(E61*F61,2)</f>
        <v>0</v>
      </c>
      <c r="H61" s="148"/>
      <c r="I61" s="147">
        <f>ROUND(E61*H61,2)</f>
        <v>0</v>
      </c>
      <c r="J61" s="148"/>
      <c r="K61" s="147">
        <f>ROUND(E61*J61,2)</f>
        <v>0</v>
      </c>
      <c r="L61" s="147">
        <v>21</v>
      </c>
      <c r="M61" s="147">
        <f>G61*(1+L61/100)</f>
        <v>0</v>
      </c>
      <c r="N61" s="147">
        <v>0</v>
      </c>
      <c r="O61" s="147">
        <f>ROUND(E61*N61,2)</f>
        <v>0</v>
      </c>
      <c r="P61" s="147">
        <v>0</v>
      </c>
      <c r="Q61" s="147">
        <f>ROUND(E61*P61,2)</f>
        <v>0</v>
      </c>
      <c r="R61" s="147"/>
      <c r="S61" s="147" t="s">
        <v>126</v>
      </c>
      <c r="T61" s="147" t="s">
        <v>126</v>
      </c>
      <c r="U61" s="147">
        <v>0.35</v>
      </c>
      <c r="V61" s="147">
        <f>ROUND(E61*U61,2)</f>
        <v>1.4</v>
      </c>
      <c r="W61" s="147"/>
      <c r="X61" s="147" t="s">
        <v>112</v>
      </c>
      <c r="Y61" s="145"/>
      <c r="Z61" s="145"/>
      <c r="AA61" s="145"/>
      <c r="AB61" s="145"/>
      <c r="AC61" s="145"/>
      <c r="AD61" s="145"/>
      <c r="AE61" s="145"/>
      <c r="AF61" s="145"/>
      <c r="AG61" s="145" t="s">
        <v>113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62"/>
      <c r="B62" s="163"/>
      <c r="C62" s="169" t="s">
        <v>202</v>
      </c>
      <c r="D62" s="170"/>
      <c r="E62" s="171">
        <v>4</v>
      </c>
      <c r="F62" s="172"/>
      <c r="G62" s="168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5"/>
      <c r="Z62" s="145"/>
      <c r="AA62" s="145"/>
      <c r="AB62" s="145"/>
      <c r="AC62" s="145"/>
      <c r="AD62" s="145"/>
      <c r="AE62" s="145"/>
      <c r="AF62" s="145"/>
      <c r="AG62" s="145" t="s">
        <v>128</v>
      </c>
      <c r="AH62" s="145">
        <v>5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22.5" outlineLevel="1" x14ac:dyDescent="0.2">
      <c r="A63" s="162">
        <v>26</v>
      </c>
      <c r="B63" s="163" t="s">
        <v>205</v>
      </c>
      <c r="C63" s="164" t="s">
        <v>206</v>
      </c>
      <c r="D63" s="165" t="s">
        <v>196</v>
      </c>
      <c r="E63" s="166">
        <v>4</v>
      </c>
      <c r="F63" s="167"/>
      <c r="G63" s="168">
        <f>ROUND(E63*F63,2)</f>
        <v>0</v>
      </c>
      <c r="H63" s="148"/>
      <c r="I63" s="147">
        <f>ROUND(E63*H63,2)</f>
        <v>0</v>
      </c>
      <c r="J63" s="148"/>
      <c r="K63" s="147">
        <f>ROUND(E63*J63,2)</f>
        <v>0</v>
      </c>
      <c r="L63" s="147">
        <v>21</v>
      </c>
      <c r="M63" s="147">
        <f>G63*(1+L63/100)</f>
        <v>0</v>
      </c>
      <c r="N63" s="147">
        <v>0</v>
      </c>
      <c r="O63" s="147">
        <f>ROUND(E63*N63,2)</f>
        <v>0</v>
      </c>
      <c r="P63" s="147">
        <v>0.33500000000000002</v>
      </c>
      <c r="Q63" s="147">
        <f>ROUND(E63*P63,2)</f>
        <v>1.34</v>
      </c>
      <c r="R63" s="147"/>
      <c r="S63" s="147" t="s">
        <v>110</v>
      </c>
      <c r="T63" s="147" t="s">
        <v>126</v>
      </c>
      <c r="U63" s="147">
        <v>0.95699999999999996</v>
      </c>
      <c r="V63" s="147">
        <f>ROUND(E63*U63,2)</f>
        <v>3.83</v>
      </c>
      <c r="W63" s="147"/>
      <c r="X63" s="147" t="s">
        <v>112</v>
      </c>
      <c r="Y63" s="145"/>
      <c r="Z63" s="145"/>
      <c r="AA63" s="145"/>
      <c r="AB63" s="145"/>
      <c r="AC63" s="145"/>
      <c r="AD63" s="145"/>
      <c r="AE63" s="145"/>
      <c r="AF63" s="145"/>
      <c r="AG63" s="145" t="s">
        <v>113</v>
      </c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62"/>
      <c r="B64" s="163"/>
      <c r="C64" s="169" t="s">
        <v>207</v>
      </c>
      <c r="D64" s="170"/>
      <c r="E64" s="171">
        <v>2</v>
      </c>
      <c r="F64" s="172"/>
      <c r="G64" s="168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5"/>
      <c r="Z64" s="145"/>
      <c r="AA64" s="145"/>
      <c r="AB64" s="145"/>
      <c r="AC64" s="145"/>
      <c r="AD64" s="145"/>
      <c r="AE64" s="145"/>
      <c r="AF64" s="145"/>
      <c r="AG64" s="145" t="s">
        <v>128</v>
      </c>
      <c r="AH64" s="145">
        <v>5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62"/>
      <c r="B65" s="163"/>
      <c r="C65" s="169" t="s">
        <v>208</v>
      </c>
      <c r="D65" s="170"/>
      <c r="E65" s="171">
        <v>2</v>
      </c>
      <c r="F65" s="172"/>
      <c r="G65" s="168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5"/>
      <c r="Z65" s="145"/>
      <c r="AA65" s="145"/>
      <c r="AB65" s="145"/>
      <c r="AC65" s="145"/>
      <c r="AD65" s="145"/>
      <c r="AE65" s="145"/>
      <c r="AF65" s="145"/>
      <c r="AG65" s="145" t="s">
        <v>128</v>
      </c>
      <c r="AH65" s="145">
        <v>5</v>
      </c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62">
        <v>27</v>
      </c>
      <c r="B66" s="163" t="s">
        <v>209</v>
      </c>
      <c r="C66" s="164" t="s">
        <v>210</v>
      </c>
      <c r="D66" s="165" t="s">
        <v>196</v>
      </c>
      <c r="E66" s="166">
        <v>2</v>
      </c>
      <c r="F66" s="167"/>
      <c r="G66" s="168">
        <f>ROUND(E66*F66,2)</f>
        <v>0</v>
      </c>
      <c r="H66" s="148"/>
      <c r="I66" s="147">
        <f>ROUND(E66*H66,2)</f>
        <v>0</v>
      </c>
      <c r="J66" s="148"/>
      <c r="K66" s="147">
        <f>ROUND(E66*J66,2)</f>
        <v>0</v>
      </c>
      <c r="L66" s="147">
        <v>21</v>
      </c>
      <c r="M66" s="147">
        <f>G66*(1+L66/100)</f>
        <v>0</v>
      </c>
      <c r="N66" s="147">
        <v>4.3999999999999997E-2</v>
      </c>
      <c r="O66" s="147">
        <f>ROUND(E66*N66,2)</f>
        <v>0.09</v>
      </c>
      <c r="P66" s="147">
        <v>0</v>
      </c>
      <c r="Q66" s="147">
        <f>ROUND(E66*P66,2)</f>
        <v>0</v>
      </c>
      <c r="R66" s="147" t="s">
        <v>163</v>
      </c>
      <c r="S66" s="147" t="s">
        <v>126</v>
      </c>
      <c r="T66" s="147" t="s">
        <v>126</v>
      </c>
      <c r="U66" s="147">
        <v>0</v>
      </c>
      <c r="V66" s="147">
        <f>ROUND(E66*U66,2)</f>
        <v>0</v>
      </c>
      <c r="W66" s="147"/>
      <c r="X66" s="147" t="s">
        <v>164</v>
      </c>
      <c r="Y66" s="145"/>
      <c r="Z66" s="145"/>
      <c r="AA66" s="145"/>
      <c r="AB66" s="145"/>
      <c r="AC66" s="145"/>
      <c r="AD66" s="145"/>
      <c r="AE66" s="145"/>
      <c r="AF66" s="145"/>
      <c r="AG66" s="145" t="s">
        <v>165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62"/>
      <c r="B67" s="163"/>
      <c r="C67" s="169" t="s">
        <v>497</v>
      </c>
      <c r="D67" s="170"/>
      <c r="E67" s="171">
        <v>2</v>
      </c>
      <c r="F67" s="172"/>
      <c r="G67" s="168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5"/>
      <c r="Z67" s="145"/>
      <c r="AA67" s="145"/>
      <c r="AB67" s="145"/>
      <c r="AC67" s="145"/>
      <c r="AD67" s="145"/>
      <c r="AE67" s="145"/>
      <c r="AF67" s="145"/>
      <c r="AG67" s="145" t="s">
        <v>128</v>
      </c>
      <c r="AH67" s="145">
        <v>0</v>
      </c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62">
        <v>28</v>
      </c>
      <c r="B68" s="163" t="s">
        <v>211</v>
      </c>
      <c r="C68" s="164" t="s">
        <v>212</v>
      </c>
      <c r="D68" s="165" t="s">
        <v>196</v>
      </c>
      <c r="E68" s="166">
        <v>2</v>
      </c>
      <c r="F68" s="167"/>
      <c r="G68" s="168">
        <f>ROUND(E68*F68,2)</f>
        <v>0</v>
      </c>
      <c r="H68" s="148"/>
      <c r="I68" s="147">
        <f>ROUND(E68*H68,2)</f>
        <v>0</v>
      </c>
      <c r="J68" s="148"/>
      <c r="K68" s="147">
        <f>ROUND(E68*J68,2)</f>
        <v>0</v>
      </c>
      <c r="L68" s="147">
        <v>21</v>
      </c>
      <c r="M68" s="147">
        <f>G68*(1+L68/100)</f>
        <v>0</v>
      </c>
      <c r="N68" s="147">
        <v>0.108</v>
      </c>
      <c r="O68" s="147">
        <f>ROUND(E68*N68,2)</f>
        <v>0.22</v>
      </c>
      <c r="P68" s="147">
        <v>0</v>
      </c>
      <c r="Q68" s="147">
        <f>ROUND(E68*P68,2)</f>
        <v>0</v>
      </c>
      <c r="R68" s="147" t="s">
        <v>163</v>
      </c>
      <c r="S68" s="147" t="s">
        <v>126</v>
      </c>
      <c r="T68" s="147" t="s">
        <v>126</v>
      </c>
      <c r="U68" s="147">
        <v>0</v>
      </c>
      <c r="V68" s="147">
        <f>ROUND(E68*U68,2)</f>
        <v>0</v>
      </c>
      <c r="W68" s="147"/>
      <c r="X68" s="147" t="s">
        <v>164</v>
      </c>
      <c r="Y68" s="145"/>
      <c r="Z68" s="145"/>
      <c r="AA68" s="145"/>
      <c r="AB68" s="145"/>
      <c r="AC68" s="145"/>
      <c r="AD68" s="145"/>
      <c r="AE68" s="145"/>
      <c r="AF68" s="145"/>
      <c r="AG68" s="145" t="s">
        <v>165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62"/>
      <c r="B69" s="163"/>
      <c r="C69" s="169" t="s">
        <v>498</v>
      </c>
      <c r="D69" s="170"/>
      <c r="E69" s="171">
        <v>2</v>
      </c>
      <c r="F69" s="172"/>
      <c r="G69" s="168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5"/>
      <c r="Z69" s="145"/>
      <c r="AA69" s="145"/>
      <c r="AB69" s="145"/>
      <c r="AC69" s="145"/>
      <c r="AD69" s="145"/>
      <c r="AE69" s="145"/>
      <c r="AF69" s="145"/>
      <c r="AG69" s="145" t="s">
        <v>128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62">
        <v>29</v>
      </c>
      <c r="B70" s="163" t="s">
        <v>213</v>
      </c>
      <c r="C70" s="164" t="s">
        <v>214</v>
      </c>
      <c r="D70" s="165" t="s">
        <v>196</v>
      </c>
      <c r="E70" s="166">
        <v>2</v>
      </c>
      <c r="F70" s="167"/>
      <c r="G70" s="168">
        <f>ROUND(E70*F70,2)</f>
        <v>0</v>
      </c>
      <c r="H70" s="148"/>
      <c r="I70" s="147">
        <f>ROUND(E70*H70,2)</f>
        <v>0</v>
      </c>
      <c r="J70" s="148"/>
      <c r="K70" s="147">
        <f>ROUND(E70*J70,2)</f>
        <v>0</v>
      </c>
      <c r="L70" s="147">
        <v>21</v>
      </c>
      <c r="M70" s="147">
        <f>G70*(1+L70/100)</f>
        <v>0</v>
      </c>
      <c r="N70" s="147">
        <v>1.4500000000000001E-2</v>
      </c>
      <c r="O70" s="147">
        <f>ROUND(E70*N70,2)</f>
        <v>0.03</v>
      </c>
      <c r="P70" s="147">
        <v>0</v>
      </c>
      <c r="Q70" s="147">
        <f>ROUND(E70*P70,2)</f>
        <v>0</v>
      </c>
      <c r="R70" s="147" t="s">
        <v>163</v>
      </c>
      <c r="S70" s="147" t="s">
        <v>126</v>
      </c>
      <c r="T70" s="147" t="s">
        <v>126</v>
      </c>
      <c r="U70" s="147">
        <v>0</v>
      </c>
      <c r="V70" s="147">
        <f>ROUND(E70*U70,2)</f>
        <v>0</v>
      </c>
      <c r="W70" s="147"/>
      <c r="X70" s="147" t="s">
        <v>164</v>
      </c>
      <c r="Y70" s="145"/>
      <c r="Z70" s="145"/>
      <c r="AA70" s="145"/>
      <c r="AB70" s="145"/>
      <c r="AC70" s="145"/>
      <c r="AD70" s="145"/>
      <c r="AE70" s="145"/>
      <c r="AF70" s="145"/>
      <c r="AG70" s="145" t="s">
        <v>165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62"/>
      <c r="B71" s="163"/>
      <c r="C71" s="169" t="s">
        <v>207</v>
      </c>
      <c r="D71" s="170"/>
      <c r="E71" s="171">
        <v>2</v>
      </c>
      <c r="F71" s="172"/>
      <c r="G71" s="168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5"/>
      <c r="Z71" s="145"/>
      <c r="AA71" s="145"/>
      <c r="AB71" s="145"/>
      <c r="AC71" s="145"/>
      <c r="AD71" s="145"/>
      <c r="AE71" s="145"/>
      <c r="AF71" s="145"/>
      <c r="AG71" s="145" t="s">
        <v>128</v>
      </c>
      <c r="AH71" s="145">
        <v>5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62">
        <v>30</v>
      </c>
      <c r="B72" s="163" t="s">
        <v>215</v>
      </c>
      <c r="C72" s="164" t="s">
        <v>216</v>
      </c>
      <c r="D72" s="165" t="s">
        <v>196</v>
      </c>
      <c r="E72" s="166">
        <v>2</v>
      </c>
      <c r="F72" s="167"/>
      <c r="G72" s="168">
        <f>ROUND(E72*F72,2)</f>
        <v>0</v>
      </c>
      <c r="H72" s="148"/>
      <c r="I72" s="147">
        <f>ROUND(E72*H72,2)</f>
        <v>0</v>
      </c>
      <c r="J72" s="148"/>
      <c r="K72" s="147">
        <f>ROUND(E72*J72,2)</f>
        <v>0</v>
      </c>
      <c r="L72" s="147">
        <v>21</v>
      </c>
      <c r="M72" s="147">
        <f>G72*(1+L72/100)</f>
        <v>0</v>
      </c>
      <c r="N72" s="147">
        <v>1.7399999999999999E-2</v>
      </c>
      <c r="O72" s="147">
        <f>ROUND(E72*N72,2)</f>
        <v>0.03</v>
      </c>
      <c r="P72" s="147">
        <v>0</v>
      </c>
      <c r="Q72" s="147">
        <f>ROUND(E72*P72,2)</f>
        <v>0</v>
      </c>
      <c r="R72" s="147" t="s">
        <v>163</v>
      </c>
      <c r="S72" s="147" t="s">
        <v>126</v>
      </c>
      <c r="T72" s="147" t="s">
        <v>126</v>
      </c>
      <c r="U72" s="147">
        <v>0</v>
      </c>
      <c r="V72" s="147">
        <f>ROUND(E72*U72,2)</f>
        <v>0</v>
      </c>
      <c r="W72" s="147"/>
      <c r="X72" s="147" t="s">
        <v>164</v>
      </c>
      <c r="Y72" s="145"/>
      <c r="Z72" s="145"/>
      <c r="AA72" s="145"/>
      <c r="AB72" s="145"/>
      <c r="AC72" s="145"/>
      <c r="AD72" s="145"/>
      <c r="AE72" s="145"/>
      <c r="AF72" s="145"/>
      <c r="AG72" s="145" t="s">
        <v>165</v>
      </c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62"/>
      <c r="B73" s="163"/>
      <c r="C73" s="169" t="s">
        <v>208</v>
      </c>
      <c r="D73" s="170"/>
      <c r="E73" s="171">
        <v>2</v>
      </c>
      <c r="F73" s="172"/>
      <c r="G73" s="168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5"/>
      <c r="Z73" s="145"/>
      <c r="AA73" s="145"/>
      <c r="AB73" s="145"/>
      <c r="AC73" s="145"/>
      <c r="AD73" s="145"/>
      <c r="AE73" s="145"/>
      <c r="AF73" s="145"/>
      <c r="AG73" s="145" t="s">
        <v>128</v>
      </c>
      <c r="AH73" s="145">
        <v>5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62">
        <v>31</v>
      </c>
      <c r="B74" s="163" t="s">
        <v>217</v>
      </c>
      <c r="C74" s="164" t="s">
        <v>218</v>
      </c>
      <c r="D74" s="165" t="s">
        <v>172</v>
      </c>
      <c r="E74" s="166">
        <v>0.36780000000000002</v>
      </c>
      <c r="F74" s="167"/>
      <c r="G74" s="168">
        <f>ROUND(E74*F74,2)</f>
        <v>0</v>
      </c>
      <c r="H74" s="148"/>
      <c r="I74" s="147">
        <f>ROUND(E74*H74,2)</f>
        <v>0</v>
      </c>
      <c r="J74" s="148"/>
      <c r="K74" s="147">
        <f>ROUND(E74*J74,2)</f>
        <v>0</v>
      </c>
      <c r="L74" s="147">
        <v>21</v>
      </c>
      <c r="M74" s="147">
        <f>G74*(1+L74/100)</f>
        <v>0</v>
      </c>
      <c r="N74" s="147">
        <v>0</v>
      </c>
      <c r="O74" s="147">
        <f>ROUND(E74*N74,2)</f>
        <v>0</v>
      </c>
      <c r="P74" s="147">
        <v>0</v>
      </c>
      <c r="Q74" s="147">
        <f>ROUND(E74*P74,2)</f>
        <v>0</v>
      </c>
      <c r="R74" s="147"/>
      <c r="S74" s="147" t="s">
        <v>126</v>
      </c>
      <c r="T74" s="147" t="s">
        <v>126</v>
      </c>
      <c r="U74" s="147">
        <v>5.0640000000000001</v>
      </c>
      <c r="V74" s="147">
        <f>ROUND(E74*U74,2)</f>
        <v>1.86</v>
      </c>
      <c r="W74" s="147"/>
      <c r="X74" s="147" t="s">
        <v>173</v>
      </c>
      <c r="Y74" s="145"/>
      <c r="Z74" s="145"/>
      <c r="AA74" s="145"/>
      <c r="AB74" s="145"/>
      <c r="AC74" s="145"/>
      <c r="AD74" s="145"/>
      <c r="AE74" s="145"/>
      <c r="AF74" s="145"/>
      <c r="AG74" s="145" t="s">
        <v>174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55" t="s">
        <v>105</v>
      </c>
      <c r="B75" s="156" t="s">
        <v>63</v>
      </c>
      <c r="C75" s="157" t="s">
        <v>64</v>
      </c>
      <c r="D75" s="158"/>
      <c r="E75" s="159"/>
      <c r="F75" s="160"/>
      <c r="G75" s="161">
        <f>SUMIF(AG76:AG109,"&lt;&gt;NOR",G76:G109)</f>
        <v>0</v>
      </c>
      <c r="H75" s="149"/>
      <c r="I75" s="149">
        <f>SUM(I76:I109)</f>
        <v>0</v>
      </c>
      <c r="J75" s="149"/>
      <c r="K75" s="149">
        <f>SUM(K76:K109)</f>
        <v>0</v>
      </c>
      <c r="L75" s="149"/>
      <c r="M75" s="149">
        <f>SUM(M76:M109)</f>
        <v>0</v>
      </c>
      <c r="N75" s="149"/>
      <c r="O75" s="149">
        <f>SUM(O76:O109)</f>
        <v>0.43000000000000005</v>
      </c>
      <c r="P75" s="149"/>
      <c r="Q75" s="149">
        <f>SUM(Q76:Q109)</f>
        <v>0.18</v>
      </c>
      <c r="R75" s="149"/>
      <c r="S75" s="149"/>
      <c r="T75" s="149"/>
      <c r="U75" s="149"/>
      <c r="V75" s="149">
        <f>SUM(V76:V109)</f>
        <v>82.890000000000015</v>
      </c>
      <c r="W75" s="149"/>
      <c r="X75" s="149"/>
      <c r="AG75" t="s">
        <v>106</v>
      </c>
    </row>
    <row r="76" spans="1:60" ht="22.5" outlineLevel="1" x14ac:dyDescent="0.2">
      <c r="A76" s="162">
        <v>32</v>
      </c>
      <c r="B76" s="163" t="s">
        <v>219</v>
      </c>
      <c r="C76" s="164" t="s">
        <v>220</v>
      </c>
      <c r="D76" s="165" t="s">
        <v>125</v>
      </c>
      <c r="E76" s="166">
        <v>10.199999999999999</v>
      </c>
      <c r="F76" s="167"/>
      <c r="G76" s="168">
        <f>ROUND(E76*F76,2)</f>
        <v>0</v>
      </c>
      <c r="H76" s="148"/>
      <c r="I76" s="147">
        <f>ROUND(E76*H76,2)</f>
        <v>0</v>
      </c>
      <c r="J76" s="148"/>
      <c r="K76" s="147">
        <f>ROUND(E76*J76,2)</f>
        <v>0</v>
      </c>
      <c r="L76" s="147">
        <v>21</v>
      </c>
      <c r="M76" s="147">
        <f>G76*(1+L76/100)</f>
        <v>0</v>
      </c>
      <c r="N76" s="147">
        <v>9.8600000000000007E-3</v>
      </c>
      <c r="O76" s="147">
        <f>ROUND(E76*N76,2)</f>
        <v>0.1</v>
      </c>
      <c r="P76" s="147">
        <v>0</v>
      </c>
      <c r="Q76" s="147">
        <f>ROUND(E76*P76,2)</f>
        <v>0</v>
      </c>
      <c r="R76" s="147"/>
      <c r="S76" s="147" t="s">
        <v>126</v>
      </c>
      <c r="T76" s="147" t="s">
        <v>126</v>
      </c>
      <c r="U76" s="147">
        <v>0.20791999999999999</v>
      </c>
      <c r="V76" s="147">
        <f>ROUND(E76*U76,2)</f>
        <v>2.12</v>
      </c>
      <c r="W76" s="147"/>
      <c r="X76" s="147" t="s">
        <v>112</v>
      </c>
      <c r="Y76" s="145"/>
      <c r="Z76" s="145"/>
      <c r="AA76" s="145"/>
      <c r="AB76" s="145"/>
      <c r="AC76" s="145"/>
      <c r="AD76" s="145"/>
      <c r="AE76" s="145"/>
      <c r="AF76" s="145"/>
      <c r="AG76" s="145" t="s">
        <v>113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62"/>
      <c r="B77" s="163"/>
      <c r="C77" s="169" t="s">
        <v>221</v>
      </c>
      <c r="D77" s="170"/>
      <c r="E77" s="171">
        <v>10.199999999999999</v>
      </c>
      <c r="F77" s="172"/>
      <c r="G77" s="168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5"/>
      <c r="Z77" s="145"/>
      <c r="AA77" s="145"/>
      <c r="AB77" s="145"/>
      <c r="AC77" s="145"/>
      <c r="AD77" s="145"/>
      <c r="AE77" s="145"/>
      <c r="AF77" s="145"/>
      <c r="AG77" s="145" t="s">
        <v>128</v>
      </c>
      <c r="AH77" s="145">
        <v>5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62">
        <v>33</v>
      </c>
      <c r="B78" s="163" t="s">
        <v>222</v>
      </c>
      <c r="C78" s="164" t="s">
        <v>223</v>
      </c>
      <c r="D78" s="165" t="s">
        <v>196</v>
      </c>
      <c r="E78" s="166">
        <v>2</v>
      </c>
      <c r="F78" s="167"/>
      <c r="G78" s="168">
        <f>ROUND(E78*F78,2)</f>
        <v>0</v>
      </c>
      <c r="H78" s="148"/>
      <c r="I78" s="147">
        <f>ROUND(E78*H78,2)</f>
        <v>0</v>
      </c>
      <c r="J78" s="148"/>
      <c r="K78" s="147">
        <f>ROUND(E78*J78,2)</f>
        <v>0</v>
      </c>
      <c r="L78" s="147">
        <v>21</v>
      </c>
      <c r="M78" s="147">
        <f>G78*(1+L78/100)</f>
        <v>0</v>
      </c>
      <c r="N78" s="147">
        <v>4.6999999999999999E-4</v>
      </c>
      <c r="O78" s="147">
        <f>ROUND(E78*N78,2)</f>
        <v>0</v>
      </c>
      <c r="P78" s="147">
        <v>0</v>
      </c>
      <c r="Q78" s="147">
        <f>ROUND(E78*P78,2)</f>
        <v>0</v>
      </c>
      <c r="R78" s="147"/>
      <c r="S78" s="147" t="s">
        <v>126</v>
      </c>
      <c r="T78" s="147" t="s">
        <v>126</v>
      </c>
      <c r="U78" s="147">
        <v>0.23799999999999999</v>
      </c>
      <c r="V78" s="147">
        <f>ROUND(E78*U78,2)</f>
        <v>0.48</v>
      </c>
      <c r="W78" s="147"/>
      <c r="X78" s="147" t="s">
        <v>112</v>
      </c>
      <c r="Y78" s="145"/>
      <c r="Z78" s="145"/>
      <c r="AA78" s="145"/>
      <c r="AB78" s="145"/>
      <c r="AC78" s="145"/>
      <c r="AD78" s="145"/>
      <c r="AE78" s="145"/>
      <c r="AF78" s="145"/>
      <c r="AG78" s="145" t="s">
        <v>113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62"/>
      <c r="B79" s="163"/>
      <c r="C79" s="169" t="s">
        <v>224</v>
      </c>
      <c r="D79" s="170"/>
      <c r="E79" s="171">
        <v>2</v>
      </c>
      <c r="F79" s="172"/>
      <c r="G79" s="168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5"/>
      <c r="Z79" s="145"/>
      <c r="AA79" s="145"/>
      <c r="AB79" s="145"/>
      <c r="AC79" s="145"/>
      <c r="AD79" s="145"/>
      <c r="AE79" s="145"/>
      <c r="AF79" s="145"/>
      <c r="AG79" s="145" t="s">
        <v>128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62">
        <v>34</v>
      </c>
      <c r="B80" s="163" t="s">
        <v>225</v>
      </c>
      <c r="C80" s="164" t="s">
        <v>226</v>
      </c>
      <c r="D80" s="165" t="s">
        <v>227</v>
      </c>
      <c r="E80" s="166">
        <v>22.1</v>
      </c>
      <c r="F80" s="167"/>
      <c r="G80" s="168">
        <f>ROUND(E80*F80,2)</f>
        <v>0</v>
      </c>
      <c r="H80" s="148"/>
      <c r="I80" s="147">
        <f>ROUND(E80*H80,2)</f>
        <v>0</v>
      </c>
      <c r="J80" s="148"/>
      <c r="K80" s="147">
        <f>ROUND(E80*J80,2)</f>
        <v>0</v>
      </c>
      <c r="L80" s="147">
        <v>21</v>
      </c>
      <c r="M80" s="147">
        <f>G80*(1+L80/100)</f>
        <v>0</v>
      </c>
      <c r="N80" s="147">
        <v>3.96E-3</v>
      </c>
      <c r="O80" s="147">
        <f>ROUND(E80*N80,2)</f>
        <v>0.09</v>
      </c>
      <c r="P80" s="147">
        <v>0</v>
      </c>
      <c r="Q80" s="147">
        <f>ROUND(E80*P80,2)</f>
        <v>0</v>
      </c>
      <c r="R80" s="147"/>
      <c r="S80" s="147" t="s">
        <v>126</v>
      </c>
      <c r="T80" s="147" t="s">
        <v>126</v>
      </c>
      <c r="U80" s="147">
        <v>1.319</v>
      </c>
      <c r="V80" s="147">
        <f>ROUND(E80*U80,2)</f>
        <v>29.15</v>
      </c>
      <c r="W80" s="147"/>
      <c r="X80" s="147" t="s">
        <v>112</v>
      </c>
      <c r="Y80" s="145"/>
      <c r="Z80" s="145"/>
      <c r="AA80" s="145"/>
      <c r="AB80" s="145"/>
      <c r="AC80" s="145"/>
      <c r="AD80" s="145"/>
      <c r="AE80" s="145"/>
      <c r="AF80" s="145"/>
      <c r="AG80" s="145" t="s">
        <v>113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62"/>
      <c r="B81" s="163"/>
      <c r="C81" s="169" t="s">
        <v>228</v>
      </c>
      <c r="D81" s="170"/>
      <c r="E81" s="171">
        <v>22.1</v>
      </c>
      <c r="F81" s="172"/>
      <c r="G81" s="168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5"/>
      <c r="Z81" s="145"/>
      <c r="AA81" s="145"/>
      <c r="AB81" s="145"/>
      <c r="AC81" s="145"/>
      <c r="AD81" s="145"/>
      <c r="AE81" s="145"/>
      <c r="AF81" s="145"/>
      <c r="AG81" s="145" t="s">
        <v>128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ht="22.5" outlineLevel="1" x14ac:dyDescent="0.2">
      <c r="A82" s="162">
        <v>35</v>
      </c>
      <c r="B82" s="163" t="s">
        <v>229</v>
      </c>
      <c r="C82" s="164" t="s">
        <v>230</v>
      </c>
      <c r="D82" s="165" t="s">
        <v>227</v>
      </c>
      <c r="E82" s="166">
        <v>8.5</v>
      </c>
      <c r="F82" s="167"/>
      <c r="G82" s="168">
        <f>ROUND(E82*F82,2)</f>
        <v>0</v>
      </c>
      <c r="H82" s="148"/>
      <c r="I82" s="147">
        <f>ROUND(E82*H82,2)</f>
        <v>0</v>
      </c>
      <c r="J82" s="148"/>
      <c r="K82" s="147">
        <f>ROUND(E82*J82,2)</f>
        <v>0</v>
      </c>
      <c r="L82" s="147">
        <v>21</v>
      </c>
      <c r="M82" s="147">
        <f>G82*(1+L82/100)</f>
        <v>0</v>
      </c>
      <c r="N82" s="147">
        <v>9.2999999999999992E-3</v>
      </c>
      <c r="O82" s="147">
        <f>ROUND(E82*N82,2)</f>
        <v>0.08</v>
      </c>
      <c r="P82" s="147">
        <v>0</v>
      </c>
      <c r="Q82" s="147">
        <f>ROUND(E82*P82,2)</f>
        <v>0</v>
      </c>
      <c r="R82" s="147"/>
      <c r="S82" s="147" t="s">
        <v>126</v>
      </c>
      <c r="T82" s="147" t="s">
        <v>126</v>
      </c>
      <c r="U82" s="147">
        <v>1.3080000000000001</v>
      </c>
      <c r="V82" s="147">
        <f>ROUND(E82*U82,2)</f>
        <v>11.12</v>
      </c>
      <c r="W82" s="147"/>
      <c r="X82" s="147" t="s">
        <v>112</v>
      </c>
      <c r="Y82" s="145"/>
      <c r="Z82" s="145"/>
      <c r="AA82" s="145"/>
      <c r="AB82" s="145"/>
      <c r="AC82" s="145"/>
      <c r="AD82" s="145"/>
      <c r="AE82" s="145"/>
      <c r="AF82" s="145"/>
      <c r="AG82" s="145" t="s">
        <v>113</v>
      </c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62"/>
      <c r="B83" s="163"/>
      <c r="C83" s="169" t="s">
        <v>231</v>
      </c>
      <c r="D83" s="170"/>
      <c r="E83" s="171">
        <v>8.5</v>
      </c>
      <c r="F83" s="172"/>
      <c r="G83" s="168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5"/>
      <c r="Z83" s="145"/>
      <c r="AA83" s="145"/>
      <c r="AB83" s="145"/>
      <c r="AC83" s="145"/>
      <c r="AD83" s="145"/>
      <c r="AE83" s="145"/>
      <c r="AF83" s="145"/>
      <c r="AG83" s="145" t="s">
        <v>128</v>
      </c>
      <c r="AH83" s="145">
        <v>0</v>
      </c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62">
        <v>36</v>
      </c>
      <c r="B84" s="163" t="s">
        <v>232</v>
      </c>
      <c r="C84" s="164" t="s">
        <v>233</v>
      </c>
      <c r="D84" s="165" t="s">
        <v>227</v>
      </c>
      <c r="E84" s="166">
        <v>6</v>
      </c>
      <c r="F84" s="167"/>
      <c r="G84" s="168">
        <f>ROUND(E84*F84,2)</f>
        <v>0</v>
      </c>
      <c r="H84" s="148"/>
      <c r="I84" s="147">
        <f>ROUND(E84*H84,2)</f>
        <v>0</v>
      </c>
      <c r="J84" s="148"/>
      <c r="K84" s="147">
        <f>ROUND(E84*J84,2)</f>
        <v>0</v>
      </c>
      <c r="L84" s="147">
        <v>21</v>
      </c>
      <c r="M84" s="147">
        <f>G84*(1+L84/100)</f>
        <v>0</v>
      </c>
      <c r="N84" s="147">
        <v>2.0300000000000001E-3</v>
      </c>
      <c r="O84" s="147">
        <f>ROUND(E84*N84,2)</f>
        <v>0.01</v>
      </c>
      <c r="P84" s="147">
        <v>0</v>
      </c>
      <c r="Q84" s="147">
        <f>ROUND(E84*P84,2)</f>
        <v>0</v>
      </c>
      <c r="R84" s="147"/>
      <c r="S84" s="147" t="s">
        <v>126</v>
      </c>
      <c r="T84" s="147" t="s">
        <v>126</v>
      </c>
      <c r="U84" s="147">
        <v>0.36454999999999999</v>
      </c>
      <c r="V84" s="147">
        <f>ROUND(E84*U84,2)</f>
        <v>2.19</v>
      </c>
      <c r="W84" s="147"/>
      <c r="X84" s="147" t="s">
        <v>112</v>
      </c>
      <c r="Y84" s="145"/>
      <c r="Z84" s="145"/>
      <c r="AA84" s="145"/>
      <c r="AB84" s="145"/>
      <c r="AC84" s="145"/>
      <c r="AD84" s="145"/>
      <c r="AE84" s="145"/>
      <c r="AF84" s="145"/>
      <c r="AG84" s="145" t="s">
        <v>113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62"/>
      <c r="B85" s="163"/>
      <c r="C85" s="169" t="s">
        <v>234</v>
      </c>
      <c r="D85" s="170"/>
      <c r="E85" s="171">
        <v>6</v>
      </c>
      <c r="F85" s="172"/>
      <c r="G85" s="168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5"/>
      <c r="Z85" s="145"/>
      <c r="AA85" s="145"/>
      <c r="AB85" s="145"/>
      <c r="AC85" s="145"/>
      <c r="AD85" s="145"/>
      <c r="AE85" s="145"/>
      <c r="AF85" s="145"/>
      <c r="AG85" s="145" t="s">
        <v>128</v>
      </c>
      <c r="AH85" s="145">
        <v>0</v>
      </c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62">
        <v>37</v>
      </c>
      <c r="B86" s="163" t="s">
        <v>235</v>
      </c>
      <c r="C86" s="164" t="s">
        <v>236</v>
      </c>
      <c r="D86" s="165" t="s">
        <v>196</v>
      </c>
      <c r="E86" s="166">
        <v>12</v>
      </c>
      <c r="F86" s="167"/>
      <c r="G86" s="168">
        <f>ROUND(E86*F86,2)</f>
        <v>0</v>
      </c>
      <c r="H86" s="148"/>
      <c r="I86" s="147">
        <f>ROUND(E86*H86,2)</f>
        <v>0</v>
      </c>
      <c r="J86" s="148"/>
      <c r="K86" s="147">
        <f>ROUND(E86*J86,2)</f>
        <v>0</v>
      </c>
      <c r="L86" s="147">
        <v>21</v>
      </c>
      <c r="M86" s="147">
        <f>G86*(1+L86/100)</f>
        <v>0</v>
      </c>
      <c r="N86" s="147">
        <v>6.4000000000000005E-4</v>
      </c>
      <c r="O86" s="147">
        <f>ROUND(E86*N86,2)</f>
        <v>0.01</v>
      </c>
      <c r="P86" s="147">
        <v>0</v>
      </c>
      <c r="Q86" s="147">
        <f>ROUND(E86*P86,2)</f>
        <v>0</v>
      </c>
      <c r="R86" s="147"/>
      <c r="S86" s="147" t="s">
        <v>126</v>
      </c>
      <c r="T86" s="147" t="s">
        <v>126</v>
      </c>
      <c r="U86" s="147">
        <v>9.085E-2</v>
      </c>
      <c r="V86" s="147">
        <f>ROUND(E86*U86,2)</f>
        <v>1.0900000000000001</v>
      </c>
      <c r="W86" s="147"/>
      <c r="X86" s="147" t="s">
        <v>112</v>
      </c>
      <c r="Y86" s="145"/>
      <c r="Z86" s="145"/>
      <c r="AA86" s="145"/>
      <c r="AB86" s="145"/>
      <c r="AC86" s="145"/>
      <c r="AD86" s="145"/>
      <c r="AE86" s="145"/>
      <c r="AF86" s="145"/>
      <c r="AG86" s="145" t="s">
        <v>113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62"/>
      <c r="B87" s="163"/>
      <c r="C87" s="169" t="s">
        <v>237</v>
      </c>
      <c r="D87" s="170"/>
      <c r="E87" s="171">
        <v>12</v>
      </c>
      <c r="F87" s="172"/>
      <c r="G87" s="168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5"/>
      <c r="Z87" s="145"/>
      <c r="AA87" s="145"/>
      <c r="AB87" s="145"/>
      <c r="AC87" s="145"/>
      <c r="AD87" s="145"/>
      <c r="AE87" s="145"/>
      <c r="AF87" s="145"/>
      <c r="AG87" s="145" t="s">
        <v>128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62">
        <v>38</v>
      </c>
      <c r="B88" s="163" t="s">
        <v>238</v>
      </c>
      <c r="C88" s="164" t="s">
        <v>239</v>
      </c>
      <c r="D88" s="165" t="s">
        <v>227</v>
      </c>
      <c r="E88" s="166">
        <v>17</v>
      </c>
      <c r="F88" s="167"/>
      <c r="G88" s="168">
        <f>ROUND(E88*F88,2)</f>
        <v>0</v>
      </c>
      <c r="H88" s="148"/>
      <c r="I88" s="147">
        <f>ROUND(E88*H88,2)</f>
        <v>0</v>
      </c>
      <c r="J88" s="148"/>
      <c r="K88" s="147">
        <f>ROUND(E88*J88,2)</f>
        <v>0</v>
      </c>
      <c r="L88" s="147">
        <v>21</v>
      </c>
      <c r="M88" s="147">
        <f>G88*(1+L88/100)</f>
        <v>0</v>
      </c>
      <c r="N88" s="147">
        <v>2.4499999999999999E-3</v>
      </c>
      <c r="O88" s="147">
        <f>ROUND(E88*N88,2)</f>
        <v>0.04</v>
      </c>
      <c r="P88" s="147">
        <v>0</v>
      </c>
      <c r="Q88" s="147">
        <f>ROUND(E88*P88,2)</f>
        <v>0</v>
      </c>
      <c r="R88" s="147"/>
      <c r="S88" s="147" t="s">
        <v>126</v>
      </c>
      <c r="T88" s="147" t="s">
        <v>126</v>
      </c>
      <c r="U88" s="147">
        <v>0.55300000000000005</v>
      </c>
      <c r="V88" s="147">
        <f>ROUND(E88*U88,2)</f>
        <v>9.4</v>
      </c>
      <c r="W88" s="147"/>
      <c r="X88" s="147" t="s">
        <v>112</v>
      </c>
      <c r="Y88" s="145"/>
      <c r="Z88" s="145"/>
      <c r="AA88" s="145"/>
      <c r="AB88" s="145"/>
      <c r="AC88" s="145"/>
      <c r="AD88" s="145"/>
      <c r="AE88" s="145"/>
      <c r="AF88" s="145"/>
      <c r="AG88" s="145" t="s">
        <v>113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62"/>
      <c r="B89" s="163"/>
      <c r="C89" s="169" t="s">
        <v>240</v>
      </c>
      <c r="D89" s="170"/>
      <c r="E89" s="171">
        <v>17</v>
      </c>
      <c r="F89" s="172"/>
      <c r="G89" s="168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5"/>
      <c r="Z89" s="145"/>
      <c r="AA89" s="145"/>
      <c r="AB89" s="145"/>
      <c r="AC89" s="145"/>
      <c r="AD89" s="145"/>
      <c r="AE89" s="145"/>
      <c r="AF89" s="145"/>
      <c r="AG89" s="145" t="s">
        <v>128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62">
        <v>39</v>
      </c>
      <c r="B90" s="163" t="s">
        <v>241</v>
      </c>
      <c r="C90" s="164" t="s">
        <v>242</v>
      </c>
      <c r="D90" s="165" t="s">
        <v>227</v>
      </c>
      <c r="E90" s="166">
        <v>22.1</v>
      </c>
      <c r="F90" s="167"/>
      <c r="G90" s="168">
        <f>ROUND(E90*F90,2)</f>
        <v>0</v>
      </c>
      <c r="H90" s="148"/>
      <c r="I90" s="147">
        <f>ROUND(E90*H90,2)</f>
        <v>0</v>
      </c>
      <c r="J90" s="148"/>
      <c r="K90" s="147">
        <f>ROUND(E90*J90,2)</f>
        <v>0</v>
      </c>
      <c r="L90" s="147">
        <v>21</v>
      </c>
      <c r="M90" s="147">
        <f>G90*(1+L90/100)</f>
        <v>0</v>
      </c>
      <c r="N90" s="147">
        <v>1.2999999999999999E-4</v>
      </c>
      <c r="O90" s="147">
        <f>ROUND(E90*N90,2)</f>
        <v>0</v>
      </c>
      <c r="P90" s="147">
        <v>0</v>
      </c>
      <c r="Q90" s="147">
        <f>ROUND(E90*P90,2)</f>
        <v>0</v>
      </c>
      <c r="R90" s="147"/>
      <c r="S90" s="147" t="s">
        <v>126</v>
      </c>
      <c r="T90" s="147" t="s">
        <v>126</v>
      </c>
      <c r="U90" s="147">
        <v>0.22816</v>
      </c>
      <c r="V90" s="147">
        <f>ROUND(E90*U90,2)</f>
        <v>5.04</v>
      </c>
      <c r="W90" s="147"/>
      <c r="X90" s="147" t="s">
        <v>112</v>
      </c>
      <c r="Y90" s="145"/>
      <c r="Z90" s="145"/>
      <c r="AA90" s="145"/>
      <c r="AB90" s="145"/>
      <c r="AC90" s="145"/>
      <c r="AD90" s="145"/>
      <c r="AE90" s="145"/>
      <c r="AF90" s="145"/>
      <c r="AG90" s="145" t="s">
        <v>113</v>
      </c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62"/>
      <c r="B91" s="163"/>
      <c r="C91" s="169" t="s">
        <v>243</v>
      </c>
      <c r="D91" s="170"/>
      <c r="E91" s="171">
        <v>22.1</v>
      </c>
      <c r="F91" s="172"/>
      <c r="G91" s="168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5"/>
      <c r="Z91" s="145"/>
      <c r="AA91" s="145"/>
      <c r="AB91" s="145"/>
      <c r="AC91" s="145"/>
      <c r="AD91" s="145"/>
      <c r="AE91" s="145"/>
      <c r="AF91" s="145"/>
      <c r="AG91" s="145" t="s">
        <v>128</v>
      </c>
      <c r="AH91" s="145">
        <v>0</v>
      </c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62">
        <v>40</v>
      </c>
      <c r="B92" s="163" t="s">
        <v>244</v>
      </c>
      <c r="C92" s="164" t="s">
        <v>245</v>
      </c>
      <c r="D92" s="165" t="s">
        <v>196</v>
      </c>
      <c r="E92" s="166">
        <v>2</v>
      </c>
      <c r="F92" s="167"/>
      <c r="G92" s="168">
        <f>ROUND(E92*F92,2)</f>
        <v>0</v>
      </c>
      <c r="H92" s="148"/>
      <c r="I92" s="147">
        <f>ROUND(E92*H92,2)</f>
        <v>0</v>
      </c>
      <c r="J92" s="148"/>
      <c r="K92" s="147">
        <f>ROUND(E92*J92,2)</f>
        <v>0</v>
      </c>
      <c r="L92" s="147">
        <v>21</v>
      </c>
      <c r="M92" s="147">
        <f>G92*(1+L92/100)</f>
        <v>0</v>
      </c>
      <c r="N92" s="147">
        <v>1.81E-3</v>
      </c>
      <c r="O92" s="147">
        <f>ROUND(E92*N92,2)</f>
        <v>0</v>
      </c>
      <c r="P92" s="147">
        <v>0</v>
      </c>
      <c r="Q92" s="147">
        <f>ROUND(E92*P92,2)</f>
        <v>0</v>
      </c>
      <c r="R92" s="147"/>
      <c r="S92" s="147" t="s">
        <v>126</v>
      </c>
      <c r="T92" s="147" t="s">
        <v>126</v>
      </c>
      <c r="U92" s="147">
        <v>0.34044999999999997</v>
      </c>
      <c r="V92" s="147">
        <f>ROUND(E92*U92,2)</f>
        <v>0.68</v>
      </c>
      <c r="W92" s="147"/>
      <c r="X92" s="147" t="s">
        <v>112</v>
      </c>
      <c r="Y92" s="145"/>
      <c r="Z92" s="145"/>
      <c r="AA92" s="145"/>
      <c r="AB92" s="145"/>
      <c r="AC92" s="145"/>
      <c r="AD92" s="145"/>
      <c r="AE92" s="145"/>
      <c r="AF92" s="145"/>
      <c r="AG92" s="145" t="s">
        <v>113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62"/>
      <c r="B93" s="163"/>
      <c r="C93" s="169" t="s">
        <v>246</v>
      </c>
      <c r="D93" s="170"/>
      <c r="E93" s="171">
        <v>2</v>
      </c>
      <c r="F93" s="172"/>
      <c r="G93" s="168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5"/>
      <c r="Z93" s="145"/>
      <c r="AA93" s="145"/>
      <c r="AB93" s="145"/>
      <c r="AC93" s="145"/>
      <c r="AD93" s="145"/>
      <c r="AE93" s="145"/>
      <c r="AF93" s="145"/>
      <c r="AG93" s="145" t="s">
        <v>128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62">
        <v>41</v>
      </c>
      <c r="B94" s="163" t="s">
        <v>247</v>
      </c>
      <c r="C94" s="164" t="s">
        <v>248</v>
      </c>
      <c r="D94" s="165" t="s">
        <v>227</v>
      </c>
      <c r="E94" s="166">
        <v>8.5</v>
      </c>
      <c r="F94" s="167"/>
      <c r="G94" s="168">
        <f>ROUND(E94*F94,2)</f>
        <v>0</v>
      </c>
      <c r="H94" s="148"/>
      <c r="I94" s="147">
        <f>ROUND(E94*H94,2)</f>
        <v>0</v>
      </c>
      <c r="J94" s="148"/>
      <c r="K94" s="147">
        <f>ROUND(E94*J94,2)</f>
        <v>0</v>
      </c>
      <c r="L94" s="147">
        <v>21</v>
      </c>
      <c r="M94" s="147">
        <f>G94*(1+L94/100)</f>
        <v>0</v>
      </c>
      <c r="N94" s="147">
        <v>0</v>
      </c>
      <c r="O94" s="147">
        <f>ROUND(E94*N94,2)</f>
        <v>0</v>
      </c>
      <c r="P94" s="147">
        <v>6.1700000000000001E-3</v>
      </c>
      <c r="Q94" s="147">
        <f>ROUND(E94*P94,2)</f>
        <v>0.05</v>
      </c>
      <c r="R94" s="147"/>
      <c r="S94" s="147" t="s">
        <v>126</v>
      </c>
      <c r="T94" s="147" t="s">
        <v>126</v>
      </c>
      <c r="U94" s="147">
        <v>0.10349999999999999</v>
      </c>
      <c r="V94" s="147">
        <f>ROUND(E94*U94,2)</f>
        <v>0.88</v>
      </c>
      <c r="W94" s="147"/>
      <c r="X94" s="147" t="s">
        <v>112</v>
      </c>
      <c r="Y94" s="145"/>
      <c r="Z94" s="145"/>
      <c r="AA94" s="145"/>
      <c r="AB94" s="145"/>
      <c r="AC94" s="145"/>
      <c r="AD94" s="145"/>
      <c r="AE94" s="145"/>
      <c r="AF94" s="145"/>
      <c r="AG94" s="145" t="s">
        <v>113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62"/>
      <c r="B95" s="163"/>
      <c r="C95" s="169" t="s">
        <v>249</v>
      </c>
      <c r="D95" s="170"/>
      <c r="E95" s="171">
        <v>8.5</v>
      </c>
      <c r="F95" s="172"/>
      <c r="G95" s="168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5"/>
      <c r="Z95" s="145"/>
      <c r="AA95" s="145"/>
      <c r="AB95" s="145"/>
      <c r="AC95" s="145"/>
      <c r="AD95" s="145"/>
      <c r="AE95" s="145"/>
      <c r="AF95" s="145"/>
      <c r="AG95" s="145" t="s">
        <v>128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62">
        <v>42</v>
      </c>
      <c r="B96" s="163" t="s">
        <v>250</v>
      </c>
      <c r="C96" s="164" t="s">
        <v>251</v>
      </c>
      <c r="D96" s="165" t="s">
        <v>227</v>
      </c>
      <c r="E96" s="166">
        <v>22.1</v>
      </c>
      <c r="F96" s="167"/>
      <c r="G96" s="168">
        <f>ROUND(E96*F96,2)</f>
        <v>0</v>
      </c>
      <c r="H96" s="148"/>
      <c r="I96" s="147">
        <f>ROUND(E96*H96,2)</f>
        <v>0</v>
      </c>
      <c r="J96" s="148"/>
      <c r="K96" s="147">
        <f>ROUND(E96*J96,2)</f>
        <v>0</v>
      </c>
      <c r="L96" s="147">
        <v>21</v>
      </c>
      <c r="M96" s="147">
        <f>G96*(1+L96/100)</f>
        <v>0</v>
      </c>
      <c r="N96" s="147">
        <v>0</v>
      </c>
      <c r="O96" s="147">
        <f>ROUND(E96*N96,2)</f>
        <v>0</v>
      </c>
      <c r="P96" s="147">
        <v>3.3600000000000001E-3</v>
      </c>
      <c r="Q96" s="147">
        <f>ROUND(E96*P96,2)</f>
        <v>7.0000000000000007E-2</v>
      </c>
      <c r="R96" s="147"/>
      <c r="S96" s="147" t="s">
        <v>126</v>
      </c>
      <c r="T96" s="147" t="s">
        <v>126</v>
      </c>
      <c r="U96" s="147">
        <v>7.9350000000000004E-2</v>
      </c>
      <c r="V96" s="147">
        <f>ROUND(E96*U96,2)</f>
        <v>1.75</v>
      </c>
      <c r="W96" s="147"/>
      <c r="X96" s="147" t="s">
        <v>112</v>
      </c>
      <c r="Y96" s="145"/>
      <c r="Z96" s="145"/>
      <c r="AA96" s="145"/>
      <c r="AB96" s="145"/>
      <c r="AC96" s="145"/>
      <c r="AD96" s="145"/>
      <c r="AE96" s="145"/>
      <c r="AF96" s="145"/>
      <c r="AG96" s="145" t="s">
        <v>113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62"/>
      <c r="B97" s="163"/>
      <c r="C97" s="169" t="s">
        <v>228</v>
      </c>
      <c r="D97" s="170"/>
      <c r="E97" s="171">
        <v>22.1</v>
      </c>
      <c r="F97" s="172"/>
      <c r="G97" s="168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5"/>
      <c r="Z97" s="145"/>
      <c r="AA97" s="145"/>
      <c r="AB97" s="145"/>
      <c r="AC97" s="145"/>
      <c r="AD97" s="145"/>
      <c r="AE97" s="145"/>
      <c r="AF97" s="145"/>
      <c r="AG97" s="145" t="s">
        <v>128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ht="22.5" outlineLevel="1" x14ac:dyDescent="0.2">
      <c r="A98" s="162">
        <v>43</v>
      </c>
      <c r="B98" s="163" t="s">
        <v>252</v>
      </c>
      <c r="C98" s="164" t="s">
        <v>253</v>
      </c>
      <c r="D98" s="165" t="s">
        <v>227</v>
      </c>
      <c r="E98" s="166">
        <v>44.2</v>
      </c>
      <c r="F98" s="167"/>
      <c r="G98" s="168">
        <f>ROUND(E98*F98,2)</f>
        <v>0</v>
      </c>
      <c r="H98" s="148"/>
      <c r="I98" s="147">
        <f>ROUND(E98*H98,2)</f>
        <v>0</v>
      </c>
      <c r="J98" s="148"/>
      <c r="K98" s="147">
        <f>ROUND(E98*J98,2)</f>
        <v>0</v>
      </c>
      <c r="L98" s="147">
        <v>21</v>
      </c>
      <c r="M98" s="147">
        <f>G98*(1+L98/100)</f>
        <v>0</v>
      </c>
      <c r="N98" s="147">
        <v>0</v>
      </c>
      <c r="O98" s="147">
        <f>ROUND(E98*N98,2)</f>
        <v>0</v>
      </c>
      <c r="P98" s="147">
        <v>1.3500000000000001E-3</v>
      </c>
      <c r="Q98" s="147">
        <f>ROUND(E98*P98,2)</f>
        <v>0.06</v>
      </c>
      <c r="R98" s="147"/>
      <c r="S98" s="147" t="s">
        <v>126</v>
      </c>
      <c r="T98" s="147" t="s">
        <v>126</v>
      </c>
      <c r="U98" s="147">
        <v>9.1999999999999998E-2</v>
      </c>
      <c r="V98" s="147">
        <f>ROUND(E98*U98,2)</f>
        <v>4.07</v>
      </c>
      <c r="W98" s="147"/>
      <c r="X98" s="147" t="s">
        <v>112</v>
      </c>
      <c r="Y98" s="145"/>
      <c r="Z98" s="145"/>
      <c r="AA98" s="145"/>
      <c r="AB98" s="145"/>
      <c r="AC98" s="145"/>
      <c r="AD98" s="145"/>
      <c r="AE98" s="145"/>
      <c r="AF98" s="145"/>
      <c r="AG98" s="145" t="s">
        <v>113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62"/>
      <c r="B99" s="163"/>
      <c r="C99" s="169" t="s">
        <v>243</v>
      </c>
      <c r="D99" s="170"/>
      <c r="E99" s="171">
        <v>22.1</v>
      </c>
      <c r="F99" s="172"/>
      <c r="G99" s="168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5"/>
      <c r="Z99" s="145"/>
      <c r="AA99" s="145"/>
      <c r="AB99" s="145"/>
      <c r="AC99" s="145"/>
      <c r="AD99" s="145"/>
      <c r="AE99" s="145"/>
      <c r="AF99" s="145"/>
      <c r="AG99" s="145" t="s">
        <v>128</v>
      </c>
      <c r="AH99" s="145">
        <v>0</v>
      </c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62"/>
      <c r="B100" s="163"/>
      <c r="C100" s="169" t="s">
        <v>254</v>
      </c>
      <c r="D100" s="170"/>
      <c r="E100" s="171">
        <v>22.1</v>
      </c>
      <c r="F100" s="172"/>
      <c r="G100" s="168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5"/>
      <c r="Z100" s="145"/>
      <c r="AA100" s="145"/>
      <c r="AB100" s="145"/>
      <c r="AC100" s="145"/>
      <c r="AD100" s="145"/>
      <c r="AE100" s="145"/>
      <c r="AF100" s="145"/>
      <c r="AG100" s="145" t="s">
        <v>128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62">
        <v>44</v>
      </c>
      <c r="B101" s="163" t="s">
        <v>255</v>
      </c>
      <c r="C101" s="164" t="s">
        <v>256</v>
      </c>
      <c r="D101" s="165" t="s">
        <v>125</v>
      </c>
      <c r="E101" s="166">
        <v>10.199999999999999</v>
      </c>
      <c r="F101" s="167"/>
      <c r="G101" s="168">
        <f>ROUND(E101*F101,2)</f>
        <v>0</v>
      </c>
      <c r="H101" s="148"/>
      <c r="I101" s="147">
        <f>ROUND(E101*H101,2)</f>
        <v>0</v>
      </c>
      <c r="J101" s="148"/>
      <c r="K101" s="147">
        <f>ROUND(E101*J101,2)</f>
        <v>0</v>
      </c>
      <c r="L101" s="147">
        <v>21</v>
      </c>
      <c r="M101" s="147">
        <f>G101*(1+L101/100)</f>
        <v>0</v>
      </c>
      <c r="N101" s="147">
        <v>6.0999999999999997E-4</v>
      </c>
      <c r="O101" s="147">
        <f>ROUND(E101*N101,2)</f>
        <v>0.01</v>
      </c>
      <c r="P101" s="147">
        <v>0</v>
      </c>
      <c r="Q101" s="147">
        <f>ROUND(E101*P101,2)</f>
        <v>0</v>
      </c>
      <c r="R101" s="147"/>
      <c r="S101" s="147" t="s">
        <v>126</v>
      </c>
      <c r="T101" s="147" t="s">
        <v>126</v>
      </c>
      <c r="U101" s="147">
        <v>0.17</v>
      </c>
      <c r="V101" s="147">
        <f>ROUND(E101*U101,2)</f>
        <v>1.73</v>
      </c>
      <c r="W101" s="147"/>
      <c r="X101" s="147" t="s">
        <v>112</v>
      </c>
      <c r="Y101" s="145"/>
      <c r="Z101" s="145"/>
      <c r="AA101" s="145"/>
      <c r="AB101" s="145"/>
      <c r="AC101" s="145"/>
      <c r="AD101" s="145"/>
      <c r="AE101" s="145"/>
      <c r="AF101" s="145"/>
      <c r="AG101" s="145" t="s">
        <v>113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62"/>
      <c r="B102" s="163"/>
      <c r="C102" s="169" t="s">
        <v>257</v>
      </c>
      <c r="D102" s="170"/>
      <c r="E102" s="171">
        <v>10.199999999999999</v>
      </c>
      <c r="F102" s="172"/>
      <c r="G102" s="168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128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62">
        <v>45</v>
      </c>
      <c r="B103" s="163" t="s">
        <v>258</v>
      </c>
      <c r="C103" s="164" t="s">
        <v>259</v>
      </c>
      <c r="D103" s="165" t="s">
        <v>227</v>
      </c>
      <c r="E103" s="166">
        <v>22.1</v>
      </c>
      <c r="F103" s="167"/>
      <c r="G103" s="168">
        <f>ROUND(E103*F103,2)</f>
        <v>0</v>
      </c>
      <c r="H103" s="148"/>
      <c r="I103" s="147">
        <f>ROUND(E103*H103,2)</f>
        <v>0</v>
      </c>
      <c r="J103" s="148"/>
      <c r="K103" s="147">
        <f>ROUND(E103*J103,2)</f>
        <v>0</v>
      </c>
      <c r="L103" s="147">
        <v>21</v>
      </c>
      <c r="M103" s="147">
        <f>G103*(1+L103/100)</f>
        <v>0</v>
      </c>
      <c r="N103" s="147">
        <v>2.66E-3</v>
      </c>
      <c r="O103" s="147">
        <f>ROUND(E103*N103,2)</f>
        <v>0.06</v>
      </c>
      <c r="P103" s="147">
        <v>0</v>
      </c>
      <c r="Q103" s="147">
        <f>ROUND(E103*P103,2)</f>
        <v>0</v>
      </c>
      <c r="R103" s="147"/>
      <c r="S103" s="147" t="s">
        <v>126</v>
      </c>
      <c r="T103" s="147" t="s">
        <v>126</v>
      </c>
      <c r="U103" s="147">
        <v>0.51561999999999997</v>
      </c>
      <c r="V103" s="147">
        <f>ROUND(E103*U103,2)</f>
        <v>11.4</v>
      </c>
      <c r="W103" s="147"/>
      <c r="X103" s="147" t="s">
        <v>260</v>
      </c>
      <c r="Y103" s="145"/>
      <c r="Z103" s="145"/>
      <c r="AA103" s="145"/>
      <c r="AB103" s="145"/>
      <c r="AC103" s="145"/>
      <c r="AD103" s="145"/>
      <c r="AE103" s="145"/>
      <c r="AF103" s="145"/>
      <c r="AG103" s="145" t="s">
        <v>261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62"/>
      <c r="B104" s="163"/>
      <c r="C104" s="169" t="s">
        <v>262</v>
      </c>
      <c r="D104" s="170"/>
      <c r="E104" s="171">
        <v>22.1</v>
      </c>
      <c r="F104" s="172"/>
      <c r="G104" s="168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5"/>
      <c r="Z104" s="145"/>
      <c r="AA104" s="145"/>
      <c r="AB104" s="145"/>
      <c r="AC104" s="145"/>
      <c r="AD104" s="145"/>
      <c r="AE104" s="145"/>
      <c r="AF104" s="145"/>
      <c r="AG104" s="145" t="s">
        <v>128</v>
      </c>
      <c r="AH104" s="145">
        <v>5</v>
      </c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62">
        <v>46</v>
      </c>
      <c r="B105" s="163" t="s">
        <v>263</v>
      </c>
      <c r="C105" s="164" t="s">
        <v>264</v>
      </c>
      <c r="D105" s="165" t="s">
        <v>227</v>
      </c>
      <c r="E105" s="166">
        <v>44.2</v>
      </c>
      <c r="F105" s="167"/>
      <c r="G105" s="168">
        <f>ROUND(E105*F105,2)</f>
        <v>0</v>
      </c>
      <c r="H105" s="148"/>
      <c r="I105" s="147">
        <f>ROUND(E105*H105,2)</f>
        <v>0</v>
      </c>
      <c r="J105" s="148"/>
      <c r="K105" s="147">
        <f>ROUND(E105*J105,2)</f>
        <v>0</v>
      </c>
      <c r="L105" s="147">
        <v>21</v>
      </c>
      <c r="M105" s="147">
        <f>G105*(1+L105/100)</f>
        <v>0</v>
      </c>
      <c r="N105" s="147">
        <v>0</v>
      </c>
      <c r="O105" s="147">
        <f>ROUND(E105*N105,2)</f>
        <v>0</v>
      </c>
      <c r="P105" s="147">
        <v>0</v>
      </c>
      <c r="Q105" s="147">
        <f>ROUND(E105*P105,2)</f>
        <v>0</v>
      </c>
      <c r="R105" s="147" t="s">
        <v>163</v>
      </c>
      <c r="S105" s="147" t="s">
        <v>126</v>
      </c>
      <c r="T105" s="147" t="s">
        <v>126</v>
      </c>
      <c r="U105" s="147">
        <v>0</v>
      </c>
      <c r="V105" s="147">
        <f>ROUND(E105*U105,2)</f>
        <v>0</v>
      </c>
      <c r="W105" s="147"/>
      <c r="X105" s="147" t="s">
        <v>164</v>
      </c>
      <c r="Y105" s="145"/>
      <c r="Z105" s="145"/>
      <c r="AA105" s="145"/>
      <c r="AB105" s="145"/>
      <c r="AC105" s="145"/>
      <c r="AD105" s="145"/>
      <c r="AE105" s="145"/>
      <c r="AF105" s="145"/>
      <c r="AG105" s="145" t="s">
        <v>165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62"/>
      <c r="B106" s="163"/>
      <c r="C106" s="169" t="s">
        <v>265</v>
      </c>
      <c r="D106" s="170"/>
      <c r="E106" s="171">
        <v>44.2</v>
      </c>
      <c r="F106" s="172"/>
      <c r="G106" s="168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5"/>
      <c r="Z106" s="145"/>
      <c r="AA106" s="145"/>
      <c r="AB106" s="145"/>
      <c r="AC106" s="145"/>
      <c r="AD106" s="145"/>
      <c r="AE106" s="145"/>
      <c r="AF106" s="145"/>
      <c r="AG106" s="145" t="s">
        <v>128</v>
      </c>
      <c r="AH106" s="145">
        <v>5</v>
      </c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62">
        <v>47</v>
      </c>
      <c r="B107" s="163" t="s">
        <v>266</v>
      </c>
      <c r="C107" s="164" t="s">
        <v>267</v>
      </c>
      <c r="D107" s="165" t="s">
        <v>196</v>
      </c>
      <c r="E107" s="166">
        <v>12</v>
      </c>
      <c r="F107" s="167"/>
      <c r="G107" s="168">
        <f>ROUND(E107*F107,2)</f>
        <v>0</v>
      </c>
      <c r="H107" s="148"/>
      <c r="I107" s="147">
        <f>ROUND(E107*H107,2)</f>
        <v>0</v>
      </c>
      <c r="J107" s="148"/>
      <c r="K107" s="147">
        <f>ROUND(E107*J107,2)</f>
        <v>0</v>
      </c>
      <c r="L107" s="147">
        <v>21</v>
      </c>
      <c r="M107" s="147">
        <f>G107*(1+L107/100)</f>
        <v>0</v>
      </c>
      <c r="N107" s="147">
        <v>2.3999999999999998E-3</v>
      </c>
      <c r="O107" s="147">
        <f>ROUND(E107*N107,2)</f>
        <v>0.03</v>
      </c>
      <c r="P107" s="147">
        <v>0</v>
      </c>
      <c r="Q107" s="147">
        <f>ROUND(E107*P107,2)</f>
        <v>0</v>
      </c>
      <c r="R107" s="147" t="s">
        <v>163</v>
      </c>
      <c r="S107" s="147" t="s">
        <v>126</v>
      </c>
      <c r="T107" s="147" t="s">
        <v>126</v>
      </c>
      <c r="U107" s="147">
        <v>0</v>
      </c>
      <c r="V107" s="147">
        <f>ROUND(E107*U107,2)</f>
        <v>0</v>
      </c>
      <c r="W107" s="147"/>
      <c r="X107" s="147" t="s">
        <v>164</v>
      </c>
      <c r="Y107" s="145"/>
      <c r="Z107" s="145"/>
      <c r="AA107" s="145"/>
      <c r="AB107" s="145"/>
      <c r="AC107" s="145"/>
      <c r="AD107" s="145"/>
      <c r="AE107" s="145"/>
      <c r="AF107" s="145"/>
      <c r="AG107" s="145" t="s">
        <v>165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62"/>
      <c r="B108" s="163"/>
      <c r="C108" s="169" t="s">
        <v>268</v>
      </c>
      <c r="D108" s="170"/>
      <c r="E108" s="171">
        <v>12</v>
      </c>
      <c r="F108" s="172"/>
      <c r="G108" s="168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  <c r="Y108" s="145"/>
      <c r="Z108" s="145"/>
      <c r="AA108" s="145"/>
      <c r="AB108" s="145"/>
      <c r="AC108" s="145"/>
      <c r="AD108" s="145"/>
      <c r="AE108" s="145"/>
      <c r="AF108" s="145"/>
      <c r="AG108" s="145" t="s">
        <v>128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62">
        <v>48</v>
      </c>
      <c r="B109" s="163" t="s">
        <v>269</v>
      </c>
      <c r="C109" s="164" t="s">
        <v>270</v>
      </c>
      <c r="D109" s="165" t="s">
        <v>172</v>
      </c>
      <c r="E109" s="166">
        <v>0.37109999999999999</v>
      </c>
      <c r="F109" s="167"/>
      <c r="G109" s="168">
        <f>ROUND(E109*F109,2)</f>
        <v>0</v>
      </c>
      <c r="H109" s="148"/>
      <c r="I109" s="147">
        <f>ROUND(E109*H109,2)</f>
        <v>0</v>
      </c>
      <c r="J109" s="148"/>
      <c r="K109" s="147">
        <f>ROUND(E109*J109,2)</f>
        <v>0</v>
      </c>
      <c r="L109" s="147">
        <v>21</v>
      </c>
      <c r="M109" s="147">
        <f>G109*(1+L109/100)</f>
        <v>0</v>
      </c>
      <c r="N109" s="147">
        <v>0</v>
      </c>
      <c r="O109" s="147">
        <f>ROUND(E109*N109,2)</f>
        <v>0</v>
      </c>
      <c r="P109" s="147">
        <v>0</v>
      </c>
      <c r="Q109" s="147">
        <f>ROUND(E109*P109,2)</f>
        <v>0</v>
      </c>
      <c r="R109" s="147"/>
      <c r="S109" s="147" t="s">
        <v>126</v>
      </c>
      <c r="T109" s="147" t="s">
        <v>126</v>
      </c>
      <c r="U109" s="147">
        <v>4.82</v>
      </c>
      <c r="V109" s="147">
        <f>ROUND(E109*U109,2)</f>
        <v>1.79</v>
      </c>
      <c r="W109" s="147"/>
      <c r="X109" s="147" t="s">
        <v>173</v>
      </c>
      <c r="Y109" s="145"/>
      <c r="Z109" s="145"/>
      <c r="AA109" s="145"/>
      <c r="AB109" s="145"/>
      <c r="AC109" s="145"/>
      <c r="AD109" s="145"/>
      <c r="AE109" s="145"/>
      <c r="AF109" s="145"/>
      <c r="AG109" s="145" t="s">
        <v>174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x14ac:dyDescent="0.2">
      <c r="A110" s="155" t="s">
        <v>105</v>
      </c>
      <c r="B110" s="156" t="s">
        <v>65</v>
      </c>
      <c r="C110" s="157" t="s">
        <v>66</v>
      </c>
      <c r="D110" s="158"/>
      <c r="E110" s="159"/>
      <c r="F110" s="160"/>
      <c r="G110" s="161">
        <f>SUMIF(AG111:AG114,"&lt;&gt;NOR",G111:G114)</f>
        <v>0</v>
      </c>
      <c r="H110" s="149"/>
      <c r="I110" s="149">
        <f>SUM(I111:I114)</f>
        <v>0</v>
      </c>
      <c r="J110" s="149"/>
      <c r="K110" s="149">
        <f>SUM(K111:K114)</f>
        <v>0</v>
      </c>
      <c r="L110" s="149"/>
      <c r="M110" s="149">
        <f>SUM(M111:M114)</f>
        <v>0</v>
      </c>
      <c r="N110" s="149"/>
      <c r="O110" s="149">
        <f>SUM(O111:O114)</f>
        <v>0.19</v>
      </c>
      <c r="P110" s="149"/>
      <c r="Q110" s="149">
        <f>SUM(Q111:Q114)</f>
        <v>0</v>
      </c>
      <c r="R110" s="149"/>
      <c r="S110" s="149"/>
      <c r="T110" s="149"/>
      <c r="U110" s="149"/>
      <c r="V110" s="149">
        <f>SUM(V111:V114)</f>
        <v>75.600000000000009</v>
      </c>
      <c r="W110" s="149"/>
      <c r="X110" s="149"/>
      <c r="AG110" t="s">
        <v>106</v>
      </c>
    </row>
    <row r="111" spans="1:60" outlineLevel="1" x14ac:dyDescent="0.2">
      <c r="A111" s="162">
        <v>49</v>
      </c>
      <c r="B111" s="163" t="s">
        <v>271</v>
      </c>
      <c r="C111" s="164" t="s">
        <v>272</v>
      </c>
      <c r="D111" s="165" t="s">
        <v>273</v>
      </c>
      <c r="E111" s="166">
        <v>176</v>
      </c>
      <c r="F111" s="167"/>
      <c r="G111" s="168">
        <f>ROUND(E111*F111,2)</f>
        <v>0</v>
      </c>
      <c r="H111" s="148"/>
      <c r="I111" s="147">
        <f>ROUND(E111*H111,2)</f>
        <v>0</v>
      </c>
      <c r="J111" s="148"/>
      <c r="K111" s="147">
        <f>ROUND(E111*J111,2)</f>
        <v>0</v>
      </c>
      <c r="L111" s="147">
        <v>21</v>
      </c>
      <c r="M111" s="147">
        <f>G111*(1+L111/100)</f>
        <v>0</v>
      </c>
      <c r="N111" s="147">
        <v>6.0000000000000002E-5</v>
      </c>
      <c r="O111" s="147">
        <f>ROUND(E111*N111,2)</f>
        <v>0.01</v>
      </c>
      <c r="P111" s="147">
        <v>0</v>
      </c>
      <c r="Q111" s="147">
        <f>ROUND(E111*P111,2)</f>
        <v>0</v>
      </c>
      <c r="R111" s="147"/>
      <c r="S111" s="147" t="s">
        <v>126</v>
      </c>
      <c r="T111" s="147" t="s">
        <v>126</v>
      </c>
      <c r="U111" s="147">
        <v>0.42599999999999999</v>
      </c>
      <c r="V111" s="147">
        <f>ROUND(E111*U111,2)</f>
        <v>74.98</v>
      </c>
      <c r="W111" s="147"/>
      <c r="X111" s="147" t="s">
        <v>112</v>
      </c>
      <c r="Y111" s="145"/>
      <c r="Z111" s="145"/>
      <c r="AA111" s="145"/>
      <c r="AB111" s="145"/>
      <c r="AC111" s="145"/>
      <c r="AD111" s="145"/>
      <c r="AE111" s="145"/>
      <c r="AF111" s="145"/>
      <c r="AG111" s="145" t="s">
        <v>113</v>
      </c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62"/>
      <c r="B112" s="163"/>
      <c r="C112" s="169" t="s">
        <v>274</v>
      </c>
      <c r="D112" s="170"/>
      <c r="E112" s="171">
        <v>176</v>
      </c>
      <c r="F112" s="172"/>
      <c r="G112" s="168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5"/>
      <c r="Z112" s="145"/>
      <c r="AA112" s="145"/>
      <c r="AB112" s="145"/>
      <c r="AC112" s="145"/>
      <c r="AD112" s="145"/>
      <c r="AE112" s="145"/>
      <c r="AF112" s="145"/>
      <c r="AG112" s="145" t="s">
        <v>128</v>
      </c>
      <c r="AH112" s="145">
        <v>5</v>
      </c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62">
        <v>50</v>
      </c>
      <c r="B113" s="163" t="s">
        <v>275</v>
      </c>
      <c r="C113" s="164" t="s">
        <v>276</v>
      </c>
      <c r="D113" s="165" t="s">
        <v>273</v>
      </c>
      <c r="E113" s="166">
        <v>176</v>
      </c>
      <c r="F113" s="167"/>
      <c r="G113" s="168">
        <f>ROUND(E113*F113,2)</f>
        <v>0</v>
      </c>
      <c r="H113" s="148"/>
      <c r="I113" s="147">
        <f>ROUND(E113*H113,2)</f>
        <v>0</v>
      </c>
      <c r="J113" s="148"/>
      <c r="K113" s="147">
        <f>ROUND(E113*J113,2)</f>
        <v>0</v>
      </c>
      <c r="L113" s="147">
        <v>21</v>
      </c>
      <c r="M113" s="147">
        <f>G113*(1+L113/100)</f>
        <v>0</v>
      </c>
      <c r="N113" s="147">
        <v>1E-3</v>
      </c>
      <c r="O113" s="147">
        <f>ROUND(E113*N113,2)</f>
        <v>0.18</v>
      </c>
      <c r="P113" s="147">
        <v>0</v>
      </c>
      <c r="Q113" s="147">
        <f>ROUND(E113*P113,2)</f>
        <v>0</v>
      </c>
      <c r="R113" s="147" t="s">
        <v>163</v>
      </c>
      <c r="S113" s="147" t="s">
        <v>126</v>
      </c>
      <c r="T113" s="147" t="s">
        <v>126</v>
      </c>
      <c r="U113" s="147">
        <v>0</v>
      </c>
      <c r="V113" s="147">
        <f>ROUND(E113*U113,2)</f>
        <v>0</v>
      </c>
      <c r="W113" s="147"/>
      <c r="X113" s="147" t="s">
        <v>164</v>
      </c>
      <c r="Y113" s="145"/>
      <c r="Z113" s="145"/>
      <c r="AA113" s="145"/>
      <c r="AB113" s="145"/>
      <c r="AC113" s="145"/>
      <c r="AD113" s="145"/>
      <c r="AE113" s="145"/>
      <c r="AF113" s="145"/>
      <c r="AG113" s="145" t="s">
        <v>165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62">
        <v>51</v>
      </c>
      <c r="B114" s="163" t="s">
        <v>277</v>
      </c>
      <c r="C114" s="164" t="s">
        <v>278</v>
      </c>
      <c r="D114" s="165" t="s">
        <v>172</v>
      </c>
      <c r="E114" s="166">
        <v>0.18656</v>
      </c>
      <c r="F114" s="167"/>
      <c r="G114" s="168">
        <f>ROUND(E114*F114,2)</f>
        <v>0</v>
      </c>
      <c r="H114" s="148"/>
      <c r="I114" s="147">
        <f>ROUND(E114*H114,2)</f>
        <v>0</v>
      </c>
      <c r="J114" s="148"/>
      <c r="K114" s="147">
        <f>ROUND(E114*J114,2)</f>
        <v>0</v>
      </c>
      <c r="L114" s="147">
        <v>21</v>
      </c>
      <c r="M114" s="147">
        <f>G114*(1+L114/100)</f>
        <v>0</v>
      </c>
      <c r="N114" s="147">
        <v>0</v>
      </c>
      <c r="O114" s="147">
        <f>ROUND(E114*N114,2)</f>
        <v>0</v>
      </c>
      <c r="P114" s="147">
        <v>0</v>
      </c>
      <c r="Q114" s="147">
        <f>ROUND(E114*P114,2)</f>
        <v>0</v>
      </c>
      <c r="R114" s="147"/>
      <c r="S114" s="147" t="s">
        <v>126</v>
      </c>
      <c r="T114" s="147" t="s">
        <v>126</v>
      </c>
      <c r="U114" s="147">
        <v>3.327</v>
      </c>
      <c r="V114" s="147">
        <f>ROUND(E114*U114,2)</f>
        <v>0.62</v>
      </c>
      <c r="W114" s="147"/>
      <c r="X114" s="147" t="s">
        <v>173</v>
      </c>
      <c r="Y114" s="145"/>
      <c r="Z114" s="145"/>
      <c r="AA114" s="145"/>
      <c r="AB114" s="145"/>
      <c r="AC114" s="145"/>
      <c r="AD114" s="145"/>
      <c r="AE114" s="145"/>
      <c r="AF114" s="145"/>
      <c r="AG114" s="145" t="s">
        <v>174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x14ac:dyDescent="0.2">
      <c r="A115" s="155" t="s">
        <v>105</v>
      </c>
      <c r="B115" s="156" t="s">
        <v>67</v>
      </c>
      <c r="C115" s="157" t="s">
        <v>68</v>
      </c>
      <c r="D115" s="158"/>
      <c r="E115" s="159"/>
      <c r="F115" s="160"/>
      <c r="G115" s="161">
        <f>SUMIF(AG116:AG158,"&lt;&gt;NOR",G116:G158)</f>
        <v>0</v>
      </c>
      <c r="H115" s="149"/>
      <c r="I115" s="149">
        <f>SUM(I116:I158)</f>
        <v>0</v>
      </c>
      <c r="J115" s="149"/>
      <c r="K115" s="149">
        <f>SUM(K116:K158)</f>
        <v>0</v>
      </c>
      <c r="L115" s="149"/>
      <c r="M115" s="149">
        <f>SUM(M116:M158)</f>
        <v>0</v>
      </c>
      <c r="N115" s="149"/>
      <c r="O115" s="149">
        <f>SUM(O116:O158)</f>
        <v>1.1000000000000001</v>
      </c>
      <c r="P115" s="149"/>
      <c r="Q115" s="149">
        <f>SUM(Q116:Q158)</f>
        <v>0.4</v>
      </c>
      <c r="R115" s="149"/>
      <c r="S115" s="149"/>
      <c r="T115" s="149"/>
      <c r="U115" s="149"/>
      <c r="V115" s="149">
        <f>SUM(V116:V158)</f>
        <v>230.43000000000004</v>
      </c>
      <c r="W115" s="149"/>
      <c r="X115" s="149"/>
      <c r="AG115" t="s">
        <v>106</v>
      </c>
    </row>
    <row r="116" spans="1:60" ht="22.5" outlineLevel="1" x14ac:dyDescent="0.2">
      <c r="A116" s="162">
        <v>52</v>
      </c>
      <c r="B116" s="163" t="s">
        <v>500</v>
      </c>
      <c r="C116" s="164" t="s">
        <v>279</v>
      </c>
      <c r="D116" s="165" t="s">
        <v>125</v>
      </c>
      <c r="E116" s="166">
        <v>221.25</v>
      </c>
      <c r="F116" s="167"/>
      <c r="G116" s="168">
        <f>ROUND(E116*F116,2)</f>
        <v>0</v>
      </c>
      <c r="H116" s="148"/>
      <c r="I116" s="147">
        <f>ROUND(E116*H116,2)</f>
        <v>0</v>
      </c>
      <c r="J116" s="148"/>
      <c r="K116" s="147">
        <f>ROUND(E116*J116,2)</f>
        <v>0</v>
      </c>
      <c r="L116" s="147">
        <v>21</v>
      </c>
      <c r="M116" s="147">
        <f>G116*(1+L116/100)</f>
        <v>0</v>
      </c>
      <c r="N116" s="147">
        <v>3.0599999999999998E-3</v>
      </c>
      <c r="O116" s="147">
        <f>ROUND(E116*N116,2)</f>
        <v>0.68</v>
      </c>
      <c r="P116" s="147">
        <v>0</v>
      </c>
      <c r="Q116" s="147">
        <f>ROUND(E116*P116,2)</f>
        <v>0</v>
      </c>
      <c r="R116" s="147"/>
      <c r="S116" s="147" t="s">
        <v>126</v>
      </c>
      <c r="T116" s="147" t="s">
        <v>111</v>
      </c>
      <c r="U116" s="147">
        <v>0.26700000000000002</v>
      </c>
      <c r="V116" s="147">
        <f>ROUND(E116*U116,2)</f>
        <v>59.07</v>
      </c>
      <c r="W116" s="147"/>
      <c r="X116" s="147" t="s">
        <v>112</v>
      </c>
      <c r="Y116" s="145"/>
      <c r="Z116" s="145"/>
      <c r="AA116" s="145"/>
      <c r="AB116" s="145"/>
      <c r="AC116" s="145"/>
      <c r="AD116" s="145"/>
      <c r="AE116" s="145"/>
      <c r="AF116" s="145"/>
      <c r="AG116" s="145" t="s">
        <v>113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62"/>
      <c r="B117" s="163"/>
      <c r="C117" s="169" t="s">
        <v>160</v>
      </c>
      <c r="D117" s="170"/>
      <c r="E117" s="171">
        <v>136.13</v>
      </c>
      <c r="F117" s="172"/>
      <c r="G117" s="168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5"/>
      <c r="Z117" s="145"/>
      <c r="AA117" s="145"/>
      <c r="AB117" s="145"/>
      <c r="AC117" s="145"/>
      <c r="AD117" s="145"/>
      <c r="AE117" s="145"/>
      <c r="AF117" s="145"/>
      <c r="AG117" s="145" t="s">
        <v>128</v>
      </c>
      <c r="AH117" s="145">
        <v>5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62"/>
      <c r="B118" s="163"/>
      <c r="C118" s="169" t="s">
        <v>158</v>
      </c>
      <c r="D118" s="170"/>
      <c r="E118" s="171">
        <v>85.12</v>
      </c>
      <c r="F118" s="172"/>
      <c r="G118" s="168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5"/>
      <c r="Z118" s="145"/>
      <c r="AA118" s="145"/>
      <c r="AB118" s="145"/>
      <c r="AC118" s="145"/>
      <c r="AD118" s="145"/>
      <c r="AE118" s="145"/>
      <c r="AF118" s="145"/>
      <c r="AG118" s="145" t="s">
        <v>128</v>
      </c>
      <c r="AH118" s="145">
        <v>5</v>
      </c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22.5" outlineLevel="1" x14ac:dyDescent="0.2">
      <c r="A119" s="295" t="s">
        <v>499</v>
      </c>
      <c r="B119" s="296" t="s">
        <v>501</v>
      </c>
      <c r="C119" s="297" t="s">
        <v>502</v>
      </c>
      <c r="D119" s="298" t="s">
        <v>125</v>
      </c>
      <c r="E119" s="299">
        <v>221.25</v>
      </c>
      <c r="F119" s="167"/>
      <c r="G119" s="168">
        <f>ROUND(E119*F119,2)</f>
        <v>0</v>
      </c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62"/>
      <c r="B120" s="163"/>
      <c r="C120" s="169" t="s">
        <v>160</v>
      </c>
      <c r="D120" s="170"/>
      <c r="E120" s="171">
        <v>136.13</v>
      </c>
      <c r="F120" s="172"/>
      <c r="G120" s="168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62"/>
      <c r="B121" s="163"/>
      <c r="C121" s="169" t="s">
        <v>158</v>
      </c>
      <c r="D121" s="170"/>
      <c r="E121" s="171">
        <v>85.12</v>
      </c>
      <c r="F121" s="172"/>
      <c r="G121" s="168"/>
      <c r="H121" s="147"/>
      <c r="I121" s="147"/>
      <c r="J121" s="147"/>
      <c r="K121" s="147"/>
      <c r="L121" s="147"/>
      <c r="M121" s="147"/>
      <c r="N121" s="147"/>
      <c r="O121" s="147"/>
      <c r="P121" s="147"/>
      <c r="Q121" s="147"/>
      <c r="R121" s="147"/>
      <c r="S121" s="147"/>
      <c r="T121" s="147"/>
      <c r="U121" s="147"/>
      <c r="V121" s="147"/>
      <c r="W121" s="147"/>
      <c r="X121" s="147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62">
        <v>53</v>
      </c>
      <c r="B122" s="163" t="s">
        <v>280</v>
      </c>
      <c r="C122" s="164" t="s">
        <v>281</v>
      </c>
      <c r="D122" s="165" t="s">
        <v>125</v>
      </c>
      <c r="E122" s="166">
        <v>136.13</v>
      </c>
      <c r="F122" s="167"/>
      <c r="G122" s="168">
        <f>ROUND(E122*F122,2)</f>
        <v>0</v>
      </c>
      <c r="H122" s="148"/>
      <c r="I122" s="147">
        <f>ROUND(E122*H122,2)</f>
        <v>0</v>
      </c>
      <c r="J122" s="148"/>
      <c r="K122" s="147">
        <f>ROUND(E122*J122,2)</f>
        <v>0</v>
      </c>
      <c r="L122" s="147">
        <v>21</v>
      </c>
      <c r="M122" s="147">
        <f>G122*(1+L122/100)</f>
        <v>0</v>
      </c>
      <c r="N122" s="147">
        <v>0</v>
      </c>
      <c r="O122" s="147">
        <f>ROUND(E122*N122,2)</f>
        <v>0</v>
      </c>
      <c r="P122" s="147">
        <v>0</v>
      </c>
      <c r="Q122" s="147">
        <f>ROUND(E122*P122,2)</f>
        <v>0</v>
      </c>
      <c r="R122" s="147"/>
      <c r="S122" s="147" t="s">
        <v>126</v>
      </c>
      <c r="T122" s="147" t="s">
        <v>126</v>
      </c>
      <c r="U122" s="147">
        <v>0.02</v>
      </c>
      <c r="V122" s="147">
        <f>ROUND(E122*U122,2)</f>
        <v>2.72</v>
      </c>
      <c r="W122" s="147"/>
      <c r="X122" s="147" t="s">
        <v>112</v>
      </c>
      <c r="Y122" s="145"/>
      <c r="Z122" s="145"/>
      <c r="AA122" s="145"/>
      <c r="AB122" s="145"/>
      <c r="AC122" s="145"/>
      <c r="AD122" s="145"/>
      <c r="AE122" s="145"/>
      <c r="AF122" s="145"/>
      <c r="AG122" s="145" t="s">
        <v>113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62"/>
      <c r="B123" s="163"/>
      <c r="C123" s="169" t="s">
        <v>160</v>
      </c>
      <c r="D123" s="170"/>
      <c r="E123" s="171">
        <v>136.13</v>
      </c>
      <c r="F123" s="172"/>
      <c r="G123" s="168"/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7"/>
      <c r="U123" s="147"/>
      <c r="V123" s="147"/>
      <c r="W123" s="147"/>
      <c r="X123" s="147"/>
      <c r="Y123" s="145"/>
      <c r="Z123" s="145"/>
      <c r="AA123" s="145"/>
      <c r="AB123" s="145"/>
      <c r="AC123" s="145"/>
      <c r="AD123" s="145"/>
      <c r="AE123" s="145"/>
      <c r="AF123" s="145"/>
      <c r="AG123" s="145" t="s">
        <v>128</v>
      </c>
      <c r="AH123" s="145">
        <v>5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ht="22.5" outlineLevel="1" x14ac:dyDescent="0.2">
      <c r="A124" s="162">
        <v>54</v>
      </c>
      <c r="B124" s="163" t="s">
        <v>282</v>
      </c>
      <c r="C124" s="164" t="s">
        <v>283</v>
      </c>
      <c r="D124" s="165" t="s">
        <v>125</v>
      </c>
      <c r="E124" s="166">
        <v>85.12</v>
      </c>
      <c r="F124" s="167"/>
      <c r="G124" s="168">
        <f>ROUND(E124*F124,2)</f>
        <v>0</v>
      </c>
      <c r="H124" s="148"/>
      <c r="I124" s="147">
        <f>ROUND(E124*H124,2)</f>
        <v>0</v>
      </c>
      <c r="J124" s="148"/>
      <c r="K124" s="147">
        <f>ROUND(E124*J124,2)</f>
        <v>0</v>
      </c>
      <c r="L124" s="147">
        <v>21</v>
      </c>
      <c r="M124" s="147">
        <f>G124*(1+L124/100)</f>
        <v>0</v>
      </c>
      <c r="N124" s="147">
        <v>0</v>
      </c>
      <c r="O124" s="147">
        <f>ROUND(E124*N124,2)</f>
        <v>0</v>
      </c>
      <c r="P124" s="147">
        <v>1.8E-3</v>
      </c>
      <c r="Q124" s="147">
        <f>ROUND(E124*P124,2)</f>
        <v>0.15</v>
      </c>
      <c r="R124" s="147"/>
      <c r="S124" s="147" t="s">
        <v>126</v>
      </c>
      <c r="T124" s="147" t="s">
        <v>126</v>
      </c>
      <c r="U124" s="147">
        <v>0.24</v>
      </c>
      <c r="V124" s="147">
        <f>ROUND(E124*U124,2)</f>
        <v>20.43</v>
      </c>
      <c r="W124" s="147"/>
      <c r="X124" s="147" t="s">
        <v>112</v>
      </c>
      <c r="Y124" s="145"/>
      <c r="Z124" s="145"/>
      <c r="AA124" s="145"/>
      <c r="AB124" s="145"/>
      <c r="AC124" s="145"/>
      <c r="AD124" s="145"/>
      <c r="AE124" s="145"/>
      <c r="AF124" s="145"/>
      <c r="AG124" s="145" t="s">
        <v>113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62"/>
      <c r="B125" s="163"/>
      <c r="C125" s="169" t="s">
        <v>284</v>
      </c>
      <c r="D125" s="170"/>
      <c r="E125" s="171">
        <v>0.4</v>
      </c>
      <c r="F125" s="172"/>
      <c r="G125" s="168"/>
      <c r="H125" s="147"/>
      <c r="I125" s="147"/>
      <c r="J125" s="147"/>
      <c r="K125" s="147"/>
      <c r="L125" s="147"/>
      <c r="M125" s="147"/>
      <c r="N125" s="147"/>
      <c r="O125" s="147"/>
      <c r="P125" s="147"/>
      <c r="Q125" s="147"/>
      <c r="R125" s="147"/>
      <c r="S125" s="147"/>
      <c r="T125" s="147"/>
      <c r="U125" s="147"/>
      <c r="V125" s="147"/>
      <c r="W125" s="147"/>
      <c r="X125" s="147"/>
      <c r="Y125" s="145"/>
      <c r="Z125" s="145"/>
      <c r="AA125" s="145"/>
      <c r="AB125" s="145"/>
      <c r="AC125" s="145"/>
      <c r="AD125" s="145"/>
      <c r="AE125" s="145"/>
      <c r="AF125" s="145"/>
      <c r="AG125" s="145" t="s">
        <v>128</v>
      </c>
      <c r="AH125" s="145">
        <v>0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62"/>
      <c r="B126" s="163"/>
      <c r="C126" s="169" t="s">
        <v>285</v>
      </c>
      <c r="D126" s="170"/>
      <c r="E126" s="171">
        <v>0.91</v>
      </c>
      <c r="F126" s="172"/>
      <c r="G126" s="168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/>
      <c r="Y126" s="145"/>
      <c r="Z126" s="145"/>
      <c r="AA126" s="145"/>
      <c r="AB126" s="145"/>
      <c r="AC126" s="145"/>
      <c r="AD126" s="145"/>
      <c r="AE126" s="145"/>
      <c r="AF126" s="145"/>
      <c r="AG126" s="145" t="s">
        <v>128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62"/>
      <c r="B127" s="163"/>
      <c r="C127" s="169" t="s">
        <v>286</v>
      </c>
      <c r="D127" s="170"/>
      <c r="E127" s="171">
        <v>15.6</v>
      </c>
      <c r="F127" s="172"/>
      <c r="G127" s="168"/>
      <c r="H127" s="147"/>
      <c r="I127" s="147"/>
      <c r="J127" s="147"/>
      <c r="K127" s="147"/>
      <c r="L127" s="147"/>
      <c r="M127" s="147"/>
      <c r="N127" s="147"/>
      <c r="O127" s="147"/>
      <c r="P127" s="147"/>
      <c r="Q127" s="147"/>
      <c r="R127" s="147"/>
      <c r="S127" s="147"/>
      <c r="T127" s="147"/>
      <c r="U127" s="147"/>
      <c r="V127" s="147"/>
      <c r="W127" s="147"/>
      <c r="X127" s="147"/>
      <c r="Y127" s="145"/>
      <c r="Z127" s="145"/>
      <c r="AA127" s="145"/>
      <c r="AB127" s="145"/>
      <c r="AC127" s="145"/>
      <c r="AD127" s="145"/>
      <c r="AE127" s="145"/>
      <c r="AF127" s="145"/>
      <c r="AG127" s="145" t="s">
        <v>128</v>
      </c>
      <c r="AH127" s="145">
        <v>0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62"/>
      <c r="B128" s="163"/>
      <c r="C128" s="169" t="s">
        <v>287</v>
      </c>
      <c r="D128" s="170"/>
      <c r="E128" s="171">
        <v>3.51</v>
      </c>
      <c r="F128" s="172"/>
      <c r="G128" s="168"/>
      <c r="H128" s="147"/>
      <c r="I128" s="147"/>
      <c r="J128" s="147"/>
      <c r="K128" s="147"/>
      <c r="L128" s="147"/>
      <c r="M128" s="147"/>
      <c r="N128" s="147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5"/>
      <c r="Z128" s="145"/>
      <c r="AA128" s="145"/>
      <c r="AB128" s="145"/>
      <c r="AC128" s="145"/>
      <c r="AD128" s="145"/>
      <c r="AE128" s="145"/>
      <c r="AF128" s="145"/>
      <c r="AG128" s="145" t="s">
        <v>128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62"/>
      <c r="B129" s="163"/>
      <c r="C129" s="169" t="s">
        <v>288</v>
      </c>
      <c r="D129" s="170"/>
      <c r="E129" s="171">
        <v>1.08</v>
      </c>
      <c r="F129" s="172"/>
      <c r="G129" s="168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5"/>
      <c r="Z129" s="145"/>
      <c r="AA129" s="145"/>
      <c r="AB129" s="145"/>
      <c r="AC129" s="145"/>
      <c r="AD129" s="145"/>
      <c r="AE129" s="145"/>
      <c r="AF129" s="145"/>
      <c r="AG129" s="145" t="s">
        <v>128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62"/>
      <c r="B130" s="163"/>
      <c r="C130" s="169" t="s">
        <v>289</v>
      </c>
      <c r="D130" s="170"/>
      <c r="E130" s="171">
        <v>1.56</v>
      </c>
      <c r="F130" s="172"/>
      <c r="G130" s="168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5"/>
      <c r="Z130" s="145"/>
      <c r="AA130" s="145"/>
      <c r="AB130" s="145"/>
      <c r="AC130" s="145"/>
      <c r="AD130" s="145"/>
      <c r="AE130" s="145"/>
      <c r="AF130" s="145"/>
      <c r="AG130" s="145" t="s">
        <v>128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62"/>
      <c r="B131" s="163"/>
      <c r="C131" s="169" t="s">
        <v>290</v>
      </c>
      <c r="D131" s="170"/>
      <c r="E131" s="171">
        <v>4.2</v>
      </c>
      <c r="F131" s="172"/>
      <c r="G131" s="168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5"/>
      <c r="Z131" s="145"/>
      <c r="AA131" s="145"/>
      <c r="AB131" s="145"/>
      <c r="AC131" s="145"/>
      <c r="AD131" s="145"/>
      <c r="AE131" s="145"/>
      <c r="AF131" s="145"/>
      <c r="AG131" s="145" t="s">
        <v>128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62"/>
      <c r="B132" s="163"/>
      <c r="C132" s="169" t="s">
        <v>291</v>
      </c>
      <c r="D132" s="170"/>
      <c r="E132" s="171">
        <v>44.8</v>
      </c>
      <c r="F132" s="172"/>
      <c r="G132" s="168"/>
      <c r="H132" s="147"/>
      <c r="I132" s="147"/>
      <c r="J132" s="147"/>
      <c r="K132" s="147"/>
      <c r="L132" s="147"/>
      <c r="M132" s="147"/>
      <c r="N132" s="147"/>
      <c r="O132" s="147"/>
      <c r="P132" s="147"/>
      <c r="Q132" s="147"/>
      <c r="R132" s="147"/>
      <c r="S132" s="147"/>
      <c r="T132" s="147"/>
      <c r="U132" s="147"/>
      <c r="V132" s="147"/>
      <c r="W132" s="147"/>
      <c r="X132" s="147"/>
      <c r="Y132" s="145"/>
      <c r="Z132" s="145"/>
      <c r="AA132" s="145"/>
      <c r="AB132" s="145"/>
      <c r="AC132" s="145"/>
      <c r="AD132" s="145"/>
      <c r="AE132" s="145"/>
      <c r="AF132" s="145"/>
      <c r="AG132" s="145" t="s">
        <v>128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62"/>
      <c r="B133" s="163"/>
      <c r="C133" s="169" t="s">
        <v>292</v>
      </c>
      <c r="D133" s="170"/>
      <c r="E133" s="171">
        <v>3.74</v>
      </c>
      <c r="F133" s="172"/>
      <c r="G133" s="168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5"/>
      <c r="Z133" s="145"/>
      <c r="AA133" s="145"/>
      <c r="AB133" s="145"/>
      <c r="AC133" s="145"/>
      <c r="AD133" s="145"/>
      <c r="AE133" s="145"/>
      <c r="AF133" s="145"/>
      <c r="AG133" s="145" t="s">
        <v>128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62"/>
      <c r="B134" s="163"/>
      <c r="C134" s="169" t="s">
        <v>293</v>
      </c>
      <c r="D134" s="170"/>
      <c r="E134" s="171">
        <v>1.3</v>
      </c>
      <c r="F134" s="172"/>
      <c r="G134" s="168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5"/>
      <c r="Z134" s="145"/>
      <c r="AA134" s="145"/>
      <c r="AB134" s="145"/>
      <c r="AC134" s="145"/>
      <c r="AD134" s="145"/>
      <c r="AE134" s="145"/>
      <c r="AF134" s="145"/>
      <c r="AG134" s="145" t="s">
        <v>128</v>
      </c>
      <c r="AH134" s="145">
        <v>0</v>
      </c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62"/>
      <c r="B135" s="163"/>
      <c r="C135" s="169" t="s">
        <v>294</v>
      </c>
      <c r="D135" s="170"/>
      <c r="E135" s="171">
        <v>0.78</v>
      </c>
      <c r="F135" s="172"/>
      <c r="G135" s="168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5"/>
      <c r="Z135" s="145"/>
      <c r="AA135" s="145"/>
      <c r="AB135" s="145"/>
      <c r="AC135" s="145"/>
      <c r="AD135" s="145"/>
      <c r="AE135" s="145"/>
      <c r="AF135" s="145"/>
      <c r="AG135" s="145" t="s">
        <v>128</v>
      </c>
      <c r="AH135" s="145">
        <v>0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 x14ac:dyDescent="0.2">
      <c r="A136" s="162"/>
      <c r="B136" s="163"/>
      <c r="C136" s="169" t="s">
        <v>295</v>
      </c>
      <c r="D136" s="170"/>
      <c r="E136" s="171">
        <v>2.2000000000000002</v>
      </c>
      <c r="F136" s="172"/>
      <c r="G136" s="168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5"/>
      <c r="Z136" s="145"/>
      <c r="AA136" s="145"/>
      <c r="AB136" s="145"/>
      <c r="AC136" s="145"/>
      <c r="AD136" s="145"/>
      <c r="AE136" s="145"/>
      <c r="AF136" s="145"/>
      <c r="AG136" s="145" t="s">
        <v>128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62"/>
      <c r="B137" s="163"/>
      <c r="C137" s="169" t="s">
        <v>296</v>
      </c>
      <c r="D137" s="170"/>
      <c r="E137" s="171">
        <v>2.8</v>
      </c>
      <c r="F137" s="172"/>
      <c r="G137" s="168"/>
      <c r="H137" s="147"/>
      <c r="I137" s="147"/>
      <c r="J137" s="147"/>
      <c r="K137" s="147"/>
      <c r="L137" s="147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5"/>
      <c r="Z137" s="145"/>
      <c r="AA137" s="145"/>
      <c r="AB137" s="145"/>
      <c r="AC137" s="145"/>
      <c r="AD137" s="145"/>
      <c r="AE137" s="145"/>
      <c r="AF137" s="145"/>
      <c r="AG137" s="145" t="s">
        <v>128</v>
      </c>
      <c r="AH137" s="145">
        <v>0</v>
      </c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62"/>
      <c r="B138" s="163"/>
      <c r="C138" s="169" t="s">
        <v>297</v>
      </c>
      <c r="D138" s="170"/>
      <c r="E138" s="171">
        <v>2.2400000000000002</v>
      </c>
      <c r="F138" s="172"/>
      <c r="G138" s="168"/>
      <c r="H138" s="147"/>
      <c r="I138" s="147"/>
      <c r="J138" s="147"/>
      <c r="K138" s="147"/>
      <c r="L138" s="147"/>
      <c r="M138" s="147"/>
      <c r="N138" s="147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/>
      <c r="Y138" s="145"/>
      <c r="Z138" s="145"/>
      <c r="AA138" s="145"/>
      <c r="AB138" s="145"/>
      <c r="AC138" s="145"/>
      <c r="AD138" s="145"/>
      <c r="AE138" s="145"/>
      <c r="AF138" s="145"/>
      <c r="AG138" s="145" t="s">
        <v>128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ht="22.5" outlineLevel="1" x14ac:dyDescent="0.2">
      <c r="A139" s="162">
        <v>55</v>
      </c>
      <c r="B139" s="163" t="s">
        <v>298</v>
      </c>
      <c r="C139" s="164" t="s">
        <v>299</v>
      </c>
      <c r="D139" s="165" t="s">
        <v>125</v>
      </c>
      <c r="E139" s="166">
        <v>136.13</v>
      </c>
      <c r="F139" s="167"/>
      <c r="G139" s="168">
        <f>ROUND(E139*F139,2)</f>
        <v>0</v>
      </c>
      <c r="H139" s="148"/>
      <c r="I139" s="147">
        <f>ROUND(E139*H139,2)</f>
        <v>0</v>
      </c>
      <c r="J139" s="148"/>
      <c r="K139" s="147">
        <f>ROUND(E139*J139,2)</f>
        <v>0</v>
      </c>
      <c r="L139" s="147">
        <v>21</v>
      </c>
      <c r="M139" s="147">
        <f>G139*(1+L139/100)</f>
        <v>0</v>
      </c>
      <c r="N139" s="147">
        <v>0</v>
      </c>
      <c r="O139" s="147">
        <f>ROUND(E139*N139,2)</f>
        <v>0</v>
      </c>
      <c r="P139" s="147">
        <v>1.8E-3</v>
      </c>
      <c r="Q139" s="147">
        <f>ROUND(E139*P139,2)</f>
        <v>0.25</v>
      </c>
      <c r="R139" s="147"/>
      <c r="S139" s="147" t="s">
        <v>126</v>
      </c>
      <c r="T139" s="147" t="s">
        <v>126</v>
      </c>
      <c r="U139" s="147">
        <v>0.2</v>
      </c>
      <c r="V139" s="147">
        <f>ROUND(E139*U139,2)</f>
        <v>27.23</v>
      </c>
      <c r="W139" s="147"/>
      <c r="X139" s="147" t="s">
        <v>112</v>
      </c>
      <c r="Y139" s="145"/>
      <c r="Z139" s="145"/>
      <c r="AA139" s="145"/>
      <c r="AB139" s="145"/>
      <c r="AC139" s="145"/>
      <c r="AD139" s="145"/>
      <c r="AE139" s="145"/>
      <c r="AF139" s="145"/>
      <c r="AG139" s="145" t="s">
        <v>113</v>
      </c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62"/>
      <c r="B140" s="163"/>
      <c r="C140" s="169" t="s">
        <v>300</v>
      </c>
      <c r="D140" s="170"/>
      <c r="E140" s="171">
        <v>83.2</v>
      </c>
      <c r="F140" s="172"/>
      <c r="G140" s="168"/>
      <c r="H140" s="147"/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/>
      <c r="Y140" s="145"/>
      <c r="Z140" s="145"/>
      <c r="AA140" s="145"/>
      <c r="AB140" s="145"/>
      <c r="AC140" s="145"/>
      <c r="AD140" s="145"/>
      <c r="AE140" s="145"/>
      <c r="AF140" s="145"/>
      <c r="AG140" s="145" t="s">
        <v>128</v>
      </c>
      <c r="AH140" s="145">
        <v>0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62"/>
      <c r="B141" s="163"/>
      <c r="C141" s="169" t="s">
        <v>301</v>
      </c>
      <c r="D141" s="170"/>
      <c r="E141" s="171">
        <v>23.6</v>
      </c>
      <c r="F141" s="172"/>
      <c r="G141" s="168"/>
      <c r="H141" s="147"/>
      <c r="I141" s="147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/>
      <c r="Y141" s="145"/>
      <c r="Z141" s="145"/>
      <c r="AA141" s="145"/>
      <c r="AB141" s="145"/>
      <c r="AC141" s="145"/>
      <c r="AD141" s="145"/>
      <c r="AE141" s="145"/>
      <c r="AF141" s="145"/>
      <c r="AG141" s="145" t="s">
        <v>128</v>
      </c>
      <c r="AH141" s="145">
        <v>0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62"/>
      <c r="B142" s="163"/>
      <c r="C142" s="169" t="s">
        <v>302</v>
      </c>
      <c r="D142" s="170"/>
      <c r="E142" s="171">
        <v>17.2</v>
      </c>
      <c r="F142" s="172"/>
      <c r="G142" s="168"/>
      <c r="H142" s="147"/>
      <c r="I142" s="147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7"/>
      <c r="U142" s="147"/>
      <c r="V142" s="147"/>
      <c r="W142" s="147"/>
      <c r="X142" s="147"/>
      <c r="Y142" s="145"/>
      <c r="Z142" s="145"/>
      <c r="AA142" s="145"/>
      <c r="AB142" s="145"/>
      <c r="AC142" s="145"/>
      <c r="AD142" s="145"/>
      <c r="AE142" s="145"/>
      <c r="AF142" s="145"/>
      <c r="AG142" s="145" t="s">
        <v>128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62"/>
      <c r="B143" s="163"/>
      <c r="C143" s="169" t="s">
        <v>303</v>
      </c>
      <c r="D143" s="170"/>
      <c r="E143" s="171">
        <v>10.8</v>
      </c>
      <c r="F143" s="172"/>
      <c r="G143" s="168"/>
      <c r="H143" s="147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/>
      <c r="Y143" s="145"/>
      <c r="Z143" s="145"/>
      <c r="AA143" s="145"/>
      <c r="AB143" s="145"/>
      <c r="AC143" s="145"/>
      <c r="AD143" s="145"/>
      <c r="AE143" s="145"/>
      <c r="AF143" s="145"/>
      <c r="AG143" s="145" t="s">
        <v>128</v>
      </c>
      <c r="AH143" s="145">
        <v>0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62"/>
      <c r="B144" s="163"/>
      <c r="C144" s="169" t="s">
        <v>304</v>
      </c>
      <c r="D144" s="170"/>
      <c r="E144" s="171">
        <v>1.33</v>
      </c>
      <c r="F144" s="172"/>
      <c r="G144" s="168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/>
      <c r="Y144" s="145"/>
      <c r="Z144" s="145"/>
      <c r="AA144" s="145"/>
      <c r="AB144" s="145"/>
      <c r="AC144" s="145"/>
      <c r="AD144" s="145"/>
      <c r="AE144" s="145"/>
      <c r="AF144" s="145"/>
      <c r="AG144" s="145" t="s">
        <v>128</v>
      </c>
      <c r="AH144" s="145">
        <v>0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 x14ac:dyDescent="0.2">
      <c r="A145" s="162">
        <v>56</v>
      </c>
      <c r="B145" s="163" t="s">
        <v>305</v>
      </c>
      <c r="C145" s="164" t="s">
        <v>306</v>
      </c>
      <c r="D145" s="165" t="s">
        <v>125</v>
      </c>
      <c r="E145" s="166">
        <v>136.13</v>
      </c>
      <c r="F145" s="167"/>
      <c r="G145" s="168">
        <f>ROUND(E145*F145,2)</f>
        <v>0</v>
      </c>
      <c r="H145" s="148"/>
      <c r="I145" s="147">
        <f>ROUND(E145*H145,2)</f>
        <v>0</v>
      </c>
      <c r="J145" s="148"/>
      <c r="K145" s="147">
        <f>ROUND(E145*J145,2)</f>
        <v>0</v>
      </c>
      <c r="L145" s="147">
        <v>21</v>
      </c>
      <c r="M145" s="147">
        <f>G145*(1+L145/100)</f>
        <v>0</v>
      </c>
      <c r="N145" s="147">
        <v>1.0300000000000001E-3</v>
      </c>
      <c r="O145" s="147">
        <f>ROUND(E145*N145,2)</f>
        <v>0.14000000000000001</v>
      </c>
      <c r="P145" s="147">
        <v>0</v>
      </c>
      <c r="Q145" s="147">
        <f>ROUND(E145*P145,2)</f>
        <v>0</v>
      </c>
      <c r="R145" s="147"/>
      <c r="S145" s="147" t="s">
        <v>126</v>
      </c>
      <c r="T145" s="147" t="s">
        <v>126</v>
      </c>
      <c r="U145" s="147">
        <v>0.27800000000000002</v>
      </c>
      <c r="V145" s="147">
        <f>ROUND(E145*U145,2)</f>
        <v>37.840000000000003</v>
      </c>
      <c r="W145" s="147"/>
      <c r="X145" s="147" t="s">
        <v>112</v>
      </c>
      <c r="Y145" s="145"/>
      <c r="Z145" s="145"/>
      <c r="AA145" s="145"/>
      <c r="AB145" s="145"/>
      <c r="AC145" s="145"/>
      <c r="AD145" s="145"/>
      <c r="AE145" s="145"/>
      <c r="AF145" s="145"/>
      <c r="AG145" s="145" t="s">
        <v>113</v>
      </c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">
      <c r="A146" s="162"/>
      <c r="B146" s="163"/>
      <c r="C146" s="169" t="s">
        <v>160</v>
      </c>
      <c r="D146" s="170"/>
      <c r="E146" s="171">
        <v>136.13</v>
      </c>
      <c r="F146" s="172"/>
      <c r="G146" s="168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5"/>
      <c r="Z146" s="145"/>
      <c r="AA146" s="145"/>
      <c r="AB146" s="145"/>
      <c r="AC146" s="145"/>
      <c r="AD146" s="145"/>
      <c r="AE146" s="145"/>
      <c r="AF146" s="145"/>
      <c r="AG146" s="145" t="s">
        <v>128</v>
      </c>
      <c r="AH146" s="145">
        <v>5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 x14ac:dyDescent="0.2">
      <c r="A147" s="162">
        <v>57</v>
      </c>
      <c r="B147" s="163" t="s">
        <v>307</v>
      </c>
      <c r="C147" s="164" t="s">
        <v>308</v>
      </c>
      <c r="D147" s="165" t="s">
        <v>125</v>
      </c>
      <c r="E147" s="166">
        <v>221.25</v>
      </c>
      <c r="F147" s="167"/>
      <c r="G147" s="168">
        <f>ROUND(E147*F147,2)</f>
        <v>0</v>
      </c>
      <c r="H147" s="148"/>
      <c r="I147" s="147">
        <f>ROUND(E147*H147,2)</f>
        <v>0</v>
      </c>
      <c r="J147" s="148"/>
      <c r="K147" s="147">
        <f>ROUND(E147*J147,2)</f>
        <v>0</v>
      </c>
      <c r="L147" s="147">
        <v>21</v>
      </c>
      <c r="M147" s="147">
        <f>G147*(1+L147/100)</f>
        <v>0</v>
      </c>
      <c r="N147" s="147">
        <v>1.2800000000000001E-3</v>
      </c>
      <c r="O147" s="147">
        <f>ROUND(E147*N147,2)</f>
        <v>0.28000000000000003</v>
      </c>
      <c r="P147" s="147">
        <v>0</v>
      </c>
      <c r="Q147" s="147">
        <f>ROUND(E147*P147,2)</f>
        <v>0</v>
      </c>
      <c r="R147" s="147"/>
      <c r="S147" s="147" t="s">
        <v>126</v>
      </c>
      <c r="T147" s="147" t="s">
        <v>126</v>
      </c>
      <c r="U147" s="147">
        <v>0.36799999999999999</v>
      </c>
      <c r="V147" s="147">
        <f>ROUND(E147*U147,2)</f>
        <v>81.42</v>
      </c>
      <c r="W147" s="147"/>
      <c r="X147" s="147" t="s">
        <v>112</v>
      </c>
      <c r="Y147" s="145"/>
      <c r="Z147" s="145"/>
      <c r="AA147" s="145"/>
      <c r="AB147" s="145"/>
      <c r="AC147" s="145"/>
      <c r="AD147" s="145"/>
      <c r="AE147" s="145"/>
      <c r="AF147" s="145"/>
      <c r="AG147" s="145" t="s">
        <v>113</v>
      </c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62"/>
      <c r="B148" s="163"/>
      <c r="C148" s="169" t="s">
        <v>309</v>
      </c>
      <c r="D148" s="170"/>
      <c r="E148" s="171">
        <v>221.25</v>
      </c>
      <c r="F148" s="172"/>
      <c r="G148" s="168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5"/>
      <c r="Z148" s="145"/>
      <c r="AA148" s="145"/>
      <c r="AB148" s="145"/>
      <c r="AC148" s="145"/>
      <c r="AD148" s="145"/>
      <c r="AE148" s="145"/>
      <c r="AF148" s="145"/>
      <c r="AG148" s="145" t="s">
        <v>128</v>
      </c>
      <c r="AH148" s="145">
        <v>5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 x14ac:dyDescent="0.2">
      <c r="A149" s="162">
        <v>58</v>
      </c>
      <c r="B149" s="163" t="s">
        <v>310</v>
      </c>
      <c r="C149" s="164" t="s">
        <v>503</v>
      </c>
      <c r="D149" s="165" t="s">
        <v>227</v>
      </c>
      <c r="E149" s="166">
        <v>375.4</v>
      </c>
      <c r="F149" s="167"/>
      <c r="G149" s="168">
        <f>ROUND(E149*F149,2)</f>
        <v>0</v>
      </c>
      <c r="H149" s="148"/>
      <c r="I149" s="147">
        <f>ROUND(E149*H149,2)</f>
        <v>0</v>
      </c>
      <c r="J149" s="148"/>
      <c r="K149" s="147">
        <f>ROUND(E149*J149,2)</f>
        <v>0</v>
      </c>
      <c r="L149" s="147">
        <v>21</v>
      </c>
      <c r="M149" s="147">
        <f>G149*(1+L149/100)</f>
        <v>0</v>
      </c>
      <c r="N149" s="147">
        <v>0</v>
      </c>
      <c r="O149" s="147">
        <f>ROUND(E149*N149,2)</f>
        <v>0</v>
      </c>
      <c r="P149" s="147">
        <v>0</v>
      </c>
      <c r="Q149" s="147">
        <f>ROUND(E149*P149,2)</f>
        <v>0</v>
      </c>
      <c r="R149" s="147" t="s">
        <v>163</v>
      </c>
      <c r="S149" s="147" t="s">
        <v>126</v>
      </c>
      <c r="T149" s="147" t="s">
        <v>126</v>
      </c>
      <c r="U149" s="147">
        <v>0</v>
      </c>
      <c r="V149" s="147">
        <f>ROUND(E149*U149,2)</f>
        <v>0</v>
      </c>
      <c r="W149" s="147"/>
      <c r="X149" s="147" t="s">
        <v>164</v>
      </c>
      <c r="Y149" s="145"/>
      <c r="Z149" s="145"/>
      <c r="AA149" s="145"/>
      <c r="AB149" s="145"/>
      <c r="AC149" s="145"/>
      <c r="AD149" s="145"/>
      <c r="AE149" s="145"/>
      <c r="AF149" s="145"/>
      <c r="AG149" s="145" t="s">
        <v>165</v>
      </c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62"/>
      <c r="B150" s="163"/>
      <c r="C150" s="169" t="s">
        <v>311</v>
      </c>
      <c r="D150" s="170"/>
      <c r="E150" s="171">
        <v>198.4</v>
      </c>
      <c r="F150" s="172"/>
      <c r="G150" s="168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5"/>
      <c r="Z150" s="145"/>
      <c r="AA150" s="145"/>
      <c r="AB150" s="145"/>
      <c r="AC150" s="145"/>
      <c r="AD150" s="145"/>
      <c r="AE150" s="145"/>
      <c r="AF150" s="145"/>
      <c r="AG150" s="145" t="s">
        <v>128</v>
      </c>
      <c r="AH150" s="145">
        <v>0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1" x14ac:dyDescent="0.2">
      <c r="A151" s="162"/>
      <c r="B151" s="163"/>
      <c r="C151" s="169" t="s">
        <v>312</v>
      </c>
      <c r="D151" s="170"/>
      <c r="E151" s="171">
        <v>63.2</v>
      </c>
      <c r="F151" s="172"/>
      <c r="G151" s="168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5"/>
      <c r="Z151" s="145"/>
      <c r="AA151" s="145"/>
      <c r="AB151" s="145"/>
      <c r="AC151" s="145"/>
      <c r="AD151" s="145"/>
      <c r="AE151" s="145"/>
      <c r="AF151" s="145"/>
      <c r="AG151" s="145" t="s">
        <v>128</v>
      </c>
      <c r="AH151" s="145">
        <v>0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1" x14ac:dyDescent="0.2">
      <c r="A152" s="162"/>
      <c r="B152" s="163"/>
      <c r="C152" s="169" t="s">
        <v>313</v>
      </c>
      <c r="D152" s="170"/>
      <c r="E152" s="171">
        <v>50.4</v>
      </c>
      <c r="F152" s="172"/>
      <c r="G152" s="168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5"/>
      <c r="Z152" s="145"/>
      <c r="AA152" s="145"/>
      <c r="AB152" s="145"/>
      <c r="AC152" s="145"/>
      <c r="AD152" s="145"/>
      <c r="AE152" s="145"/>
      <c r="AF152" s="145"/>
      <c r="AG152" s="145" t="s">
        <v>128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">
      <c r="A153" s="162"/>
      <c r="B153" s="163"/>
      <c r="C153" s="169" t="s">
        <v>314</v>
      </c>
      <c r="D153" s="170"/>
      <c r="E153" s="171">
        <v>57.6</v>
      </c>
      <c r="F153" s="172"/>
      <c r="G153" s="168"/>
      <c r="H153" s="147"/>
      <c r="I153" s="147"/>
      <c r="J153" s="147"/>
      <c r="K153" s="147"/>
      <c r="L153" s="147"/>
      <c r="M153" s="147"/>
      <c r="N153" s="147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/>
      <c r="Y153" s="145"/>
      <c r="Z153" s="145"/>
      <c r="AA153" s="145"/>
      <c r="AB153" s="145"/>
      <c r="AC153" s="145"/>
      <c r="AD153" s="145"/>
      <c r="AE153" s="145"/>
      <c r="AF153" s="145"/>
      <c r="AG153" s="145" t="s">
        <v>128</v>
      </c>
      <c r="AH153" s="145">
        <v>0</v>
      </c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1" x14ac:dyDescent="0.2">
      <c r="A154" s="162"/>
      <c r="B154" s="163"/>
      <c r="C154" s="169" t="s">
        <v>315</v>
      </c>
      <c r="D154" s="170"/>
      <c r="E154" s="171">
        <v>5.8</v>
      </c>
      <c r="F154" s="172"/>
      <c r="G154" s="168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5"/>
      <c r="Z154" s="145"/>
      <c r="AA154" s="145"/>
      <c r="AB154" s="145"/>
      <c r="AC154" s="145"/>
      <c r="AD154" s="145"/>
      <c r="AE154" s="145"/>
      <c r="AF154" s="145"/>
      <c r="AG154" s="145" t="s">
        <v>128</v>
      </c>
      <c r="AH154" s="145">
        <v>0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 x14ac:dyDescent="0.2">
      <c r="A155" s="162">
        <v>59</v>
      </c>
      <c r="B155" s="163" t="s">
        <v>316</v>
      </c>
      <c r="C155" s="164" t="s">
        <v>317</v>
      </c>
      <c r="D155" s="165" t="s">
        <v>227</v>
      </c>
      <c r="E155" s="166">
        <v>20.8</v>
      </c>
      <c r="F155" s="167"/>
      <c r="G155" s="168">
        <f>ROUND(E155*F155,2)</f>
        <v>0</v>
      </c>
      <c r="H155" s="148"/>
      <c r="I155" s="147">
        <f>ROUND(E155*H155,2)</f>
        <v>0</v>
      </c>
      <c r="J155" s="148"/>
      <c r="K155" s="147">
        <f>ROUND(E155*J155,2)</f>
        <v>0</v>
      </c>
      <c r="L155" s="147">
        <v>21</v>
      </c>
      <c r="M155" s="147">
        <f>G155*(1+L155/100)</f>
        <v>0</v>
      </c>
      <c r="N155" s="147">
        <v>0</v>
      </c>
      <c r="O155" s="147">
        <f>ROUND(E155*N155,2)</f>
        <v>0</v>
      </c>
      <c r="P155" s="147">
        <v>0</v>
      </c>
      <c r="Q155" s="147">
        <f>ROUND(E155*P155,2)</f>
        <v>0</v>
      </c>
      <c r="R155" s="147"/>
      <c r="S155" s="147" t="s">
        <v>110</v>
      </c>
      <c r="T155" s="147" t="s">
        <v>126</v>
      </c>
      <c r="U155" s="147">
        <v>0</v>
      </c>
      <c r="V155" s="147">
        <f>ROUND(E155*U155,2)</f>
        <v>0</v>
      </c>
      <c r="W155" s="147"/>
      <c r="X155" s="147" t="s">
        <v>164</v>
      </c>
      <c r="Y155" s="145"/>
      <c r="Z155" s="145"/>
      <c r="AA155" s="145"/>
      <c r="AB155" s="145"/>
      <c r="AC155" s="145"/>
      <c r="AD155" s="145"/>
      <c r="AE155" s="145"/>
      <c r="AF155" s="145"/>
      <c r="AG155" s="145" t="s">
        <v>165</v>
      </c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">
      <c r="A156" s="162"/>
      <c r="B156" s="163"/>
      <c r="C156" s="169" t="s">
        <v>318</v>
      </c>
      <c r="D156" s="170"/>
      <c r="E156" s="171">
        <v>20.8</v>
      </c>
      <c r="F156" s="172"/>
      <c r="G156" s="168"/>
      <c r="H156" s="147"/>
      <c r="I156" s="147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5"/>
      <c r="Z156" s="145"/>
      <c r="AA156" s="145"/>
      <c r="AB156" s="145"/>
      <c r="AC156" s="145"/>
      <c r="AD156" s="145"/>
      <c r="AE156" s="145"/>
      <c r="AF156" s="145"/>
      <c r="AG156" s="145" t="s">
        <v>128</v>
      </c>
      <c r="AH156" s="145">
        <v>0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">
      <c r="A157" s="162">
        <v>60</v>
      </c>
      <c r="B157" s="163" t="s">
        <v>319</v>
      </c>
      <c r="C157" s="164" t="s">
        <v>320</v>
      </c>
      <c r="D157" s="165" t="s">
        <v>172</v>
      </c>
      <c r="E157" s="166">
        <v>1.1004400000000001</v>
      </c>
      <c r="F157" s="167"/>
      <c r="G157" s="168">
        <f>ROUND(E157*F157,2)</f>
        <v>0</v>
      </c>
      <c r="H157" s="148"/>
      <c r="I157" s="147">
        <f>ROUND(E157*H157,2)</f>
        <v>0</v>
      </c>
      <c r="J157" s="148"/>
      <c r="K157" s="147">
        <f>ROUND(E157*J157,2)</f>
        <v>0</v>
      </c>
      <c r="L157" s="147">
        <v>21</v>
      </c>
      <c r="M157" s="147">
        <f>G157*(1+L157/100)</f>
        <v>0</v>
      </c>
      <c r="N157" s="147">
        <v>0</v>
      </c>
      <c r="O157" s="147">
        <f>ROUND(E157*N157,2)</f>
        <v>0</v>
      </c>
      <c r="P157" s="147">
        <v>0</v>
      </c>
      <c r="Q157" s="147">
        <f>ROUND(E157*P157,2)</f>
        <v>0</v>
      </c>
      <c r="R157" s="147"/>
      <c r="S157" s="147" t="s">
        <v>126</v>
      </c>
      <c r="T157" s="147" t="s">
        <v>126</v>
      </c>
      <c r="U157" s="147">
        <v>1.5660000000000001</v>
      </c>
      <c r="V157" s="147">
        <f>ROUND(E157*U157,2)</f>
        <v>1.72</v>
      </c>
      <c r="W157" s="147"/>
      <c r="X157" s="147" t="s">
        <v>173</v>
      </c>
      <c r="Y157" s="145"/>
      <c r="Z157" s="145"/>
      <c r="AA157" s="145"/>
      <c r="AB157" s="145"/>
      <c r="AC157" s="145"/>
      <c r="AD157" s="145"/>
      <c r="AE157" s="145"/>
      <c r="AF157" s="145"/>
      <c r="AG157" s="145" t="s">
        <v>174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">
      <c r="A158" s="162">
        <v>61</v>
      </c>
      <c r="B158" s="163" t="s">
        <v>321</v>
      </c>
      <c r="C158" s="164" t="s">
        <v>322</v>
      </c>
      <c r="D158" s="165" t="s">
        <v>172</v>
      </c>
      <c r="E158" s="166">
        <v>2.0082200000000001</v>
      </c>
      <c r="F158" s="167"/>
      <c r="G158" s="168">
        <f>ROUND(E158*F158,2)</f>
        <v>0</v>
      </c>
      <c r="H158" s="148"/>
      <c r="I158" s="147">
        <f>ROUND(E158*H158,2)</f>
        <v>0</v>
      </c>
      <c r="J158" s="148"/>
      <c r="K158" s="147">
        <f>ROUND(E158*J158,2)</f>
        <v>0</v>
      </c>
      <c r="L158" s="147">
        <v>21</v>
      </c>
      <c r="M158" s="147">
        <f>G158*(1+L158/100)</f>
        <v>0</v>
      </c>
      <c r="N158" s="147">
        <v>0</v>
      </c>
      <c r="O158" s="147">
        <f>ROUND(E158*N158,2)</f>
        <v>0</v>
      </c>
      <c r="P158" s="147">
        <v>0</v>
      </c>
      <c r="Q158" s="147">
        <f>ROUND(E158*P158,2)</f>
        <v>0</v>
      </c>
      <c r="R158" s="147"/>
      <c r="S158" s="147" t="s">
        <v>126</v>
      </c>
      <c r="T158" s="147" t="s">
        <v>126</v>
      </c>
      <c r="U158" s="147">
        <v>0</v>
      </c>
      <c r="V158" s="147">
        <f>ROUND(E158*U158,2)</f>
        <v>0</v>
      </c>
      <c r="W158" s="147"/>
      <c r="X158" s="147" t="s">
        <v>323</v>
      </c>
      <c r="Y158" s="145"/>
      <c r="Z158" s="145"/>
      <c r="AA158" s="145"/>
      <c r="AB158" s="145"/>
      <c r="AC158" s="145"/>
      <c r="AD158" s="145"/>
      <c r="AE158" s="145"/>
      <c r="AF158" s="145"/>
      <c r="AG158" s="145" t="s">
        <v>324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x14ac:dyDescent="0.2">
      <c r="A159" s="155" t="s">
        <v>105</v>
      </c>
      <c r="B159" s="156" t="s">
        <v>69</v>
      </c>
      <c r="C159" s="157" t="s">
        <v>70</v>
      </c>
      <c r="D159" s="158"/>
      <c r="E159" s="159"/>
      <c r="F159" s="160"/>
      <c r="G159" s="161">
        <f>SUMIF(AG160:AG182,"&lt;&gt;NOR",G160:G182)</f>
        <v>0</v>
      </c>
      <c r="H159" s="149"/>
      <c r="I159" s="149">
        <f>SUM(I160:I182)</f>
        <v>0</v>
      </c>
      <c r="J159" s="149"/>
      <c r="K159" s="149">
        <f>SUM(K160:K182)</f>
        <v>0</v>
      </c>
      <c r="L159" s="149"/>
      <c r="M159" s="149">
        <f>SUM(M160:M182)</f>
        <v>0</v>
      </c>
      <c r="N159" s="149"/>
      <c r="O159" s="149">
        <f>SUM(O160:O182)</f>
        <v>0.43000000000000005</v>
      </c>
      <c r="P159" s="149"/>
      <c r="Q159" s="149">
        <f>SUM(Q160:Q182)</f>
        <v>0</v>
      </c>
      <c r="R159" s="149"/>
      <c r="S159" s="149"/>
      <c r="T159" s="149"/>
      <c r="U159" s="149"/>
      <c r="V159" s="149">
        <f>SUM(V160:V182)</f>
        <v>216.48000000000002</v>
      </c>
      <c r="W159" s="149"/>
      <c r="X159" s="149"/>
      <c r="AG159" t="s">
        <v>106</v>
      </c>
    </row>
    <row r="160" spans="1:60" outlineLevel="1" x14ac:dyDescent="0.2">
      <c r="A160" s="162">
        <v>62</v>
      </c>
      <c r="B160" s="163" t="s">
        <v>325</v>
      </c>
      <c r="C160" s="164" t="s">
        <v>326</v>
      </c>
      <c r="D160" s="165" t="s">
        <v>125</v>
      </c>
      <c r="E160" s="166">
        <v>319.61250000000001</v>
      </c>
      <c r="F160" s="167"/>
      <c r="G160" s="168">
        <f>ROUND(E160*F160,2)</f>
        <v>0</v>
      </c>
      <c r="H160" s="148"/>
      <c r="I160" s="147">
        <f>ROUND(E160*H160,2)</f>
        <v>0</v>
      </c>
      <c r="J160" s="148"/>
      <c r="K160" s="147">
        <f>ROUND(E160*J160,2)</f>
        <v>0</v>
      </c>
      <c r="L160" s="147">
        <v>21</v>
      </c>
      <c r="M160" s="147">
        <f>G160*(1+L160/100)</f>
        <v>0</v>
      </c>
      <c r="N160" s="147">
        <v>1.0000000000000001E-5</v>
      </c>
      <c r="O160" s="147">
        <f>ROUND(E160*N160,2)</f>
        <v>0</v>
      </c>
      <c r="P160" s="147">
        <v>0</v>
      </c>
      <c r="Q160" s="147">
        <f>ROUND(E160*P160,2)</f>
        <v>0</v>
      </c>
      <c r="R160" s="147"/>
      <c r="S160" s="147" t="s">
        <v>126</v>
      </c>
      <c r="T160" s="147" t="s">
        <v>126</v>
      </c>
      <c r="U160" s="147">
        <v>7.6999999999999999E-2</v>
      </c>
      <c r="V160" s="147">
        <f>ROUND(E160*U160,2)</f>
        <v>24.61</v>
      </c>
      <c r="W160" s="147"/>
      <c r="X160" s="147" t="s">
        <v>112</v>
      </c>
      <c r="Y160" s="145"/>
      <c r="Z160" s="145"/>
      <c r="AA160" s="145"/>
      <c r="AB160" s="145"/>
      <c r="AC160" s="145"/>
      <c r="AD160" s="145"/>
      <c r="AE160" s="145"/>
      <c r="AF160" s="145"/>
      <c r="AG160" s="145" t="s">
        <v>113</v>
      </c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1" x14ac:dyDescent="0.2">
      <c r="A161" s="162"/>
      <c r="B161" s="163"/>
      <c r="C161" s="169" t="s">
        <v>327</v>
      </c>
      <c r="D161" s="170"/>
      <c r="E161" s="171">
        <v>47.25</v>
      </c>
      <c r="F161" s="172"/>
      <c r="G161" s="168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/>
      <c r="Y161" s="145"/>
      <c r="Z161" s="145"/>
      <c r="AA161" s="145"/>
      <c r="AB161" s="145"/>
      <c r="AC161" s="145"/>
      <c r="AD161" s="145"/>
      <c r="AE161" s="145"/>
      <c r="AF161" s="145"/>
      <c r="AG161" s="145" t="s">
        <v>128</v>
      </c>
      <c r="AH161" s="145">
        <v>0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1" x14ac:dyDescent="0.2">
      <c r="A162" s="162"/>
      <c r="B162" s="163"/>
      <c r="C162" s="169" t="s">
        <v>328</v>
      </c>
      <c r="D162" s="170"/>
      <c r="E162" s="171">
        <v>68.75</v>
      </c>
      <c r="F162" s="172"/>
      <c r="G162" s="168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5"/>
      <c r="Z162" s="145"/>
      <c r="AA162" s="145"/>
      <c r="AB162" s="145"/>
      <c r="AC162" s="145"/>
      <c r="AD162" s="145"/>
      <c r="AE162" s="145"/>
      <c r="AF162" s="145"/>
      <c r="AG162" s="145" t="s">
        <v>128</v>
      </c>
      <c r="AH162" s="145">
        <v>0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">
      <c r="A163" s="162"/>
      <c r="B163" s="163"/>
      <c r="C163" s="169" t="s">
        <v>329</v>
      </c>
      <c r="D163" s="170"/>
      <c r="E163" s="171">
        <v>14</v>
      </c>
      <c r="F163" s="172"/>
      <c r="G163" s="168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/>
      <c r="Y163" s="145"/>
      <c r="Z163" s="145"/>
      <c r="AA163" s="145"/>
      <c r="AB163" s="145"/>
      <c r="AC163" s="145"/>
      <c r="AD163" s="145"/>
      <c r="AE163" s="145"/>
      <c r="AF163" s="145"/>
      <c r="AG163" s="145" t="s">
        <v>128</v>
      </c>
      <c r="AH163" s="145">
        <v>0</v>
      </c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 x14ac:dyDescent="0.2">
      <c r="A164" s="162"/>
      <c r="B164" s="163"/>
      <c r="C164" s="169" t="s">
        <v>330</v>
      </c>
      <c r="D164" s="170"/>
      <c r="E164" s="171">
        <v>7.2</v>
      </c>
      <c r="F164" s="172"/>
      <c r="G164" s="168"/>
      <c r="H164" s="147"/>
      <c r="I164" s="147"/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/>
      <c r="Y164" s="145"/>
      <c r="Z164" s="145"/>
      <c r="AA164" s="145"/>
      <c r="AB164" s="145"/>
      <c r="AC164" s="145"/>
      <c r="AD164" s="145"/>
      <c r="AE164" s="145"/>
      <c r="AF164" s="145"/>
      <c r="AG164" s="145" t="s">
        <v>128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 x14ac:dyDescent="0.2">
      <c r="A165" s="162"/>
      <c r="B165" s="163"/>
      <c r="C165" s="169" t="s">
        <v>331</v>
      </c>
      <c r="D165" s="170"/>
      <c r="E165" s="171">
        <v>61.2</v>
      </c>
      <c r="F165" s="172"/>
      <c r="G165" s="168"/>
      <c r="H165" s="147"/>
      <c r="I165" s="147"/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/>
      <c r="Y165" s="145"/>
      <c r="Z165" s="145"/>
      <c r="AA165" s="145"/>
      <c r="AB165" s="145"/>
      <c r="AC165" s="145"/>
      <c r="AD165" s="145"/>
      <c r="AE165" s="145"/>
      <c r="AF165" s="145"/>
      <c r="AG165" s="145" t="s">
        <v>128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">
      <c r="A166" s="162"/>
      <c r="B166" s="163"/>
      <c r="C166" s="169" t="s">
        <v>332</v>
      </c>
      <c r="D166" s="170"/>
      <c r="E166" s="171">
        <v>10.75</v>
      </c>
      <c r="F166" s="172"/>
      <c r="G166" s="168"/>
      <c r="H166" s="147"/>
      <c r="I166" s="147"/>
      <c r="J166" s="147"/>
      <c r="K166" s="147"/>
      <c r="L166" s="147"/>
      <c r="M166" s="147"/>
      <c r="N166" s="147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/>
      <c r="Y166" s="145"/>
      <c r="Z166" s="145"/>
      <c r="AA166" s="145"/>
      <c r="AB166" s="145"/>
      <c r="AC166" s="145"/>
      <c r="AD166" s="145"/>
      <c r="AE166" s="145"/>
      <c r="AF166" s="145"/>
      <c r="AG166" s="145" t="s">
        <v>128</v>
      </c>
      <c r="AH166" s="145">
        <v>0</v>
      </c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 x14ac:dyDescent="0.2">
      <c r="A167" s="162"/>
      <c r="B167" s="163"/>
      <c r="C167" s="169" t="s">
        <v>333</v>
      </c>
      <c r="D167" s="170"/>
      <c r="E167" s="171">
        <v>13.2</v>
      </c>
      <c r="F167" s="172"/>
      <c r="G167" s="168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5"/>
      <c r="Z167" s="145"/>
      <c r="AA167" s="145"/>
      <c r="AB167" s="145"/>
      <c r="AC167" s="145"/>
      <c r="AD167" s="145"/>
      <c r="AE167" s="145"/>
      <c r="AF167" s="145"/>
      <c r="AG167" s="145" t="s">
        <v>128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">
      <c r="A168" s="162"/>
      <c r="B168" s="163"/>
      <c r="C168" s="169" t="s">
        <v>334</v>
      </c>
      <c r="D168" s="170"/>
      <c r="E168" s="171">
        <v>14.4</v>
      </c>
      <c r="F168" s="172"/>
      <c r="G168" s="168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5"/>
      <c r="Z168" s="145"/>
      <c r="AA168" s="145"/>
      <c r="AB168" s="145"/>
      <c r="AC168" s="145"/>
      <c r="AD168" s="145"/>
      <c r="AE168" s="145"/>
      <c r="AF168" s="145"/>
      <c r="AG168" s="145" t="s">
        <v>128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">
      <c r="A169" s="162"/>
      <c r="B169" s="163"/>
      <c r="C169" s="173" t="s">
        <v>335</v>
      </c>
      <c r="D169" s="174"/>
      <c r="E169" s="175">
        <v>82.862499999999997</v>
      </c>
      <c r="F169" s="172"/>
      <c r="G169" s="168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5"/>
      <c r="Z169" s="145"/>
      <c r="AA169" s="145"/>
      <c r="AB169" s="145"/>
      <c r="AC169" s="145"/>
      <c r="AD169" s="145"/>
      <c r="AE169" s="145"/>
      <c r="AF169" s="145"/>
      <c r="AG169" s="145" t="s">
        <v>128</v>
      </c>
      <c r="AH169" s="145">
        <v>4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">
      <c r="A170" s="162">
        <v>63</v>
      </c>
      <c r="B170" s="163" t="s">
        <v>336</v>
      </c>
      <c r="C170" s="164" t="s">
        <v>337</v>
      </c>
      <c r="D170" s="165" t="s">
        <v>125</v>
      </c>
      <c r="E170" s="166">
        <v>95.883750000000006</v>
      </c>
      <c r="F170" s="167"/>
      <c r="G170" s="168">
        <f>ROUND(E170*F170,2)</f>
        <v>0</v>
      </c>
      <c r="H170" s="148"/>
      <c r="I170" s="147">
        <f>ROUND(E170*H170,2)</f>
        <v>0</v>
      </c>
      <c r="J170" s="148"/>
      <c r="K170" s="147">
        <f>ROUND(E170*J170,2)</f>
        <v>0</v>
      </c>
      <c r="L170" s="147">
        <v>21</v>
      </c>
      <c r="M170" s="147">
        <f>G170*(1+L170/100)</f>
        <v>0</v>
      </c>
      <c r="N170" s="147">
        <v>2.7899999999999999E-3</v>
      </c>
      <c r="O170" s="147">
        <f>ROUND(E170*N170,2)</f>
        <v>0.27</v>
      </c>
      <c r="P170" s="147">
        <v>0</v>
      </c>
      <c r="Q170" s="147">
        <f>ROUND(E170*P170,2)</f>
        <v>0</v>
      </c>
      <c r="R170" s="147"/>
      <c r="S170" s="147" t="s">
        <v>126</v>
      </c>
      <c r="T170" s="147" t="s">
        <v>126</v>
      </c>
      <c r="U170" s="147">
        <v>0.23449999999999999</v>
      </c>
      <c r="V170" s="147">
        <f>ROUND(E170*U170,2)</f>
        <v>22.48</v>
      </c>
      <c r="W170" s="147"/>
      <c r="X170" s="147" t="s">
        <v>112</v>
      </c>
      <c r="Y170" s="145"/>
      <c r="Z170" s="145"/>
      <c r="AA170" s="145"/>
      <c r="AB170" s="145"/>
      <c r="AC170" s="145"/>
      <c r="AD170" s="145"/>
      <c r="AE170" s="145"/>
      <c r="AF170" s="145"/>
      <c r="AG170" s="145" t="s">
        <v>113</v>
      </c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 x14ac:dyDescent="0.2">
      <c r="A171" s="162"/>
      <c r="B171" s="163"/>
      <c r="C171" s="169" t="s">
        <v>338</v>
      </c>
      <c r="D171" s="170"/>
      <c r="E171" s="171">
        <v>95.883750000000006</v>
      </c>
      <c r="F171" s="172"/>
      <c r="G171" s="168"/>
      <c r="H171" s="147"/>
      <c r="I171" s="147"/>
      <c r="J171" s="147"/>
      <c r="K171" s="147"/>
      <c r="L171" s="147"/>
      <c r="M171" s="147"/>
      <c r="N171" s="147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/>
      <c r="Y171" s="145"/>
      <c r="Z171" s="145"/>
      <c r="AA171" s="145"/>
      <c r="AB171" s="145"/>
      <c r="AC171" s="145"/>
      <c r="AD171" s="145"/>
      <c r="AE171" s="145"/>
      <c r="AF171" s="145"/>
      <c r="AG171" s="145" t="s">
        <v>128</v>
      </c>
      <c r="AH171" s="145">
        <v>5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ht="22.5" outlineLevel="1" x14ac:dyDescent="0.2">
      <c r="A172" s="162">
        <v>64</v>
      </c>
      <c r="B172" s="163" t="s">
        <v>339</v>
      </c>
      <c r="C172" s="164" t="s">
        <v>340</v>
      </c>
      <c r="D172" s="165" t="s">
        <v>125</v>
      </c>
      <c r="E172" s="166">
        <v>319.61250000000001</v>
      </c>
      <c r="F172" s="167"/>
      <c r="G172" s="168">
        <f>ROUND(E172*F172,2)</f>
        <v>0</v>
      </c>
      <c r="H172" s="148"/>
      <c r="I172" s="147">
        <f>ROUND(E172*H172,2)</f>
        <v>0</v>
      </c>
      <c r="J172" s="148"/>
      <c r="K172" s="147">
        <f>ROUND(E172*J172,2)</f>
        <v>0</v>
      </c>
      <c r="L172" s="147">
        <v>21</v>
      </c>
      <c r="M172" s="147">
        <f>G172*(1+L172/100)</f>
        <v>0</v>
      </c>
      <c r="N172" s="147">
        <v>1.0000000000000001E-5</v>
      </c>
      <c r="O172" s="147">
        <f>ROUND(E172*N172,2)</f>
        <v>0</v>
      </c>
      <c r="P172" s="147">
        <v>0</v>
      </c>
      <c r="Q172" s="147">
        <f>ROUND(E172*P172,2)</f>
        <v>0</v>
      </c>
      <c r="R172" s="147"/>
      <c r="S172" s="147" t="s">
        <v>126</v>
      </c>
      <c r="T172" s="147" t="s">
        <v>126</v>
      </c>
      <c r="U172" s="147">
        <v>7.1999999999999995E-2</v>
      </c>
      <c r="V172" s="147">
        <f>ROUND(E172*U172,2)</f>
        <v>23.01</v>
      </c>
      <c r="W172" s="147"/>
      <c r="X172" s="147" t="s">
        <v>112</v>
      </c>
      <c r="Y172" s="145"/>
      <c r="Z172" s="145"/>
      <c r="AA172" s="145"/>
      <c r="AB172" s="145"/>
      <c r="AC172" s="145"/>
      <c r="AD172" s="145"/>
      <c r="AE172" s="145"/>
      <c r="AF172" s="145"/>
      <c r="AG172" s="145" t="s">
        <v>113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">
      <c r="A173" s="162"/>
      <c r="B173" s="163"/>
      <c r="C173" s="169" t="s">
        <v>341</v>
      </c>
      <c r="D173" s="170"/>
      <c r="E173" s="171">
        <v>319.61250000000001</v>
      </c>
      <c r="F173" s="172"/>
      <c r="G173" s="168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5"/>
      <c r="Z173" s="145"/>
      <c r="AA173" s="145"/>
      <c r="AB173" s="145"/>
      <c r="AC173" s="145"/>
      <c r="AD173" s="145"/>
      <c r="AE173" s="145"/>
      <c r="AF173" s="145"/>
      <c r="AG173" s="145" t="s">
        <v>128</v>
      </c>
      <c r="AH173" s="145">
        <v>5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">
      <c r="A174" s="162">
        <v>65</v>
      </c>
      <c r="B174" s="163" t="s">
        <v>342</v>
      </c>
      <c r="C174" s="164" t="s">
        <v>343</v>
      </c>
      <c r="D174" s="165" t="s">
        <v>125</v>
      </c>
      <c r="E174" s="166">
        <v>639.22500000000002</v>
      </c>
      <c r="F174" s="167"/>
      <c r="G174" s="168">
        <f>ROUND(E174*F174,2)</f>
        <v>0</v>
      </c>
      <c r="H174" s="148"/>
      <c r="I174" s="147">
        <f>ROUND(E174*H174,2)</f>
        <v>0</v>
      </c>
      <c r="J174" s="148"/>
      <c r="K174" s="147">
        <f>ROUND(E174*J174,2)</f>
        <v>0</v>
      </c>
      <c r="L174" s="147">
        <v>21</v>
      </c>
      <c r="M174" s="147">
        <f>G174*(1+L174/100)</f>
        <v>0</v>
      </c>
      <c r="N174" s="147">
        <v>2.2000000000000001E-4</v>
      </c>
      <c r="O174" s="147">
        <f>ROUND(E174*N174,2)</f>
        <v>0.14000000000000001</v>
      </c>
      <c r="P174" s="147">
        <v>0</v>
      </c>
      <c r="Q174" s="147">
        <f>ROUND(E174*P174,2)</f>
        <v>0</v>
      </c>
      <c r="R174" s="147"/>
      <c r="S174" s="147" t="s">
        <v>126</v>
      </c>
      <c r="T174" s="147" t="s">
        <v>126</v>
      </c>
      <c r="U174" s="147">
        <v>0.17499999999999999</v>
      </c>
      <c r="V174" s="147">
        <f>ROUND(E174*U174,2)</f>
        <v>111.86</v>
      </c>
      <c r="W174" s="147"/>
      <c r="X174" s="147" t="s">
        <v>112</v>
      </c>
      <c r="Y174" s="145"/>
      <c r="Z174" s="145"/>
      <c r="AA174" s="145"/>
      <c r="AB174" s="145"/>
      <c r="AC174" s="145"/>
      <c r="AD174" s="145"/>
      <c r="AE174" s="145"/>
      <c r="AF174" s="145"/>
      <c r="AG174" s="145" t="s">
        <v>113</v>
      </c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1" x14ac:dyDescent="0.2">
      <c r="A175" s="162"/>
      <c r="B175" s="163"/>
      <c r="C175" s="169" t="s">
        <v>344</v>
      </c>
      <c r="D175" s="170"/>
      <c r="E175" s="171"/>
      <c r="F175" s="172"/>
      <c r="G175" s="168"/>
      <c r="H175" s="147"/>
      <c r="I175" s="147"/>
      <c r="J175" s="147"/>
      <c r="K175" s="147"/>
      <c r="L175" s="147"/>
      <c r="M175" s="147"/>
      <c r="N175" s="147"/>
      <c r="O175" s="147"/>
      <c r="P175" s="147"/>
      <c r="Q175" s="147"/>
      <c r="R175" s="147"/>
      <c r="S175" s="147"/>
      <c r="T175" s="147"/>
      <c r="U175" s="147"/>
      <c r="V175" s="147"/>
      <c r="W175" s="147"/>
      <c r="X175" s="147"/>
      <c r="Y175" s="145"/>
      <c r="Z175" s="145"/>
      <c r="AA175" s="145"/>
      <c r="AB175" s="145"/>
      <c r="AC175" s="145"/>
      <c r="AD175" s="145"/>
      <c r="AE175" s="145"/>
      <c r="AF175" s="145"/>
      <c r="AG175" s="145" t="s">
        <v>128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62"/>
      <c r="B176" s="163"/>
      <c r="C176" s="169" t="s">
        <v>341</v>
      </c>
      <c r="D176" s="170"/>
      <c r="E176" s="171">
        <v>319.61250000000001</v>
      </c>
      <c r="F176" s="172"/>
      <c r="G176" s="168"/>
      <c r="H176" s="147"/>
      <c r="I176" s="147"/>
      <c r="J176" s="147"/>
      <c r="K176" s="147"/>
      <c r="L176" s="147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5"/>
      <c r="Z176" s="145"/>
      <c r="AA176" s="145"/>
      <c r="AB176" s="145"/>
      <c r="AC176" s="145"/>
      <c r="AD176" s="145"/>
      <c r="AE176" s="145"/>
      <c r="AF176" s="145"/>
      <c r="AG176" s="145" t="s">
        <v>128</v>
      </c>
      <c r="AH176" s="145">
        <v>5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1" x14ac:dyDescent="0.2">
      <c r="A177" s="162"/>
      <c r="B177" s="163"/>
      <c r="C177" s="173" t="s">
        <v>345</v>
      </c>
      <c r="D177" s="174"/>
      <c r="E177" s="175">
        <v>319.61250000000001</v>
      </c>
      <c r="F177" s="172"/>
      <c r="G177" s="168"/>
      <c r="H177" s="147"/>
      <c r="I177" s="147"/>
      <c r="J177" s="147"/>
      <c r="K177" s="147"/>
      <c r="L177" s="147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5"/>
      <c r="Z177" s="145"/>
      <c r="AA177" s="145"/>
      <c r="AB177" s="145"/>
      <c r="AC177" s="145"/>
      <c r="AD177" s="145"/>
      <c r="AE177" s="145"/>
      <c r="AF177" s="145"/>
      <c r="AG177" s="145" t="s">
        <v>128</v>
      </c>
      <c r="AH177" s="145">
        <v>4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1" x14ac:dyDescent="0.2">
      <c r="A178" s="162"/>
      <c r="B178" s="163"/>
      <c r="C178" s="173" t="s">
        <v>345</v>
      </c>
      <c r="D178" s="174"/>
      <c r="E178" s="175"/>
      <c r="F178" s="172"/>
      <c r="G178" s="168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5"/>
      <c r="Z178" s="145"/>
      <c r="AA178" s="145"/>
      <c r="AB178" s="145"/>
      <c r="AC178" s="145"/>
      <c r="AD178" s="145"/>
      <c r="AE178" s="145"/>
      <c r="AF178" s="145"/>
      <c r="AG178" s="145" t="s">
        <v>128</v>
      </c>
      <c r="AH178" s="145">
        <v>4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 x14ac:dyDescent="0.2">
      <c r="A179" s="162">
        <v>66</v>
      </c>
      <c r="B179" s="163" t="s">
        <v>346</v>
      </c>
      <c r="C179" s="164" t="s">
        <v>347</v>
      </c>
      <c r="D179" s="165" t="s">
        <v>125</v>
      </c>
      <c r="E179" s="166">
        <v>319.61250000000001</v>
      </c>
      <c r="F179" s="167"/>
      <c r="G179" s="168">
        <f>ROUND(E179*F179,2)</f>
        <v>0</v>
      </c>
      <c r="H179" s="148"/>
      <c r="I179" s="147">
        <f>ROUND(E179*H179,2)</f>
        <v>0</v>
      </c>
      <c r="J179" s="148"/>
      <c r="K179" s="147">
        <f>ROUND(E179*J179,2)</f>
        <v>0</v>
      </c>
      <c r="L179" s="147">
        <v>21</v>
      </c>
      <c r="M179" s="147">
        <f>G179*(1+L179/100)</f>
        <v>0</v>
      </c>
      <c r="N179" s="147">
        <v>5.0000000000000002E-5</v>
      </c>
      <c r="O179" s="147">
        <f>ROUND(E179*N179,2)</f>
        <v>0.02</v>
      </c>
      <c r="P179" s="147">
        <v>0</v>
      </c>
      <c r="Q179" s="147">
        <f>ROUND(E179*P179,2)</f>
        <v>0</v>
      </c>
      <c r="R179" s="147"/>
      <c r="S179" s="147" t="s">
        <v>126</v>
      </c>
      <c r="T179" s="147" t="s">
        <v>126</v>
      </c>
      <c r="U179" s="147">
        <v>6.3E-2</v>
      </c>
      <c r="V179" s="147">
        <f>ROUND(E179*U179,2)</f>
        <v>20.14</v>
      </c>
      <c r="W179" s="147"/>
      <c r="X179" s="147" t="s">
        <v>112</v>
      </c>
      <c r="Y179" s="145"/>
      <c r="Z179" s="145"/>
      <c r="AA179" s="145"/>
      <c r="AB179" s="145"/>
      <c r="AC179" s="145"/>
      <c r="AD179" s="145"/>
      <c r="AE179" s="145"/>
      <c r="AF179" s="145"/>
      <c r="AG179" s="145" t="s">
        <v>113</v>
      </c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1" x14ac:dyDescent="0.2">
      <c r="A180" s="162"/>
      <c r="B180" s="163"/>
      <c r="C180" s="169" t="s">
        <v>341</v>
      </c>
      <c r="D180" s="170"/>
      <c r="E180" s="171">
        <v>319.61250000000001</v>
      </c>
      <c r="F180" s="172"/>
      <c r="G180" s="168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7"/>
      <c r="U180" s="147"/>
      <c r="V180" s="147"/>
      <c r="W180" s="147"/>
      <c r="X180" s="147"/>
      <c r="Y180" s="145"/>
      <c r="Z180" s="145"/>
      <c r="AA180" s="145"/>
      <c r="AB180" s="145"/>
      <c r="AC180" s="145"/>
      <c r="AD180" s="145"/>
      <c r="AE180" s="145"/>
      <c r="AF180" s="145"/>
      <c r="AG180" s="145" t="s">
        <v>128</v>
      </c>
      <c r="AH180" s="145">
        <v>5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1" x14ac:dyDescent="0.2">
      <c r="A181" s="162">
        <v>67</v>
      </c>
      <c r="B181" s="163" t="s">
        <v>348</v>
      </c>
      <c r="C181" s="164" t="s">
        <v>349</v>
      </c>
      <c r="D181" s="165" t="s">
        <v>125</v>
      </c>
      <c r="E181" s="166">
        <v>319.61250000000001</v>
      </c>
      <c r="F181" s="167"/>
      <c r="G181" s="168">
        <f>ROUND(E181*F181,2)</f>
        <v>0</v>
      </c>
      <c r="H181" s="148"/>
      <c r="I181" s="147">
        <f>ROUND(E181*H181,2)</f>
        <v>0</v>
      </c>
      <c r="J181" s="148"/>
      <c r="K181" s="147">
        <f>ROUND(E181*J181,2)</f>
        <v>0</v>
      </c>
      <c r="L181" s="147">
        <v>21</v>
      </c>
      <c r="M181" s="147">
        <f>G181*(1+L181/100)</f>
        <v>0</v>
      </c>
      <c r="N181" s="147">
        <v>1.0000000000000001E-5</v>
      </c>
      <c r="O181" s="147">
        <f>ROUND(E181*N181,2)</f>
        <v>0</v>
      </c>
      <c r="P181" s="147">
        <v>0</v>
      </c>
      <c r="Q181" s="147">
        <f>ROUND(E181*P181,2)</f>
        <v>0</v>
      </c>
      <c r="R181" s="147"/>
      <c r="S181" s="147" t="s">
        <v>110</v>
      </c>
      <c r="T181" s="147" t="s">
        <v>126</v>
      </c>
      <c r="U181" s="147">
        <v>4.4999999999999998E-2</v>
      </c>
      <c r="V181" s="147">
        <f>ROUND(E181*U181,2)</f>
        <v>14.38</v>
      </c>
      <c r="W181" s="147"/>
      <c r="X181" s="147" t="s">
        <v>112</v>
      </c>
      <c r="Y181" s="145"/>
      <c r="Z181" s="145"/>
      <c r="AA181" s="145"/>
      <c r="AB181" s="145"/>
      <c r="AC181" s="145"/>
      <c r="AD181" s="145"/>
      <c r="AE181" s="145"/>
      <c r="AF181" s="145"/>
      <c r="AG181" s="145" t="s">
        <v>113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">
      <c r="A182" s="162"/>
      <c r="B182" s="163"/>
      <c r="C182" s="169" t="s">
        <v>341</v>
      </c>
      <c r="D182" s="170"/>
      <c r="E182" s="171">
        <v>319.61250000000001</v>
      </c>
      <c r="F182" s="172"/>
      <c r="G182" s="168"/>
      <c r="H182" s="147"/>
      <c r="I182" s="147"/>
      <c r="J182" s="147"/>
      <c r="K182" s="147"/>
      <c r="L182" s="147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7"/>
      <c r="X182" s="147"/>
      <c r="Y182" s="145"/>
      <c r="Z182" s="145"/>
      <c r="AA182" s="145"/>
      <c r="AB182" s="145"/>
      <c r="AC182" s="145"/>
      <c r="AD182" s="145"/>
      <c r="AE182" s="145"/>
      <c r="AF182" s="145"/>
      <c r="AG182" s="145" t="s">
        <v>128</v>
      </c>
      <c r="AH182" s="145">
        <v>5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x14ac:dyDescent="0.2">
      <c r="A183" s="155" t="s">
        <v>105</v>
      </c>
      <c r="B183" s="156" t="s">
        <v>71</v>
      </c>
      <c r="C183" s="157" t="s">
        <v>72</v>
      </c>
      <c r="D183" s="158"/>
      <c r="E183" s="159"/>
      <c r="F183" s="160"/>
      <c r="G183" s="161">
        <f>SUMIF(AG184:AG198,"&lt;&gt;NOR",G184:G198)</f>
        <v>0</v>
      </c>
      <c r="H183" s="149"/>
      <c r="I183" s="149">
        <f>SUM(I184:I198)</f>
        <v>0</v>
      </c>
      <c r="J183" s="149"/>
      <c r="K183" s="149">
        <f>SUM(K184:K198)</f>
        <v>0</v>
      </c>
      <c r="L183" s="149"/>
      <c r="M183" s="149">
        <f>SUM(M184:M198)</f>
        <v>0</v>
      </c>
      <c r="N183" s="149"/>
      <c r="O183" s="149">
        <f>SUM(O184:O198)</f>
        <v>2.57</v>
      </c>
      <c r="P183" s="149"/>
      <c r="Q183" s="149">
        <f>SUM(Q184:Q198)</f>
        <v>2.2000000000000002</v>
      </c>
      <c r="R183" s="149"/>
      <c r="S183" s="149"/>
      <c r="T183" s="149"/>
      <c r="U183" s="149"/>
      <c r="V183" s="149">
        <f>SUM(V184:V198)</f>
        <v>150.07000000000002</v>
      </c>
      <c r="W183" s="149"/>
      <c r="X183" s="149"/>
      <c r="AG183" t="s">
        <v>106</v>
      </c>
    </row>
    <row r="184" spans="1:60" outlineLevel="1" x14ac:dyDescent="0.2">
      <c r="A184" s="162">
        <v>68</v>
      </c>
      <c r="B184" s="163" t="s">
        <v>350</v>
      </c>
      <c r="C184" s="164" t="s">
        <v>351</v>
      </c>
      <c r="D184" s="165" t="s">
        <v>125</v>
      </c>
      <c r="E184" s="166">
        <v>91.62</v>
      </c>
      <c r="F184" s="167"/>
      <c r="G184" s="168">
        <f>ROUND(E184*F184,2)</f>
        <v>0</v>
      </c>
      <c r="H184" s="148"/>
      <c r="I184" s="147">
        <f>ROUND(E184*H184,2)</f>
        <v>0</v>
      </c>
      <c r="J184" s="148"/>
      <c r="K184" s="147">
        <f>ROUND(E184*J184,2)</f>
        <v>0</v>
      </c>
      <c r="L184" s="147">
        <v>21</v>
      </c>
      <c r="M184" s="147">
        <f>G184*(1+L184/100)</f>
        <v>0</v>
      </c>
      <c r="N184" s="147">
        <v>0</v>
      </c>
      <c r="O184" s="147">
        <f>ROUND(E184*N184,2)</f>
        <v>0</v>
      </c>
      <c r="P184" s="147">
        <v>2.4E-2</v>
      </c>
      <c r="Q184" s="147">
        <f>ROUND(E184*P184,2)</f>
        <v>2.2000000000000002</v>
      </c>
      <c r="R184" s="147"/>
      <c r="S184" s="147" t="s">
        <v>126</v>
      </c>
      <c r="T184" s="147" t="s">
        <v>126</v>
      </c>
      <c r="U184" s="147">
        <v>0.24</v>
      </c>
      <c r="V184" s="147">
        <f>ROUND(E184*U184,2)</f>
        <v>21.99</v>
      </c>
      <c r="W184" s="147"/>
      <c r="X184" s="147" t="s">
        <v>112</v>
      </c>
      <c r="Y184" s="145"/>
      <c r="Z184" s="145"/>
      <c r="AA184" s="145"/>
      <c r="AB184" s="145"/>
      <c r="AC184" s="145"/>
      <c r="AD184" s="145"/>
      <c r="AE184" s="145"/>
      <c r="AF184" s="145"/>
      <c r="AG184" s="145" t="s">
        <v>113</v>
      </c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 x14ac:dyDescent="0.2">
      <c r="A185" s="162"/>
      <c r="B185" s="163"/>
      <c r="C185" s="169" t="s">
        <v>352</v>
      </c>
      <c r="D185" s="170"/>
      <c r="E185" s="171">
        <v>66</v>
      </c>
      <c r="F185" s="172"/>
      <c r="G185" s="168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47"/>
      <c r="X185" s="147"/>
      <c r="Y185" s="145"/>
      <c r="Z185" s="145"/>
      <c r="AA185" s="145"/>
      <c r="AB185" s="145"/>
      <c r="AC185" s="145"/>
      <c r="AD185" s="145"/>
      <c r="AE185" s="145"/>
      <c r="AF185" s="145"/>
      <c r="AG185" s="145" t="s">
        <v>128</v>
      </c>
      <c r="AH185" s="145">
        <v>0</v>
      </c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 x14ac:dyDescent="0.2">
      <c r="A186" s="162"/>
      <c r="B186" s="163"/>
      <c r="C186" s="169" t="s">
        <v>353</v>
      </c>
      <c r="D186" s="170"/>
      <c r="E186" s="171">
        <v>13.2</v>
      </c>
      <c r="F186" s="172"/>
      <c r="G186" s="168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5"/>
      <c r="Z186" s="145"/>
      <c r="AA186" s="145"/>
      <c r="AB186" s="145"/>
      <c r="AC186" s="145"/>
      <c r="AD186" s="145"/>
      <c r="AE186" s="145"/>
      <c r="AF186" s="145"/>
      <c r="AG186" s="145" t="s">
        <v>128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1" x14ac:dyDescent="0.2">
      <c r="A187" s="162"/>
      <c r="B187" s="163"/>
      <c r="C187" s="169" t="s">
        <v>354</v>
      </c>
      <c r="D187" s="170"/>
      <c r="E187" s="171">
        <v>0.72</v>
      </c>
      <c r="F187" s="172"/>
      <c r="G187" s="168"/>
      <c r="H187" s="147"/>
      <c r="I187" s="147"/>
      <c r="J187" s="147"/>
      <c r="K187" s="147"/>
      <c r="L187" s="147"/>
      <c r="M187" s="147"/>
      <c r="N187" s="147"/>
      <c r="O187" s="147"/>
      <c r="P187" s="147"/>
      <c r="Q187" s="147"/>
      <c r="R187" s="147"/>
      <c r="S187" s="147"/>
      <c r="T187" s="147"/>
      <c r="U187" s="147"/>
      <c r="V187" s="147"/>
      <c r="W187" s="147"/>
      <c r="X187" s="147"/>
      <c r="Y187" s="145"/>
      <c r="Z187" s="145"/>
      <c r="AA187" s="145"/>
      <c r="AB187" s="145"/>
      <c r="AC187" s="145"/>
      <c r="AD187" s="145"/>
      <c r="AE187" s="145"/>
      <c r="AF187" s="145"/>
      <c r="AG187" s="145" t="s">
        <v>128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">
      <c r="A188" s="162"/>
      <c r="B188" s="163"/>
      <c r="C188" s="169" t="s">
        <v>355</v>
      </c>
      <c r="D188" s="170"/>
      <c r="E188" s="171">
        <v>11.7</v>
      </c>
      <c r="F188" s="172"/>
      <c r="G188" s="168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5"/>
      <c r="Z188" s="145"/>
      <c r="AA188" s="145"/>
      <c r="AB188" s="145"/>
      <c r="AC188" s="145"/>
      <c r="AD188" s="145"/>
      <c r="AE188" s="145"/>
      <c r="AF188" s="145"/>
      <c r="AG188" s="145" t="s">
        <v>128</v>
      </c>
      <c r="AH188" s="145">
        <v>0</v>
      </c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1" x14ac:dyDescent="0.2">
      <c r="A189" s="162">
        <v>69</v>
      </c>
      <c r="B189" s="163" t="s">
        <v>356</v>
      </c>
      <c r="C189" s="164" t="s">
        <v>357</v>
      </c>
      <c r="D189" s="165" t="s">
        <v>125</v>
      </c>
      <c r="E189" s="166">
        <v>91.62</v>
      </c>
      <c r="F189" s="167"/>
      <c r="G189" s="168">
        <f>ROUND(E189*F189,2)</f>
        <v>0</v>
      </c>
      <c r="H189" s="148"/>
      <c r="I189" s="147">
        <f>ROUND(E189*H189,2)</f>
        <v>0</v>
      </c>
      <c r="J189" s="148"/>
      <c r="K189" s="147">
        <f>ROUND(E189*J189,2)</f>
        <v>0</v>
      </c>
      <c r="L189" s="147">
        <v>21</v>
      </c>
      <c r="M189" s="147">
        <f>G189*(1+L189/100)</f>
        <v>0</v>
      </c>
      <c r="N189" s="147">
        <v>0</v>
      </c>
      <c r="O189" s="147">
        <f>ROUND(E189*N189,2)</f>
        <v>0</v>
      </c>
      <c r="P189" s="147">
        <v>0</v>
      </c>
      <c r="Q189" s="147">
        <f>ROUND(E189*P189,2)</f>
        <v>0</v>
      </c>
      <c r="R189" s="147"/>
      <c r="S189" s="147" t="s">
        <v>126</v>
      </c>
      <c r="T189" s="147" t="s">
        <v>126</v>
      </c>
      <c r="U189" s="147">
        <v>0.02</v>
      </c>
      <c r="V189" s="147">
        <f>ROUND(E189*U189,2)</f>
        <v>1.83</v>
      </c>
      <c r="W189" s="147"/>
      <c r="X189" s="147" t="s">
        <v>112</v>
      </c>
      <c r="Y189" s="145"/>
      <c r="Z189" s="145"/>
      <c r="AA189" s="145"/>
      <c r="AB189" s="145"/>
      <c r="AC189" s="145"/>
      <c r="AD189" s="145"/>
      <c r="AE189" s="145"/>
      <c r="AF189" s="145"/>
      <c r="AG189" s="145" t="s">
        <v>113</v>
      </c>
      <c r="AH189" s="145"/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">
      <c r="A190" s="162"/>
      <c r="B190" s="163"/>
      <c r="C190" s="169" t="s">
        <v>159</v>
      </c>
      <c r="D190" s="170"/>
      <c r="E190" s="171">
        <v>91.62</v>
      </c>
      <c r="F190" s="172"/>
      <c r="G190" s="168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5"/>
      <c r="Z190" s="145"/>
      <c r="AA190" s="145"/>
      <c r="AB190" s="145"/>
      <c r="AC190" s="145"/>
      <c r="AD190" s="145"/>
      <c r="AE190" s="145"/>
      <c r="AF190" s="145"/>
      <c r="AG190" s="145" t="s">
        <v>128</v>
      </c>
      <c r="AH190" s="145">
        <v>5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1" x14ac:dyDescent="0.2">
      <c r="A191" s="162">
        <v>70</v>
      </c>
      <c r="B191" s="163" t="s">
        <v>305</v>
      </c>
      <c r="C191" s="164" t="s">
        <v>306</v>
      </c>
      <c r="D191" s="165" t="s">
        <v>125</v>
      </c>
      <c r="E191" s="166">
        <v>91.62</v>
      </c>
      <c r="F191" s="167"/>
      <c r="G191" s="168">
        <f>ROUND(E191*F191,2)</f>
        <v>0</v>
      </c>
      <c r="H191" s="148"/>
      <c r="I191" s="147">
        <f>ROUND(E191*H191,2)</f>
        <v>0</v>
      </c>
      <c r="J191" s="148"/>
      <c r="K191" s="147">
        <f>ROUND(E191*J191,2)</f>
        <v>0</v>
      </c>
      <c r="L191" s="147">
        <v>21</v>
      </c>
      <c r="M191" s="147">
        <f>G191*(1+L191/100)</f>
        <v>0</v>
      </c>
      <c r="N191" s="147">
        <v>1.0300000000000001E-3</v>
      </c>
      <c r="O191" s="147">
        <f>ROUND(E191*N191,2)</f>
        <v>0.09</v>
      </c>
      <c r="P191" s="147">
        <v>0</v>
      </c>
      <c r="Q191" s="147">
        <f>ROUND(E191*P191,2)</f>
        <v>0</v>
      </c>
      <c r="R191" s="147"/>
      <c r="S191" s="147" t="s">
        <v>126</v>
      </c>
      <c r="T191" s="147" t="s">
        <v>126</v>
      </c>
      <c r="U191" s="147">
        <v>0.27800000000000002</v>
      </c>
      <c r="V191" s="147">
        <f>ROUND(E191*U191,2)</f>
        <v>25.47</v>
      </c>
      <c r="W191" s="147"/>
      <c r="X191" s="147" t="s">
        <v>112</v>
      </c>
      <c r="Y191" s="145"/>
      <c r="Z191" s="145"/>
      <c r="AA191" s="145"/>
      <c r="AB191" s="145"/>
      <c r="AC191" s="145"/>
      <c r="AD191" s="145"/>
      <c r="AE191" s="145"/>
      <c r="AF191" s="145"/>
      <c r="AG191" s="145" t="s">
        <v>113</v>
      </c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1" x14ac:dyDescent="0.2">
      <c r="A192" s="162"/>
      <c r="B192" s="163"/>
      <c r="C192" s="169" t="s">
        <v>159</v>
      </c>
      <c r="D192" s="170"/>
      <c r="E192" s="171">
        <v>91.62</v>
      </c>
      <c r="F192" s="172"/>
      <c r="G192" s="168"/>
      <c r="H192" s="147"/>
      <c r="I192" s="147"/>
      <c r="J192" s="147"/>
      <c r="K192" s="147"/>
      <c r="L192" s="147"/>
      <c r="M192" s="147"/>
      <c r="N192" s="147"/>
      <c r="O192" s="147"/>
      <c r="P192" s="147"/>
      <c r="Q192" s="147"/>
      <c r="R192" s="147"/>
      <c r="S192" s="147"/>
      <c r="T192" s="147"/>
      <c r="U192" s="147"/>
      <c r="V192" s="147"/>
      <c r="W192" s="147"/>
      <c r="X192" s="147"/>
      <c r="Y192" s="145"/>
      <c r="Z192" s="145"/>
      <c r="AA192" s="145"/>
      <c r="AB192" s="145"/>
      <c r="AC192" s="145"/>
      <c r="AD192" s="145"/>
      <c r="AE192" s="145"/>
      <c r="AF192" s="145"/>
      <c r="AG192" s="145" t="s">
        <v>128</v>
      </c>
      <c r="AH192" s="145">
        <v>5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1" x14ac:dyDescent="0.2">
      <c r="A193" s="162">
        <v>71</v>
      </c>
      <c r="B193" s="163" t="s">
        <v>358</v>
      </c>
      <c r="C193" s="164" t="s">
        <v>359</v>
      </c>
      <c r="D193" s="165" t="s">
        <v>125</v>
      </c>
      <c r="E193" s="166">
        <v>91.62</v>
      </c>
      <c r="F193" s="167"/>
      <c r="G193" s="168">
        <f>ROUND(E193*F193,2)</f>
        <v>0</v>
      </c>
      <c r="H193" s="148"/>
      <c r="I193" s="147">
        <f>ROUND(E193*H193,2)</f>
        <v>0</v>
      </c>
      <c r="J193" s="148"/>
      <c r="K193" s="147">
        <f>ROUND(E193*J193,2)</f>
        <v>0</v>
      </c>
      <c r="L193" s="147">
        <v>21</v>
      </c>
      <c r="M193" s="147">
        <f>G193*(1+L193/100)</f>
        <v>0</v>
      </c>
      <c r="N193" s="147">
        <v>1.2800000000000001E-3</v>
      </c>
      <c r="O193" s="147">
        <f>ROUND(E193*N193,2)</f>
        <v>0.12</v>
      </c>
      <c r="P193" s="147">
        <v>0</v>
      </c>
      <c r="Q193" s="147">
        <f>ROUND(E193*P193,2)</f>
        <v>0</v>
      </c>
      <c r="R193" s="147"/>
      <c r="S193" s="147" t="s">
        <v>126</v>
      </c>
      <c r="T193" s="147" t="s">
        <v>126</v>
      </c>
      <c r="U193" s="147">
        <v>0.32800000000000001</v>
      </c>
      <c r="V193" s="147">
        <f>ROUND(E193*U193,2)</f>
        <v>30.05</v>
      </c>
      <c r="W193" s="147"/>
      <c r="X193" s="147" t="s">
        <v>112</v>
      </c>
      <c r="Y193" s="145"/>
      <c r="Z193" s="145"/>
      <c r="AA193" s="145"/>
      <c r="AB193" s="145"/>
      <c r="AC193" s="145"/>
      <c r="AD193" s="145"/>
      <c r="AE193" s="145"/>
      <c r="AF193" s="145"/>
      <c r="AG193" s="145" t="s">
        <v>113</v>
      </c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1" x14ac:dyDescent="0.2">
      <c r="A194" s="162"/>
      <c r="B194" s="163"/>
      <c r="C194" s="169" t="s">
        <v>159</v>
      </c>
      <c r="D194" s="170"/>
      <c r="E194" s="171">
        <v>91.62</v>
      </c>
      <c r="F194" s="172"/>
      <c r="G194" s="168"/>
      <c r="H194" s="147"/>
      <c r="I194" s="147"/>
      <c r="J194" s="147"/>
      <c r="K194" s="147"/>
      <c r="L194" s="147"/>
      <c r="M194" s="147"/>
      <c r="N194" s="147"/>
      <c r="O194" s="147"/>
      <c r="P194" s="147"/>
      <c r="Q194" s="147"/>
      <c r="R194" s="147"/>
      <c r="S194" s="147"/>
      <c r="T194" s="147"/>
      <c r="U194" s="147"/>
      <c r="V194" s="147"/>
      <c r="W194" s="147"/>
      <c r="X194" s="147"/>
      <c r="Y194" s="145"/>
      <c r="Z194" s="145"/>
      <c r="AA194" s="145"/>
      <c r="AB194" s="145"/>
      <c r="AC194" s="145"/>
      <c r="AD194" s="145"/>
      <c r="AE194" s="145"/>
      <c r="AF194" s="145"/>
      <c r="AG194" s="145" t="s">
        <v>128</v>
      </c>
      <c r="AH194" s="145">
        <v>5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ht="22.5" outlineLevel="1" x14ac:dyDescent="0.2">
      <c r="A195" s="162">
        <v>72</v>
      </c>
      <c r="B195" s="163" t="s">
        <v>360</v>
      </c>
      <c r="C195" s="164" t="s">
        <v>361</v>
      </c>
      <c r="D195" s="165" t="s">
        <v>125</v>
      </c>
      <c r="E195" s="166">
        <v>91.62</v>
      </c>
      <c r="F195" s="167"/>
      <c r="G195" s="168">
        <f>ROUND(E195*F195,2)</f>
        <v>0</v>
      </c>
      <c r="H195" s="148"/>
      <c r="I195" s="147">
        <f>ROUND(E195*H195,2)</f>
        <v>0</v>
      </c>
      <c r="J195" s="148"/>
      <c r="K195" s="147">
        <f>ROUND(E195*J195,2)</f>
        <v>0</v>
      </c>
      <c r="L195" s="147">
        <v>21</v>
      </c>
      <c r="M195" s="147">
        <f>G195*(1+L195/100)</f>
        <v>0</v>
      </c>
      <c r="N195" s="147">
        <v>2.58E-2</v>
      </c>
      <c r="O195" s="147">
        <f>ROUND(E195*N195,2)</f>
        <v>2.36</v>
      </c>
      <c r="P195" s="147">
        <v>0</v>
      </c>
      <c r="Q195" s="147">
        <f>ROUND(E195*P195,2)</f>
        <v>0</v>
      </c>
      <c r="R195" s="147"/>
      <c r="S195" s="147" t="s">
        <v>126</v>
      </c>
      <c r="T195" s="147" t="s">
        <v>126</v>
      </c>
      <c r="U195" s="147">
        <v>0.72799999999999998</v>
      </c>
      <c r="V195" s="147">
        <f>ROUND(E195*U195,2)</f>
        <v>66.7</v>
      </c>
      <c r="W195" s="147"/>
      <c r="X195" s="147" t="s">
        <v>112</v>
      </c>
      <c r="Y195" s="145"/>
      <c r="Z195" s="145"/>
      <c r="AA195" s="145"/>
      <c r="AB195" s="145"/>
      <c r="AC195" s="145"/>
      <c r="AD195" s="145"/>
      <c r="AE195" s="145"/>
      <c r="AF195" s="145"/>
      <c r="AG195" s="145" t="s">
        <v>113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 x14ac:dyDescent="0.2">
      <c r="A196" s="162"/>
      <c r="B196" s="163"/>
      <c r="C196" s="169" t="s">
        <v>159</v>
      </c>
      <c r="D196" s="170"/>
      <c r="E196" s="171">
        <v>91.62</v>
      </c>
      <c r="F196" s="172"/>
      <c r="G196" s="168"/>
      <c r="H196" s="147"/>
      <c r="I196" s="147"/>
      <c r="J196" s="147"/>
      <c r="K196" s="147"/>
      <c r="L196" s="147"/>
      <c r="M196" s="147"/>
      <c r="N196" s="147"/>
      <c r="O196" s="147"/>
      <c r="P196" s="147"/>
      <c r="Q196" s="147"/>
      <c r="R196" s="147"/>
      <c r="S196" s="147"/>
      <c r="T196" s="147"/>
      <c r="U196" s="147"/>
      <c r="V196" s="147"/>
      <c r="W196" s="147"/>
      <c r="X196" s="147"/>
      <c r="Y196" s="145"/>
      <c r="Z196" s="145"/>
      <c r="AA196" s="145"/>
      <c r="AB196" s="145"/>
      <c r="AC196" s="145"/>
      <c r="AD196" s="145"/>
      <c r="AE196" s="145"/>
      <c r="AF196" s="145"/>
      <c r="AG196" s="145" t="s">
        <v>128</v>
      </c>
      <c r="AH196" s="145">
        <v>5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1" x14ac:dyDescent="0.2">
      <c r="A197" s="162">
        <v>73</v>
      </c>
      <c r="B197" s="163" t="s">
        <v>319</v>
      </c>
      <c r="C197" s="164" t="s">
        <v>320</v>
      </c>
      <c r="D197" s="165" t="s">
        <v>172</v>
      </c>
      <c r="E197" s="166">
        <v>2.57544</v>
      </c>
      <c r="F197" s="167"/>
      <c r="G197" s="168">
        <f>ROUND(E197*F197,2)</f>
        <v>0</v>
      </c>
      <c r="H197" s="148"/>
      <c r="I197" s="147">
        <f>ROUND(E197*H197,2)</f>
        <v>0</v>
      </c>
      <c r="J197" s="148"/>
      <c r="K197" s="147">
        <f>ROUND(E197*J197,2)</f>
        <v>0</v>
      </c>
      <c r="L197" s="147">
        <v>21</v>
      </c>
      <c r="M197" s="147">
        <f>G197*(1+L197/100)</f>
        <v>0</v>
      </c>
      <c r="N197" s="147">
        <v>0</v>
      </c>
      <c r="O197" s="147">
        <f>ROUND(E197*N197,2)</f>
        <v>0</v>
      </c>
      <c r="P197" s="147">
        <v>0</v>
      </c>
      <c r="Q197" s="147">
        <f>ROUND(E197*P197,2)</f>
        <v>0</v>
      </c>
      <c r="R197" s="147"/>
      <c r="S197" s="147" t="s">
        <v>126</v>
      </c>
      <c r="T197" s="147" t="s">
        <v>126</v>
      </c>
      <c r="U197" s="147">
        <v>1.5660000000000001</v>
      </c>
      <c r="V197" s="147">
        <f>ROUND(E197*U197,2)</f>
        <v>4.03</v>
      </c>
      <c r="W197" s="147"/>
      <c r="X197" s="147" t="s">
        <v>173</v>
      </c>
      <c r="Y197" s="145"/>
      <c r="Z197" s="145"/>
      <c r="AA197" s="145"/>
      <c r="AB197" s="145"/>
      <c r="AC197" s="145"/>
      <c r="AD197" s="145"/>
      <c r="AE197" s="145"/>
      <c r="AF197" s="145"/>
      <c r="AG197" s="145" t="s">
        <v>174</v>
      </c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1" x14ac:dyDescent="0.2">
      <c r="A198" s="162">
        <v>74</v>
      </c>
      <c r="B198" s="163" t="s">
        <v>362</v>
      </c>
      <c r="C198" s="164" t="s">
        <v>363</v>
      </c>
      <c r="D198" s="165" t="s">
        <v>172</v>
      </c>
      <c r="E198" s="166">
        <v>2.1988799999999999</v>
      </c>
      <c r="F198" s="167"/>
      <c r="G198" s="168">
        <f>ROUND(E198*F198,2)</f>
        <v>0</v>
      </c>
      <c r="H198" s="148"/>
      <c r="I198" s="147">
        <f>ROUND(E198*H198,2)</f>
        <v>0</v>
      </c>
      <c r="J198" s="148"/>
      <c r="K198" s="147">
        <f>ROUND(E198*J198,2)</f>
        <v>0</v>
      </c>
      <c r="L198" s="147">
        <v>21</v>
      </c>
      <c r="M198" s="147">
        <f>G198*(1+L198/100)</f>
        <v>0</v>
      </c>
      <c r="N198" s="147">
        <v>0</v>
      </c>
      <c r="O198" s="147">
        <f>ROUND(E198*N198,2)</f>
        <v>0</v>
      </c>
      <c r="P198" s="147">
        <v>0</v>
      </c>
      <c r="Q198" s="147">
        <f>ROUND(E198*P198,2)</f>
        <v>0</v>
      </c>
      <c r="R198" s="147"/>
      <c r="S198" s="147" t="s">
        <v>126</v>
      </c>
      <c r="T198" s="147" t="s">
        <v>126</v>
      </c>
      <c r="U198" s="147">
        <v>0</v>
      </c>
      <c r="V198" s="147">
        <f>ROUND(E198*U198,2)</f>
        <v>0</v>
      </c>
      <c r="W198" s="147"/>
      <c r="X198" s="147" t="s">
        <v>323</v>
      </c>
      <c r="Y198" s="145"/>
      <c r="Z198" s="145"/>
      <c r="AA198" s="145"/>
      <c r="AB198" s="145"/>
      <c r="AC198" s="145"/>
      <c r="AD198" s="145"/>
      <c r="AE198" s="145"/>
      <c r="AF198" s="145"/>
      <c r="AG198" s="145" t="s">
        <v>324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x14ac:dyDescent="0.2">
      <c r="A199" s="155" t="s">
        <v>105</v>
      </c>
      <c r="B199" s="156" t="s">
        <v>75</v>
      </c>
      <c r="C199" s="157" t="s">
        <v>76</v>
      </c>
      <c r="D199" s="158"/>
      <c r="E199" s="159"/>
      <c r="F199" s="160"/>
      <c r="G199" s="161">
        <f>SUMIF(AG200:AG205,"&lt;&gt;NOR",G200:G205)</f>
        <v>0</v>
      </c>
      <c r="H199" s="149"/>
      <c r="I199" s="149">
        <f>SUM(I200:I205)</f>
        <v>0</v>
      </c>
      <c r="J199" s="149"/>
      <c r="K199" s="149">
        <f>SUM(K200:K205)</f>
        <v>0</v>
      </c>
      <c r="L199" s="149"/>
      <c r="M199" s="149">
        <f>SUM(M200:M205)</f>
        <v>0</v>
      </c>
      <c r="N199" s="149"/>
      <c r="O199" s="149">
        <f>SUM(O200:O205)</f>
        <v>0</v>
      </c>
      <c r="P199" s="149"/>
      <c r="Q199" s="149">
        <f>SUM(Q200:Q205)</f>
        <v>0</v>
      </c>
      <c r="R199" s="149"/>
      <c r="S199" s="149"/>
      <c r="T199" s="149"/>
      <c r="U199" s="149"/>
      <c r="V199" s="149">
        <f>SUM(V200:V205)</f>
        <v>21.35</v>
      </c>
      <c r="W199" s="149"/>
      <c r="X199" s="149"/>
      <c r="AG199" t="s">
        <v>106</v>
      </c>
    </row>
    <row r="200" spans="1:60" outlineLevel="1" x14ac:dyDescent="0.2">
      <c r="A200" s="162">
        <v>75</v>
      </c>
      <c r="B200" s="163" t="s">
        <v>364</v>
      </c>
      <c r="C200" s="164" t="s">
        <v>365</v>
      </c>
      <c r="D200" s="165" t="s">
        <v>172</v>
      </c>
      <c r="E200" s="166">
        <v>4.3977599999999999</v>
      </c>
      <c r="F200" s="167"/>
      <c r="G200" s="168">
        <f t="shared" ref="G200:G205" si="0">ROUND(E200*F200,2)</f>
        <v>0</v>
      </c>
      <c r="H200" s="148"/>
      <c r="I200" s="147">
        <f t="shared" ref="I200:I205" si="1">ROUND(E200*H200,2)</f>
        <v>0</v>
      </c>
      <c r="J200" s="148"/>
      <c r="K200" s="147">
        <f t="shared" ref="K200:K205" si="2">ROUND(E200*J200,2)</f>
        <v>0</v>
      </c>
      <c r="L200" s="147">
        <v>21</v>
      </c>
      <c r="M200" s="147">
        <f t="shared" ref="M200:M205" si="3">G200*(1+L200/100)</f>
        <v>0</v>
      </c>
      <c r="N200" s="147">
        <v>0</v>
      </c>
      <c r="O200" s="147">
        <f t="shared" ref="O200:O205" si="4">ROUND(E200*N200,2)</f>
        <v>0</v>
      </c>
      <c r="P200" s="147">
        <v>0</v>
      </c>
      <c r="Q200" s="147">
        <f t="shared" ref="Q200:Q205" si="5">ROUND(E200*P200,2)</f>
        <v>0</v>
      </c>
      <c r="R200" s="147"/>
      <c r="S200" s="147" t="s">
        <v>126</v>
      </c>
      <c r="T200" s="147" t="s">
        <v>126</v>
      </c>
      <c r="U200" s="147">
        <v>0.27700000000000002</v>
      </c>
      <c r="V200" s="147">
        <f t="shared" ref="V200:V205" si="6">ROUND(E200*U200,2)</f>
        <v>1.22</v>
      </c>
      <c r="W200" s="147"/>
      <c r="X200" s="147" t="s">
        <v>323</v>
      </c>
      <c r="Y200" s="145"/>
      <c r="Z200" s="145"/>
      <c r="AA200" s="145"/>
      <c r="AB200" s="145"/>
      <c r="AC200" s="145"/>
      <c r="AD200" s="145"/>
      <c r="AE200" s="145"/>
      <c r="AF200" s="145"/>
      <c r="AG200" s="145" t="s">
        <v>324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1" x14ac:dyDescent="0.2">
      <c r="A201" s="162">
        <v>76</v>
      </c>
      <c r="B201" s="163" t="s">
        <v>366</v>
      </c>
      <c r="C201" s="164" t="s">
        <v>367</v>
      </c>
      <c r="D201" s="165" t="s">
        <v>172</v>
      </c>
      <c r="E201" s="166">
        <v>6.5966399999999998</v>
      </c>
      <c r="F201" s="167"/>
      <c r="G201" s="168">
        <f t="shared" si="0"/>
        <v>0</v>
      </c>
      <c r="H201" s="148"/>
      <c r="I201" s="147">
        <f t="shared" si="1"/>
        <v>0</v>
      </c>
      <c r="J201" s="148"/>
      <c r="K201" s="147">
        <f t="shared" si="2"/>
        <v>0</v>
      </c>
      <c r="L201" s="147">
        <v>21</v>
      </c>
      <c r="M201" s="147">
        <f t="shared" si="3"/>
        <v>0</v>
      </c>
      <c r="N201" s="147">
        <v>0</v>
      </c>
      <c r="O201" s="147">
        <f t="shared" si="4"/>
        <v>0</v>
      </c>
      <c r="P201" s="147">
        <v>0</v>
      </c>
      <c r="Q201" s="147">
        <f t="shared" si="5"/>
        <v>0</v>
      </c>
      <c r="R201" s="147"/>
      <c r="S201" s="147" t="s">
        <v>126</v>
      </c>
      <c r="T201" s="147" t="s">
        <v>126</v>
      </c>
      <c r="U201" s="147">
        <v>1.8160000000000001</v>
      </c>
      <c r="V201" s="147">
        <f t="shared" si="6"/>
        <v>11.98</v>
      </c>
      <c r="W201" s="147"/>
      <c r="X201" s="147" t="s">
        <v>323</v>
      </c>
      <c r="Y201" s="145"/>
      <c r="Z201" s="145"/>
      <c r="AA201" s="145"/>
      <c r="AB201" s="145"/>
      <c r="AC201" s="145"/>
      <c r="AD201" s="145"/>
      <c r="AE201" s="145"/>
      <c r="AF201" s="145"/>
      <c r="AG201" s="145" t="s">
        <v>324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 x14ac:dyDescent="0.2">
      <c r="A202" s="162">
        <v>77</v>
      </c>
      <c r="B202" s="163" t="s">
        <v>368</v>
      </c>
      <c r="C202" s="164" t="s">
        <v>369</v>
      </c>
      <c r="D202" s="165" t="s">
        <v>172</v>
      </c>
      <c r="E202" s="166">
        <v>2.1988799999999999</v>
      </c>
      <c r="F202" s="167"/>
      <c r="G202" s="168">
        <f t="shared" si="0"/>
        <v>0</v>
      </c>
      <c r="H202" s="148"/>
      <c r="I202" s="147">
        <f t="shared" si="1"/>
        <v>0</v>
      </c>
      <c r="J202" s="148"/>
      <c r="K202" s="147">
        <f t="shared" si="2"/>
        <v>0</v>
      </c>
      <c r="L202" s="147">
        <v>21</v>
      </c>
      <c r="M202" s="147">
        <f t="shared" si="3"/>
        <v>0</v>
      </c>
      <c r="N202" s="147">
        <v>0</v>
      </c>
      <c r="O202" s="147">
        <f t="shared" si="4"/>
        <v>0</v>
      </c>
      <c r="P202" s="147">
        <v>0</v>
      </c>
      <c r="Q202" s="147">
        <f t="shared" si="5"/>
        <v>0</v>
      </c>
      <c r="R202" s="147"/>
      <c r="S202" s="147" t="s">
        <v>126</v>
      </c>
      <c r="T202" s="147" t="s">
        <v>126</v>
      </c>
      <c r="U202" s="147">
        <v>2.8260000000000001</v>
      </c>
      <c r="V202" s="147">
        <f t="shared" si="6"/>
        <v>6.21</v>
      </c>
      <c r="W202" s="147"/>
      <c r="X202" s="147" t="s">
        <v>323</v>
      </c>
      <c r="Y202" s="145"/>
      <c r="Z202" s="145"/>
      <c r="AA202" s="145"/>
      <c r="AB202" s="145"/>
      <c r="AC202" s="145"/>
      <c r="AD202" s="145"/>
      <c r="AE202" s="145"/>
      <c r="AF202" s="145"/>
      <c r="AG202" s="145" t="s">
        <v>324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 x14ac:dyDescent="0.2">
      <c r="A203" s="162">
        <v>78</v>
      </c>
      <c r="B203" s="163" t="s">
        <v>370</v>
      </c>
      <c r="C203" s="164" t="s">
        <v>371</v>
      </c>
      <c r="D203" s="165" t="s">
        <v>172</v>
      </c>
      <c r="E203" s="166">
        <v>8.7955199999999998</v>
      </c>
      <c r="F203" s="167"/>
      <c r="G203" s="168">
        <f t="shared" si="0"/>
        <v>0</v>
      </c>
      <c r="H203" s="148"/>
      <c r="I203" s="147">
        <f t="shared" si="1"/>
        <v>0</v>
      </c>
      <c r="J203" s="148"/>
      <c r="K203" s="147">
        <f t="shared" si="2"/>
        <v>0</v>
      </c>
      <c r="L203" s="147">
        <v>21</v>
      </c>
      <c r="M203" s="147">
        <f t="shared" si="3"/>
        <v>0</v>
      </c>
      <c r="N203" s="147">
        <v>0</v>
      </c>
      <c r="O203" s="147">
        <f t="shared" si="4"/>
        <v>0</v>
      </c>
      <c r="P203" s="147">
        <v>0</v>
      </c>
      <c r="Q203" s="147">
        <f t="shared" si="5"/>
        <v>0</v>
      </c>
      <c r="R203" s="147"/>
      <c r="S203" s="147" t="s">
        <v>126</v>
      </c>
      <c r="T203" s="147" t="s">
        <v>126</v>
      </c>
      <c r="U203" s="147">
        <v>0.21</v>
      </c>
      <c r="V203" s="147">
        <f t="shared" si="6"/>
        <v>1.85</v>
      </c>
      <c r="W203" s="147"/>
      <c r="X203" s="147" t="s">
        <v>323</v>
      </c>
      <c r="Y203" s="145"/>
      <c r="Z203" s="145"/>
      <c r="AA203" s="145"/>
      <c r="AB203" s="145"/>
      <c r="AC203" s="145"/>
      <c r="AD203" s="145"/>
      <c r="AE203" s="145"/>
      <c r="AF203" s="145"/>
      <c r="AG203" s="145" t="s">
        <v>324</v>
      </c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1" x14ac:dyDescent="0.2">
      <c r="A204" s="162">
        <v>79</v>
      </c>
      <c r="B204" s="163" t="s">
        <v>372</v>
      </c>
      <c r="C204" s="164" t="s">
        <v>373</v>
      </c>
      <c r="D204" s="165" t="s">
        <v>172</v>
      </c>
      <c r="E204" s="166">
        <v>2.1988799999999999</v>
      </c>
      <c r="F204" s="167"/>
      <c r="G204" s="168">
        <f t="shared" si="0"/>
        <v>0</v>
      </c>
      <c r="H204" s="148"/>
      <c r="I204" s="147">
        <f t="shared" si="1"/>
        <v>0</v>
      </c>
      <c r="J204" s="148"/>
      <c r="K204" s="147">
        <f t="shared" si="2"/>
        <v>0</v>
      </c>
      <c r="L204" s="147">
        <v>21</v>
      </c>
      <c r="M204" s="147">
        <f t="shared" si="3"/>
        <v>0</v>
      </c>
      <c r="N204" s="147">
        <v>0</v>
      </c>
      <c r="O204" s="147">
        <f t="shared" si="4"/>
        <v>0</v>
      </c>
      <c r="P204" s="147">
        <v>0</v>
      </c>
      <c r="Q204" s="147">
        <f t="shared" si="5"/>
        <v>0</v>
      </c>
      <c r="R204" s="147"/>
      <c r="S204" s="147" t="s">
        <v>126</v>
      </c>
      <c r="T204" s="147" t="s">
        <v>126</v>
      </c>
      <c r="U204" s="147">
        <v>4.2000000000000003E-2</v>
      </c>
      <c r="V204" s="147">
        <f t="shared" si="6"/>
        <v>0.09</v>
      </c>
      <c r="W204" s="147"/>
      <c r="X204" s="147" t="s">
        <v>323</v>
      </c>
      <c r="Y204" s="145"/>
      <c r="Z204" s="145"/>
      <c r="AA204" s="145"/>
      <c r="AB204" s="145"/>
      <c r="AC204" s="145"/>
      <c r="AD204" s="145"/>
      <c r="AE204" s="145"/>
      <c r="AF204" s="145"/>
      <c r="AG204" s="145" t="s">
        <v>324</v>
      </c>
      <c r="AH204" s="145"/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 x14ac:dyDescent="0.2">
      <c r="A205" s="162">
        <v>80</v>
      </c>
      <c r="B205" s="163" t="s">
        <v>374</v>
      </c>
      <c r="C205" s="164" t="s">
        <v>375</v>
      </c>
      <c r="D205" s="165" t="s">
        <v>172</v>
      </c>
      <c r="E205" s="166">
        <v>21.988800000000001</v>
      </c>
      <c r="F205" s="167"/>
      <c r="G205" s="168">
        <f t="shared" si="0"/>
        <v>0</v>
      </c>
      <c r="H205" s="148"/>
      <c r="I205" s="147">
        <f t="shared" si="1"/>
        <v>0</v>
      </c>
      <c r="J205" s="148"/>
      <c r="K205" s="147">
        <f t="shared" si="2"/>
        <v>0</v>
      </c>
      <c r="L205" s="147">
        <v>21</v>
      </c>
      <c r="M205" s="147">
        <f t="shared" si="3"/>
        <v>0</v>
      </c>
      <c r="N205" s="147">
        <v>0</v>
      </c>
      <c r="O205" s="147">
        <f t="shared" si="4"/>
        <v>0</v>
      </c>
      <c r="P205" s="147">
        <v>0</v>
      </c>
      <c r="Q205" s="147">
        <f t="shared" si="5"/>
        <v>0</v>
      </c>
      <c r="R205" s="147"/>
      <c r="S205" s="147" t="s">
        <v>126</v>
      </c>
      <c r="T205" s="147" t="s">
        <v>126</v>
      </c>
      <c r="U205" s="147">
        <v>0</v>
      </c>
      <c r="V205" s="147">
        <f t="shared" si="6"/>
        <v>0</v>
      </c>
      <c r="W205" s="147"/>
      <c r="X205" s="147" t="s">
        <v>323</v>
      </c>
      <c r="Y205" s="145"/>
      <c r="Z205" s="145"/>
      <c r="AA205" s="145"/>
      <c r="AB205" s="145"/>
      <c r="AC205" s="145"/>
      <c r="AD205" s="145"/>
      <c r="AE205" s="145"/>
      <c r="AF205" s="145"/>
      <c r="AG205" s="145" t="s">
        <v>324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x14ac:dyDescent="0.2">
      <c r="A206" s="155" t="s">
        <v>105</v>
      </c>
      <c r="B206" s="156" t="s">
        <v>78</v>
      </c>
      <c r="C206" s="157" t="s">
        <v>29</v>
      </c>
      <c r="D206" s="158"/>
      <c r="E206" s="159"/>
      <c r="F206" s="160"/>
      <c r="G206" s="161">
        <f>SUMIF(AG207:AG208,"&lt;&gt;NOR",G207:G208)</f>
        <v>0</v>
      </c>
      <c r="H206" s="149"/>
      <c r="I206" s="149">
        <f>SUM(I207:I208)</f>
        <v>0</v>
      </c>
      <c r="J206" s="149"/>
      <c r="K206" s="149">
        <f>SUM(K207:K208)</f>
        <v>0</v>
      </c>
      <c r="L206" s="149"/>
      <c r="M206" s="149">
        <f>SUM(M207:M208)</f>
        <v>0</v>
      </c>
      <c r="N206" s="149"/>
      <c r="O206" s="149">
        <f>SUM(O207:O208)</f>
        <v>0</v>
      </c>
      <c r="P206" s="149"/>
      <c r="Q206" s="149">
        <f>SUM(Q207:Q208)</f>
        <v>0</v>
      </c>
      <c r="R206" s="149"/>
      <c r="S206" s="149"/>
      <c r="T206" s="149"/>
      <c r="U206" s="149"/>
      <c r="V206" s="149">
        <f>SUM(V207:V208)</f>
        <v>0</v>
      </c>
      <c r="W206" s="149"/>
      <c r="X206" s="149"/>
      <c r="AG206" t="s">
        <v>106</v>
      </c>
    </row>
    <row r="207" spans="1:60" outlineLevel="1" x14ac:dyDescent="0.2">
      <c r="A207" s="162">
        <v>81</v>
      </c>
      <c r="B207" s="163" t="s">
        <v>376</v>
      </c>
      <c r="C207" s="164" t="s">
        <v>377</v>
      </c>
      <c r="D207" s="165" t="s">
        <v>378</v>
      </c>
      <c r="E207" s="166">
        <v>1</v>
      </c>
      <c r="F207" s="167"/>
      <c r="G207" s="168">
        <f>ROUND(E207*F207,2)</f>
        <v>0</v>
      </c>
      <c r="H207" s="148"/>
      <c r="I207" s="147">
        <f>ROUND(E207*H207,2)</f>
        <v>0</v>
      </c>
      <c r="J207" s="148"/>
      <c r="K207" s="147">
        <f>ROUND(E207*J207,2)</f>
        <v>0</v>
      </c>
      <c r="L207" s="147">
        <v>21</v>
      </c>
      <c r="M207" s="147">
        <f>G207*(1+L207/100)</f>
        <v>0</v>
      </c>
      <c r="N207" s="147">
        <v>0</v>
      </c>
      <c r="O207" s="147">
        <f>ROUND(E207*N207,2)</f>
        <v>0</v>
      </c>
      <c r="P207" s="147">
        <v>0</v>
      </c>
      <c r="Q207" s="147">
        <f>ROUND(E207*P207,2)</f>
        <v>0</v>
      </c>
      <c r="R207" s="147"/>
      <c r="S207" s="147" t="s">
        <v>126</v>
      </c>
      <c r="T207" s="147" t="s">
        <v>111</v>
      </c>
      <c r="U207" s="147">
        <v>0</v>
      </c>
      <c r="V207" s="147">
        <f>ROUND(E207*U207,2)</f>
        <v>0</v>
      </c>
      <c r="W207" s="147"/>
      <c r="X207" s="147" t="s">
        <v>379</v>
      </c>
      <c r="Y207" s="145"/>
      <c r="Z207" s="145"/>
      <c r="AA207" s="145"/>
      <c r="AB207" s="145"/>
      <c r="AC207" s="145"/>
      <c r="AD207" s="145"/>
      <c r="AE207" s="145"/>
      <c r="AF207" s="145"/>
      <c r="AG207" s="145" t="s">
        <v>380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1" x14ac:dyDescent="0.2">
      <c r="A208" s="162">
        <v>82</v>
      </c>
      <c r="B208" s="163" t="s">
        <v>381</v>
      </c>
      <c r="C208" s="164" t="s">
        <v>382</v>
      </c>
      <c r="D208" s="165" t="s">
        <v>378</v>
      </c>
      <c r="E208" s="166">
        <v>1</v>
      </c>
      <c r="F208" s="167"/>
      <c r="G208" s="168">
        <f>ROUND(E208*F208,2)</f>
        <v>0</v>
      </c>
      <c r="H208" s="148"/>
      <c r="I208" s="147">
        <f>ROUND(E208*H208,2)</f>
        <v>0</v>
      </c>
      <c r="J208" s="148"/>
      <c r="K208" s="147">
        <f>ROUND(E208*J208,2)</f>
        <v>0</v>
      </c>
      <c r="L208" s="147">
        <v>21</v>
      </c>
      <c r="M208" s="147">
        <f>G208*(1+L208/100)</f>
        <v>0</v>
      </c>
      <c r="N208" s="147">
        <v>0</v>
      </c>
      <c r="O208" s="147">
        <f>ROUND(E208*N208,2)</f>
        <v>0</v>
      </c>
      <c r="P208" s="147">
        <v>0</v>
      </c>
      <c r="Q208" s="147">
        <f>ROUND(E208*P208,2)</f>
        <v>0</v>
      </c>
      <c r="R208" s="147"/>
      <c r="S208" s="147" t="s">
        <v>126</v>
      </c>
      <c r="T208" s="147" t="s">
        <v>111</v>
      </c>
      <c r="U208" s="147">
        <v>0</v>
      </c>
      <c r="V208" s="147">
        <f>ROUND(E208*U208,2)</f>
        <v>0</v>
      </c>
      <c r="W208" s="147"/>
      <c r="X208" s="147" t="s">
        <v>379</v>
      </c>
      <c r="Y208" s="145"/>
      <c r="Z208" s="145"/>
      <c r="AA208" s="145"/>
      <c r="AB208" s="145"/>
      <c r="AC208" s="145"/>
      <c r="AD208" s="145"/>
      <c r="AE208" s="145"/>
      <c r="AF208" s="145"/>
      <c r="AG208" s="145" t="s">
        <v>383</v>
      </c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x14ac:dyDescent="0.2">
      <c r="A209" s="155" t="s">
        <v>105</v>
      </c>
      <c r="B209" s="156" t="s">
        <v>79</v>
      </c>
      <c r="C209" s="157" t="s">
        <v>30</v>
      </c>
      <c r="D209" s="158"/>
      <c r="E209" s="159"/>
      <c r="F209" s="160"/>
      <c r="G209" s="161">
        <f>SUMIF(AG210:AG213,"&lt;&gt;NOR",G210:G213)</f>
        <v>0</v>
      </c>
      <c r="H209" s="149"/>
      <c r="I209" s="149">
        <f>SUM(I210:I213)</f>
        <v>0</v>
      </c>
      <c r="J209" s="149"/>
      <c r="K209" s="149">
        <f>SUM(K210:K213)</f>
        <v>0</v>
      </c>
      <c r="L209" s="149"/>
      <c r="M209" s="149">
        <f>SUM(M210:M213)</f>
        <v>0</v>
      </c>
      <c r="N209" s="149"/>
      <c r="O209" s="149">
        <f>SUM(O210:O213)</f>
        <v>0</v>
      </c>
      <c r="P209" s="149"/>
      <c r="Q209" s="149">
        <f>SUM(Q210:Q213)</f>
        <v>0</v>
      </c>
      <c r="R209" s="149"/>
      <c r="S209" s="149"/>
      <c r="T209" s="149"/>
      <c r="U209" s="149"/>
      <c r="V209" s="149">
        <f>SUM(V210:V213)</f>
        <v>0</v>
      </c>
      <c r="W209" s="149"/>
      <c r="X209" s="149"/>
      <c r="AG209" t="s">
        <v>106</v>
      </c>
    </row>
    <row r="210" spans="1:60" outlineLevel="1" x14ac:dyDescent="0.2">
      <c r="A210" s="162">
        <v>83</v>
      </c>
      <c r="B210" s="163" t="s">
        <v>384</v>
      </c>
      <c r="C210" s="164" t="s">
        <v>385</v>
      </c>
      <c r="D210" s="165" t="s">
        <v>378</v>
      </c>
      <c r="E210" s="166">
        <v>1</v>
      </c>
      <c r="F210" s="167"/>
      <c r="G210" s="168">
        <f>ROUND(E210*F210,2)</f>
        <v>0</v>
      </c>
      <c r="H210" s="148"/>
      <c r="I210" s="147">
        <f>ROUND(E210*H210,2)</f>
        <v>0</v>
      </c>
      <c r="J210" s="148"/>
      <c r="K210" s="147">
        <f>ROUND(E210*J210,2)</f>
        <v>0</v>
      </c>
      <c r="L210" s="147">
        <v>21</v>
      </c>
      <c r="M210" s="147">
        <f>G210*(1+L210/100)</f>
        <v>0</v>
      </c>
      <c r="N210" s="147">
        <v>0</v>
      </c>
      <c r="O210" s="147">
        <f>ROUND(E210*N210,2)</f>
        <v>0</v>
      </c>
      <c r="P210" s="147">
        <v>0</v>
      </c>
      <c r="Q210" s="147">
        <f>ROUND(E210*P210,2)</f>
        <v>0</v>
      </c>
      <c r="R210" s="147"/>
      <c r="S210" s="147" t="s">
        <v>126</v>
      </c>
      <c r="T210" s="147" t="s">
        <v>111</v>
      </c>
      <c r="U210" s="147">
        <v>0</v>
      </c>
      <c r="V210" s="147">
        <f>ROUND(E210*U210,2)</f>
        <v>0</v>
      </c>
      <c r="W210" s="147"/>
      <c r="X210" s="147" t="s">
        <v>379</v>
      </c>
      <c r="Y210" s="145"/>
      <c r="Z210" s="145"/>
      <c r="AA210" s="145"/>
      <c r="AB210" s="145"/>
      <c r="AC210" s="145"/>
      <c r="AD210" s="145"/>
      <c r="AE210" s="145"/>
      <c r="AF210" s="145"/>
      <c r="AG210" s="145" t="s">
        <v>386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1" x14ac:dyDescent="0.2">
      <c r="A211" s="162">
        <v>84</v>
      </c>
      <c r="B211" s="163" t="s">
        <v>387</v>
      </c>
      <c r="C211" s="164" t="s">
        <v>388</v>
      </c>
      <c r="D211" s="165" t="s">
        <v>378</v>
      </c>
      <c r="E211" s="166">
        <v>1</v>
      </c>
      <c r="F211" s="167"/>
      <c r="G211" s="168">
        <f>ROUND(E211*F211,2)</f>
        <v>0</v>
      </c>
      <c r="H211" s="148"/>
      <c r="I211" s="147">
        <f>ROUND(E211*H211,2)</f>
        <v>0</v>
      </c>
      <c r="J211" s="148"/>
      <c r="K211" s="147">
        <f>ROUND(E211*J211,2)</f>
        <v>0</v>
      </c>
      <c r="L211" s="147">
        <v>21</v>
      </c>
      <c r="M211" s="147">
        <f>G211*(1+L211/100)</f>
        <v>0</v>
      </c>
      <c r="N211" s="147">
        <v>0</v>
      </c>
      <c r="O211" s="147">
        <f>ROUND(E211*N211,2)</f>
        <v>0</v>
      </c>
      <c r="P211" s="147">
        <v>0</v>
      </c>
      <c r="Q211" s="147">
        <f>ROUND(E211*P211,2)</f>
        <v>0</v>
      </c>
      <c r="R211" s="147"/>
      <c r="S211" s="147" t="s">
        <v>126</v>
      </c>
      <c r="T211" s="147" t="s">
        <v>111</v>
      </c>
      <c r="U211" s="147">
        <v>0</v>
      </c>
      <c r="V211" s="147">
        <f>ROUND(E211*U211,2)</f>
        <v>0</v>
      </c>
      <c r="W211" s="147"/>
      <c r="X211" s="147" t="s">
        <v>379</v>
      </c>
      <c r="Y211" s="145"/>
      <c r="Z211" s="145"/>
      <c r="AA211" s="145"/>
      <c r="AB211" s="145"/>
      <c r="AC211" s="145"/>
      <c r="AD211" s="145"/>
      <c r="AE211" s="145"/>
      <c r="AF211" s="145"/>
      <c r="AG211" s="145" t="s">
        <v>380</v>
      </c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 x14ac:dyDescent="0.2">
      <c r="A212" s="162">
        <v>85</v>
      </c>
      <c r="B212" s="163" t="s">
        <v>389</v>
      </c>
      <c r="C212" s="164" t="s">
        <v>390</v>
      </c>
      <c r="D212" s="165" t="s">
        <v>378</v>
      </c>
      <c r="E212" s="166">
        <v>1</v>
      </c>
      <c r="F212" s="167"/>
      <c r="G212" s="168">
        <f>ROUND(E212*F212,2)</f>
        <v>0</v>
      </c>
      <c r="H212" s="148"/>
      <c r="I212" s="147">
        <f>ROUND(E212*H212,2)</f>
        <v>0</v>
      </c>
      <c r="J212" s="148"/>
      <c r="K212" s="147">
        <f>ROUND(E212*J212,2)</f>
        <v>0</v>
      </c>
      <c r="L212" s="147">
        <v>21</v>
      </c>
      <c r="M212" s="147">
        <f>G212*(1+L212/100)</f>
        <v>0</v>
      </c>
      <c r="N212" s="147">
        <v>0</v>
      </c>
      <c r="O212" s="147">
        <f>ROUND(E212*N212,2)</f>
        <v>0</v>
      </c>
      <c r="P212" s="147">
        <v>0</v>
      </c>
      <c r="Q212" s="147">
        <f>ROUND(E212*P212,2)</f>
        <v>0</v>
      </c>
      <c r="R212" s="147"/>
      <c r="S212" s="147" t="s">
        <v>126</v>
      </c>
      <c r="T212" s="147" t="s">
        <v>111</v>
      </c>
      <c r="U212" s="147">
        <v>0</v>
      </c>
      <c r="V212" s="147">
        <f>ROUND(E212*U212,2)</f>
        <v>0</v>
      </c>
      <c r="W212" s="147"/>
      <c r="X212" s="147" t="s">
        <v>379</v>
      </c>
      <c r="Y212" s="145"/>
      <c r="Z212" s="145"/>
      <c r="AA212" s="145"/>
      <c r="AB212" s="145"/>
      <c r="AC212" s="145"/>
      <c r="AD212" s="145"/>
      <c r="AE212" s="145"/>
      <c r="AF212" s="145"/>
      <c r="AG212" s="145" t="s">
        <v>380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ht="22.5" outlineLevel="1" x14ac:dyDescent="0.2">
      <c r="A213" s="162">
        <v>86</v>
      </c>
      <c r="B213" s="163" t="s">
        <v>391</v>
      </c>
      <c r="C213" s="164" t="s">
        <v>392</v>
      </c>
      <c r="D213" s="165" t="s">
        <v>378</v>
      </c>
      <c r="E213" s="166">
        <v>1</v>
      </c>
      <c r="F213" s="167"/>
      <c r="G213" s="168">
        <f>ROUND(E213*F213,2)</f>
        <v>0</v>
      </c>
      <c r="H213" s="148"/>
      <c r="I213" s="147">
        <f>ROUND(E213*H213,2)</f>
        <v>0</v>
      </c>
      <c r="J213" s="148"/>
      <c r="K213" s="147">
        <f>ROUND(E213*J213,2)</f>
        <v>0</v>
      </c>
      <c r="L213" s="147">
        <v>21</v>
      </c>
      <c r="M213" s="147">
        <f>G213*(1+L213/100)</f>
        <v>0</v>
      </c>
      <c r="N213" s="147">
        <v>0</v>
      </c>
      <c r="O213" s="147">
        <f>ROUND(E213*N213,2)</f>
        <v>0</v>
      </c>
      <c r="P213" s="147">
        <v>0</v>
      </c>
      <c r="Q213" s="147">
        <f>ROUND(E213*P213,2)</f>
        <v>0</v>
      </c>
      <c r="R213" s="147"/>
      <c r="S213" s="147" t="s">
        <v>126</v>
      </c>
      <c r="T213" s="147" t="s">
        <v>111</v>
      </c>
      <c r="U213" s="147">
        <v>0</v>
      </c>
      <c r="V213" s="147">
        <f>ROUND(E213*U213,2)</f>
        <v>0</v>
      </c>
      <c r="W213" s="147"/>
      <c r="X213" s="147" t="s">
        <v>379</v>
      </c>
      <c r="Y213" s="145"/>
      <c r="Z213" s="145"/>
      <c r="AA213" s="145"/>
      <c r="AB213" s="145"/>
      <c r="AC213" s="145"/>
      <c r="AD213" s="145"/>
      <c r="AE213" s="145"/>
      <c r="AF213" s="145"/>
      <c r="AG213" s="145" t="s">
        <v>386</v>
      </c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x14ac:dyDescent="0.2">
      <c r="A214" s="152"/>
      <c r="B214" s="153"/>
      <c r="C214" s="176"/>
      <c r="D214" s="154"/>
      <c r="E214" s="177"/>
      <c r="F214" s="177"/>
      <c r="G214" s="178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AE214">
        <v>15</v>
      </c>
      <c r="AF214">
        <v>21</v>
      </c>
    </row>
    <row r="215" spans="1:60" x14ac:dyDescent="0.2">
      <c r="A215" s="179"/>
      <c r="B215" s="180" t="s">
        <v>31</v>
      </c>
      <c r="C215" s="181"/>
      <c r="D215" s="182"/>
      <c r="E215" s="183"/>
      <c r="F215" s="183"/>
      <c r="G215" s="184">
        <f>G8+G11+G40+G42+G58+G75+G110+G115+G159+G183+G199+G206+G209</f>
        <v>0</v>
      </c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AE215">
        <f>SUMIF(L7:L213,AE214,G7:G213)</f>
        <v>0</v>
      </c>
      <c r="AF215">
        <f>SUMIF(L7:L213,AF214,G7:G213)</f>
        <v>0</v>
      </c>
      <c r="AG215" t="s">
        <v>114</v>
      </c>
    </row>
    <row r="216" spans="1:60" x14ac:dyDescent="0.2">
      <c r="A216" s="5"/>
      <c r="B216" s="6"/>
      <c r="C216" s="150"/>
      <c r="D216" s="8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60" x14ac:dyDescent="0.2">
      <c r="A217" s="5"/>
      <c r="B217" s="6"/>
      <c r="C217" s="150"/>
      <c r="D217" s="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60" x14ac:dyDescent="0.2">
      <c r="A218" s="290" t="s">
        <v>115</v>
      </c>
      <c r="B218" s="290"/>
      <c r="C218" s="291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60" x14ac:dyDescent="0.2">
      <c r="A219" s="271"/>
      <c r="B219" s="272"/>
      <c r="C219" s="273"/>
      <c r="D219" s="272"/>
      <c r="E219" s="272"/>
      <c r="F219" s="272"/>
      <c r="G219" s="274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AG219" t="s">
        <v>116</v>
      </c>
    </row>
    <row r="220" spans="1:60" x14ac:dyDescent="0.2">
      <c r="A220" s="275"/>
      <c r="B220" s="276"/>
      <c r="C220" s="277"/>
      <c r="D220" s="276"/>
      <c r="E220" s="276"/>
      <c r="F220" s="276"/>
      <c r="G220" s="278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60" x14ac:dyDescent="0.2">
      <c r="A221" s="275"/>
      <c r="B221" s="276"/>
      <c r="C221" s="277"/>
      <c r="D221" s="276"/>
      <c r="E221" s="276"/>
      <c r="F221" s="276"/>
      <c r="G221" s="278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60" x14ac:dyDescent="0.2">
      <c r="A222" s="275"/>
      <c r="B222" s="276"/>
      <c r="C222" s="277"/>
      <c r="D222" s="276"/>
      <c r="E222" s="276"/>
      <c r="F222" s="276"/>
      <c r="G222" s="278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60" x14ac:dyDescent="0.2">
      <c r="A223" s="279"/>
      <c r="B223" s="280"/>
      <c r="C223" s="281"/>
      <c r="D223" s="280"/>
      <c r="E223" s="280"/>
      <c r="F223" s="280"/>
      <c r="G223" s="282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60" x14ac:dyDescent="0.2">
      <c r="A224" s="5"/>
      <c r="B224" s="6"/>
      <c r="C224" s="150"/>
      <c r="D224" s="8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3:33" x14ac:dyDescent="0.2">
      <c r="C225" s="151"/>
      <c r="D225" s="139"/>
      <c r="AG225" t="s">
        <v>117</v>
      </c>
    </row>
    <row r="226" spans="3:33" x14ac:dyDescent="0.2">
      <c r="D226" s="139"/>
    </row>
    <row r="227" spans="3:33" x14ac:dyDescent="0.2">
      <c r="D227" s="139"/>
    </row>
    <row r="228" spans="3:33" x14ac:dyDescent="0.2">
      <c r="D228" s="139"/>
    </row>
    <row r="229" spans="3:33" x14ac:dyDescent="0.2">
      <c r="D229" s="139"/>
    </row>
    <row r="230" spans="3:33" x14ac:dyDescent="0.2">
      <c r="D230" s="139"/>
    </row>
    <row r="231" spans="3:33" x14ac:dyDescent="0.2">
      <c r="D231" s="139"/>
    </row>
    <row r="232" spans="3:33" x14ac:dyDescent="0.2">
      <c r="D232" s="139"/>
    </row>
    <row r="233" spans="3:33" x14ac:dyDescent="0.2">
      <c r="D233" s="139"/>
    </row>
    <row r="234" spans="3:33" x14ac:dyDescent="0.2">
      <c r="D234" s="139"/>
    </row>
    <row r="235" spans="3:33" x14ac:dyDescent="0.2">
      <c r="D235" s="139"/>
    </row>
    <row r="236" spans="3:33" x14ac:dyDescent="0.2">
      <c r="D236" s="139"/>
    </row>
    <row r="237" spans="3:33" x14ac:dyDescent="0.2">
      <c r="D237" s="139"/>
    </row>
    <row r="238" spans="3:33" x14ac:dyDescent="0.2">
      <c r="D238" s="139"/>
    </row>
    <row r="239" spans="3:33" x14ac:dyDescent="0.2">
      <c r="D239" s="139"/>
    </row>
    <row r="240" spans="3:33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  <row r="5001" spans="4:4" x14ac:dyDescent="0.2">
      <c r="D5001" s="139"/>
    </row>
    <row r="5002" spans="4:4" x14ac:dyDescent="0.2">
      <c r="D5002" s="139"/>
    </row>
    <row r="5003" spans="4:4" x14ac:dyDescent="0.2">
      <c r="D5003" s="139"/>
    </row>
    <row r="5004" spans="4:4" x14ac:dyDescent="0.2">
      <c r="D5004" s="139"/>
    </row>
    <row r="5005" spans="4:4" x14ac:dyDescent="0.2">
      <c r="D5005" s="139"/>
    </row>
  </sheetData>
  <mergeCells count="6">
    <mergeCell ref="A219:G223"/>
    <mergeCell ref="A1:G1"/>
    <mergeCell ref="C2:G2"/>
    <mergeCell ref="C3:G3"/>
    <mergeCell ref="C4:G4"/>
    <mergeCell ref="A218:C2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51</vt:i4>
      </vt:variant>
    </vt:vector>
  </HeadingPairs>
  <TitlesOfParts>
    <vt:vector size="57" baseType="lpstr">
      <vt:lpstr>Pokyny pro vyplnění</vt:lpstr>
      <vt:lpstr>Stavba</vt:lpstr>
      <vt:lpstr>VzorPolozky</vt:lpstr>
      <vt:lpstr>- v Pol</vt:lpstr>
      <vt:lpstr>POL ele</vt:lpstr>
      <vt:lpstr>- v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'- v P1'!Názvy_tisku</vt:lpstr>
      <vt:lpstr>'- v Pol'!Názvy_tisku</vt:lpstr>
      <vt:lpstr>oadresa</vt:lpstr>
      <vt:lpstr>Stavba!Objednatel</vt:lpstr>
      <vt:lpstr>Stavba!Objekt</vt:lpstr>
      <vt:lpstr>'- v P1'!Oblast_tisku</vt:lpstr>
      <vt:lpstr>'- v Pol'!Oblast_tisku</vt:lpstr>
      <vt:lpstr>'POL ele'!Oblast_tisku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Michaela Jabůrková</cp:lastModifiedBy>
  <cp:lastPrinted>2019-04-17T11:15:46Z</cp:lastPrinted>
  <dcterms:created xsi:type="dcterms:W3CDTF">2009-04-08T07:15:50Z</dcterms:created>
  <dcterms:modified xsi:type="dcterms:W3CDTF">2020-02-03T08:07:20Z</dcterms:modified>
</cp:coreProperties>
</file>