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Pol'!$A$1:$X$91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17" i="1" s="1"/>
  <c r="I52" i="1"/>
  <c r="I51" i="1"/>
  <c r="I50" i="1"/>
  <c r="I16" i="1" s="1"/>
  <c r="G42" i="1"/>
  <c r="F42" i="1"/>
  <c r="G41" i="1"/>
  <c r="F41" i="1"/>
  <c r="I41" i="1" s="1"/>
  <c r="G39" i="1"/>
  <c r="G43" i="1" s="1"/>
  <c r="G25" i="1" s="1"/>
  <c r="F39" i="1"/>
  <c r="I39" i="1" s="1"/>
  <c r="I43" i="1" s="1"/>
  <c r="G90" i="12"/>
  <c r="BA87" i="12"/>
  <c r="BA84" i="12"/>
  <c r="BA82" i="12"/>
  <c r="BA81" i="12"/>
  <c r="G8" i="12"/>
  <c r="Q8" i="12"/>
  <c r="V8" i="12"/>
  <c r="G9" i="12"/>
  <c r="I9" i="12"/>
  <c r="I8" i="12" s="1"/>
  <c r="K9" i="12"/>
  <c r="K8" i="12" s="1"/>
  <c r="M9" i="12"/>
  <c r="M8" i="12" s="1"/>
  <c r="O9" i="12"/>
  <c r="O8" i="12" s="1"/>
  <c r="Q9" i="12"/>
  <c r="V9" i="12"/>
  <c r="O11" i="12"/>
  <c r="G12" i="12"/>
  <c r="AF90" i="12" s="1"/>
  <c r="I12" i="12"/>
  <c r="I11" i="12" s="1"/>
  <c r="K12" i="12"/>
  <c r="K11" i="12" s="1"/>
  <c r="O12" i="12"/>
  <c r="Q12" i="12"/>
  <c r="Q11" i="12" s="1"/>
  <c r="V12" i="12"/>
  <c r="V11" i="12" s="1"/>
  <c r="G14" i="12"/>
  <c r="I14" i="12"/>
  <c r="K14" i="12"/>
  <c r="V14" i="12"/>
  <c r="G15" i="12"/>
  <c r="M15" i="12" s="1"/>
  <c r="M14" i="12" s="1"/>
  <c r="I15" i="12"/>
  <c r="K15" i="12"/>
  <c r="O15" i="12"/>
  <c r="O14" i="12" s="1"/>
  <c r="Q15" i="12"/>
  <c r="Q14" i="12" s="1"/>
  <c r="V15" i="12"/>
  <c r="O17" i="12"/>
  <c r="Q17" i="12"/>
  <c r="G18" i="12"/>
  <c r="I18" i="12"/>
  <c r="I17" i="12" s="1"/>
  <c r="K18" i="12"/>
  <c r="K17" i="12" s="1"/>
  <c r="M18" i="12"/>
  <c r="O18" i="12"/>
  <c r="Q18" i="12"/>
  <c r="V18" i="12"/>
  <c r="G24" i="12"/>
  <c r="G17" i="12" s="1"/>
  <c r="I24" i="12"/>
  <c r="K24" i="12"/>
  <c r="M24" i="12"/>
  <c r="O24" i="12"/>
  <c r="Q24" i="12"/>
  <c r="V24" i="12"/>
  <c r="V17" i="12" s="1"/>
  <c r="G28" i="12"/>
  <c r="M28" i="12" s="1"/>
  <c r="I28" i="12"/>
  <c r="K28" i="12"/>
  <c r="O28" i="12"/>
  <c r="Q28" i="12"/>
  <c r="V28" i="12"/>
  <c r="G35" i="12"/>
  <c r="M35" i="12" s="1"/>
  <c r="I35" i="12"/>
  <c r="K35" i="12"/>
  <c r="O35" i="12"/>
  <c r="Q35" i="12"/>
  <c r="V35" i="12"/>
  <c r="G37" i="12"/>
  <c r="G38" i="12"/>
  <c r="I38" i="12"/>
  <c r="K38" i="12"/>
  <c r="K37" i="12" s="1"/>
  <c r="M38" i="12"/>
  <c r="O38" i="12"/>
  <c r="O37" i="12" s="1"/>
  <c r="Q38" i="12"/>
  <c r="Q37" i="12" s="1"/>
  <c r="V38" i="12"/>
  <c r="G41" i="12"/>
  <c r="I41" i="12"/>
  <c r="I37" i="12" s="1"/>
  <c r="K41" i="12"/>
  <c r="M41" i="12"/>
  <c r="O41" i="12"/>
  <c r="Q41" i="12"/>
  <c r="V41" i="12"/>
  <c r="G47" i="12"/>
  <c r="I47" i="12"/>
  <c r="K47" i="12"/>
  <c r="M47" i="12"/>
  <c r="O47" i="12"/>
  <c r="Q47" i="12"/>
  <c r="V47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62" i="12"/>
  <c r="M62" i="12" s="1"/>
  <c r="I62" i="12"/>
  <c r="K62" i="12"/>
  <c r="O62" i="12"/>
  <c r="Q62" i="12"/>
  <c r="V62" i="12"/>
  <c r="V37" i="12" s="1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O70" i="12"/>
  <c r="G71" i="12"/>
  <c r="M71" i="12" s="1"/>
  <c r="M70" i="12" s="1"/>
  <c r="I71" i="12"/>
  <c r="I70" i="12" s="1"/>
  <c r="K71" i="12"/>
  <c r="K70" i="12" s="1"/>
  <c r="O71" i="12"/>
  <c r="Q71" i="12"/>
  <c r="Q70" i="12" s="1"/>
  <c r="V71" i="12"/>
  <c r="V70" i="12" s="1"/>
  <c r="G74" i="12"/>
  <c r="G75" i="12"/>
  <c r="M75" i="12" s="1"/>
  <c r="I75" i="12"/>
  <c r="K75" i="12"/>
  <c r="O75" i="12"/>
  <c r="O74" i="12" s="1"/>
  <c r="Q75" i="12"/>
  <c r="Q74" i="12" s="1"/>
  <c r="V75" i="12"/>
  <c r="V74" i="12" s="1"/>
  <c r="G76" i="12"/>
  <c r="I76" i="12"/>
  <c r="K76" i="12"/>
  <c r="K74" i="12" s="1"/>
  <c r="M76" i="12"/>
  <c r="O76" i="12"/>
  <c r="Q76" i="12"/>
  <c r="V76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3" i="12"/>
  <c r="M83" i="12" s="1"/>
  <c r="I83" i="12"/>
  <c r="I74" i="12" s="1"/>
  <c r="K83" i="12"/>
  <c r="O83" i="12"/>
  <c r="Q83" i="12"/>
  <c r="V83" i="12"/>
  <c r="G85" i="12"/>
  <c r="I85" i="12"/>
  <c r="V85" i="12"/>
  <c r="G86" i="12"/>
  <c r="I86" i="12"/>
  <c r="K86" i="12"/>
  <c r="K85" i="12" s="1"/>
  <c r="M86" i="12"/>
  <c r="M85" i="12" s="1"/>
  <c r="O86" i="12"/>
  <c r="O85" i="12" s="1"/>
  <c r="Q86" i="12"/>
  <c r="Q85" i="12" s="1"/>
  <c r="V86" i="12"/>
  <c r="AE90" i="12"/>
  <c r="I20" i="1"/>
  <c r="I19" i="1"/>
  <c r="I18" i="1"/>
  <c r="F43" i="1"/>
  <c r="G23" i="1" s="1"/>
  <c r="H43" i="1"/>
  <c r="I42" i="1"/>
  <c r="I58" i="1" l="1"/>
  <c r="A27" i="1"/>
  <c r="M74" i="12"/>
  <c r="M37" i="12"/>
  <c r="M17" i="12"/>
  <c r="G11" i="12"/>
  <c r="G70" i="12"/>
  <c r="M12" i="12"/>
  <c r="M11" i="12" s="1"/>
  <c r="J50" i="1"/>
  <c r="J39" i="1"/>
  <c r="J43" i="1" s="1"/>
  <c r="J41" i="1"/>
  <c r="J42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51" i="1"/>
  <c r="J57" i="1"/>
  <c r="J52" i="1"/>
  <c r="J55" i="1"/>
  <c r="J54" i="1"/>
  <c r="J53" i="1"/>
  <c r="G28" i="1"/>
  <c r="G27" i="1" s="1"/>
  <c r="G29" i="1" s="1"/>
  <c r="A28" i="1"/>
  <c r="J5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<sst xmlns="http://schemas.openxmlformats.org/spreadsheetml/2006/main" count="448" uniqueCount="200">
  <si>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</si>
  <si>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</si>
  <si>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</si>
  <si>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</si>
  <si>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</si>
  <si>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</si>
  <si>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</si>
  <si>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</si>
  <si>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</si>
  <si>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</si>
  <si>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</si>
  <si>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</si>
  <si>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</si>
  <si>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</si>
  <si>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</si>
  <si>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</si>
  <si>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</si>
  <si>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</si>
  <si>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</si>
  <si>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</si>
  <si>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</si>
  <si>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</si>
  <si>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</si>
  <si>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</si>
  <si>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</si>
  <si>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</si>
  <si>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</si>
  <si>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</si>
  <si>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</si>
  <si>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</si>
  <si>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</si>
  <si>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</si>
  <si>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</si>
  <si>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</si>
  <si>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</si>
  <si>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</si>
  <si>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</si>
  <si>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</si>
  <si>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</si>
  <si>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</si>
  <si>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</si>
  <si>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</si>
  <si>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</si>
  <si>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</si>
  <si>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Scala - výměna koberců</t>
  </si>
  <si>
    <t>Objekt:</t>
  </si>
  <si>
    <t>Rozpočet:</t>
  </si>
  <si>
    <t>MM-Sc</t>
  </si>
  <si>
    <t>Stavba</t>
  </si>
  <si>
    <t>Stavební objekt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</si>
  <si>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</si>
  <si>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</si>
  <si>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</si>
  <si>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</si>
  <si>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</si>
  <si>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</si>
  <si>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</si>
  <si>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</si>
  <si>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99</t>
  </si>
  <si>
    <t>Staveništní přesun hmot</t>
  </si>
  <si>
    <t>775</t>
  </si>
  <si>
    <t>Podlahy vlysové a parketové</t>
  </si>
  <si>
    <t>776</t>
  </si>
  <si>
    <t>Podlahy povlakové</t>
  </si>
  <si>
    <t>777</t>
  </si>
  <si>
    <t>Podlahy ze syntetických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</si>
  <si>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</si>
  <si>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</si>
  <si>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</si>
  <si>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</si>
  <si>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</si>
  <si>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</si>
  <si>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</si>
  <si>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</si>
  <si>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</si>
  <si>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</si>
  <si>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</si>
  <si>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</si>
  <si>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</si>
  <si>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</si>
  <si>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</si>
  <si>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</si>
  <si>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</si>
  <si>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</si>
  <si>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</si>
  <si>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</si>
  <si>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</si>
  <si>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</si>
  <si>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</si>
  <si>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</si>
  <si>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</si>
  <si>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</si>
  <si>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</si>
  <si>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</si>
  <si>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</si>
  <si>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</si>
  <si>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</si>
  <si>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</si>
  <si>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</si>
  <si>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632411904R01</t>
  </si>
  <si>
    <t>Penetrace podkladů</t>
  </si>
  <si>
    <t>m2</t>
  </si>
  <si>
    <t>Vlastní</t>
  </si>
  <si>
    <t>RTS 20/ I</t>
  </si>
  <si>
    <t>Práce</t>
  </si>
  <si>
    <t>POL1_</t>
  </si>
  <si>
    <t>505,5+90,2775</t>
  </si>
  <si>
    <t>VV</t>
  </si>
  <si>
    <t>965048515R01</t>
  </si>
  <si>
    <t>Broušení betonových povrchů</t>
  </si>
  <si>
    <t>odstranění lepidla : 505,5+90,2775-158,957</t>
  </si>
  <si>
    <t>999281151R00</t>
  </si>
  <si>
    <t>Přesun hmot pro opravy a údržbu objektů pro opravy a údržbu dosavadních objektů včetně vnějších plášťů_x000D_
 výšky do 25 m, nošením</t>
  </si>
  <si>
    <t>t</t>
  </si>
  <si>
    <t>801-4</t>
  </si>
  <si>
    <t>Přesun hmot</t>
  </si>
  <si>
    <t>POL7_</t>
  </si>
  <si>
    <t>oborů 801, 803, 811 a 812</t>
  </si>
  <si>
    <t>SPI</t>
  </si>
  <si>
    <t>775413040R01</t>
  </si>
  <si>
    <t>Montáž podlahové lišty lepením, lepidlo, dle tech. specifikace</t>
  </si>
  <si>
    <t>m</t>
  </si>
  <si>
    <t>1.PP - balkon - sedačky : 15,6+14,9+14,8+13,2+11,8</t>
  </si>
  <si>
    <t>schodišťové stupně : 2*(0,65+0,75+0,8+0,9+1+0,4+0,7+2,3+2,2+2,5+2,75+2,3)</t>
  </si>
  <si>
    <t>2*(2,1+1,7+1,2+1,4+1,1)+2*(0,3+1,9+0,6+0,2*2+0,7+0,8+0,55)</t>
  </si>
  <si>
    <t>2.PP - sál + lóže : (1,2+12,1+1,2)+17*4+17*2+15,6+13*(2+2+1)</t>
  </si>
  <si>
    <t>(1,85+2)+1*3*2+6,7*2+0,75*4*2+17,2</t>
  </si>
  <si>
    <t>775592001R01</t>
  </si>
  <si>
    <t>Broušení dřevěných podlah</t>
  </si>
  <si>
    <t>balkon - odstranění lepidla ze sedačkových stupňů : 15,6*(0,46+1,1)+14,9*(0,39+0,96)+14,8*(0,41+0,9)+13,2*(0,39+0,93)</t>
  </si>
  <si>
    <t>11,8*(0,45+0,88)</t>
  </si>
  <si>
    <t>pódium : 62</t>
  </si>
  <si>
    <t>28342412.A2</t>
  </si>
  <si>
    <t>Hrana na schody a sedačkové stupně, vlastnosti, dle požadavků PBŘ a tech. specifikace</t>
  </si>
  <si>
    <t>Specifikace</t>
  </si>
  <si>
    <t>POL3_</t>
  </si>
  <si>
    <t xml:space="preserve">bez prořezu : </t>
  </si>
  <si>
    <t>998775103R00</t>
  </si>
  <si>
    <t>Přesun hmot pro podlahy vlysové a parketové v objektech výšky do 24 m</t>
  </si>
  <si>
    <t>800-775</t>
  </si>
  <si>
    <t>50 m vodorovně</t>
  </si>
  <si>
    <t>776101115R01</t>
  </si>
  <si>
    <t>Vyrovnání podkladů, vč. materiálu</t>
  </si>
  <si>
    <t>předpoklad lokálníího vyrovnání - balkon : 158,05</t>
  </si>
  <si>
    <t>sál + lóže : 336,55+5,4+5,5</t>
  </si>
  <si>
    <t>776200830R01</t>
  </si>
  <si>
    <t>Odstranění hran schodišťových stupňů</t>
  </si>
  <si>
    <t>776270400R0A</t>
  </si>
  <si>
    <t>Lepení podlah textilních na stupnice a podstupnice, lepidlo, dle tech. specifikace</t>
  </si>
  <si>
    <t>svislé plochy - 1.PP - balkon - sedačky : 15,6*0,46+14,9*0,39+14,8*0,41+13,2*0,39+11,8*0,45</t>
  </si>
  <si>
    <t>schodišťové stupně : 0,15*2*(0,65+0,75+0,8+0,9+1+0,4+0,7+2,3+2,2+2,5+2,75+2,3)</t>
  </si>
  <si>
    <t>0,15*2*(2,1+1,7+1,2+1,4+1,1)+0,3*2*(0,3+1,9+0,6+0,2*2+0,7+0,8+0,55)</t>
  </si>
  <si>
    <t>2.PP - sál + lóže : 0,15*(1,2+12,1+1,2)+17*0,15*4+17*0,11*2+15,6*0,1+13*(0,1*2+0,07*2+0,05)</t>
  </si>
  <si>
    <t>0,17*(1,85+2)+0,19*1*3*2+0,3*6,7*2+0,165*0,75*4*2+17,2*1,2</t>
  </si>
  <si>
    <t>776511810R01</t>
  </si>
  <si>
    <t>Odstranění PVC a koberců lepených bez podložky</t>
  </si>
  <si>
    <t>balkon : 158,05</t>
  </si>
  <si>
    <t>776511810RTZ</t>
  </si>
  <si>
    <t>Odstranění PVC a koberců lepených bez podložky ze svislých stran schodišť, a sedačkových stupňů</t>
  </si>
  <si>
    <t>1.PP - balkon - sedačky : 15,6*0,46+14,9*0,39+14,8*0,41+13,2*0,39+11,8*0,45</t>
  </si>
  <si>
    <t>776572100R01</t>
  </si>
  <si>
    <t>Lepení povlakových podlah z pásů textilních, lepidlo, dle tech. specifikace</t>
  </si>
  <si>
    <t>69741000</t>
  </si>
  <si>
    <t>Koberec zátěžový, vlastnosti, dle požadavků PBŘ a tech. specifikace</t>
  </si>
  <si>
    <t>998776103R00</t>
  </si>
  <si>
    <t>Přesun hmot pro podlahy povlakové v objektech výšky do 24 m</t>
  </si>
  <si>
    <t>vodorovně do 50 m</t>
  </si>
  <si>
    <t>777101101R00</t>
  </si>
  <si>
    <t>Příprava podkladu vysávání podlah průmyslovým vysavačem</t>
  </si>
  <si>
    <t>800-773</t>
  </si>
  <si>
    <t>979011211R00</t>
  </si>
  <si>
    <t>Svislá doprava suti a vybouraných hmot nošením za prvé podlaží nad základním podlažím</t>
  </si>
  <si>
    <t>801-3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</si>
  <si>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</si>
  <si>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</si>
  <si>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</si>
  <si>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</si>
  <si>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</si>
  <si>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</si>
  <si>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</si>
  <si>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</si>
  <si>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979990182R00</t>
  </si>
  <si>
    <t>Poplatek za skládku koberce, skupina 17 09 04 z Katalogu odpadů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</si>
  <si>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</si>
  <si>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</si>
  <si>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</si>
  <si>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</si>
  <si>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</si>
  <si>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</si>
  <si>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</si>
  <si>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005122 R</t>
  </si>
  <si>
    <t>Provozní vlivy</t>
  </si>
  <si>
    <t>Soubor</t>
  </si>
  <si>
    <t>Indiv</t>
  </si>
  <si>
    <t>VRN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</si>
  <si>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</si>
  <si>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</si>
  <si>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zábory, povolení vjezdu, apod. : 1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</si>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</sst>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E9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311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SUMIF(F50:F57,A16,I50:I57)+SUMIF(F50:F57,"PSU",I50:I57)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SUMIF(F50:F57,A17,I50:I57)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SUMIF(F50:F57,A18,I50:I57)</f>
        <v>0</v>
      </c>
      <c r="J18" s="85"/>
    </row>
    <row r="19" spans="1:10" ht="23.25" customHeight="1" x14ac:dyDescent="0.2">
      <c r="A19" s="199" t="s">
        <v>69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SUMIF(F50:F57,A19,I50:I57)</f>
        <v>0</v>
      </c>
      <c r="J19" s="85"/>
    </row>
    <row r="20" spans="1:10" ht="23.25" customHeight="1" x14ac:dyDescent="0.2">
      <c r="A20" s="199" t="s">
        <v>70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SUMIF(F50:F57,A20,I50:I57)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48</v>
      </c>
      <c r="C39" s="149"/>
      <c r="D39" s="149"/>
      <c r="E39" s="149"/>
      <c r="F39" s="150">
        <f>'1 1 Pol'!AE90</f>
        <v>0</v>
      </c>
      <c r="G39" s="151">
        <f>'1 1 Pol'!AF90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49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43</v>
      </c>
      <c r="C41" s="156" t="s">
        <v>44</v>
      </c>
      <c r="D41" s="156"/>
      <c r="E41" s="156"/>
      <c r="F41" s="157">
        <f>'1 1 Pol'!AE90</f>
        <v>0</v>
      </c>
      <c r="G41" s="158">
        <f>'1 1 Pol'!AF90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'1 1 Pol'!AE90</f>
        <v>0</v>
      </c>
      <c r="G42" s="152">
        <f>'1 1 Pol'!AF90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50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52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53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54</v>
      </c>
      <c r="C50" s="188" t="s">
        <v>55</v>
      </c>
      <c r="D50" s="189"/>
      <c r="E50" s="189"/>
      <c r="F50" s="195" t="s">
        <v>24</v>
      </c>
      <c r="G50" s="196"/>
      <c r="H50" s="196"/>
      <c r="I50" s="196">
        <f>'1 1 Pol'!G8</f>
        <v>0</v>
      </c>
      <c r="J50" s="193" t="str">
        <f>IF(I58=0,"",I50/I58*100)</f>
        <v/>
      </c>
    </row>
    <row r="51" spans="1:10" ht="36.75" customHeight="1" x14ac:dyDescent="0.2">
      <c r="A51" s="182"/>
      <c r="B51" s="187" t="s">
        <v>56</v>
      </c>
      <c r="C51" s="188" t="s">
        <v>57</v>
      </c>
      <c r="D51" s="189"/>
      <c r="E51" s="189"/>
      <c r="F51" s="195" t="s">
        <v>24</v>
      </c>
      <c r="G51" s="196"/>
      <c r="H51" s="196"/>
      <c r="I51" s="196">
        <f>'1 1 Pol'!G11</f>
        <v>0</v>
      </c>
      <c r="J51" s="193" t="str">
        <f>IF(I58=0,"",I51/I58*100)</f>
        <v/>
      </c>
    </row>
    <row r="52" spans="1:10" ht="36.75" customHeight="1" x14ac:dyDescent="0.2">
      <c r="A52" s="182"/>
      <c r="B52" s="187" t="s">
        <v>58</v>
      </c>
      <c r="C52" s="188" t="s">
        <v>59</v>
      </c>
      <c r="D52" s="189"/>
      <c r="E52" s="189"/>
      <c r="F52" s="195" t="s">
        <v>24</v>
      </c>
      <c r="G52" s="196"/>
      <c r="H52" s="196"/>
      <c r="I52" s="196">
        <f>'1 1 Pol'!G14</f>
        <v>0</v>
      </c>
      <c r="J52" s="193" t="str">
        <f>IF(I58=0,"",I52/I58*100)</f>
        <v/>
      </c>
    </row>
    <row r="53" spans="1:10" ht="36.75" customHeight="1" x14ac:dyDescent="0.2">
      <c r="A53" s="182"/>
      <c r="B53" s="187" t="s">
        <v>60</v>
      </c>
      <c r="C53" s="188" t="s">
        <v>61</v>
      </c>
      <c r="D53" s="189"/>
      <c r="E53" s="189"/>
      <c r="F53" s="195" t="s">
        <v>25</v>
      </c>
      <c r="G53" s="196"/>
      <c r="H53" s="196"/>
      <c r="I53" s="196">
        <f>'1 1 Pol'!G17</f>
        <v>0</v>
      </c>
      <c r="J53" s="193" t="str">
        <f>IF(I58=0,"",I53/I58*100)</f>
        <v/>
      </c>
    </row>
    <row r="54" spans="1:10" ht="36.75" customHeight="1" x14ac:dyDescent="0.2">
      <c r="A54" s="182"/>
      <c r="B54" s="187" t="s">
        <v>62</v>
      </c>
      <c r="C54" s="188" t="s">
        <v>63</v>
      </c>
      <c r="D54" s="189"/>
      <c r="E54" s="189"/>
      <c r="F54" s="195" t="s">
        <v>25</v>
      </c>
      <c r="G54" s="196"/>
      <c r="H54" s="196"/>
      <c r="I54" s="196">
        <f>'1 1 Pol'!G37</f>
        <v>0</v>
      </c>
      <c r="J54" s="193" t="str">
        <f>IF(I58=0,"",I54/I58*100)</f>
        <v/>
      </c>
    </row>
    <row r="55" spans="1:10" ht="36.75" customHeight="1" x14ac:dyDescent="0.2">
      <c r="A55" s="182"/>
      <c r="B55" s="187" t="s">
        <v>64</v>
      </c>
      <c r="C55" s="188" t="s">
        <v>65</v>
      </c>
      <c r="D55" s="189"/>
      <c r="E55" s="189"/>
      <c r="F55" s="195" t="s">
        <v>25</v>
      </c>
      <c r="G55" s="196"/>
      <c r="H55" s="196"/>
      <c r="I55" s="196">
        <f>'1 1 Pol'!G70</f>
        <v>0</v>
      </c>
      <c r="J55" s="193" t="str">
        <f>IF(I58=0,"",I55/I58*100)</f>
        <v/>
      </c>
    </row>
    <row r="56" spans="1:10" ht="36.75" customHeight="1" x14ac:dyDescent="0.2">
      <c r="A56" s="182"/>
      <c r="B56" s="187" t="s">
        <v>66</v>
      </c>
      <c r="C56" s="188" t="s">
        <v>67</v>
      </c>
      <c r="D56" s="189"/>
      <c r="E56" s="189"/>
      <c r="F56" s="195" t="s">
        <v>68</v>
      </c>
      <c r="G56" s="196"/>
      <c r="H56" s="196"/>
      <c r="I56" s="196">
        <f>'1 1 Pol'!G74</f>
        <v>0</v>
      </c>
      <c r="J56" s="193" t="str">
        <f>IF(I58=0,"",I56/I58*100)</f>
        <v/>
      </c>
    </row>
    <row r="57" spans="1:10" ht="36.75" customHeight="1" x14ac:dyDescent="0.2">
      <c r="A57" s="182"/>
      <c r="B57" s="187" t="s">
        <v>69</v>
      </c>
      <c r="C57" s="188" t="s">
        <v>27</v>
      </c>
      <c r="D57" s="189"/>
      <c r="E57" s="189"/>
      <c r="F57" s="195" t="s">
        <v>69</v>
      </c>
      <c r="G57" s="196"/>
      <c r="H57" s="196"/>
      <c r="I57" s="196">
        <f>'1 1 Pol'!G85</f>
        <v>0</v>
      </c>
      <c r="J57" s="193" t="str">
        <f>IF(I58=0,"",I57/I58*100)</f>
        <v/>
      </c>
    </row>
    <row r="58" spans="1:10" ht="25.5" customHeight="1" x14ac:dyDescent="0.2">
      <c r="A58" s="183"/>
      <c r="B58" s="190" t="s">
        <v>1</v>
      </c>
      <c r="C58" s="191"/>
      <c r="D58" s="192"/>
      <c r="E58" s="192"/>
      <c r="F58" s="197"/>
      <c r="G58" s="198"/>
      <c r="H58" s="198"/>
      <c r="I58" s="198">
        <f>SUM(I50:I57)</f>
        <v>0</v>
      </c>
      <c r="J58" s="194">
        <f>SUM(J50:J57)</f>
        <v>0</v>
      </c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71</v>
      </c>
      <c r="B1" s="200"/>
      <c r="C1" s="200"/>
      <c r="D1" s="200"/>
      <c r="E1" s="200"/>
      <c r="F1" s="200"/>
      <c r="G1" s="200"/>
      <c r="AG1" t="s">
        <v>72</v>
      </c>
    </row>
    <row r="2" spans="1:60" ht="24.95" customHeight="1" x14ac:dyDescent="0.2">
      <c r="A2" s="201" t="s">
        <v>7</v>
      </c>
      <c r="B2" s="49" t="s">
        <v>47</v>
      </c>
      <c r="C2" s="204" t="s">
        <v>44</v>
      </c>
      <c r="D2" s="202"/>
      <c r="E2" s="202"/>
      <c r="F2" s="202"/>
      <c r="G2" s="203"/>
      <c r="AG2" t="s">
        <v>73</v>
      </c>
    </row>
    <row r="3" spans="1:60" ht="24.95" customHeight="1" x14ac:dyDescent="0.2">
      <c r="A3" s="201" t="s">
        <v>8</v>
      </c>
      <c r="B3" s="49" t="s">
        <v>43</v>
      </c>
      <c r="C3" s="204" t="s">
        <v>44</v>
      </c>
      <c r="D3" s="202"/>
      <c r="E3" s="202"/>
      <c r="F3" s="202"/>
      <c r="G3" s="203"/>
      <c r="AC3" s="180" t="s">
        <v>73</v>
      </c>
      <c r="AG3" t="s">
        <v>74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75</v>
      </c>
    </row>
    <row r="5" spans="1:60" x14ac:dyDescent="0.2">
      <c r="D5" s="10"/>
    </row>
    <row r="6" spans="1:60" ht="38.25" x14ac:dyDescent="0.2">
      <c r="A6" s="211" t="s">
        <v>76</v>
      </c>
      <c r="B6" s="213" t="s">
        <v>77</v>
      </c>
      <c r="C6" s="213" t="s">
        <v>78</v>
      </c>
      <c r="D6" s="212" t="s">
        <v>79</v>
      </c>
      <c r="E6" s="211" t="s">
        <v>80</v>
      </c>
      <c r="F6" s="210" t="s">
        <v>81</v>
      </c>
      <c r="G6" s="211" t="s">
        <v>29</v>
      </c>
      <c r="H6" s="214" t="s">
        <v>30</v>
      </c>
      <c r="I6" s="214" t="s">
        <v>82</v>
      </c>
      <c r="J6" s="214" t="s">
        <v>31</v>
      </c>
      <c r="K6" s="214" t="s">
        <v>83</v>
      </c>
      <c r="L6" s="214" t="s">
        <v>84</v>
      </c>
      <c r="M6" s="214" t="s">
        <v>85</v>
      </c>
      <c r="N6" s="214" t="s">
        <v>86</v>
      </c>
      <c r="O6" s="214" t="s">
        <v>87</v>
      </c>
      <c r="P6" s="214" t="s">
        <v>88</v>
      </c>
      <c r="Q6" s="214" t="s">
        <v>89</v>
      </c>
      <c r="R6" s="214" t="s">
        <v>90</v>
      </c>
      <c r="S6" s="214" t="s">
        <v>91</v>
      </c>
      <c r="T6" s="214" t="s">
        <v>92</v>
      </c>
      <c r="U6" s="214" t="s">
        <v>93</v>
      </c>
      <c r="V6" s="214" t="s">
        <v>94</v>
      </c>
      <c r="W6" s="214" t="s">
        <v>95</v>
      </c>
      <c r="X6" s="214" t="s">
        <v>96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97</v>
      </c>
      <c r="B8" s="229" t="s">
        <v>54</v>
      </c>
      <c r="C8" s="253" t="s">
        <v>55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0.15</v>
      </c>
      <c r="P8" s="232"/>
      <c r="Q8" s="232">
        <f>SUM(Q9:Q10)</f>
        <v>0</v>
      </c>
      <c r="R8" s="232"/>
      <c r="S8" s="232"/>
      <c r="T8" s="233"/>
      <c r="U8" s="227"/>
      <c r="V8" s="227">
        <f>SUM(V9:V10)</f>
        <v>53.62</v>
      </c>
      <c r="W8" s="227"/>
      <c r="X8" s="227"/>
      <c r="AG8" t="s">
        <v>98</v>
      </c>
    </row>
    <row r="9" spans="1:60" outlineLevel="1" x14ac:dyDescent="0.2">
      <c r="A9" s="234">
        <v>1</v>
      </c>
      <c r="B9" s="235" t="s">
        <v>99</v>
      </c>
      <c r="C9" s="254" t="s">
        <v>100</v>
      </c>
      <c r="D9" s="236" t="s">
        <v>101</v>
      </c>
      <c r="E9" s="237">
        <v>595.77750000000003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2.5999999999999998E-4</v>
      </c>
      <c r="O9" s="239">
        <f>ROUND(E9*N9,2)</f>
        <v>0.15</v>
      </c>
      <c r="P9" s="239">
        <v>0</v>
      </c>
      <c r="Q9" s="239">
        <f>ROUND(E9*P9,2)</f>
        <v>0</v>
      </c>
      <c r="R9" s="239"/>
      <c r="S9" s="239" t="s">
        <v>102</v>
      </c>
      <c r="T9" s="240" t="s">
        <v>103</v>
      </c>
      <c r="U9" s="224">
        <v>0.09</v>
      </c>
      <c r="V9" s="224">
        <f>ROUND(E9*U9,2)</f>
        <v>53.62</v>
      </c>
      <c r="W9" s="224"/>
      <c r="X9" s="224" t="s">
        <v>104</v>
      </c>
      <c r="Y9" s="215"/>
      <c r="Z9" s="215"/>
      <c r="AA9" s="215"/>
      <c r="AB9" s="215"/>
      <c r="AC9" s="215"/>
      <c r="AD9" s="215"/>
      <c r="AE9" s="215"/>
      <c r="AF9" s="215"/>
      <c r="AG9" s="215" t="s">
        <v>105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5" t="s">
        <v>106</v>
      </c>
      <c r="D10" s="225"/>
      <c r="E10" s="226">
        <v>595.77750000000003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107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28" t="s">
        <v>97</v>
      </c>
      <c r="B11" s="229" t="s">
        <v>56</v>
      </c>
      <c r="C11" s="253" t="s">
        <v>57</v>
      </c>
      <c r="D11" s="230"/>
      <c r="E11" s="231"/>
      <c r="F11" s="232"/>
      <c r="G11" s="232">
        <f>SUMIF(AG12:AG13,"&lt;&gt;NOR",G12:G13)</f>
        <v>0</v>
      </c>
      <c r="H11" s="232"/>
      <c r="I11" s="232">
        <f>SUM(I12:I13)</f>
        <v>0</v>
      </c>
      <c r="J11" s="232"/>
      <c r="K11" s="232">
        <f>SUM(K12:K13)</f>
        <v>0</v>
      </c>
      <c r="L11" s="232"/>
      <c r="M11" s="232">
        <f>SUM(M12:M13)</f>
        <v>0</v>
      </c>
      <c r="N11" s="232"/>
      <c r="O11" s="232">
        <f>SUM(O12:O13)</f>
        <v>0</v>
      </c>
      <c r="P11" s="232"/>
      <c r="Q11" s="232">
        <f>SUM(Q12:Q13)</f>
        <v>5.5</v>
      </c>
      <c r="R11" s="232"/>
      <c r="S11" s="232"/>
      <c r="T11" s="233"/>
      <c r="U11" s="227"/>
      <c r="V11" s="227">
        <f>SUM(V12:V13)</f>
        <v>144.15</v>
      </c>
      <c r="W11" s="227"/>
      <c r="X11" s="227"/>
      <c r="AG11" t="s">
        <v>98</v>
      </c>
    </row>
    <row r="12" spans="1:60" outlineLevel="1" x14ac:dyDescent="0.2">
      <c r="A12" s="234">
        <v>2</v>
      </c>
      <c r="B12" s="235" t="s">
        <v>108</v>
      </c>
      <c r="C12" s="254" t="s">
        <v>109</v>
      </c>
      <c r="D12" s="236" t="s">
        <v>101</v>
      </c>
      <c r="E12" s="237">
        <v>436.82049999999998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1.26E-2</v>
      </c>
      <c r="Q12" s="239">
        <f>ROUND(E12*P12,2)</f>
        <v>5.5</v>
      </c>
      <c r="R12" s="239"/>
      <c r="S12" s="239" t="s">
        <v>102</v>
      </c>
      <c r="T12" s="240" t="s">
        <v>103</v>
      </c>
      <c r="U12" s="224">
        <v>0.33</v>
      </c>
      <c r="V12" s="224">
        <f>ROUND(E12*U12,2)</f>
        <v>144.15</v>
      </c>
      <c r="W12" s="224"/>
      <c r="X12" s="224" t="s">
        <v>104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5" t="s">
        <v>110</v>
      </c>
      <c r="D13" s="225"/>
      <c r="E13" s="226">
        <v>436.82049999999998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107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28" t="s">
        <v>97</v>
      </c>
      <c r="B14" s="229" t="s">
        <v>58</v>
      </c>
      <c r="C14" s="253" t="s">
        <v>59</v>
      </c>
      <c r="D14" s="230"/>
      <c r="E14" s="231"/>
      <c r="F14" s="232"/>
      <c r="G14" s="232">
        <f>SUMIF(AG15:AG16,"&lt;&gt;NOR",G15:G16)</f>
        <v>0</v>
      </c>
      <c r="H14" s="232"/>
      <c r="I14" s="232">
        <f>SUM(I15:I16)</f>
        <v>0</v>
      </c>
      <c r="J14" s="232"/>
      <c r="K14" s="232">
        <f>SUM(K15:K16)</f>
        <v>0</v>
      </c>
      <c r="L14" s="232"/>
      <c r="M14" s="232">
        <f>SUM(M15:M16)</f>
        <v>0</v>
      </c>
      <c r="N14" s="232"/>
      <c r="O14" s="232">
        <f>SUM(O15:O16)</f>
        <v>0</v>
      </c>
      <c r="P14" s="232"/>
      <c r="Q14" s="232">
        <f>SUM(Q15:Q16)</f>
        <v>0</v>
      </c>
      <c r="R14" s="232"/>
      <c r="S14" s="232"/>
      <c r="T14" s="233"/>
      <c r="U14" s="227"/>
      <c r="V14" s="227">
        <f>SUM(V15:V16)</f>
        <v>0.85</v>
      </c>
      <c r="W14" s="227"/>
      <c r="X14" s="227"/>
      <c r="AG14" t="s">
        <v>98</v>
      </c>
    </row>
    <row r="15" spans="1:60" ht="33.75" outlineLevel="1" x14ac:dyDescent="0.2">
      <c r="A15" s="234">
        <v>3</v>
      </c>
      <c r="B15" s="235" t="s">
        <v>111</v>
      </c>
      <c r="C15" s="254" t="s">
        <v>112</v>
      </c>
      <c r="D15" s="236" t="s">
        <v>113</v>
      </c>
      <c r="E15" s="237">
        <v>0.15490000000000001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114</v>
      </c>
      <c r="S15" s="239" t="s">
        <v>103</v>
      </c>
      <c r="T15" s="240" t="s">
        <v>103</v>
      </c>
      <c r="U15" s="224">
        <v>5.5</v>
      </c>
      <c r="V15" s="224">
        <f>ROUND(E15*U15,2)</f>
        <v>0.85</v>
      </c>
      <c r="W15" s="224"/>
      <c r="X15" s="224" t="s">
        <v>115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116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6" t="s">
        <v>117</v>
      </c>
      <c r="D16" s="241"/>
      <c r="E16" s="241"/>
      <c r="F16" s="241"/>
      <c r="G16" s="241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">
      <c r="A17" s="228" t="s">
        <v>97</v>
      </c>
      <c r="B17" s="229" t="s">
        <v>60</v>
      </c>
      <c r="C17" s="253" t="s">
        <v>61</v>
      </c>
      <c r="D17" s="230"/>
      <c r="E17" s="231"/>
      <c r="F17" s="232"/>
      <c r="G17" s="232">
        <f>SUMIF(AG18:AG36,"&lt;&gt;NOR",G18:G36)</f>
        <v>0</v>
      </c>
      <c r="H17" s="232"/>
      <c r="I17" s="232">
        <f>SUM(I18:I36)</f>
        <v>0</v>
      </c>
      <c r="J17" s="232"/>
      <c r="K17" s="232">
        <f>SUM(K18:K36)</f>
        <v>0</v>
      </c>
      <c r="L17" s="232"/>
      <c r="M17" s="232">
        <f>SUM(M18:M36)</f>
        <v>0</v>
      </c>
      <c r="N17" s="232"/>
      <c r="O17" s="232">
        <f>SUM(O18:O36)</f>
        <v>0.27</v>
      </c>
      <c r="P17" s="232"/>
      <c r="Q17" s="232">
        <f>SUM(Q18:Q36)</f>
        <v>0</v>
      </c>
      <c r="R17" s="232"/>
      <c r="S17" s="232"/>
      <c r="T17" s="233"/>
      <c r="U17" s="227"/>
      <c r="V17" s="227">
        <f>SUM(V18:V36)</f>
        <v>81.350000000000009</v>
      </c>
      <c r="W17" s="227"/>
      <c r="X17" s="227"/>
      <c r="AG17" t="s">
        <v>98</v>
      </c>
    </row>
    <row r="18" spans="1:60" outlineLevel="1" x14ac:dyDescent="0.2">
      <c r="A18" s="234">
        <v>4</v>
      </c>
      <c r="B18" s="235" t="s">
        <v>119</v>
      </c>
      <c r="C18" s="254" t="s">
        <v>120</v>
      </c>
      <c r="D18" s="236" t="s">
        <v>121</v>
      </c>
      <c r="E18" s="237">
        <v>373.85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6.0000000000000002E-5</v>
      </c>
      <c r="O18" s="239">
        <f>ROUND(E18*N18,2)</f>
        <v>0.02</v>
      </c>
      <c r="P18" s="239">
        <v>0</v>
      </c>
      <c r="Q18" s="239">
        <f>ROUND(E18*P18,2)</f>
        <v>0</v>
      </c>
      <c r="R18" s="239"/>
      <c r="S18" s="239" t="s">
        <v>102</v>
      </c>
      <c r="T18" s="240" t="s">
        <v>103</v>
      </c>
      <c r="U18" s="224">
        <v>0.152</v>
      </c>
      <c r="V18" s="224">
        <f>ROUND(E18*U18,2)</f>
        <v>56.83</v>
      </c>
      <c r="W18" s="224"/>
      <c r="X18" s="224" t="s">
        <v>104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105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5" t="s">
        <v>122</v>
      </c>
      <c r="D19" s="225"/>
      <c r="E19" s="226">
        <v>70.3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107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5" t="s">
        <v>123</v>
      </c>
      <c r="D20" s="225"/>
      <c r="E20" s="226">
        <v>34.5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107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5" t="s">
        <v>124</v>
      </c>
      <c r="D21" s="225"/>
      <c r="E21" s="226">
        <v>25.5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107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5" t="s">
        <v>125</v>
      </c>
      <c r="D22" s="225"/>
      <c r="E22" s="226">
        <v>197.1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107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5" t="s">
        <v>126</v>
      </c>
      <c r="D23" s="225"/>
      <c r="E23" s="226">
        <v>46.45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107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4">
        <v>5</v>
      </c>
      <c r="B24" s="235" t="s">
        <v>127</v>
      </c>
      <c r="C24" s="254" t="s">
        <v>128</v>
      </c>
      <c r="D24" s="236" t="s">
        <v>101</v>
      </c>
      <c r="E24" s="237">
        <v>158.95699999999999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102</v>
      </c>
      <c r="T24" s="240" t="s">
        <v>103</v>
      </c>
      <c r="U24" s="224">
        <v>0.15</v>
      </c>
      <c r="V24" s="224">
        <f>ROUND(E24*U24,2)</f>
        <v>23.84</v>
      </c>
      <c r="W24" s="224"/>
      <c r="X24" s="224" t="s">
        <v>104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105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22"/>
      <c r="B25" s="223"/>
      <c r="C25" s="255" t="s">
        <v>129</v>
      </c>
      <c r="D25" s="225"/>
      <c r="E25" s="226">
        <v>81.263000000000005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107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5" t="s">
        <v>130</v>
      </c>
      <c r="D26" s="225"/>
      <c r="E26" s="226">
        <v>15.694000000000001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107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5" t="s">
        <v>131</v>
      </c>
      <c r="D27" s="225"/>
      <c r="E27" s="226">
        <v>62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107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34">
        <v>6</v>
      </c>
      <c r="B28" s="235" t="s">
        <v>132</v>
      </c>
      <c r="C28" s="254" t="s">
        <v>133</v>
      </c>
      <c r="D28" s="236" t="s">
        <v>121</v>
      </c>
      <c r="E28" s="237">
        <v>373.85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6.8000000000000005E-4</v>
      </c>
      <c r="O28" s="239">
        <f>ROUND(E28*N28,2)</f>
        <v>0.25</v>
      </c>
      <c r="P28" s="239">
        <v>0</v>
      </c>
      <c r="Q28" s="239">
        <f>ROUND(E28*P28,2)</f>
        <v>0</v>
      </c>
      <c r="R28" s="239"/>
      <c r="S28" s="239" t="s">
        <v>102</v>
      </c>
      <c r="T28" s="240" t="s">
        <v>103</v>
      </c>
      <c r="U28" s="224">
        <v>0</v>
      </c>
      <c r="V28" s="224">
        <f>ROUND(E28*U28,2)</f>
        <v>0</v>
      </c>
      <c r="W28" s="224"/>
      <c r="X28" s="224" t="s">
        <v>134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5" t="s">
        <v>136</v>
      </c>
      <c r="D29" s="225"/>
      <c r="E29" s="226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107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5" t="s">
        <v>122</v>
      </c>
      <c r="D30" s="225"/>
      <c r="E30" s="226">
        <v>70.3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107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5" t="s">
        <v>123</v>
      </c>
      <c r="D31" s="225"/>
      <c r="E31" s="226">
        <v>34.5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107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5" t="s">
        <v>124</v>
      </c>
      <c r="D32" s="225"/>
      <c r="E32" s="226">
        <v>25.5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107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5" t="s">
        <v>125</v>
      </c>
      <c r="D33" s="225"/>
      <c r="E33" s="226">
        <v>197.1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107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5" t="s">
        <v>126</v>
      </c>
      <c r="D34" s="225"/>
      <c r="E34" s="226">
        <v>46.45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107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4">
        <v>7</v>
      </c>
      <c r="B35" s="235" t="s">
        <v>137</v>
      </c>
      <c r="C35" s="254" t="s">
        <v>138</v>
      </c>
      <c r="D35" s="236" t="s">
        <v>113</v>
      </c>
      <c r="E35" s="237">
        <v>0.27665000000000001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139</v>
      </c>
      <c r="S35" s="239" t="s">
        <v>103</v>
      </c>
      <c r="T35" s="240" t="s">
        <v>103</v>
      </c>
      <c r="U35" s="224">
        <v>2.44</v>
      </c>
      <c r="V35" s="224">
        <f>ROUND(E35*U35,2)</f>
        <v>0.68</v>
      </c>
      <c r="W35" s="224"/>
      <c r="X35" s="224" t="s">
        <v>115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116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6" t="s">
        <v>140</v>
      </c>
      <c r="D36" s="241"/>
      <c r="E36" s="241"/>
      <c r="F36" s="241"/>
      <c r="G36" s="241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118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28" t="s">
        <v>97</v>
      </c>
      <c r="B37" s="229" t="s">
        <v>62</v>
      </c>
      <c r="C37" s="253" t="s">
        <v>63</v>
      </c>
      <c r="D37" s="230"/>
      <c r="E37" s="231"/>
      <c r="F37" s="232"/>
      <c r="G37" s="232">
        <f>SUMIF(AG38:AG69,"&lt;&gt;NOR",G38:G69)</f>
        <v>0</v>
      </c>
      <c r="H37" s="232"/>
      <c r="I37" s="232">
        <f>SUM(I38:I69)</f>
        <v>0</v>
      </c>
      <c r="J37" s="232"/>
      <c r="K37" s="232">
        <f>SUM(K38:K69)</f>
        <v>0</v>
      </c>
      <c r="L37" s="232"/>
      <c r="M37" s="232">
        <f>SUM(M38:M69)</f>
        <v>0</v>
      </c>
      <c r="N37" s="232"/>
      <c r="O37" s="232">
        <f>SUM(O38:O69)</f>
        <v>1.01</v>
      </c>
      <c r="P37" s="232"/>
      <c r="Q37" s="232">
        <f>SUM(Q38:Q69)</f>
        <v>0.71</v>
      </c>
      <c r="R37" s="232"/>
      <c r="S37" s="232"/>
      <c r="T37" s="233"/>
      <c r="U37" s="227"/>
      <c r="V37" s="227">
        <f>SUM(V38:V69)</f>
        <v>306.69</v>
      </c>
      <c r="W37" s="227"/>
      <c r="X37" s="227"/>
      <c r="AG37" t="s">
        <v>98</v>
      </c>
    </row>
    <row r="38" spans="1:60" outlineLevel="1" x14ac:dyDescent="0.2">
      <c r="A38" s="234">
        <v>8</v>
      </c>
      <c r="B38" s="235" t="s">
        <v>141</v>
      </c>
      <c r="C38" s="254" t="s">
        <v>142</v>
      </c>
      <c r="D38" s="236" t="s">
        <v>101</v>
      </c>
      <c r="E38" s="237">
        <v>505.5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102</v>
      </c>
      <c r="T38" s="240" t="s">
        <v>103</v>
      </c>
      <c r="U38" s="224">
        <v>0.14699999999999999</v>
      </c>
      <c r="V38" s="224">
        <f>ROUND(E38*U38,2)</f>
        <v>74.31</v>
      </c>
      <c r="W38" s="224"/>
      <c r="X38" s="224" t="s">
        <v>104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105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5" t="s">
        <v>143</v>
      </c>
      <c r="D39" s="225"/>
      <c r="E39" s="226">
        <v>158.05000000000001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107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5" t="s">
        <v>144</v>
      </c>
      <c r="D40" s="225"/>
      <c r="E40" s="226">
        <v>347.45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107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4">
        <v>9</v>
      </c>
      <c r="B41" s="235" t="s">
        <v>145</v>
      </c>
      <c r="C41" s="254" t="s">
        <v>146</v>
      </c>
      <c r="D41" s="236" t="s">
        <v>121</v>
      </c>
      <c r="E41" s="237">
        <v>373.85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2.9999999999999997E-4</v>
      </c>
      <c r="Q41" s="239">
        <f>ROUND(E41*P41,2)</f>
        <v>0.11</v>
      </c>
      <c r="R41" s="239"/>
      <c r="S41" s="239" t="s">
        <v>102</v>
      </c>
      <c r="T41" s="240" t="s">
        <v>103</v>
      </c>
      <c r="U41" s="224">
        <v>0.04</v>
      </c>
      <c r="V41" s="224">
        <f>ROUND(E41*U41,2)</f>
        <v>14.95</v>
      </c>
      <c r="W41" s="224"/>
      <c r="X41" s="224" t="s">
        <v>104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105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5" t="s">
        <v>122</v>
      </c>
      <c r="D42" s="225"/>
      <c r="E42" s="226">
        <v>70.3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107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5" t="s">
        <v>123</v>
      </c>
      <c r="D43" s="225"/>
      <c r="E43" s="226">
        <v>34.5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107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5" t="s">
        <v>124</v>
      </c>
      <c r="D44" s="225"/>
      <c r="E44" s="226">
        <v>25.5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107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5" t="s">
        <v>125</v>
      </c>
      <c r="D45" s="225"/>
      <c r="E45" s="226">
        <v>197.1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107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5" t="s">
        <v>126</v>
      </c>
      <c r="D46" s="225"/>
      <c r="E46" s="226">
        <v>46.45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107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10</v>
      </c>
      <c r="B47" s="235" t="s">
        <v>147</v>
      </c>
      <c r="C47" s="254" t="s">
        <v>148</v>
      </c>
      <c r="D47" s="236" t="s">
        <v>101</v>
      </c>
      <c r="E47" s="237">
        <v>90.277500000000003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8.0000000000000007E-5</v>
      </c>
      <c r="O47" s="239">
        <f>ROUND(E47*N47,2)</f>
        <v>0.01</v>
      </c>
      <c r="P47" s="239">
        <v>0</v>
      </c>
      <c r="Q47" s="239">
        <f>ROUND(E47*P47,2)</f>
        <v>0</v>
      </c>
      <c r="R47" s="239"/>
      <c r="S47" s="239" t="s">
        <v>102</v>
      </c>
      <c r="T47" s="240" t="s">
        <v>103</v>
      </c>
      <c r="U47" s="224">
        <v>0.48</v>
      </c>
      <c r="V47" s="224">
        <f>ROUND(E47*U47,2)</f>
        <v>43.33</v>
      </c>
      <c r="W47" s="224"/>
      <c r="X47" s="224" t="s">
        <v>104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105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1" x14ac:dyDescent="0.2">
      <c r="A48" s="222"/>
      <c r="B48" s="223"/>
      <c r="C48" s="255" t="s">
        <v>149</v>
      </c>
      <c r="D48" s="225"/>
      <c r="E48" s="226">
        <v>29.513000000000002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107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5" t="s">
        <v>150</v>
      </c>
      <c r="D49" s="225"/>
      <c r="E49" s="226">
        <v>5.1749999999999998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107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5" t="s">
        <v>151</v>
      </c>
      <c r="D50" s="225"/>
      <c r="E50" s="226">
        <v>5.4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107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2.5" outlineLevel="1" x14ac:dyDescent="0.2">
      <c r="A51" s="222"/>
      <c r="B51" s="223"/>
      <c r="C51" s="255" t="s">
        <v>152</v>
      </c>
      <c r="D51" s="225"/>
      <c r="E51" s="226">
        <v>22.745000000000001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107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5" t="s">
        <v>153</v>
      </c>
      <c r="D52" s="225"/>
      <c r="E52" s="226">
        <v>27.444500000000001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107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4">
        <v>11</v>
      </c>
      <c r="B53" s="235" t="s">
        <v>154</v>
      </c>
      <c r="C53" s="254" t="s">
        <v>155</v>
      </c>
      <c r="D53" s="236" t="s">
        <v>101</v>
      </c>
      <c r="E53" s="237">
        <v>505.5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1E-3</v>
      </c>
      <c r="Q53" s="239">
        <f>ROUND(E53*P53,2)</f>
        <v>0.51</v>
      </c>
      <c r="R53" s="239"/>
      <c r="S53" s="239" t="s">
        <v>102</v>
      </c>
      <c r="T53" s="240" t="s">
        <v>103</v>
      </c>
      <c r="U53" s="224">
        <v>0.105</v>
      </c>
      <c r="V53" s="224">
        <f>ROUND(E53*U53,2)</f>
        <v>53.08</v>
      </c>
      <c r="W53" s="224"/>
      <c r="X53" s="224" t="s">
        <v>104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105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5" t="s">
        <v>156</v>
      </c>
      <c r="D54" s="225"/>
      <c r="E54" s="226">
        <v>158.05000000000001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107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5" t="s">
        <v>144</v>
      </c>
      <c r="D55" s="225"/>
      <c r="E55" s="226">
        <v>347.45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107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34">
        <v>12</v>
      </c>
      <c r="B56" s="235" t="s">
        <v>157</v>
      </c>
      <c r="C56" s="254" t="s">
        <v>158</v>
      </c>
      <c r="D56" s="236" t="s">
        <v>101</v>
      </c>
      <c r="E56" s="237">
        <v>90.277500000000003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1E-3</v>
      </c>
      <c r="Q56" s="239">
        <f>ROUND(E56*P56,2)</f>
        <v>0.09</v>
      </c>
      <c r="R56" s="239"/>
      <c r="S56" s="239" t="s">
        <v>102</v>
      </c>
      <c r="T56" s="240" t="s">
        <v>103</v>
      </c>
      <c r="U56" s="224">
        <v>0.115</v>
      </c>
      <c r="V56" s="224">
        <f>ROUND(E56*U56,2)</f>
        <v>10.38</v>
      </c>
      <c r="W56" s="224"/>
      <c r="X56" s="224" t="s">
        <v>104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105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5" t="s">
        <v>159</v>
      </c>
      <c r="D57" s="225"/>
      <c r="E57" s="226">
        <v>29.513000000000002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107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5" t="s">
        <v>150</v>
      </c>
      <c r="D58" s="225"/>
      <c r="E58" s="226">
        <v>5.1749999999999998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107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5" t="s">
        <v>151</v>
      </c>
      <c r="D59" s="225"/>
      <c r="E59" s="226">
        <v>5.4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107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1" x14ac:dyDescent="0.2">
      <c r="A60" s="222"/>
      <c r="B60" s="223"/>
      <c r="C60" s="255" t="s">
        <v>152</v>
      </c>
      <c r="D60" s="225"/>
      <c r="E60" s="226">
        <v>22.745000000000001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107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5" t="s">
        <v>153</v>
      </c>
      <c r="D61" s="225"/>
      <c r="E61" s="226">
        <v>27.444500000000001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107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34">
        <v>13</v>
      </c>
      <c r="B62" s="235" t="s">
        <v>160</v>
      </c>
      <c r="C62" s="254" t="s">
        <v>161</v>
      </c>
      <c r="D62" s="236" t="s">
        <v>101</v>
      </c>
      <c r="E62" s="237">
        <v>505.5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2.5000000000000001E-4</v>
      </c>
      <c r="O62" s="239">
        <f>ROUND(E62*N62,2)</f>
        <v>0.13</v>
      </c>
      <c r="P62" s="239">
        <v>0</v>
      </c>
      <c r="Q62" s="239">
        <f>ROUND(E62*P62,2)</f>
        <v>0</v>
      </c>
      <c r="R62" s="239"/>
      <c r="S62" s="239" t="s">
        <v>102</v>
      </c>
      <c r="T62" s="240" t="s">
        <v>103</v>
      </c>
      <c r="U62" s="224">
        <v>0.21665999999999999</v>
      </c>
      <c r="V62" s="224">
        <f>ROUND(E62*U62,2)</f>
        <v>109.52</v>
      </c>
      <c r="W62" s="224"/>
      <c r="X62" s="224" t="s">
        <v>104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105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5" t="s">
        <v>156</v>
      </c>
      <c r="D63" s="225"/>
      <c r="E63" s="226">
        <v>158.05000000000001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107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5" t="s">
        <v>144</v>
      </c>
      <c r="D64" s="225"/>
      <c r="E64" s="226">
        <v>347.45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107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4">
        <v>14</v>
      </c>
      <c r="B65" s="235" t="s">
        <v>162</v>
      </c>
      <c r="C65" s="254" t="s">
        <v>163</v>
      </c>
      <c r="D65" s="236" t="s">
        <v>101</v>
      </c>
      <c r="E65" s="237">
        <v>595.77750000000003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1.4599999999999999E-3</v>
      </c>
      <c r="O65" s="239">
        <f>ROUND(E65*N65,2)</f>
        <v>0.87</v>
      </c>
      <c r="P65" s="239">
        <v>0</v>
      </c>
      <c r="Q65" s="239">
        <f>ROUND(E65*P65,2)</f>
        <v>0</v>
      </c>
      <c r="R65" s="239"/>
      <c r="S65" s="239" t="s">
        <v>102</v>
      </c>
      <c r="T65" s="240" t="s">
        <v>103</v>
      </c>
      <c r="U65" s="224">
        <v>0</v>
      </c>
      <c r="V65" s="224">
        <f>ROUND(E65*U65,2)</f>
        <v>0</v>
      </c>
      <c r="W65" s="224"/>
      <c r="X65" s="224" t="s">
        <v>134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135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5" t="s">
        <v>136</v>
      </c>
      <c r="D66" s="225"/>
      <c r="E66" s="226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107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5" t="s">
        <v>106</v>
      </c>
      <c r="D67" s="225"/>
      <c r="E67" s="226">
        <v>595.77750000000003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107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34">
        <v>15</v>
      </c>
      <c r="B68" s="235" t="s">
        <v>164</v>
      </c>
      <c r="C68" s="254" t="s">
        <v>165</v>
      </c>
      <c r="D68" s="236" t="s">
        <v>113</v>
      </c>
      <c r="E68" s="237">
        <v>1.00343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 t="s">
        <v>139</v>
      </c>
      <c r="S68" s="239" t="s">
        <v>103</v>
      </c>
      <c r="T68" s="240" t="s">
        <v>103</v>
      </c>
      <c r="U68" s="224">
        <v>1.1140000000000001</v>
      </c>
      <c r="V68" s="224">
        <f>ROUND(E68*U68,2)</f>
        <v>1.1200000000000001</v>
      </c>
      <c r="W68" s="224"/>
      <c r="X68" s="224" t="s">
        <v>115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116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6" t="s">
        <v>166</v>
      </c>
      <c r="D69" s="241"/>
      <c r="E69" s="241"/>
      <c r="F69" s="241"/>
      <c r="G69" s="241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118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228" t="s">
        <v>97</v>
      </c>
      <c r="B70" s="229" t="s">
        <v>64</v>
      </c>
      <c r="C70" s="253" t="s">
        <v>65</v>
      </c>
      <c r="D70" s="230"/>
      <c r="E70" s="231"/>
      <c r="F70" s="232"/>
      <c r="G70" s="232">
        <f>SUMIF(AG71:AG73,"&lt;&gt;NOR",G71:G73)</f>
        <v>0</v>
      </c>
      <c r="H70" s="232"/>
      <c r="I70" s="232">
        <f>SUM(I71:I73)</f>
        <v>0</v>
      </c>
      <c r="J70" s="232"/>
      <c r="K70" s="232">
        <f>SUM(K71:K73)</f>
        <v>0</v>
      </c>
      <c r="L70" s="232"/>
      <c r="M70" s="232">
        <f>SUM(M71:M73)</f>
        <v>0</v>
      </c>
      <c r="N70" s="232"/>
      <c r="O70" s="232">
        <f>SUM(O71:O73)</f>
        <v>0</v>
      </c>
      <c r="P70" s="232"/>
      <c r="Q70" s="232">
        <f>SUM(Q71:Q73)</f>
        <v>0</v>
      </c>
      <c r="R70" s="232"/>
      <c r="S70" s="232"/>
      <c r="T70" s="233"/>
      <c r="U70" s="227"/>
      <c r="V70" s="227">
        <f>SUM(V71:V73)</f>
        <v>8.09</v>
      </c>
      <c r="W70" s="227"/>
      <c r="X70" s="227"/>
      <c r="AG70" t="s">
        <v>98</v>
      </c>
    </row>
    <row r="71" spans="1:60" outlineLevel="1" x14ac:dyDescent="0.2">
      <c r="A71" s="234">
        <v>16</v>
      </c>
      <c r="B71" s="235" t="s">
        <v>167</v>
      </c>
      <c r="C71" s="254" t="s">
        <v>168</v>
      </c>
      <c r="D71" s="236" t="s">
        <v>101</v>
      </c>
      <c r="E71" s="237">
        <v>505.5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 t="s">
        <v>169</v>
      </c>
      <c r="S71" s="239" t="s">
        <v>103</v>
      </c>
      <c r="T71" s="240" t="s">
        <v>103</v>
      </c>
      <c r="U71" s="224">
        <v>1.6E-2</v>
      </c>
      <c r="V71" s="224">
        <f>ROUND(E71*U71,2)</f>
        <v>8.09</v>
      </c>
      <c r="W71" s="224"/>
      <c r="X71" s="224" t="s">
        <v>104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105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5" t="s">
        <v>156</v>
      </c>
      <c r="D72" s="225"/>
      <c r="E72" s="226">
        <v>158.05000000000001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107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5" t="s">
        <v>144</v>
      </c>
      <c r="D73" s="225"/>
      <c r="E73" s="226">
        <v>347.45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107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">
      <c r="A74" s="228" t="s">
        <v>97</v>
      </c>
      <c r="B74" s="229" t="s">
        <v>66</v>
      </c>
      <c r="C74" s="253" t="s">
        <v>67</v>
      </c>
      <c r="D74" s="230"/>
      <c r="E74" s="231"/>
      <c r="F74" s="232"/>
      <c r="G74" s="232">
        <f>SUMIF(AG75:AG84,"&lt;&gt;NOR",G75:G84)</f>
        <v>0</v>
      </c>
      <c r="H74" s="232"/>
      <c r="I74" s="232">
        <f>SUM(I75:I84)</f>
        <v>0</v>
      </c>
      <c r="J74" s="232"/>
      <c r="K74" s="232">
        <f>SUM(K75:K84)</f>
        <v>0</v>
      </c>
      <c r="L74" s="232"/>
      <c r="M74" s="232">
        <f>SUM(M75:M84)</f>
        <v>0</v>
      </c>
      <c r="N74" s="232"/>
      <c r="O74" s="232">
        <f>SUM(O75:O84)</f>
        <v>0</v>
      </c>
      <c r="P74" s="232"/>
      <c r="Q74" s="232">
        <f>SUM(Q75:Q84)</f>
        <v>0</v>
      </c>
      <c r="R74" s="232"/>
      <c r="S74" s="232"/>
      <c r="T74" s="233"/>
      <c r="U74" s="227"/>
      <c r="V74" s="227">
        <f>SUM(V75:V84)</f>
        <v>40.819999999999993</v>
      </c>
      <c r="W74" s="227"/>
      <c r="X74" s="227"/>
      <c r="AG74" t="s">
        <v>98</v>
      </c>
    </row>
    <row r="75" spans="1:60" ht="22.5" outlineLevel="1" x14ac:dyDescent="0.2">
      <c r="A75" s="242">
        <v>17</v>
      </c>
      <c r="B75" s="243" t="s">
        <v>170</v>
      </c>
      <c r="C75" s="257" t="s">
        <v>171</v>
      </c>
      <c r="D75" s="244" t="s">
        <v>113</v>
      </c>
      <c r="E75" s="245">
        <v>6.2118700000000002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7" t="s">
        <v>172</v>
      </c>
      <c r="S75" s="247" t="s">
        <v>103</v>
      </c>
      <c r="T75" s="248" t="s">
        <v>103</v>
      </c>
      <c r="U75" s="224">
        <v>2.0089999999999999</v>
      </c>
      <c r="V75" s="224">
        <f>ROUND(E75*U75,2)</f>
        <v>12.48</v>
      </c>
      <c r="W75" s="224"/>
      <c r="X75" s="224" t="s">
        <v>173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174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4">
        <v>18</v>
      </c>
      <c r="B76" s="235" t="s">
        <v>175</v>
      </c>
      <c r="C76" s="254" t="s">
        <v>176</v>
      </c>
      <c r="D76" s="236" t="s">
        <v>113</v>
      </c>
      <c r="E76" s="237">
        <v>6.2118700000000002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 t="s">
        <v>172</v>
      </c>
      <c r="S76" s="239" t="s">
        <v>103</v>
      </c>
      <c r="T76" s="240" t="s">
        <v>103</v>
      </c>
      <c r="U76" s="224">
        <v>0.49</v>
      </c>
      <c r="V76" s="224">
        <f>ROUND(E76*U76,2)</f>
        <v>3.04</v>
      </c>
      <c r="W76" s="224"/>
      <c r="X76" s="224" t="s">
        <v>173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174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8" t="s">
        <v>177</v>
      </c>
      <c r="D77" s="249"/>
      <c r="E77" s="249"/>
      <c r="F77" s="249"/>
      <c r="G77" s="249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178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2">
        <v>19</v>
      </c>
      <c r="B78" s="243" t="s">
        <v>179</v>
      </c>
      <c r="C78" s="257" t="s">
        <v>180</v>
      </c>
      <c r="D78" s="244" t="s">
        <v>113</v>
      </c>
      <c r="E78" s="245">
        <v>86.966189999999997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7" t="s">
        <v>172</v>
      </c>
      <c r="S78" s="247" t="s">
        <v>103</v>
      </c>
      <c r="T78" s="248" t="s">
        <v>103</v>
      </c>
      <c r="U78" s="224">
        <v>0</v>
      </c>
      <c r="V78" s="224">
        <f>ROUND(E78*U78,2)</f>
        <v>0</v>
      </c>
      <c r="W78" s="224"/>
      <c r="X78" s="224" t="s">
        <v>173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174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42">
        <v>20</v>
      </c>
      <c r="B79" s="243" t="s">
        <v>181</v>
      </c>
      <c r="C79" s="257" t="s">
        <v>182</v>
      </c>
      <c r="D79" s="244" t="s">
        <v>113</v>
      </c>
      <c r="E79" s="245">
        <v>6.2118700000000002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7" t="s">
        <v>172</v>
      </c>
      <c r="S79" s="247" t="s">
        <v>103</v>
      </c>
      <c r="T79" s="248" t="s">
        <v>103</v>
      </c>
      <c r="U79" s="224">
        <v>0</v>
      </c>
      <c r="V79" s="224">
        <f>ROUND(E79*U79,2)</f>
        <v>0</v>
      </c>
      <c r="W79" s="224"/>
      <c r="X79" s="224" t="s">
        <v>173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174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2.5" outlineLevel="1" x14ac:dyDescent="0.2">
      <c r="A80" s="234">
        <v>21</v>
      </c>
      <c r="B80" s="235" t="s">
        <v>183</v>
      </c>
      <c r="C80" s="254" t="s">
        <v>184</v>
      </c>
      <c r="D80" s="236" t="s">
        <v>113</v>
      </c>
      <c r="E80" s="237">
        <v>6.2118700000000002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 t="s">
        <v>185</v>
      </c>
      <c r="S80" s="239" t="s">
        <v>103</v>
      </c>
      <c r="T80" s="240" t="s">
        <v>103</v>
      </c>
      <c r="U80" s="224">
        <v>0.83199999999999996</v>
      </c>
      <c r="V80" s="224">
        <f>ROUND(E80*U80,2)</f>
        <v>5.17</v>
      </c>
      <c r="W80" s="224"/>
      <c r="X80" s="224" t="s">
        <v>173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174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6" t="s">
        <v>186</v>
      </c>
      <c r="D81" s="241"/>
      <c r="E81" s="241"/>
      <c r="F81" s="241"/>
      <c r="G81" s="241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118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50" t="str">
        <f>C81</f>
        <v>nebo vybouraných hmot nošením nebo přehazováním k místu nakládky přístupnému normálním dopravním prostředkům do 10 m,</v>
      </c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22"/>
      <c r="B82" s="223"/>
      <c r="C82" s="259" t="s">
        <v>187</v>
      </c>
      <c r="D82" s="251"/>
      <c r="E82" s="251"/>
      <c r="F82" s="251"/>
      <c r="G82" s="251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178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50" t="str">
        <f>C82</f>
        <v>S naložením suti nebo vybouraných hmot do dopravního prostředku a na jejich vyložením, popřípadě přeložením na normální dopravní prostředek.</v>
      </c>
      <c r="BB82" s="215"/>
      <c r="BC82" s="215"/>
      <c r="BD82" s="215"/>
      <c r="BE82" s="215"/>
      <c r="BF82" s="215"/>
      <c r="BG82" s="215"/>
      <c r="BH82" s="215"/>
    </row>
    <row r="83" spans="1:60" ht="22.5" outlineLevel="1" x14ac:dyDescent="0.2">
      <c r="A83" s="234">
        <v>22</v>
      </c>
      <c r="B83" s="235" t="s">
        <v>188</v>
      </c>
      <c r="C83" s="254" t="s">
        <v>189</v>
      </c>
      <c r="D83" s="236" t="s">
        <v>113</v>
      </c>
      <c r="E83" s="237">
        <v>55.906840000000003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 t="s">
        <v>185</v>
      </c>
      <c r="S83" s="239" t="s">
        <v>103</v>
      </c>
      <c r="T83" s="240" t="s">
        <v>103</v>
      </c>
      <c r="U83" s="224">
        <v>0.36</v>
      </c>
      <c r="V83" s="224">
        <f>ROUND(E83*U83,2)</f>
        <v>20.13</v>
      </c>
      <c r="W83" s="224"/>
      <c r="X83" s="224" t="s">
        <v>173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174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6" t="s">
        <v>186</v>
      </c>
      <c r="D84" s="241"/>
      <c r="E84" s="241"/>
      <c r="F84" s="241"/>
      <c r="G84" s="241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118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50" t="str">
        <f>C84</f>
        <v>nebo vybouraných hmot nošením nebo přehazováním k místu nakládky přístupnému normálním dopravním prostředkům do 10 m,</v>
      </c>
      <c r="BB84" s="215"/>
      <c r="BC84" s="215"/>
      <c r="BD84" s="215"/>
      <c r="BE84" s="215"/>
      <c r="BF84" s="215"/>
      <c r="BG84" s="215"/>
      <c r="BH84" s="215"/>
    </row>
    <row r="85" spans="1:60" x14ac:dyDescent="0.2">
      <c r="A85" s="228" t="s">
        <v>97</v>
      </c>
      <c r="B85" s="229" t="s">
        <v>69</v>
      </c>
      <c r="C85" s="253" t="s">
        <v>27</v>
      </c>
      <c r="D85" s="230"/>
      <c r="E85" s="231"/>
      <c r="F85" s="232"/>
      <c r="G85" s="232">
        <f>SUMIF(AG86:AG88,"&lt;&gt;NOR",G86:G88)</f>
        <v>0</v>
      </c>
      <c r="H85" s="232"/>
      <c r="I85" s="232">
        <f>SUM(I86:I88)</f>
        <v>0</v>
      </c>
      <c r="J85" s="232"/>
      <c r="K85" s="232">
        <f>SUM(K86:K88)</f>
        <v>0</v>
      </c>
      <c r="L85" s="232"/>
      <c r="M85" s="232">
        <f>SUM(M86:M88)</f>
        <v>0</v>
      </c>
      <c r="N85" s="232"/>
      <c r="O85" s="232">
        <f>SUM(O86:O88)</f>
        <v>0</v>
      </c>
      <c r="P85" s="232"/>
      <c r="Q85" s="232">
        <f>SUM(Q86:Q88)</f>
        <v>0</v>
      </c>
      <c r="R85" s="232"/>
      <c r="S85" s="232"/>
      <c r="T85" s="233"/>
      <c r="U85" s="227"/>
      <c r="V85" s="227">
        <f>SUM(V86:V88)</f>
        <v>0</v>
      </c>
      <c r="W85" s="227"/>
      <c r="X85" s="227"/>
      <c r="AG85" t="s">
        <v>98</v>
      </c>
    </row>
    <row r="86" spans="1:60" outlineLevel="1" x14ac:dyDescent="0.2">
      <c r="A86" s="234">
        <v>23</v>
      </c>
      <c r="B86" s="235" t="s">
        <v>190</v>
      </c>
      <c r="C86" s="254" t="s">
        <v>191</v>
      </c>
      <c r="D86" s="236" t="s">
        <v>192</v>
      </c>
      <c r="E86" s="237">
        <v>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103</v>
      </c>
      <c r="T86" s="240" t="s">
        <v>193</v>
      </c>
      <c r="U86" s="224">
        <v>0</v>
      </c>
      <c r="V86" s="224">
        <f>ROUND(E86*U86,2)</f>
        <v>0</v>
      </c>
      <c r="W86" s="224"/>
      <c r="X86" s="224" t="s">
        <v>194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195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33.75" outlineLevel="1" x14ac:dyDescent="0.2">
      <c r="A87" s="222"/>
      <c r="B87" s="223"/>
      <c r="C87" s="258" t="s">
        <v>196</v>
      </c>
      <c r="D87" s="249"/>
      <c r="E87" s="249"/>
      <c r="F87" s="249"/>
      <c r="G87" s="249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178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50" t="str">
        <f>C87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5" t="s">
        <v>197</v>
      </c>
      <c r="D88" s="225"/>
      <c r="E88" s="226">
        <v>1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107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">
      <c r="A89" s="3"/>
      <c r="B89" s="4"/>
      <c r="C89" s="260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84</v>
      </c>
    </row>
    <row r="90" spans="1:60" x14ac:dyDescent="0.2">
      <c r="A90" s="218"/>
      <c r="B90" s="219" t="s">
        <v>29</v>
      </c>
      <c r="C90" s="261"/>
      <c r="D90" s="220"/>
      <c r="E90" s="221"/>
      <c r="F90" s="221"/>
      <c r="G90" s="252">
        <f>G8+G11+G14+G17+G37+G70+G74+G85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198</v>
      </c>
    </row>
    <row r="91" spans="1:60" x14ac:dyDescent="0.2">
      <c r="C91" s="262"/>
      <c r="D91" s="10"/>
      <c r="AG91" t="s">
        <v>199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93A" sheet="1"/>
  <mergeCells count="12">
    <mergeCell ref="C69:G69"/>
    <mergeCell ref="C77:G77"/>
    <mergeCell ref="C81:G81"/>
    <mergeCell ref="C82:G82"/>
    <mergeCell ref="C84:G84"/>
    <mergeCell ref="C87:G87"/>
    <mergeCell ref="A1:G1"/>
    <mergeCell ref="C2:G2"/>
    <mergeCell ref="C3:G3"/>
    <mergeCell ref="C4:G4"/>
    <mergeCell ref="C16:G16"/>
    <mergeCell ref="C36:G3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2019-03-19T12:27:02Z</cp:lastPrinted>
  <dcterms:created xsi:type="dcterms:W3CDTF">2009-04-08T07:15:50Z</dcterms:created>
  <dcterms:modified xsi:type="dcterms:W3CDTF">2020-07-13T12:10:18Z</dcterms:modified>
</cp:coreProperties>
</file>