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Pol'!$A$1:$X$92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17" i="1" s="1"/>
  <c r="I52" i="1"/>
  <c r="I51" i="1"/>
  <c r="I50" i="1"/>
  <c r="I16" i="1" s="1"/>
  <c r="I49" i="1"/>
  <c r="G41" i="1"/>
  <c r="F41" i="1"/>
  <c r="H41" i="1" s="1"/>
  <c r="I41" i="1" s="1"/>
  <c r="G40" i="1"/>
  <c r="F40" i="1"/>
  <c r="H40" i="1" s="1"/>
  <c r="I40" i="1" s="1"/>
  <c r="G39" i="1"/>
  <c r="F39" i="1"/>
  <c r="H39" i="1" s="1"/>
  <c r="H42" i="1" s="1"/>
  <c r="G82" i="12"/>
  <c r="I8" i="12"/>
  <c r="G9" i="12"/>
  <c r="AF82" i="12" s="1"/>
  <c r="I9" i="12"/>
  <c r="K9" i="12"/>
  <c r="K8" i="12" s="1"/>
  <c r="O9" i="12"/>
  <c r="O8" i="12" s="1"/>
  <c r="Q9" i="12"/>
  <c r="Q8" i="12" s="1"/>
  <c r="V9" i="12"/>
  <c r="V8" i="12" s="1"/>
  <c r="I11" i="12"/>
  <c r="Q11" i="12"/>
  <c r="G12" i="12"/>
  <c r="G11" i="12" s="1"/>
  <c r="I12" i="12"/>
  <c r="K12" i="12"/>
  <c r="K11" i="12" s="1"/>
  <c r="O12" i="12"/>
  <c r="O11" i="12" s="1"/>
  <c r="Q12" i="12"/>
  <c r="V12" i="12"/>
  <c r="V11" i="12" s="1"/>
  <c r="G14" i="12"/>
  <c r="M14" i="12"/>
  <c r="Q14" i="12"/>
  <c r="V14" i="12"/>
  <c r="G15" i="12"/>
  <c r="I15" i="12"/>
  <c r="I14" i="12" s="1"/>
  <c r="K15" i="12"/>
  <c r="K14" i="12" s="1"/>
  <c r="M15" i="12"/>
  <c r="O15" i="12"/>
  <c r="O14" i="12" s="1"/>
  <c r="Q15" i="12"/>
  <c r="V15" i="12"/>
  <c r="I16" i="12"/>
  <c r="G17" i="12"/>
  <c r="M17" i="12" s="1"/>
  <c r="I17" i="12"/>
  <c r="K17" i="12"/>
  <c r="K16" i="12" s="1"/>
  <c r="O17" i="12"/>
  <c r="Q17" i="12"/>
  <c r="Q16" i="12" s="1"/>
  <c r="V17" i="12"/>
  <c r="V16" i="12" s="1"/>
  <c r="G23" i="12"/>
  <c r="M23" i="12" s="1"/>
  <c r="I23" i="12"/>
  <c r="K23" i="12"/>
  <c r="O23" i="12"/>
  <c r="O16" i="12" s="1"/>
  <c r="Q23" i="12"/>
  <c r="V23" i="12"/>
  <c r="G27" i="12"/>
  <c r="M27" i="12" s="1"/>
  <c r="I27" i="12"/>
  <c r="K27" i="12"/>
  <c r="O27" i="12"/>
  <c r="Q27" i="12"/>
  <c r="V27" i="12"/>
  <c r="G34" i="12"/>
  <c r="I34" i="12"/>
  <c r="K34" i="12"/>
  <c r="M34" i="12"/>
  <c r="O34" i="12"/>
  <c r="Q34" i="12"/>
  <c r="V34" i="12"/>
  <c r="G36" i="12"/>
  <c r="G35" i="12" s="1"/>
  <c r="I36" i="12"/>
  <c r="I35" i="12" s="1"/>
  <c r="K36" i="12"/>
  <c r="M36" i="12"/>
  <c r="M35" i="12" s="1"/>
  <c r="O36" i="12"/>
  <c r="Q36" i="12"/>
  <c r="V36" i="12"/>
  <c r="V35" i="12" s="1"/>
  <c r="G39" i="12"/>
  <c r="M39" i="12" s="1"/>
  <c r="I39" i="12"/>
  <c r="K39" i="12"/>
  <c r="O39" i="12"/>
  <c r="Q39" i="12"/>
  <c r="Q35" i="12" s="1"/>
  <c r="V39" i="12"/>
  <c r="G45" i="12"/>
  <c r="M45" i="12" s="1"/>
  <c r="I45" i="12"/>
  <c r="K45" i="12"/>
  <c r="O45" i="12"/>
  <c r="Q45" i="12"/>
  <c r="V45" i="12"/>
  <c r="G51" i="12"/>
  <c r="M51" i="12" s="1"/>
  <c r="I51" i="12"/>
  <c r="K51" i="12"/>
  <c r="O51" i="12"/>
  <c r="O35" i="12" s="1"/>
  <c r="Q51" i="12"/>
  <c r="V51" i="12"/>
  <c r="G54" i="12"/>
  <c r="I54" i="12"/>
  <c r="K54" i="12"/>
  <c r="M54" i="12"/>
  <c r="O54" i="12"/>
  <c r="Q54" i="12"/>
  <c r="V54" i="12"/>
  <c r="G60" i="12"/>
  <c r="I60" i="12"/>
  <c r="K60" i="12"/>
  <c r="K35" i="12" s="1"/>
  <c r="M60" i="12"/>
  <c r="O60" i="12"/>
  <c r="Q60" i="12"/>
  <c r="V60" i="12"/>
  <c r="G63" i="12"/>
  <c r="I63" i="12"/>
  <c r="K63" i="12"/>
  <c r="M63" i="12"/>
  <c r="O63" i="12"/>
  <c r="Q63" i="12"/>
  <c r="V63" i="12"/>
  <c r="G66" i="12"/>
  <c r="M66" i="12" s="1"/>
  <c r="I66" i="12"/>
  <c r="K66" i="12"/>
  <c r="O66" i="12"/>
  <c r="Q66" i="12"/>
  <c r="V66" i="12"/>
  <c r="I67" i="12"/>
  <c r="K67" i="12"/>
  <c r="Q67" i="12"/>
  <c r="G68" i="12"/>
  <c r="M68" i="12" s="1"/>
  <c r="M67" i="12" s="1"/>
  <c r="I68" i="12"/>
  <c r="K68" i="12"/>
  <c r="O68" i="12"/>
  <c r="O67" i="12" s="1"/>
  <c r="Q68" i="12"/>
  <c r="V68" i="12"/>
  <c r="V67" i="12" s="1"/>
  <c r="G72" i="12"/>
  <c r="I72" i="12"/>
  <c r="I71" i="12" s="1"/>
  <c r="K72" i="12"/>
  <c r="K71" i="12" s="1"/>
  <c r="M72" i="12"/>
  <c r="O72" i="12"/>
  <c r="O71" i="12" s="1"/>
  <c r="Q72" i="12"/>
  <c r="V72" i="12"/>
  <c r="G73" i="12"/>
  <c r="G71" i="12" s="1"/>
  <c r="I73" i="12"/>
  <c r="K73" i="12"/>
  <c r="M73" i="12"/>
  <c r="O73" i="12"/>
  <c r="Q73" i="12"/>
  <c r="V73" i="12"/>
  <c r="V71" i="12" s="1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Q71" i="12" s="1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K78" i="12"/>
  <c r="O78" i="12"/>
  <c r="Q78" i="12"/>
  <c r="G79" i="12"/>
  <c r="G78" i="12" s="1"/>
  <c r="I79" i="12"/>
  <c r="I78" i="12" s="1"/>
  <c r="K79" i="12"/>
  <c r="M79" i="12"/>
  <c r="M78" i="12" s="1"/>
  <c r="O79" i="12"/>
  <c r="Q79" i="12"/>
  <c r="V79" i="12"/>
  <c r="V78" i="12" s="1"/>
  <c r="AE82" i="12"/>
  <c r="I20" i="1"/>
  <c r="I19" i="1"/>
  <c r="I18" i="1"/>
  <c r="F42" i="1"/>
  <c r="G23" i="1" s="1"/>
  <c r="G42" i="1"/>
  <c r="G25" i="1" s="1"/>
  <c r="A25" i="1" s="1"/>
  <c r="I57" i="1" l="1"/>
  <c r="J53" i="1" s="1"/>
  <c r="J55" i="1"/>
  <c r="G26" i="1"/>
  <c r="A26" i="1"/>
  <c r="A23" i="1"/>
  <c r="G28" i="1"/>
  <c r="M71" i="12"/>
  <c r="M16" i="12"/>
  <c r="G16" i="12"/>
  <c r="G8" i="12"/>
  <c r="M12" i="12"/>
  <c r="M11" i="12" s="1"/>
  <c r="M9" i="12"/>
  <c r="M8" i="12" s="1"/>
  <c r="G67" i="12"/>
  <c r="I39" i="1"/>
  <c r="I42" i="1" s="1"/>
  <c r="I21" i="1"/>
  <c r="J28" i="1"/>
  <c r="J26" i="1"/>
  <c r="G38" i="1"/>
  <c r="F38" i="1"/>
  <c r="J23" i="1"/>
  <c r="J24" i="1"/>
  <c r="J25" i="1"/>
  <c r="J27" i="1"/>
  <c r="E24" i="1"/>
  <c r="E26" i="1"/>
  <c r="J52" i="1" l="1"/>
  <c r="J49" i="1"/>
  <c r="J54" i="1"/>
  <c r="J50" i="1"/>
  <c r="J51" i="1"/>
  <c r="J56" i="1"/>
  <c r="G24" i="1"/>
  <c r="A27" i="1" s="1"/>
  <c r="A24" i="1"/>
  <c r="J40" i="1"/>
  <c r="J41" i="1"/>
  <c r="J39" i="1"/>
  <c r="J42" i="1" s="1"/>
  <c r="J57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OEM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<sst xmlns="http://schemas.openxmlformats.org/spreadsheetml/2006/main" count="423" uniqueCount="188">
  <si>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</si>
  <si>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</si>
  <si>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</si>
  <si>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</si>
  <si>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</si>
  <si>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</si>
  <si>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</si>
  <si>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</si>
  <si>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</si>
  <si>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</si>
  <si>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</si>
  <si>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</si>
  <si>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</si>
  <si>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</si>
  <si>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</si>
  <si>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</si>
  <si>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</si>
  <si>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</si>
  <si>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</si>
  <si>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</si>
  <si>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</si>
  <si>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</si>
  <si>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</si>
  <si>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</si>
  <si>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</si>
  <si>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</si>
  <si>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</si>
  <si>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</si>
  <si>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</si>
  <si>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</si>
  <si>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</si>
  <si>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</si>
  <si>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</si>
  <si>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</si>
  <si>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</si>
  <si>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</si>
  <si>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</si>
  <si>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</si>
  <si>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</si>
  <si>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</si>
  <si>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</si>
  <si>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</si>
  <si>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</si>
  <si>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</si>
  <si>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Scala - výměna koberců</t>
  </si>
  <si>
    <t>Objekt:</t>
  </si>
  <si>
    <t>Rozpočet:</t>
  </si>
  <si>
    <t>MM-Sc</t>
  </si>
  <si>
    <t>Stavba</t>
  </si>
  <si>
    <t>Celkem za stavbu</t>
  </si>
  <si>
    <t>CZK</t>
  </si>
  <si>
    <t>Rekapitulace dílů</t>
  </si>
  <si>
    <t>Typ dílu</t>
  </si>
  <si>
    <t>63</t>
  </si>
  <si>
    <t>Podlahy a podlahové konstrukce</t>
  </si>
  <si>
    <t>96</t>
  </si>
  <si>
    <t>Bourání konstrukcí</t>
  </si>
  <si>
    <t>99</t>
  </si>
  <si>
    <t>Staveništní přesun hmot</t>
  </si>
  <si>
    <t>775</t>
  </si>
  <si>
    <t>Podlahy vlysové a parketové</t>
  </si>
  <si>
    <t>776</t>
  </si>
  <si>
    <t>Podlahy povlakové</t>
  </si>
  <si>
    <t>777</t>
  </si>
  <si>
    <t>Podlahy ze syntetických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</si>
  <si>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</si>
  <si>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</si>
  <si>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</si>
  <si>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</si>
  <si>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</si>
  <si>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</si>
  <si>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</si>
  <si>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</si>
  <si>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</si>
  <si>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</si>
  <si>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</si>
  <si>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</si>
  <si>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</si>
  <si>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</si>
  <si>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</si>
  <si>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</si>
  <si>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</si>
  <si>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</si>
  <si>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</si>
  <si>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</si>
  <si>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</si>
  <si>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</si>
  <si>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</si>
  <si>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</si>
  <si>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</si>
  <si>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</si>
  <si>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</si>
  <si>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</si>
  <si>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</si>
  <si>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</si>
  <si>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</si>
  <si>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</si>
  <si>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632411904R01</t>
  </si>
  <si>
    <t>Penetrace podkladů</t>
  </si>
  <si>
    <t>m2</t>
  </si>
  <si>
    <t>Vlastní</t>
  </si>
  <si>
    <t>RTS 20/ I</t>
  </si>
  <si>
    <t>Práce</t>
  </si>
  <si>
    <t>POL1_</t>
  </si>
  <si>
    <t>505,5+90,2775</t>
  </si>
  <si>
    <t>VV</t>
  </si>
  <si>
    <t>965048515R01</t>
  </si>
  <si>
    <t>Broušení betonových povrchů</t>
  </si>
  <si>
    <t>odstranění lepidla : 505,5+90,2775-158,957</t>
  </si>
  <si>
    <t>999281151R00</t>
  </si>
  <si>
    <t>Přesun hmot pro opravy a údržbu do v. 25 m,nošením</t>
  </si>
  <si>
    <t>t</t>
  </si>
  <si>
    <t>Přesun hmot</t>
  </si>
  <si>
    <t>POL7_</t>
  </si>
  <si>
    <t>775413040R01</t>
  </si>
  <si>
    <t>Montáž podlahové lišty lepením lepidlo, dle tech. specifikace</t>
  </si>
  <si>
    <t>m</t>
  </si>
  <si>
    <t>1.PP - balkon - sedačky : 15,6+14,9+14,8+13,2+11,8</t>
  </si>
  <si>
    <t>schodišťové stupně : 2*(0,65+0,75+0,8+0,9+1+0,4+0,7+2,3+2,2+2,5+2,75+2,3)</t>
  </si>
  <si>
    <t>2*(2,1+1,7+1,2+1,4+1,1)+2*(0,3+1,9+0,6+0,2*2+0,7+0,8+0,55)</t>
  </si>
  <si>
    <t>2.PP - sál + lóže : (1,2+1,2)+2*2*6+2,6</t>
  </si>
  <si>
    <t>(1,85+2)+1*3*2+0,75*4*2+17,2</t>
  </si>
  <si>
    <t>775592001R01</t>
  </si>
  <si>
    <t>Broušení dřevěných podlah</t>
  </si>
  <si>
    <t>balkon - odstranění lepidla ze sedačkových stupňů : 15,6*(0,46+1,1)+14,9*(0,39+0,96)+14,8*(0,41+0,9)+13,2*(0,39+0,93)</t>
  </si>
  <si>
    <t>11,8*(0,45+0,88)</t>
  </si>
  <si>
    <t>pódium : 62</t>
  </si>
  <si>
    <t>28342412.A2</t>
  </si>
  <si>
    <t>Hrana na schody a sedačkové stupně vlastnosti, dle požadavků PBŘ a tech. specifikace</t>
  </si>
  <si>
    <t>Specifikace</t>
  </si>
  <si>
    <t>POL3_</t>
  </si>
  <si>
    <t xml:space="preserve">bez prořezu : </t>
  </si>
  <si>
    <t>998775103R00</t>
  </si>
  <si>
    <t>Přesun hmot pro podlahy vlysové, výšky do 24 m</t>
  </si>
  <si>
    <t>776101115R01</t>
  </si>
  <si>
    <t>Vyrovnání podkladů  vč. materiálu</t>
  </si>
  <si>
    <t>předpoklad lokálníího vyrovnání - balkon : 158,05</t>
  </si>
  <si>
    <t>sál + lóže : 336,55+5,4+5,5</t>
  </si>
  <si>
    <t>776200830R01</t>
  </si>
  <si>
    <t>Odstranění hran schodišťových stupňů</t>
  </si>
  <si>
    <t>2.PP - sál + lóže : (1,2+12,1+1,2)+17*4+17*2+15,6+13*(2+2+1)</t>
  </si>
  <si>
    <t>(1,85+2)+1*3*2+6,7*2+0,75*4*2+17,2</t>
  </si>
  <si>
    <t>776270400R0A</t>
  </si>
  <si>
    <t>Lepení podlah textilních na stupnice a podstupnice lepidlo, dle tech. specifikace</t>
  </si>
  <si>
    <t>svislé plochy - 1.PP - balkon - sedačky : 15,6*0,46+14,9*0,39+14,8*0,41+13,2*0,39+11,8*0,45</t>
  </si>
  <si>
    <t>schodišťové stupně : 0,15*2*(0,65+0,75+0,8+0,9+1+0,4+0,7+2,3+2,2+2,5+2,75+2,3)</t>
  </si>
  <si>
    <t>0,15*2*(2,1+1,7+1,2+1,4+1,1)+0,3*2*(0,3+1,9+0,6+0,2*2+0,7+0,8+0,55)</t>
  </si>
  <si>
    <t>2.PP - sál + lóže : 0,15*(1,2+12,1+1,2)+17*0,15*4+17*0,11*2+15,6*0,1+13*(0,1*2+0,07*2+0,05)</t>
  </si>
  <si>
    <t>0,17*(1,85+2)+0,19*1*3*2+0,3*6,7*2+0,165*0,75*4*2+17,2*1,2</t>
  </si>
  <si>
    <t>776511810R01</t>
  </si>
  <si>
    <t>Odstranění PVC a koberců lepených bez podložky</t>
  </si>
  <si>
    <t>balkon : 158,05</t>
  </si>
  <si>
    <t>776511810RTZ</t>
  </si>
  <si>
    <t>Odstranění PVC a koberců lepených bez podložky ze svislých stran schodišť a sedačkových stupňů</t>
  </si>
  <si>
    <t>1.PP - balkon - sedačky : 15,6*0,46+14,9*0,39+14,8*0,41+13,2*0,39+11,8*0,45</t>
  </si>
  <si>
    <t>776572100R01</t>
  </si>
  <si>
    <t>Lepení povlakových podlah z pásů textilních lepidlo, dle tech. specifikace</t>
  </si>
  <si>
    <t>69741000</t>
  </si>
  <si>
    <t>Koberec zátěžový vlastnosti, dle požadavků PBŘ a tech. specifikace</t>
  </si>
  <si>
    <t>998776103R00</t>
  </si>
  <si>
    <t>Přesun hmot pro podlahy povlakové, výšky do 24 m</t>
  </si>
  <si>
    <t>777101101R00</t>
  </si>
  <si>
    <t>Příprava podkladu - vysávání podlah prům.vysavačem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</si>
  <si>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</si>
  <si>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</si>
  <si>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</si>
  <si>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</si>
  <si>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</si>
  <si>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</si>
  <si>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</si>
  <si>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</si>
  <si>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979990182R00</t>
  </si>
  <si>
    <t>Poplatek za skládku suti - koberce</t>
  </si>
  <si>
    <t>979087312R00</t>
  </si>
  <si>
    <t>Vodorovné přemístění vyb. hmot nošením do 10 m</t>
  </si>
  <si>
    <t>979087392R00</t>
  </si>
  <si>
    <t>Příplatek za nošení vyb. hmot každých dalších 10 m</t>
  </si>
  <si>
    <t>005122 R</t>
  </si>
  <si>
    <t>Provozní vlivy</t>
  </si>
  <si>
    <t>Soubor</t>
  </si>
  <si>
    <t>Indiv</t>
  </si>
  <si>
    <t>VRN</t>
  </si>
  <si>
    <t>POL99_1</t>
  </si>
  <si>
    <t>zábory, povolení vjezdu, apod. : 1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</si>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</sst>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H14" sqref="H14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47</v>
      </c>
      <c r="E2" s="115" t="s">
        <v>44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45</v>
      </c>
      <c r="C3" s="113"/>
      <c r="D3" s="119" t="s">
        <v>43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311</v>
      </c>
      <c r="B4" s="123" t="s">
        <v>46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SUMIF(F49:F56,A16,I49:I56)+SUMIF(F49:F56,"PSU",I49:I56)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SUMIF(F49:F56,A17,I49:I56)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SUMIF(F49:F56,A18,I49:I56)</f>
        <v>0</v>
      </c>
      <c r="J18" s="85"/>
    </row>
    <row r="19" spans="1:10" ht="23.25" customHeight="1" x14ac:dyDescent="0.2">
      <c r="A19" s="196" t="s">
        <v>68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SUMIF(F49:F56,A19,I49:I56)</f>
        <v>0</v>
      </c>
      <c r="J19" s="85"/>
    </row>
    <row r="20" spans="1:10" ht="23.25" customHeight="1" x14ac:dyDescent="0.2">
      <c r="A20" s="196" t="s">
        <v>69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SUMIF(F49:F56,A20,I49:I56)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48</v>
      </c>
      <c r="C39" s="148"/>
      <c r="D39" s="148"/>
      <c r="E39" s="148"/>
      <c r="F39" s="149">
        <f>'1 1 Pol'!AE82</f>
        <v>0</v>
      </c>
      <c r="G39" s="150">
        <f>'1 1 Pol'!AF82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 t="s">
        <v>43</v>
      </c>
      <c r="C40" s="154" t="s">
        <v>44</v>
      </c>
      <c r="D40" s="154"/>
      <c r="E40" s="154"/>
      <c r="F40" s="155">
        <f>'1 1 Pol'!AE82</f>
        <v>0</v>
      </c>
      <c r="G40" s="156">
        <f>'1 1 Pol'!AF82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'1 1 Pol'!AE82</f>
        <v>0</v>
      </c>
      <c r="G41" s="151">
        <f>'1 1 Pol'!AF82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">
      <c r="A42" s="137"/>
      <c r="B42" s="160" t="s">
        <v>49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75" x14ac:dyDescent="0.25">
      <c r="B46" s="176" t="s">
        <v>51</v>
      </c>
    </row>
    <row r="48" spans="1:10" ht="25.5" customHeight="1" x14ac:dyDescent="0.2">
      <c r="A48" s="178"/>
      <c r="B48" s="181" t="s">
        <v>18</v>
      </c>
      <c r="C48" s="181" t="s">
        <v>6</v>
      </c>
      <c r="D48" s="182"/>
      <c r="E48" s="182"/>
      <c r="F48" s="183" t="s">
        <v>52</v>
      </c>
      <c r="G48" s="183"/>
      <c r="H48" s="183"/>
      <c r="I48" s="183" t="s">
        <v>31</v>
      </c>
      <c r="J48" s="183" t="s">
        <v>0</v>
      </c>
    </row>
    <row r="49" spans="1:10" ht="36.75" customHeight="1" x14ac:dyDescent="0.2">
      <c r="A49" s="179"/>
      <c r="B49" s="184" t="s">
        <v>53</v>
      </c>
      <c r="C49" s="185" t="s">
        <v>54</v>
      </c>
      <c r="D49" s="186"/>
      <c r="E49" s="186"/>
      <c r="F49" s="192" t="s">
        <v>26</v>
      </c>
      <c r="G49" s="193"/>
      <c r="H49" s="193"/>
      <c r="I49" s="193">
        <f>'1 1 Pol'!G8</f>
        <v>0</v>
      </c>
      <c r="J49" s="190" t="str">
        <f>IF(I57=0,"",I49/I57*100)</f>
        <v/>
      </c>
    </row>
    <row r="50" spans="1:10" ht="36.75" customHeight="1" x14ac:dyDescent="0.2">
      <c r="A50" s="179"/>
      <c r="B50" s="184" t="s">
        <v>55</v>
      </c>
      <c r="C50" s="185" t="s">
        <v>56</v>
      </c>
      <c r="D50" s="186"/>
      <c r="E50" s="186"/>
      <c r="F50" s="192" t="s">
        <v>26</v>
      </c>
      <c r="G50" s="193"/>
      <c r="H50" s="193"/>
      <c r="I50" s="193">
        <f>'1 1 Pol'!G11</f>
        <v>0</v>
      </c>
      <c r="J50" s="190" t="str">
        <f>IF(I57=0,"",I50/I57*100)</f>
        <v/>
      </c>
    </row>
    <row r="51" spans="1:10" ht="36.75" customHeight="1" x14ac:dyDescent="0.2">
      <c r="A51" s="179"/>
      <c r="B51" s="184" t="s">
        <v>57</v>
      </c>
      <c r="C51" s="185" t="s">
        <v>58</v>
      </c>
      <c r="D51" s="186"/>
      <c r="E51" s="186"/>
      <c r="F51" s="192" t="s">
        <v>26</v>
      </c>
      <c r="G51" s="193"/>
      <c r="H51" s="193"/>
      <c r="I51" s="193">
        <f>'1 1 Pol'!G14</f>
        <v>0</v>
      </c>
      <c r="J51" s="190" t="str">
        <f>IF(I57=0,"",I51/I57*100)</f>
        <v/>
      </c>
    </row>
    <row r="52" spans="1:10" ht="36.75" customHeight="1" x14ac:dyDescent="0.2">
      <c r="A52" s="179"/>
      <c r="B52" s="184" t="s">
        <v>59</v>
      </c>
      <c r="C52" s="185" t="s">
        <v>60</v>
      </c>
      <c r="D52" s="186"/>
      <c r="E52" s="186"/>
      <c r="F52" s="192" t="s">
        <v>27</v>
      </c>
      <c r="G52" s="193"/>
      <c r="H52" s="193"/>
      <c r="I52" s="193">
        <f>'1 1 Pol'!G16</f>
        <v>0</v>
      </c>
      <c r="J52" s="190" t="str">
        <f>IF(I57=0,"",I52/I57*100)</f>
        <v/>
      </c>
    </row>
    <row r="53" spans="1:10" ht="36.75" customHeight="1" x14ac:dyDescent="0.2">
      <c r="A53" s="179"/>
      <c r="B53" s="184" t="s">
        <v>61</v>
      </c>
      <c r="C53" s="185" t="s">
        <v>62</v>
      </c>
      <c r="D53" s="186"/>
      <c r="E53" s="186"/>
      <c r="F53" s="192" t="s">
        <v>27</v>
      </c>
      <c r="G53" s="193"/>
      <c r="H53" s="193"/>
      <c r="I53" s="193">
        <f>'1 1 Pol'!G35</f>
        <v>0</v>
      </c>
      <c r="J53" s="190" t="str">
        <f>IF(I57=0,"",I53/I57*100)</f>
        <v/>
      </c>
    </row>
    <row r="54" spans="1:10" ht="36.75" customHeight="1" x14ac:dyDescent="0.2">
      <c r="A54" s="179"/>
      <c r="B54" s="184" t="s">
        <v>63</v>
      </c>
      <c r="C54" s="185" t="s">
        <v>64</v>
      </c>
      <c r="D54" s="186"/>
      <c r="E54" s="186"/>
      <c r="F54" s="192" t="s">
        <v>27</v>
      </c>
      <c r="G54" s="193"/>
      <c r="H54" s="193"/>
      <c r="I54" s="193">
        <f>'1 1 Pol'!G67</f>
        <v>0</v>
      </c>
      <c r="J54" s="190" t="str">
        <f>IF(I57=0,"",I54/I57*100)</f>
        <v/>
      </c>
    </row>
    <row r="55" spans="1:10" ht="36.75" customHeight="1" x14ac:dyDescent="0.2">
      <c r="A55" s="179"/>
      <c r="B55" s="184" t="s">
        <v>65</v>
      </c>
      <c r="C55" s="185" t="s">
        <v>66</v>
      </c>
      <c r="D55" s="186"/>
      <c r="E55" s="186"/>
      <c r="F55" s="192" t="s">
        <v>67</v>
      </c>
      <c r="G55" s="193"/>
      <c r="H55" s="193"/>
      <c r="I55" s="193">
        <f>'1 1 Pol'!G71</f>
        <v>0</v>
      </c>
      <c r="J55" s="190" t="str">
        <f>IF(I57=0,"",I55/I57*100)</f>
        <v/>
      </c>
    </row>
    <row r="56" spans="1:10" ht="36.75" customHeight="1" x14ac:dyDescent="0.2">
      <c r="A56" s="179"/>
      <c r="B56" s="184" t="s">
        <v>68</v>
      </c>
      <c r="C56" s="185" t="s">
        <v>29</v>
      </c>
      <c r="D56" s="186"/>
      <c r="E56" s="186"/>
      <c r="F56" s="192" t="s">
        <v>68</v>
      </c>
      <c r="G56" s="193"/>
      <c r="H56" s="193"/>
      <c r="I56" s="193">
        <f>'1 1 Pol'!G78</f>
        <v>0</v>
      </c>
      <c r="J56" s="190" t="str">
        <f>IF(I57=0,"",I56/I57*100)</f>
        <v/>
      </c>
    </row>
    <row r="57" spans="1:10" ht="25.5" customHeight="1" x14ac:dyDescent="0.2">
      <c r="A57" s="180"/>
      <c r="B57" s="187" t="s">
        <v>1</v>
      </c>
      <c r="C57" s="188"/>
      <c r="D57" s="189"/>
      <c r="E57" s="189"/>
      <c r="F57" s="194"/>
      <c r="G57" s="195"/>
      <c r="H57" s="195"/>
      <c r="I57" s="195">
        <f>SUM(I49:I56)</f>
        <v>0</v>
      </c>
      <c r="J57" s="191">
        <f>SUM(J49:J56)</f>
        <v>0</v>
      </c>
    </row>
    <row r="58" spans="1:10" x14ac:dyDescent="0.2">
      <c r="F58" s="135"/>
      <c r="G58" s="135"/>
      <c r="H58" s="135"/>
      <c r="I58" s="135"/>
      <c r="J58" s="136"/>
    </row>
    <row r="59" spans="1:10" x14ac:dyDescent="0.2">
      <c r="F59" s="135"/>
      <c r="G59" s="135"/>
      <c r="H59" s="135"/>
      <c r="I59" s="135"/>
      <c r="J59" s="136"/>
    </row>
    <row r="60" spans="1:10" x14ac:dyDescent="0.2">
      <c r="F60" s="135"/>
      <c r="G60" s="135"/>
      <c r="H60" s="135"/>
      <c r="I60" s="135"/>
      <c r="J60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70</v>
      </c>
    </row>
    <row r="2" spans="1:60" ht="24.95" customHeight="1" x14ac:dyDescent="0.2">
      <c r="A2" s="198" t="s">
        <v>8</v>
      </c>
      <c r="B2" s="49" t="s">
        <v>47</v>
      </c>
      <c r="C2" s="201" t="s">
        <v>44</v>
      </c>
      <c r="D2" s="199"/>
      <c r="E2" s="199"/>
      <c r="F2" s="199"/>
      <c r="G2" s="200"/>
      <c r="AG2" t="s">
        <v>71</v>
      </c>
    </row>
    <row r="3" spans="1:60" ht="24.95" customHeight="1" x14ac:dyDescent="0.2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71</v>
      </c>
      <c r="AG3" t="s">
        <v>72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73</v>
      </c>
    </row>
    <row r="5" spans="1:60" x14ac:dyDescent="0.2">
      <c r="D5" s="10"/>
    </row>
    <row r="6" spans="1:60" ht="38.25" x14ac:dyDescent="0.2">
      <c r="A6" s="208" t="s">
        <v>74</v>
      </c>
      <c r="B6" s="210" t="s">
        <v>75</v>
      </c>
      <c r="C6" s="210" t="s">
        <v>76</v>
      </c>
      <c r="D6" s="209" t="s">
        <v>77</v>
      </c>
      <c r="E6" s="208" t="s">
        <v>78</v>
      </c>
      <c r="F6" s="207" t="s">
        <v>79</v>
      </c>
      <c r="G6" s="208" t="s">
        <v>31</v>
      </c>
      <c r="H6" s="211" t="s">
        <v>32</v>
      </c>
      <c r="I6" s="211" t="s">
        <v>80</v>
      </c>
      <c r="J6" s="211" t="s">
        <v>33</v>
      </c>
      <c r="K6" s="211" t="s">
        <v>81</v>
      </c>
      <c r="L6" s="211" t="s">
        <v>82</v>
      </c>
      <c r="M6" s="211" t="s">
        <v>83</v>
      </c>
      <c r="N6" s="211" t="s">
        <v>84</v>
      </c>
      <c r="O6" s="211" t="s">
        <v>85</v>
      </c>
      <c r="P6" s="211" t="s">
        <v>86</v>
      </c>
      <c r="Q6" s="211" t="s">
        <v>87</v>
      </c>
      <c r="R6" s="211" t="s">
        <v>88</v>
      </c>
      <c r="S6" s="211" t="s">
        <v>89</v>
      </c>
      <c r="T6" s="211" t="s">
        <v>90</v>
      </c>
      <c r="U6" s="211" t="s">
        <v>91</v>
      </c>
      <c r="V6" s="211" t="s">
        <v>92</v>
      </c>
      <c r="W6" s="211" t="s">
        <v>93</v>
      </c>
      <c r="X6" s="211" t="s">
        <v>94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6" t="s">
        <v>95</v>
      </c>
      <c r="B8" s="237" t="s">
        <v>53</v>
      </c>
      <c r="C8" s="255" t="s">
        <v>54</v>
      </c>
      <c r="D8" s="238"/>
      <c r="E8" s="239"/>
      <c r="F8" s="240"/>
      <c r="G8" s="241">
        <f>SUMIF(AG9:AG10,"&lt;&gt;NOR",G9:G10)</f>
        <v>0</v>
      </c>
      <c r="H8" s="235"/>
      <c r="I8" s="235">
        <f>SUM(I9:I10)</f>
        <v>0</v>
      </c>
      <c r="J8" s="235"/>
      <c r="K8" s="235">
        <f>SUM(K9:K10)</f>
        <v>0</v>
      </c>
      <c r="L8" s="235"/>
      <c r="M8" s="235">
        <f>SUM(M9:M10)</f>
        <v>0</v>
      </c>
      <c r="N8" s="235"/>
      <c r="O8" s="235">
        <f>SUM(O9:O10)</f>
        <v>0.15</v>
      </c>
      <c r="P8" s="235"/>
      <c r="Q8" s="235">
        <f>SUM(Q9:Q10)</f>
        <v>0</v>
      </c>
      <c r="R8" s="235"/>
      <c r="S8" s="235"/>
      <c r="T8" s="235"/>
      <c r="U8" s="235"/>
      <c r="V8" s="235">
        <f>SUM(V9:V10)</f>
        <v>53.62</v>
      </c>
      <c r="W8" s="235"/>
      <c r="X8" s="235"/>
      <c r="AG8" t="s">
        <v>96</v>
      </c>
    </row>
    <row r="9" spans="1:60" outlineLevel="1" x14ac:dyDescent="0.2">
      <c r="A9" s="242">
        <v>1</v>
      </c>
      <c r="B9" s="243" t="s">
        <v>97</v>
      </c>
      <c r="C9" s="256" t="s">
        <v>98</v>
      </c>
      <c r="D9" s="244" t="s">
        <v>99</v>
      </c>
      <c r="E9" s="245">
        <v>595.77750000000003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1">
        <v>2.5999999999999998E-4</v>
      </c>
      <c r="O9" s="231">
        <f>ROUND(E9*N9,2)</f>
        <v>0.15</v>
      </c>
      <c r="P9" s="231">
        <v>0</v>
      </c>
      <c r="Q9" s="231">
        <f>ROUND(E9*P9,2)</f>
        <v>0</v>
      </c>
      <c r="R9" s="231"/>
      <c r="S9" s="231" t="s">
        <v>100</v>
      </c>
      <c r="T9" s="231" t="s">
        <v>101</v>
      </c>
      <c r="U9" s="231">
        <v>0.09</v>
      </c>
      <c r="V9" s="231">
        <f>ROUND(E9*U9,2)</f>
        <v>53.62</v>
      </c>
      <c r="W9" s="231"/>
      <c r="X9" s="231" t="s">
        <v>102</v>
      </c>
      <c r="Y9" s="212"/>
      <c r="Z9" s="212"/>
      <c r="AA9" s="212"/>
      <c r="AB9" s="212"/>
      <c r="AC9" s="212"/>
      <c r="AD9" s="212"/>
      <c r="AE9" s="212"/>
      <c r="AF9" s="212"/>
      <c r="AG9" s="212" t="s">
        <v>103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9"/>
      <c r="B10" s="230"/>
      <c r="C10" s="257" t="s">
        <v>104</v>
      </c>
      <c r="D10" s="233"/>
      <c r="E10" s="234">
        <v>595.77750000000003</v>
      </c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105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36" t="s">
        <v>95</v>
      </c>
      <c r="B11" s="237" t="s">
        <v>55</v>
      </c>
      <c r="C11" s="255" t="s">
        <v>56</v>
      </c>
      <c r="D11" s="238"/>
      <c r="E11" s="239"/>
      <c r="F11" s="240"/>
      <c r="G11" s="241">
        <f>SUMIF(AG12:AG13,"&lt;&gt;NOR",G12:G13)</f>
        <v>0</v>
      </c>
      <c r="H11" s="235"/>
      <c r="I11" s="235">
        <f>SUM(I12:I13)</f>
        <v>0</v>
      </c>
      <c r="J11" s="235"/>
      <c r="K11" s="235">
        <f>SUM(K12:K13)</f>
        <v>0</v>
      </c>
      <c r="L11" s="235"/>
      <c r="M11" s="235">
        <f>SUM(M12:M13)</f>
        <v>0</v>
      </c>
      <c r="N11" s="235"/>
      <c r="O11" s="235">
        <f>SUM(O12:O13)</f>
        <v>0</v>
      </c>
      <c r="P11" s="235"/>
      <c r="Q11" s="235">
        <f>SUM(Q12:Q13)</f>
        <v>5.5</v>
      </c>
      <c r="R11" s="235"/>
      <c r="S11" s="235"/>
      <c r="T11" s="235"/>
      <c r="U11" s="235"/>
      <c r="V11" s="235">
        <f>SUM(V12:V13)</f>
        <v>144.15</v>
      </c>
      <c r="W11" s="235"/>
      <c r="X11" s="235"/>
      <c r="AG11" t="s">
        <v>96</v>
      </c>
    </row>
    <row r="12" spans="1:60" outlineLevel="1" x14ac:dyDescent="0.2">
      <c r="A12" s="242">
        <v>2</v>
      </c>
      <c r="B12" s="243" t="s">
        <v>106</v>
      </c>
      <c r="C12" s="256" t="s">
        <v>107</v>
      </c>
      <c r="D12" s="244" t="s">
        <v>99</v>
      </c>
      <c r="E12" s="245">
        <v>436.82049999999998</v>
      </c>
      <c r="F12" s="246"/>
      <c r="G12" s="247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1">
        <v>0</v>
      </c>
      <c r="O12" s="231">
        <f>ROUND(E12*N12,2)</f>
        <v>0</v>
      </c>
      <c r="P12" s="231">
        <v>1.26E-2</v>
      </c>
      <c r="Q12" s="231">
        <f>ROUND(E12*P12,2)</f>
        <v>5.5</v>
      </c>
      <c r="R12" s="231"/>
      <c r="S12" s="231" t="s">
        <v>100</v>
      </c>
      <c r="T12" s="231" t="s">
        <v>101</v>
      </c>
      <c r="U12" s="231">
        <v>0.33</v>
      </c>
      <c r="V12" s="231">
        <f>ROUND(E12*U12,2)</f>
        <v>144.15</v>
      </c>
      <c r="W12" s="231"/>
      <c r="X12" s="231" t="s">
        <v>102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103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29"/>
      <c r="B13" s="230"/>
      <c r="C13" s="257" t="s">
        <v>108</v>
      </c>
      <c r="D13" s="233"/>
      <c r="E13" s="234">
        <v>436.82049999999998</v>
      </c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12"/>
      <c r="Z13" s="212"/>
      <c r="AA13" s="212"/>
      <c r="AB13" s="212"/>
      <c r="AC13" s="212"/>
      <c r="AD13" s="212"/>
      <c r="AE13" s="212"/>
      <c r="AF13" s="212"/>
      <c r="AG13" s="212" t="s">
        <v>105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36" t="s">
        <v>95</v>
      </c>
      <c r="B14" s="237" t="s">
        <v>57</v>
      </c>
      <c r="C14" s="255" t="s">
        <v>58</v>
      </c>
      <c r="D14" s="238"/>
      <c r="E14" s="239"/>
      <c r="F14" s="240"/>
      <c r="G14" s="241">
        <f>SUMIF(AG15:AG15,"&lt;&gt;NOR",G15:G15)</f>
        <v>0</v>
      </c>
      <c r="H14" s="235"/>
      <c r="I14" s="235">
        <f>SUM(I15:I15)</f>
        <v>0</v>
      </c>
      <c r="J14" s="235"/>
      <c r="K14" s="235">
        <f>SUM(K15:K15)</f>
        <v>0</v>
      </c>
      <c r="L14" s="235"/>
      <c r="M14" s="235">
        <f>SUM(M15:M15)</f>
        <v>0</v>
      </c>
      <c r="N14" s="235"/>
      <c r="O14" s="235">
        <f>SUM(O15:O15)</f>
        <v>0</v>
      </c>
      <c r="P14" s="235"/>
      <c r="Q14" s="235">
        <f>SUM(Q15:Q15)</f>
        <v>0</v>
      </c>
      <c r="R14" s="235"/>
      <c r="S14" s="235"/>
      <c r="T14" s="235"/>
      <c r="U14" s="235"/>
      <c r="V14" s="235">
        <f>SUM(V15:V15)</f>
        <v>0.85</v>
      </c>
      <c r="W14" s="235"/>
      <c r="X14" s="235"/>
      <c r="AG14" t="s">
        <v>96</v>
      </c>
    </row>
    <row r="15" spans="1:60" ht="22.5" outlineLevel="1" x14ac:dyDescent="0.2">
      <c r="A15" s="248">
        <v>3</v>
      </c>
      <c r="B15" s="249" t="s">
        <v>109</v>
      </c>
      <c r="C15" s="258" t="s">
        <v>110</v>
      </c>
      <c r="D15" s="250" t="s">
        <v>111</v>
      </c>
      <c r="E15" s="251">
        <v>0.15490000000000001</v>
      </c>
      <c r="F15" s="252"/>
      <c r="G15" s="253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1"/>
      <c r="S15" s="231" t="s">
        <v>101</v>
      </c>
      <c r="T15" s="231" t="s">
        <v>101</v>
      </c>
      <c r="U15" s="231">
        <v>5.5</v>
      </c>
      <c r="V15" s="231">
        <f>ROUND(E15*U15,2)</f>
        <v>0.85</v>
      </c>
      <c r="W15" s="231"/>
      <c r="X15" s="231" t="s">
        <v>112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113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36" t="s">
        <v>95</v>
      </c>
      <c r="B16" s="237" t="s">
        <v>59</v>
      </c>
      <c r="C16" s="255" t="s">
        <v>60</v>
      </c>
      <c r="D16" s="238"/>
      <c r="E16" s="239"/>
      <c r="F16" s="240"/>
      <c r="G16" s="241">
        <f>SUMIF(AG17:AG34,"&lt;&gt;NOR",G17:G34)</f>
        <v>0</v>
      </c>
      <c r="H16" s="235"/>
      <c r="I16" s="235">
        <f>SUM(I17:I34)</f>
        <v>0</v>
      </c>
      <c r="J16" s="235"/>
      <c r="K16" s="235">
        <f>SUM(K17:K34)</f>
        <v>0</v>
      </c>
      <c r="L16" s="235"/>
      <c r="M16" s="235">
        <f>SUM(M17:M34)</f>
        <v>0</v>
      </c>
      <c r="N16" s="235"/>
      <c r="O16" s="235">
        <f>SUM(O17:O34)</f>
        <v>0.14000000000000001</v>
      </c>
      <c r="P16" s="235"/>
      <c r="Q16" s="235">
        <f>SUM(Q17:Q34)</f>
        <v>0</v>
      </c>
      <c r="R16" s="235"/>
      <c r="S16" s="235"/>
      <c r="T16" s="235"/>
      <c r="U16" s="235"/>
      <c r="V16" s="235">
        <f>SUM(V17:V34)</f>
        <v>53.43</v>
      </c>
      <c r="W16" s="235"/>
      <c r="X16" s="235"/>
      <c r="AG16" t="s">
        <v>96</v>
      </c>
    </row>
    <row r="17" spans="1:60" ht="22.5" outlineLevel="1" x14ac:dyDescent="0.2">
      <c r="A17" s="242">
        <v>4</v>
      </c>
      <c r="B17" s="243" t="s">
        <v>114</v>
      </c>
      <c r="C17" s="256" t="s">
        <v>115</v>
      </c>
      <c r="D17" s="244" t="s">
        <v>116</v>
      </c>
      <c r="E17" s="245">
        <v>192.35</v>
      </c>
      <c r="F17" s="246"/>
      <c r="G17" s="247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1">
        <v>6.0000000000000002E-5</v>
      </c>
      <c r="O17" s="231">
        <f>ROUND(E17*N17,2)</f>
        <v>0.01</v>
      </c>
      <c r="P17" s="231">
        <v>0</v>
      </c>
      <c r="Q17" s="231">
        <f>ROUND(E17*P17,2)</f>
        <v>0</v>
      </c>
      <c r="R17" s="231"/>
      <c r="S17" s="231" t="s">
        <v>100</v>
      </c>
      <c r="T17" s="231" t="s">
        <v>101</v>
      </c>
      <c r="U17" s="231">
        <v>0.152</v>
      </c>
      <c r="V17" s="231">
        <f>ROUND(E17*U17,2)</f>
        <v>29.24</v>
      </c>
      <c r="W17" s="231"/>
      <c r="X17" s="231" t="s">
        <v>102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103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29"/>
      <c r="B18" s="230"/>
      <c r="C18" s="257" t="s">
        <v>117</v>
      </c>
      <c r="D18" s="233"/>
      <c r="E18" s="234">
        <v>70.3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12"/>
      <c r="Z18" s="212"/>
      <c r="AA18" s="212"/>
      <c r="AB18" s="212"/>
      <c r="AC18" s="212"/>
      <c r="AD18" s="212"/>
      <c r="AE18" s="212"/>
      <c r="AF18" s="212"/>
      <c r="AG18" s="212" t="s">
        <v>105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33.75" outlineLevel="1" x14ac:dyDescent="0.2">
      <c r="A19" s="229"/>
      <c r="B19" s="230"/>
      <c r="C19" s="257" t="s">
        <v>118</v>
      </c>
      <c r="D19" s="233"/>
      <c r="E19" s="234">
        <v>34.5</v>
      </c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12"/>
      <c r="Z19" s="212"/>
      <c r="AA19" s="212"/>
      <c r="AB19" s="212"/>
      <c r="AC19" s="212"/>
      <c r="AD19" s="212"/>
      <c r="AE19" s="212"/>
      <c r="AF19" s="212"/>
      <c r="AG19" s="212" t="s">
        <v>105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29"/>
      <c r="B20" s="230"/>
      <c r="C20" s="257" t="s">
        <v>119</v>
      </c>
      <c r="D20" s="233"/>
      <c r="E20" s="234">
        <v>25.5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105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9"/>
      <c r="B21" s="230"/>
      <c r="C21" s="257" t="s">
        <v>120</v>
      </c>
      <c r="D21" s="233"/>
      <c r="E21" s="234">
        <v>29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12"/>
      <c r="Z21" s="212"/>
      <c r="AA21" s="212"/>
      <c r="AB21" s="212"/>
      <c r="AC21" s="212"/>
      <c r="AD21" s="212"/>
      <c r="AE21" s="212"/>
      <c r="AF21" s="212"/>
      <c r="AG21" s="212" t="s">
        <v>105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9"/>
      <c r="B22" s="230"/>
      <c r="C22" s="257" t="s">
        <v>121</v>
      </c>
      <c r="D22" s="233"/>
      <c r="E22" s="234">
        <v>33.049999999999997</v>
      </c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12"/>
      <c r="Z22" s="212"/>
      <c r="AA22" s="212"/>
      <c r="AB22" s="212"/>
      <c r="AC22" s="212"/>
      <c r="AD22" s="212"/>
      <c r="AE22" s="212"/>
      <c r="AF22" s="212"/>
      <c r="AG22" s="212" t="s">
        <v>105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2">
        <v>5</v>
      </c>
      <c r="B23" s="243" t="s">
        <v>122</v>
      </c>
      <c r="C23" s="256" t="s">
        <v>123</v>
      </c>
      <c r="D23" s="244" t="s">
        <v>99</v>
      </c>
      <c r="E23" s="245">
        <v>158.95699999999999</v>
      </c>
      <c r="F23" s="246"/>
      <c r="G23" s="247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1"/>
      <c r="S23" s="231" t="s">
        <v>100</v>
      </c>
      <c r="T23" s="231" t="s">
        <v>101</v>
      </c>
      <c r="U23" s="231">
        <v>0.15</v>
      </c>
      <c r="V23" s="231">
        <f>ROUND(E23*U23,2)</f>
        <v>23.84</v>
      </c>
      <c r="W23" s="231"/>
      <c r="X23" s="231" t="s">
        <v>102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103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3.75" outlineLevel="1" x14ac:dyDescent="0.2">
      <c r="A24" s="229"/>
      <c r="B24" s="230"/>
      <c r="C24" s="257" t="s">
        <v>124</v>
      </c>
      <c r="D24" s="233"/>
      <c r="E24" s="234">
        <v>81.263000000000005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105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9"/>
      <c r="B25" s="230"/>
      <c r="C25" s="257" t="s">
        <v>125</v>
      </c>
      <c r="D25" s="233"/>
      <c r="E25" s="234">
        <v>15.694000000000001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105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9"/>
      <c r="B26" s="230"/>
      <c r="C26" s="257" t="s">
        <v>126</v>
      </c>
      <c r="D26" s="233"/>
      <c r="E26" s="234">
        <v>62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105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42">
        <v>6</v>
      </c>
      <c r="B27" s="243" t="s">
        <v>127</v>
      </c>
      <c r="C27" s="256" t="s">
        <v>128</v>
      </c>
      <c r="D27" s="244" t="s">
        <v>116</v>
      </c>
      <c r="E27" s="245">
        <v>192.35</v>
      </c>
      <c r="F27" s="246"/>
      <c r="G27" s="247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1">
        <v>6.8000000000000005E-4</v>
      </c>
      <c r="O27" s="231">
        <f>ROUND(E27*N27,2)</f>
        <v>0.13</v>
      </c>
      <c r="P27" s="231">
        <v>0</v>
      </c>
      <c r="Q27" s="231">
        <f>ROUND(E27*P27,2)</f>
        <v>0</v>
      </c>
      <c r="R27" s="231"/>
      <c r="S27" s="231" t="s">
        <v>100</v>
      </c>
      <c r="T27" s="231" t="s">
        <v>101</v>
      </c>
      <c r="U27" s="231">
        <v>0</v>
      </c>
      <c r="V27" s="231">
        <f>ROUND(E27*U27,2)</f>
        <v>0</v>
      </c>
      <c r="W27" s="231"/>
      <c r="X27" s="231" t="s">
        <v>129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130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9"/>
      <c r="B28" s="230"/>
      <c r="C28" s="257" t="s">
        <v>131</v>
      </c>
      <c r="D28" s="233"/>
      <c r="E28" s="234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105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9"/>
      <c r="B29" s="230"/>
      <c r="C29" s="257" t="s">
        <v>117</v>
      </c>
      <c r="D29" s="233"/>
      <c r="E29" s="234">
        <v>70.3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12"/>
      <c r="Z29" s="212"/>
      <c r="AA29" s="212"/>
      <c r="AB29" s="212"/>
      <c r="AC29" s="212"/>
      <c r="AD29" s="212"/>
      <c r="AE29" s="212"/>
      <c r="AF29" s="212"/>
      <c r="AG29" s="212" t="s">
        <v>105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33.75" outlineLevel="1" x14ac:dyDescent="0.2">
      <c r="A30" s="229"/>
      <c r="B30" s="230"/>
      <c r="C30" s="257" t="s">
        <v>118</v>
      </c>
      <c r="D30" s="233"/>
      <c r="E30" s="234">
        <v>34.5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105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29"/>
      <c r="B31" s="230"/>
      <c r="C31" s="257" t="s">
        <v>119</v>
      </c>
      <c r="D31" s="233"/>
      <c r="E31" s="234">
        <v>25.5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105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9"/>
      <c r="B32" s="230"/>
      <c r="C32" s="257" t="s">
        <v>120</v>
      </c>
      <c r="D32" s="233"/>
      <c r="E32" s="234">
        <v>29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105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29"/>
      <c r="B33" s="230"/>
      <c r="C33" s="257" t="s">
        <v>121</v>
      </c>
      <c r="D33" s="233"/>
      <c r="E33" s="234">
        <v>33.049999999999997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105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8">
        <v>7</v>
      </c>
      <c r="B34" s="249" t="s">
        <v>132</v>
      </c>
      <c r="C34" s="258" t="s">
        <v>133</v>
      </c>
      <c r="D34" s="250" t="s">
        <v>111</v>
      </c>
      <c r="E34" s="251">
        <v>0.14233999999999999</v>
      </c>
      <c r="F34" s="252"/>
      <c r="G34" s="253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1"/>
      <c r="S34" s="231" t="s">
        <v>101</v>
      </c>
      <c r="T34" s="231" t="s">
        <v>101</v>
      </c>
      <c r="U34" s="231">
        <v>2.44</v>
      </c>
      <c r="V34" s="231">
        <f>ROUND(E34*U34,2)</f>
        <v>0.35</v>
      </c>
      <c r="W34" s="231"/>
      <c r="X34" s="231" t="s">
        <v>112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113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36" t="s">
        <v>95</v>
      </c>
      <c r="B35" s="237" t="s">
        <v>61</v>
      </c>
      <c r="C35" s="255" t="s">
        <v>62</v>
      </c>
      <c r="D35" s="238"/>
      <c r="E35" s="239"/>
      <c r="F35" s="240"/>
      <c r="G35" s="241">
        <f>SUMIF(AG36:AG66,"&lt;&gt;NOR",G36:G66)</f>
        <v>0</v>
      </c>
      <c r="H35" s="235"/>
      <c r="I35" s="235">
        <f>SUM(I36:I66)</f>
        <v>0</v>
      </c>
      <c r="J35" s="235"/>
      <c r="K35" s="235">
        <f>SUM(K36:K66)</f>
        <v>0</v>
      </c>
      <c r="L35" s="235"/>
      <c r="M35" s="235">
        <f>SUM(M36:M66)</f>
        <v>0</v>
      </c>
      <c r="N35" s="235"/>
      <c r="O35" s="235">
        <f>SUM(O36:O66)</f>
        <v>1.01</v>
      </c>
      <c r="P35" s="235"/>
      <c r="Q35" s="235">
        <f>SUM(Q36:Q66)</f>
        <v>0.71</v>
      </c>
      <c r="R35" s="235"/>
      <c r="S35" s="235"/>
      <c r="T35" s="235"/>
      <c r="U35" s="235"/>
      <c r="V35" s="235">
        <f>SUM(V36:V66)</f>
        <v>306.69</v>
      </c>
      <c r="W35" s="235"/>
      <c r="X35" s="235"/>
      <c r="AG35" t="s">
        <v>96</v>
      </c>
    </row>
    <row r="36" spans="1:60" outlineLevel="1" x14ac:dyDescent="0.2">
      <c r="A36" s="242">
        <v>8</v>
      </c>
      <c r="B36" s="243" t="s">
        <v>134</v>
      </c>
      <c r="C36" s="256" t="s">
        <v>135</v>
      </c>
      <c r="D36" s="244" t="s">
        <v>99</v>
      </c>
      <c r="E36" s="245">
        <v>505.5</v>
      </c>
      <c r="F36" s="246"/>
      <c r="G36" s="247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1"/>
      <c r="S36" s="231" t="s">
        <v>100</v>
      </c>
      <c r="T36" s="231" t="s">
        <v>101</v>
      </c>
      <c r="U36" s="231">
        <v>0.14699999999999999</v>
      </c>
      <c r="V36" s="231">
        <f>ROUND(E36*U36,2)</f>
        <v>74.31</v>
      </c>
      <c r="W36" s="231"/>
      <c r="X36" s="231" t="s">
        <v>102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103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9"/>
      <c r="B37" s="230"/>
      <c r="C37" s="257" t="s">
        <v>136</v>
      </c>
      <c r="D37" s="233"/>
      <c r="E37" s="234">
        <v>158.05000000000001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105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9"/>
      <c r="B38" s="230"/>
      <c r="C38" s="257" t="s">
        <v>137</v>
      </c>
      <c r="D38" s="233"/>
      <c r="E38" s="234">
        <v>347.45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105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2">
        <v>9</v>
      </c>
      <c r="B39" s="243" t="s">
        <v>138</v>
      </c>
      <c r="C39" s="256" t="s">
        <v>139</v>
      </c>
      <c r="D39" s="244" t="s">
        <v>116</v>
      </c>
      <c r="E39" s="245">
        <v>373.85</v>
      </c>
      <c r="F39" s="246"/>
      <c r="G39" s="247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1">
        <v>0</v>
      </c>
      <c r="O39" s="231">
        <f>ROUND(E39*N39,2)</f>
        <v>0</v>
      </c>
      <c r="P39" s="231">
        <v>2.9999999999999997E-4</v>
      </c>
      <c r="Q39" s="231">
        <f>ROUND(E39*P39,2)</f>
        <v>0.11</v>
      </c>
      <c r="R39" s="231"/>
      <c r="S39" s="231" t="s">
        <v>100</v>
      </c>
      <c r="T39" s="231" t="s">
        <v>101</v>
      </c>
      <c r="U39" s="231">
        <v>0.04</v>
      </c>
      <c r="V39" s="231">
        <f>ROUND(E39*U39,2)</f>
        <v>14.95</v>
      </c>
      <c r="W39" s="231"/>
      <c r="X39" s="231" t="s">
        <v>102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103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9"/>
      <c r="B40" s="230"/>
      <c r="C40" s="257" t="s">
        <v>117</v>
      </c>
      <c r="D40" s="233"/>
      <c r="E40" s="234">
        <v>70.3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105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33.75" outlineLevel="1" x14ac:dyDescent="0.2">
      <c r="A41" s="229"/>
      <c r="B41" s="230"/>
      <c r="C41" s="257" t="s">
        <v>118</v>
      </c>
      <c r="D41" s="233"/>
      <c r="E41" s="234">
        <v>34.5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105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29"/>
      <c r="B42" s="230"/>
      <c r="C42" s="257" t="s">
        <v>119</v>
      </c>
      <c r="D42" s="233"/>
      <c r="E42" s="234">
        <v>25.5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105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29"/>
      <c r="B43" s="230"/>
      <c r="C43" s="257" t="s">
        <v>140</v>
      </c>
      <c r="D43" s="233"/>
      <c r="E43" s="234">
        <v>197.1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12"/>
      <c r="Z43" s="212"/>
      <c r="AA43" s="212"/>
      <c r="AB43" s="212"/>
      <c r="AC43" s="212"/>
      <c r="AD43" s="212"/>
      <c r="AE43" s="212"/>
      <c r="AF43" s="212"/>
      <c r="AG43" s="212" t="s">
        <v>105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9"/>
      <c r="B44" s="230"/>
      <c r="C44" s="257" t="s">
        <v>141</v>
      </c>
      <c r="D44" s="233"/>
      <c r="E44" s="234">
        <v>46.45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105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42">
        <v>10</v>
      </c>
      <c r="B45" s="243" t="s">
        <v>142</v>
      </c>
      <c r="C45" s="256" t="s">
        <v>143</v>
      </c>
      <c r="D45" s="244" t="s">
        <v>99</v>
      </c>
      <c r="E45" s="245">
        <v>90.277500000000003</v>
      </c>
      <c r="F45" s="246"/>
      <c r="G45" s="247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1">
        <v>8.0000000000000007E-5</v>
      </c>
      <c r="O45" s="231">
        <f>ROUND(E45*N45,2)</f>
        <v>0.01</v>
      </c>
      <c r="P45" s="231">
        <v>0</v>
      </c>
      <c r="Q45" s="231">
        <f>ROUND(E45*P45,2)</f>
        <v>0</v>
      </c>
      <c r="R45" s="231"/>
      <c r="S45" s="231" t="s">
        <v>100</v>
      </c>
      <c r="T45" s="231" t="s">
        <v>101</v>
      </c>
      <c r="U45" s="231">
        <v>0.48</v>
      </c>
      <c r="V45" s="231">
        <f>ROUND(E45*U45,2)</f>
        <v>43.33</v>
      </c>
      <c r="W45" s="231"/>
      <c r="X45" s="231" t="s">
        <v>102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103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29"/>
      <c r="B46" s="230"/>
      <c r="C46" s="257" t="s">
        <v>144</v>
      </c>
      <c r="D46" s="233"/>
      <c r="E46" s="234">
        <v>29.513000000000002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12"/>
      <c r="Z46" s="212"/>
      <c r="AA46" s="212"/>
      <c r="AB46" s="212"/>
      <c r="AC46" s="212"/>
      <c r="AD46" s="212"/>
      <c r="AE46" s="212"/>
      <c r="AF46" s="212"/>
      <c r="AG46" s="212" t="s">
        <v>105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33.75" outlineLevel="1" x14ac:dyDescent="0.2">
      <c r="A47" s="229"/>
      <c r="B47" s="230"/>
      <c r="C47" s="257" t="s">
        <v>145</v>
      </c>
      <c r="D47" s="233"/>
      <c r="E47" s="234">
        <v>5.1749999999999998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105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29"/>
      <c r="B48" s="230"/>
      <c r="C48" s="257" t="s">
        <v>146</v>
      </c>
      <c r="D48" s="233"/>
      <c r="E48" s="234">
        <v>5.4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12"/>
      <c r="Z48" s="212"/>
      <c r="AA48" s="212"/>
      <c r="AB48" s="212"/>
      <c r="AC48" s="212"/>
      <c r="AD48" s="212"/>
      <c r="AE48" s="212"/>
      <c r="AF48" s="212"/>
      <c r="AG48" s="212" t="s">
        <v>105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33.75" outlineLevel="1" x14ac:dyDescent="0.2">
      <c r="A49" s="229"/>
      <c r="B49" s="230"/>
      <c r="C49" s="257" t="s">
        <v>147</v>
      </c>
      <c r="D49" s="233"/>
      <c r="E49" s="234">
        <v>22.745000000000001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12"/>
      <c r="Z49" s="212"/>
      <c r="AA49" s="212"/>
      <c r="AB49" s="212"/>
      <c r="AC49" s="212"/>
      <c r="AD49" s="212"/>
      <c r="AE49" s="212"/>
      <c r="AF49" s="212"/>
      <c r="AG49" s="212" t="s">
        <v>105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29"/>
      <c r="B50" s="230"/>
      <c r="C50" s="257" t="s">
        <v>148</v>
      </c>
      <c r="D50" s="233"/>
      <c r="E50" s="234">
        <v>27.444500000000001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105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2">
        <v>11</v>
      </c>
      <c r="B51" s="243" t="s">
        <v>149</v>
      </c>
      <c r="C51" s="256" t="s">
        <v>150</v>
      </c>
      <c r="D51" s="244" t="s">
        <v>99</v>
      </c>
      <c r="E51" s="245">
        <v>505.5</v>
      </c>
      <c r="F51" s="246"/>
      <c r="G51" s="247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1">
        <v>0</v>
      </c>
      <c r="O51" s="231">
        <f>ROUND(E51*N51,2)</f>
        <v>0</v>
      </c>
      <c r="P51" s="231">
        <v>1E-3</v>
      </c>
      <c r="Q51" s="231">
        <f>ROUND(E51*P51,2)</f>
        <v>0.51</v>
      </c>
      <c r="R51" s="231"/>
      <c r="S51" s="231" t="s">
        <v>100</v>
      </c>
      <c r="T51" s="231" t="s">
        <v>101</v>
      </c>
      <c r="U51" s="231">
        <v>0.105</v>
      </c>
      <c r="V51" s="231">
        <f>ROUND(E51*U51,2)</f>
        <v>53.08</v>
      </c>
      <c r="W51" s="231"/>
      <c r="X51" s="231" t="s">
        <v>102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103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9"/>
      <c r="B52" s="230"/>
      <c r="C52" s="257" t="s">
        <v>151</v>
      </c>
      <c r="D52" s="233"/>
      <c r="E52" s="234">
        <v>158.05000000000001</v>
      </c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12"/>
      <c r="Z52" s="212"/>
      <c r="AA52" s="212"/>
      <c r="AB52" s="212"/>
      <c r="AC52" s="212"/>
      <c r="AD52" s="212"/>
      <c r="AE52" s="212"/>
      <c r="AF52" s="212"/>
      <c r="AG52" s="212" t="s">
        <v>105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9"/>
      <c r="B53" s="230"/>
      <c r="C53" s="257" t="s">
        <v>137</v>
      </c>
      <c r="D53" s="233"/>
      <c r="E53" s="234">
        <v>347.45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105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42">
        <v>12</v>
      </c>
      <c r="B54" s="243" t="s">
        <v>152</v>
      </c>
      <c r="C54" s="256" t="s">
        <v>153</v>
      </c>
      <c r="D54" s="244" t="s">
        <v>99</v>
      </c>
      <c r="E54" s="245">
        <v>90.277500000000003</v>
      </c>
      <c r="F54" s="246"/>
      <c r="G54" s="247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1">
        <v>0</v>
      </c>
      <c r="O54" s="231">
        <f>ROUND(E54*N54,2)</f>
        <v>0</v>
      </c>
      <c r="P54" s="231">
        <v>1E-3</v>
      </c>
      <c r="Q54" s="231">
        <f>ROUND(E54*P54,2)</f>
        <v>0.09</v>
      </c>
      <c r="R54" s="231"/>
      <c r="S54" s="231" t="s">
        <v>100</v>
      </c>
      <c r="T54" s="231" t="s">
        <v>101</v>
      </c>
      <c r="U54" s="231">
        <v>0.115</v>
      </c>
      <c r="V54" s="231">
        <f>ROUND(E54*U54,2)</f>
        <v>10.38</v>
      </c>
      <c r="W54" s="231"/>
      <c r="X54" s="231" t="s">
        <v>102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103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29"/>
      <c r="B55" s="230"/>
      <c r="C55" s="257" t="s">
        <v>154</v>
      </c>
      <c r="D55" s="233"/>
      <c r="E55" s="234">
        <v>29.513000000000002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105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33.75" outlineLevel="1" x14ac:dyDescent="0.2">
      <c r="A56" s="229"/>
      <c r="B56" s="230"/>
      <c r="C56" s="257" t="s">
        <v>145</v>
      </c>
      <c r="D56" s="233"/>
      <c r="E56" s="234">
        <v>5.1749999999999998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105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29"/>
      <c r="B57" s="230"/>
      <c r="C57" s="257" t="s">
        <v>146</v>
      </c>
      <c r="D57" s="233"/>
      <c r="E57" s="234">
        <v>5.4</v>
      </c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12"/>
      <c r="Z57" s="212"/>
      <c r="AA57" s="212"/>
      <c r="AB57" s="212"/>
      <c r="AC57" s="212"/>
      <c r="AD57" s="212"/>
      <c r="AE57" s="212"/>
      <c r="AF57" s="212"/>
      <c r="AG57" s="212" t="s">
        <v>105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33.75" outlineLevel="1" x14ac:dyDescent="0.2">
      <c r="A58" s="229"/>
      <c r="B58" s="230"/>
      <c r="C58" s="257" t="s">
        <v>147</v>
      </c>
      <c r="D58" s="233"/>
      <c r="E58" s="234">
        <v>22.745000000000001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105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29"/>
      <c r="B59" s="230"/>
      <c r="C59" s="257" t="s">
        <v>148</v>
      </c>
      <c r="D59" s="233"/>
      <c r="E59" s="234">
        <v>27.444500000000001</v>
      </c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12"/>
      <c r="Z59" s="212"/>
      <c r="AA59" s="212"/>
      <c r="AB59" s="212"/>
      <c r="AC59" s="212"/>
      <c r="AD59" s="212"/>
      <c r="AE59" s="212"/>
      <c r="AF59" s="212"/>
      <c r="AG59" s="212" t="s">
        <v>105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42">
        <v>13</v>
      </c>
      <c r="B60" s="243" t="s">
        <v>155</v>
      </c>
      <c r="C60" s="256" t="s">
        <v>156</v>
      </c>
      <c r="D60" s="244" t="s">
        <v>99</v>
      </c>
      <c r="E60" s="245">
        <v>505.5</v>
      </c>
      <c r="F60" s="246"/>
      <c r="G60" s="247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1">
        <v>2.5000000000000001E-4</v>
      </c>
      <c r="O60" s="231">
        <f>ROUND(E60*N60,2)</f>
        <v>0.13</v>
      </c>
      <c r="P60" s="231">
        <v>0</v>
      </c>
      <c r="Q60" s="231">
        <f>ROUND(E60*P60,2)</f>
        <v>0</v>
      </c>
      <c r="R60" s="231"/>
      <c r="S60" s="231" t="s">
        <v>100</v>
      </c>
      <c r="T60" s="231" t="s">
        <v>101</v>
      </c>
      <c r="U60" s="231">
        <v>0.21665999999999999</v>
      </c>
      <c r="V60" s="231">
        <f>ROUND(E60*U60,2)</f>
        <v>109.52</v>
      </c>
      <c r="W60" s="231"/>
      <c r="X60" s="231" t="s">
        <v>102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103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29"/>
      <c r="B61" s="230"/>
      <c r="C61" s="257" t="s">
        <v>151</v>
      </c>
      <c r="D61" s="233"/>
      <c r="E61" s="234">
        <v>158.05000000000001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105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29"/>
      <c r="B62" s="230"/>
      <c r="C62" s="257" t="s">
        <v>137</v>
      </c>
      <c r="D62" s="233"/>
      <c r="E62" s="234">
        <v>347.45</v>
      </c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12"/>
      <c r="Z62" s="212"/>
      <c r="AA62" s="212"/>
      <c r="AB62" s="212"/>
      <c r="AC62" s="212"/>
      <c r="AD62" s="212"/>
      <c r="AE62" s="212"/>
      <c r="AF62" s="212"/>
      <c r="AG62" s="212" t="s">
        <v>105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42">
        <v>14</v>
      </c>
      <c r="B63" s="243" t="s">
        <v>157</v>
      </c>
      <c r="C63" s="256" t="s">
        <v>158</v>
      </c>
      <c r="D63" s="244" t="s">
        <v>99</v>
      </c>
      <c r="E63" s="245">
        <v>595.77750000000003</v>
      </c>
      <c r="F63" s="246"/>
      <c r="G63" s="247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1">
        <v>1.4599999999999999E-3</v>
      </c>
      <c r="O63" s="231">
        <f>ROUND(E63*N63,2)</f>
        <v>0.87</v>
      </c>
      <c r="P63" s="231">
        <v>0</v>
      </c>
      <c r="Q63" s="231">
        <f>ROUND(E63*P63,2)</f>
        <v>0</v>
      </c>
      <c r="R63" s="231"/>
      <c r="S63" s="231" t="s">
        <v>100</v>
      </c>
      <c r="T63" s="231" t="s">
        <v>101</v>
      </c>
      <c r="U63" s="231">
        <v>0</v>
      </c>
      <c r="V63" s="231">
        <f>ROUND(E63*U63,2)</f>
        <v>0</v>
      </c>
      <c r="W63" s="231"/>
      <c r="X63" s="231" t="s">
        <v>129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130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9"/>
      <c r="B64" s="230"/>
      <c r="C64" s="257" t="s">
        <v>131</v>
      </c>
      <c r="D64" s="233"/>
      <c r="E64" s="234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105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9"/>
      <c r="B65" s="230"/>
      <c r="C65" s="257" t="s">
        <v>104</v>
      </c>
      <c r="D65" s="233"/>
      <c r="E65" s="234">
        <v>595.77750000000003</v>
      </c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12"/>
      <c r="Z65" s="212"/>
      <c r="AA65" s="212"/>
      <c r="AB65" s="212"/>
      <c r="AC65" s="212"/>
      <c r="AD65" s="212"/>
      <c r="AE65" s="212"/>
      <c r="AF65" s="212"/>
      <c r="AG65" s="212" t="s">
        <v>105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8">
        <v>15</v>
      </c>
      <c r="B66" s="249" t="s">
        <v>159</v>
      </c>
      <c r="C66" s="258" t="s">
        <v>160</v>
      </c>
      <c r="D66" s="250" t="s">
        <v>111</v>
      </c>
      <c r="E66" s="251">
        <v>1.00343</v>
      </c>
      <c r="F66" s="252"/>
      <c r="G66" s="253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1"/>
      <c r="S66" s="231" t="s">
        <v>101</v>
      </c>
      <c r="T66" s="231" t="s">
        <v>101</v>
      </c>
      <c r="U66" s="231">
        <v>1.1140000000000001</v>
      </c>
      <c r="V66" s="231">
        <f>ROUND(E66*U66,2)</f>
        <v>1.1200000000000001</v>
      </c>
      <c r="W66" s="231"/>
      <c r="X66" s="231" t="s">
        <v>112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113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36" t="s">
        <v>95</v>
      </c>
      <c r="B67" s="237" t="s">
        <v>63</v>
      </c>
      <c r="C67" s="255" t="s">
        <v>64</v>
      </c>
      <c r="D67" s="238"/>
      <c r="E67" s="239"/>
      <c r="F67" s="240"/>
      <c r="G67" s="241">
        <f>SUMIF(AG68:AG70,"&lt;&gt;NOR",G68:G70)</f>
        <v>0</v>
      </c>
      <c r="H67" s="235"/>
      <c r="I67" s="235">
        <f>SUM(I68:I70)</f>
        <v>0</v>
      </c>
      <c r="J67" s="235"/>
      <c r="K67" s="235">
        <f>SUM(K68:K70)</f>
        <v>0</v>
      </c>
      <c r="L67" s="235"/>
      <c r="M67" s="235">
        <f>SUM(M68:M70)</f>
        <v>0</v>
      </c>
      <c r="N67" s="235"/>
      <c r="O67" s="235">
        <f>SUM(O68:O70)</f>
        <v>0</v>
      </c>
      <c r="P67" s="235"/>
      <c r="Q67" s="235">
        <f>SUM(Q68:Q70)</f>
        <v>0</v>
      </c>
      <c r="R67" s="235"/>
      <c r="S67" s="235"/>
      <c r="T67" s="235"/>
      <c r="U67" s="235"/>
      <c r="V67" s="235">
        <f>SUM(V68:V70)</f>
        <v>8.09</v>
      </c>
      <c r="W67" s="235"/>
      <c r="X67" s="235"/>
      <c r="AG67" t="s">
        <v>96</v>
      </c>
    </row>
    <row r="68" spans="1:60" ht="22.5" outlineLevel="1" x14ac:dyDescent="0.2">
      <c r="A68" s="242">
        <v>16</v>
      </c>
      <c r="B68" s="243" t="s">
        <v>161</v>
      </c>
      <c r="C68" s="256" t="s">
        <v>162</v>
      </c>
      <c r="D68" s="244" t="s">
        <v>99</v>
      </c>
      <c r="E68" s="245">
        <v>505.5</v>
      </c>
      <c r="F68" s="246"/>
      <c r="G68" s="247">
        <f>ROUND(E68*F68,2)</f>
        <v>0</v>
      </c>
      <c r="H68" s="232"/>
      <c r="I68" s="231">
        <f>ROUND(E68*H68,2)</f>
        <v>0</v>
      </c>
      <c r="J68" s="232"/>
      <c r="K68" s="231">
        <f>ROUND(E68*J68,2)</f>
        <v>0</v>
      </c>
      <c r="L68" s="231">
        <v>21</v>
      </c>
      <c r="M68" s="231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1"/>
      <c r="S68" s="231" t="s">
        <v>101</v>
      </c>
      <c r="T68" s="231" t="s">
        <v>101</v>
      </c>
      <c r="U68" s="231">
        <v>1.6E-2</v>
      </c>
      <c r="V68" s="231">
        <f>ROUND(E68*U68,2)</f>
        <v>8.09</v>
      </c>
      <c r="W68" s="231"/>
      <c r="X68" s="231" t="s">
        <v>102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103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9"/>
      <c r="B69" s="230"/>
      <c r="C69" s="257" t="s">
        <v>151</v>
      </c>
      <c r="D69" s="233"/>
      <c r="E69" s="234">
        <v>158.05000000000001</v>
      </c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105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29"/>
      <c r="B70" s="230"/>
      <c r="C70" s="257" t="s">
        <v>137</v>
      </c>
      <c r="D70" s="233"/>
      <c r="E70" s="234">
        <v>347.45</v>
      </c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105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">
      <c r="A71" s="236" t="s">
        <v>95</v>
      </c>
      <c r="B71" s="237" t="s">
        <v>65</v>
      </c>
      <c r="C71" s="255" t="s">
        <v>66</v>
      </c>
      <c r="D71" s="238"/>
      <c r="E71" s="239"/>
      <c r="F71" s="240"/>
      <c r="G71" s="241">
        <f>SUMIF(AG72:AG77,"&lt;&gt;NOR",G72:G77)</f>
        <v>0</v>
      </c>
      <c r="H71" s="235"/>
      <c r="I71" s="235">
        <f>SUM(I72:I77)</f>
        <v>0</v>
      </c>
      <c r="J71" s="235"/>
      <c r="K71" s="235">
        <f>SUM(K72:K77)</f>
        <v>0</v>
      </c>
      <c r="L71" s="235"/>
      <c r="M71" s="235">
        <f>SUM(M72:M77)</f>
        <v>0</v>
      </c>
      <c r="N71" s="235"/>
      <c r="O71" s="235">
        <f>SUM(O72:O77)</f>
        <v>0</v>
      </c>
      <c r="P71" s="235"/>
      <c r="Q71" s="235">
        <f>SUM(Q72:Q77)</f>
        <v>0</v>
      </c>
      <c r="R71" s="235"/>
      <c r="S71" s="235"/>
      <c r="T71" s="235"/>
      <c r="U71" s="235"/>
      <c r="V71" s="235">
        <f>SUM(V72:V77)</f>
        <v>40.819999999999993</v>
      </c>
      <c r="W71" s="235"/>
      <c r="X71" s="235"/>
      <c r="AG71" t="s">
        <v>96</v>
      </c>
    </row>
    <row r="72" spans="1:60" outlineLevel="1" x14ac:dyDescent="0.2">
      <c r="A72" s="248">
        <v>17</v>
      </c>
      <c r="B72" s="249" t="s">
        <v>163</v>
      </c>
      <c r="C72" s="258" t="s">
        <v>164</v>
      </c>
      <c r="D72" s="250" t="s">
        <v>111</v>
      </c>
      <c r="E72" s="251">
        <v>6.2118700000000002</v>
      </c>
      <c r="F72" s="252"/>
      <c r="G72" s="253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1">
        <v>0</v>
      </c>
      <c r="O72" s="231">
        <f>ROUND(E72*N72,2)</f>
        <v>0</v>
      </c>
      <c r="P72" s="231">
        <v>0</v>
      </c>
      <c r="Q72" s="231">
        <f>ROUND(E72*P72,2)</f>
        <v>0</v>
      </c>
      <c r="R72" s="231"/>
      <c r="S72" s="231" t="s">
        <v>101</v>
      </c>
      <c r="T72" s="231" t="s">
        <v>101</v>
      </c>
      <c r="U72" s="231">
        <v>2.0089999999999999</v>
      </c>
      <c r="V72" s="231">
        <f>ROUND(E72*U72,2)</f>
        <v>12.48</v>
      </c>
      <c r="W72" s="231"/>
      <c r="X72" s="231" t="s">
        <v>165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166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8">
        <v>18</v>
      </c>
      <c r="B73" s="249" t="s">
        <v>167</v>
      </c>
      <c r="C73" s="258" t="s">
        <v>168</v>
      </c>
      <c r="D73" s="250" t="s">
        <v>111</v>
      </c>
      <c r="E73" s="251">
        <v>6.2118700000000002</v>
      </c>
      <c r="F73" s="252"/>
      <c r="G73" s="253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1">
        <v>0</v>
      </c>
      <c r="O73" s="231">
        <f>ROUND(E73*N73,2)</f>
        <v>0</v>
      </c>
      <c r="P73" s="231">
        <v>0</v>
      </c>
      <c r="Q73" s="231">
        <f>ROUND(E73*P73,2)</f>
        <v>0</v>
      </c>
      <c r="R73" s="231"/>
      <c r="S73" s="231" t="s">
        <v>101</v>
      </c>
      <c r="T73" s="231" t="s">
        <v>101</v>
      </c>
      <c r="U73" s="231">
        <v>0.49</v>
      </c>
      <c r="V73" s="231">
        <f>ROUND(E73*U73,2)</f>
        <v>3.04</v>
      </c>
      <c r="W73" s="231"/>
      <c r="X73" s="231" t="s">
        <v>165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166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8">
        <v>19</v>
      </c>
      <c r="B74" s="249" t="s">
        <v>169</v>
      </c>
      <c r="C74" s="258" t="s">
        <v>170</v>
      </c>
      <c r="D74" s="250" t="s">
        <v>111</v>
      </c>
      <c r="E74" s="251">
        <v>86.966189999999997</v>
      </c>
      <c r="F74" s="252"/>
      <c r="G74" s="253">
        <f>ROUND(E74*F74,2)</f>
        <v>0</v>
      </c>
      <c r="H74" s="232"/>
      <c r="I74" s="231">
        <f>ROUND(E74*H74,2)</f>
        <v>0</v>
      </c>
      <c r="J74" s="232"/>
      <c r="K74" s="231">
        <f>ROUND(E74*J74,2)</f>
        <v>0</v>
      </c>
      <c r="L74" s="231">
        <v>21</v>
      </c>
      <c r="M74" s="231">
        <f>G74*(1+L74/100)</f>
        <v>0</v>
      </c>
      <c r="N74" s="231">
        <v>0</v>
      </c>
      <c r="O74" s="231">
        <f>ROUND(E74*N74,2)</f>
        <v>0</v>
      </c>
      <c r="P74" s="231">
        <v>0</v>
      </c>
      <c r="Q74" s="231">
        <f>ROUND(E74*P74,2)</f>
        <v>0</v>
      </c>
      <c r="R74" s="231"/>
      <c r="S74" s="231" t="s">
        <v>101</v>
      </c>
      <c r="T74" s="231" t="s">
        <v>101</v>
      </c>
      <c r="U74" s="231">
        <v>0</v>
      </c>
      <c r="V74" s="231">
        <f>ROUND(E74*U74,2)</f>
        <v>0</v>
      </c>
      <c r="W74" s="231"/>
      <c r="X74" s="231" t="s">
        <v>165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166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8">
        <v>20</v>
      </c>
      <c r="B75" s="249" t="s">
        <v>171</v>
      </c>
      <c r="C75" s="258" t="s">
        <v>172</v>
      </c>
      <c r="D75" s="250" t="s">
        <v>111</v>
      </c>
      <c r="E75" s="251">
        <v>6.2118700000000002</v>
      </c>
      <c r="F75" s="252"/>
      <c r="G75" s="253">
        <f>ROUND(E75*F75,2)</f>
        <v>0</v>
      </c>
      <c r="H75" s="232"/>
      <c r="I75" s="231">
        <f>ROUND(E75*H75,2)</f>
        <v>0</v>
      </c>
      <c r="J75" s="232"/>
      <c r="K75" s="231">
        <f>ROUND(E75*J75,2)</f>
        <v>0</v>
      </c>
      <c r="L75" s="231">
        <v>21</v>
      </c>
      <c r="M75" s="231">
        <f>G75*(1+L75/100)</f>
        <v>0</v>
      </c>
      <c r="N75" s="231">
        <v>0</v>
      </c>
      <c r="O75" s="231">
        <f>ROUND(E75*N75,2)</f>
        <v>0</v>
      </c>
      <c r="P75" s="231">
        <v>0</v>
      </c>
      <c r="Q75" s="231">
        <f>ROUND(E75*P75,2)</f>
        <v>0</v>
      </c>
      <c r="R75" s="231"/>
      <c r="S75" s="231" t="s">
        <v>101</v>
      </c>
      <c r="T75" s="231" t="s">
        <v>101</v>
      </c>
      <c r="U75" s="231">
        <v>0</v>
      </c>
      <c r="V75" s="231">
        <f>ROUND(E75*U75,2)</f>
        <v>0</v>
      </c>
      <c r="W75" s="231"/>
      <c r="X75" s="231" t="s">
        <v>165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166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8">
        <v>21</v>
      </c>
      <c r="B76" s="249" t="s">
        <v>173</v>
      </c>
      <c r="C76" s="258" t="s">
        <v>174</v>
      </c>
      <c r="D76" s="250" t="s">
        <v>111</v>
      </c>
      <c r="E76" s="251">
        <v>6.2118700000000002</v>
      </c>
      <c r="F76" s="252"/>
      <c r="G76" s="253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1"/>
      <c r="S76" s="231" t="s">
        <v>101</v>
      </c>
      <c r="T76" s="231" t="s">
        <v>101</v>
      </c>
      <c r="U76" s="231">
        <v>0.83199999999999996</v>
      </c>
      <c r="V76" s="231">
        <f>ROUND(E76*U76,2)</f>
        <v>5.17</v>
      </c>
      <c r="W76" s="231"/>
      <c r="X76" s="231" t="s">
        <v>165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166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8">
        <v>22</v>
      </c>
      <c r="B77" s="249" t="s">
        <v>175</v>
      </c>
      <c r="C77" s="258" t="s">
        <v>176</v>
      </c>
      <c r="D77" s="250" t="s">
        <v>111</v>
      </c>
      <c r="E77" s="251">
        <v>55.906840000000003</v>
      </c>
      <c r="F77" s="252"/>
      <c r="G77" s="253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1">
        <v>0</v>
      </c>
      <c r="O77" s="231">
        <f>ROUND(E77*N77,2)</f>
        <v>0</v>
      </c>
      <c r="P77" s="231">
        <v>0</v>
      </c>
      <c r="Q77" s="231">
        <f>ROUND(E77*P77,2)</f>
        <v>0</v>
      </c>
      <c r="R77" s="231"/>
      <c r="S77" s="231" t="s">
        <v>101</v>
      </c>
      <c r="T77" s="231" t="s">
        <v>101</v>
      </c>
      <c r="U77" s="231">
        <v>0.36</v>
      </c>
      <c r="V77" s="231">
        <f>ROUND(E77*U77,2)</f>
        <v>20.13</v>
      </c>
      <c r="W77" s="231"/>
      <c r="X77" s="231" t="s">
        <v>165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166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36" t="s">
        <v>95</v>
      </c>
      <c r="B78" s="237" t="s">
        <v>68</v>
      </c>
      <c r="C78" s="255" t="s">
        <v>29</v>
      </c>
      <c r="D78" s="238"/>
      <c r="E78" s="239"/>
      <c r="F78" s="240"/>
      <c r="G78" s="241">
        <f>SUMIF(AG79:AG80,"&lt;&gt;NOR",G79:G80)</f>
        <v>0</v>
      </c>
      <c r="H78" s="235"/>
      <c r="I78" s="235">
        <f>SUM(I79:I80)</f>
        <v>0</v>
      </c>
      <c r="J78" s="235"/>
      <c r="K78" s="235">
        <f>SUM(K79:K80)</f>
        <v>0</v>
      </c>
      <c r="L78" s="235"/>
      <c r="M78" s="235">
        <f>SUM(M79:M80)</f>
        <v>0</v>
      </c>
      <c r="N78" s="235"/>
      <c r="O78" s="235">
        <f>SUM(O79:O80)</f>
        <v>0</v>
      </c>
      <c r="P78" s="235"/>
      <c r="Q78" s="235">
        <f>SUM(Q79:Q80)</f>
        <v>0</v>
      </c>
      <c r="R78" s="235"/>
      <c r="S78" s="235"/>
      <c r="T78" s="235"/>
      <c r="U78" s="235"/>
      <c r="V78" s="235">
        <f>SUM(V79:V80)</f>
        <v>0</v>
      </c>
      <c r="W78" s="235"/>
      <c r="X78" s="235"/>
      <c r="AG78" t="s">
        <v>96</v>
      </c>
    </row>
    <row r="79" spans="1:60" outlineLevel="1" x14ac:dyDescent="0.2">
      <c r="A79" s="242">
        <v>23</v>
      </c>
      <c r="B79" s="243" t="s">
        <v>177</v>
      </c>
      <c r="C79" s="256" t="s">
        <v>178</v>
      </c>
      <c r="D79" s="244" t="s">
        <v>179</v>
      </c>
      <c r="E79" s="245">
        <v>1</v>
      </c>
      <c r="F79" s="246"/>
      <c r="G79" s="247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1">
        <v>0</v>
      </c>
      <c r="O79" s="231">
        <f>ROUND(E79*N79,2)</f>
        <v>0</v>
      </c>
      <c r="P79" s="231">
        <v>0</v>
      </c>
      <c r="Q79" s="231">
        <f>ROUND(E79*P79,2)</f>
        <v>0</v>
      </c>
      <c r="R79" s="231"/>
      <c r="S79" s="231" t="s">
        <v>101</v>
      </c>
      <c r="T79" s="231" t="s">
        <v>180</v>
      </c>
      <c r="U79" s="231">
        <v>0</v>
      </c>
      <c r="V79" s="231">
        <f>ROUND(E79*U79,2)</f>
        <v>0</v>
      </c>
      <c r="W79" s="231"/>
      <c r="X79" s="231" t="s">
        <v>181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182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9"/>
      <c r="B80" s="230"/>
      <c r="C80" s="257" t="s">
        <v>183</v>
      </c>
      <c r="D80" s="233"/>
      <c r="E80" s="234">
        <v>1</v>
      </c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12"/>
      <c r="Z80" s="212"/>
      <c r="AA80" s="212"/>
      <c r="AB80" s="212"/>
      <c r="AC80" s="212"/>
      <c r="AD80" s="212"/>
      <c r="AE80" s="212"/>
      <c r="AF80" s="212"/>
      <c r="AG80" s="212" t="s">
        <v>105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33" x14ac:dyDescent="0.2">
      <c r="A81" s="3"/>
      <c r="B81" s="4"/>
      <c r="C81" s="259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v>15</v>
      </c>
      <c r="AF81">
        <v>21</v>
      </c>
      <c r="AG81" t="s">
        <v>82</v>
      </c>
    </row>
    <row r="82" spans="1:33" x14ac:dyDescent="0.2">
      <c r="A82" s="215"/>
      <c r="B82" s="216" t="s">
        <v>31</v>
      </c>
      <c r="C82" s="260"/>
      <c r="D82" s="217"/>
      <c r="E82" s="218"/>
      <c r="F82" s="218"/>
      <c r="G82" s="254">
        <f>G8+G11+G14+G16+G35+G67+G71+G78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f>SUMIF(L7:L80,AE81,G7:G80)</f>
        <v>0</v>
      </c>
      <c r="AF82">
        <f>SUMIF(L7:L80,AF81,G7:G80)</f>
        <v>0</v>
      </c>
      <c r="AG82" t="s">
        <v>184</v>
      </c>
    </row>
    <row r="83" spans="1:33" x14ac:dyDescent="0.2">
      <c r="A83" s="3"/>
      <c r="B83" s="4"/>
      <c r="C83" s="259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A84" s="3"/>
      <c r="B84" s="4"/>
      <c r="C84" s="259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">
      <c r="A85" s="219" t="s">
        <v>185</v>
      </c>
      <c r="B85" s="219"/>
      <c r="C85" s="261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">
      <c r="A86" s="220"/>
      <c r="B86" s="221"/>
      <c r="C86" s="262"/>
      <c r="D86" s="221"/>
      <c r="E86" s="221"/>
      <c r="F86" s="221"/>
      <c r="G86" s="2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G86" t="s">
        <v>186</v>
      </c>
    </row>
    <row r="87" spans="1:33" x14ac:dyDescent="0.2">
      <c r="A87" s="223"/>
      <c r="B87" s="224"/>
      <c r="C87" s="263"/>
      <c r="D87" s="224"/>
      <c r="E87" s="224"/>
      <c r="F87" s="224"/>
      <c r="G87" s="22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">
      <c r="A88" s="223"/>
      <c r="B88" s="224"/>
      <c r="C88" s="263"/>
      <c r="D88" s="224"/>
      <c r="E88" s="224"/>
      <c r="F88" s="224"/>
      <c r="G88" s="22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33" x14ac:dyDescent="0.2">
      <c r="A89" s="223"/>
      <c r="B89" s="224"/>
      <c r="C89" s="263"/>
      <c r="D89" s="224"/>
      <c r="E89" s="224"/>
      <c r="F89" s="224"/>
      <c r="G89" s="22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33" x14ac:dyDescent="0.2">
      <c r="A90" s="226"/>
      <c r="B90" s="227"/>
      <c r="C90" s="264"/>
      <c r="D90" s="227"/>
      <c r="E90" s="227"/>
      <c r="F90" s="227"/>
      <c r="G90" s="22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33" x14ac:dyDescent="0.2">
      <c r="A91" s="3"/>
      <c r="B91" s="4"/>
      <c r="C91" s="259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33" x14ac:dyDescent="0.2">
      <c r="C92" s="265"/>
      <c r="D92" s="10"/>
      <c r="AG92" t="s">
        <v>187</v>
      </c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85:C85"/>
    <mergeCell ref="A86:G90"/>
  </mergeCells>
  <pageMargins left="0.59055118110236204" right="0.196850393700787" top="0.78740157499999996" bottom="0.78740157499999996" header="0.3" footer="0.3"/>
  <pageSetup paperSize="9" orientation="portrait" horizontalDpi="4294967294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2019-03-19T12:27:02Z</cp:lastPrinted>
  <dcterms:created xsi:type="dcterms:W3CDTF">2009-04-08T07:15:50Z</dcterms:created>
  <dcterms:modified xsi:type="dcterms:W3CDTF">2020-08-24T16:00:21Z</dcterms:modified>
</cp:coreProperties>
</file>